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4.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5.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6.xml" ContentType="application/vnd.openxmlformats-officedocument.drawing+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7.xml" ContentType="application/vnd.openxmlformats-officedocument.drawingml.chartshapes+xml"/>
  <Override PartName="/xl/drawings/drawing8.xml" ContentType="application/vnd.openxmlformats-officedocument.drawing+xml"/>
  <Override PartName="/xl/charts/chart11.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hidePivotFieldList="1"/>
  <mc:AlternateContent xmlns:mc="http://schemas.openxmlformats.org/markup-compatibility/2006">
    <mc:Choice Requires="x15">
      <x15ac:absPath xmlns:x15ac="http://schemas.microsoft.com/office/spreadsheetml/2010/11/ac" url="https://ausgrid.sharepoint.com/teams/SP0539/Shared Documents/Regulation/24-29 Determination/1500 Revised Proposal/1510 RP submission/02. Public Docs/"/>
    </mc:Choice>
  </mc:AlternateContent>
  <xr:revisionPtr revIDLastSave="73" documentId="8_{B0E8425A-2C4D-4114-88A1-8C5B1C1A0DE7}" xr6:coauthVersionLast="47" xr6:coauthVersionMax="47" xr10:uidLastSave="{CAEADB38-8AE5-4440-AB2D-55B626D698C1}"/>
  <bookViews>
    <workbookView xWindow="-110" yWindow="-110" windowWidth="19420" windowHeight="10420" tabRatio="882" xr2:uid="{D6D7BF6A-A917-4D60-BEB7-97B986FE7F00}"/>
  </bookViews>
  <sheets>
    <sheet name="Coverpage" sheetId="41" r:id="rId1"/>
    <sheet name="Introduction" sheetId="36" r:id="rId2"/>
    <sheet name="AEMO Inputs&gt;&gt;" sheetId="35" r:id="rId3"/>
    <sheet name="Disclaimer" sheetId="17" r:id="rId4"/>
    <sheet name="Context and Use" sheetId="16" r:id="rId5"/>
    <sheet name="BEV_Numbers" sheetId="6" r:id="rId6"/>
    <sheet name="PHEV_Numbers" sheetId="7" r:id="rId7"/>
    <sheet name="FCEV_Numbers" sheetId="8" r:id="rId8"/>
    <sheet name="ICE_Numbers" sheetId="9" r:id="rId9"/>
    <sheet name="BEV_PHEV_Charge_Type (%)" sheetId="37" r:id="rId10"/>
    <sheet name="BEV_PHEV_Consumption (GWh)" sheetId="27" r:id="rId11"/>
    <sheet name="BEV_PHEV_Profile_kW (Weekday)" sheetId="18" r:id="rId12"/>
    <sheet name="BEV_PHEV_Profile_kW (Weekend)" sheetId="19" r:id="rId13"/>
    <sheet name="Ausgrid Model&gt;&gt;" sheetId="38" r:id="rId14"/>
    <sheet name="Charge_Type AG (%)" sheetId="21" r:id="rId15"/>
    <sheet name="Uptake" sheetId="29" r:id="rId16"/>
    <sheet name="AG uptake Summary" sheetId="39" r:id="rId17"/>
    <sheet name="AG_Profile_kW " sheetId="30" r:id="rId18"/>
    <sheet name="PV and Batt profiles (actual)" sheetId="40" r:id="rId19"/>
    <sheet name="Segment Ref" sheetId="31" r:id="rId20"/>
  </sheets>
  <definedNames>
    <definedName name="_xlnm._FilterDatabase" localSheetId="5" hidden="1">BEV_Numbers!#REF!</definedName>
    <definedName name="_xlnm._FilterDatabase" localSheetId="9" hidden="1">'BEV_PHEV_Charge_Type (%)'!$A$1:$BF$410</definedName>
    <definedName name="_xlnm._FilterDatabase" localSheetId="10" hidden="1">'BEV_PHEV_Consumption (GWh)'!$A$131:$AE$246</definedName>
    <definedName name="_xlnm._FilterDatabase" localSheetId="14" hidden="1">'Charge_Type AG (%)'!$A$1:$BF$452</definedName>
    <definedName name="_xlnm._FilterDatabase" localSheetId="7" hidden="1">FCEV_Numbers!$A$131:$AH$250</definedName>
    <definedName name="_xlnm._FilterDatabase" localSheetId="8" hidden="1">ICE_Numbers!$A$131:$AE$250</definedName>
    <definedName name="_xlnm._FilterDatabase" localSheetId="6" hidden="1">PHEV_Numbers!$A$131:$AH$250</definedName>
  </definedNames>
  <calcPr calcId="191028" calcMode="manual"/>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Y109" i="30" l="1"/>
  <c r="AW109" i="30"/>
  <c r="AX109" i="30"/>
  <c r="AS109" i="30"/>
  <c r="AT109" i="30"/>
  <c r="D54" i="40" l="1"/>
  <c r="D53" i="40"/>
  <c r="B28" i="40"/>
  <c r="B38" i="40" s="1"/>
  <c r="B27" i="40"/>
  <c r="B37" i="40" s="1"/>
  <c r="AD14" i="40"/>
  <c r="AC14" i="40"/>
  <c r="AB14" i="40"/>
  <c r="AA14" i="40"/>
  <c r="Z14" i="40"/>
  <c r="Y14" i="40"/>
  <c r="X14" i="40"/>
  <c r="W14" i="40"/>
  <c r="V14" i="40"/>
  <c r="U14" i="40"/>
  <c r="T14" i="40"/>
  <c r="S14" i="40"/>
  <c r="R14" i="40"/>
  <c r="Q14" i="40"/>
  <c r="P14" i="40"/>
  <c r="O14" i="40"/>
  <c r="N14" i="40"/>
  <c r="M14" i="40"/>
  <c r="L14" i="40"/>
  <c r="K14" i="40"/>
  <c r="J14" i="40"/>
  <c r="I14" i="40"/>
  <c r="H14" i="40"/>
  <c r="G14" i="40"/>
  <c r="F14" i="40"/>
  <c r="E14" i="40"/>
  <c r="D14" i="40"/>
  <c r="AD12" i="40"/>
  <c r="AC12" i="40"/>
  <c r="AB12" i="40"/>
  <c r="AA12" i="40"/>
  <c r="Z12" i="40"/>
  <c r="Y12" i="40"/>
  <c r="X12" i="40"/>
  <c r="W12" i="40"/>
  <c r="V12" i="40"/>
  <c r="U12" i="40"/>
  <c r="T12" i="40"/>
  <c r="S12" i="40"/>
  <c r="R12" i="40"/>
  <c r="Q12" i="40"/>
  <c r="P12" i="40"/>
  <c r="O12" i="40"/>
  <c r="N12" i="40"/>
  <c r="M12" i="40"/>
  <c r="L12" i="40"/>
  <c r="K12" i="40"/>
  <c r="J12" i="40"/>
  <c r="I12" i="40"/>
  <c r="H12" i="40"/>
  <c r="G12" i="40"/>
  <c r="F12" i="40"/>
  <c r="E12" i="40"/>
  <c r="D12" i="40"/>
  <c r="AD11" i="40"/>
  <c r="AC11" i="40"/>
  <c r="AB11" i="40"/>
  <c r="AA11" i="40"/>
  <c r="Z11" i="40"/>
  <c r="Y11" i="40"/>
  <c r="X11" i="40"/>
  <c r="W11" i="40"/>
  <c r="V11" i="40"/>
  <c r="U11" i="40"/>
  <c r="T11" i="40"/>
  <c r="S11" i="40"/>
  <c r="R11" i="40"/>
  <c r="Q11" i="40"/>
  <c r="P11" i="40"/>
  <c r="O11" i="40"/>
  <c r="N11" i="40"/>
  <c r="M11" i="40"/>
  <c r="L11" i="40"/>
  <c r="K11" i="40"/>
  <c r="J11" i="40"/>
  <c r="I11" i="40"/>
  <c r="H11" i="40"/>
  <c r="G11" i="40"/>
  <c r="F11" i="40"/>
  <c r="E11" i="40"/>
  <c r="D11" i="40"/>
  <c r="AD7" i="40"/>
  <c r="AC7" i="40"/>
  <c r="AB7" i="40"/>
  <c r="AA7" i="40"/>
  <c r="Z7" i="40"/>
  <c r="Y7" i="40"/>
  <c r="X7" i="40"/>
  <c r="W7" i="40"/>
  <c r="V7" i="40"/>
  <c r="U7" i="40"/>
  <c r="T7" i="40"/>
  <c r="S7" i="40"/>
  <c r="R7" i="40"/>
  <c r="Q7" i="40"/>
  <c r="P7" i="40"/>
  <c r="O7" i="40"/>
  <c r="N7" i="40"/>
  <c r="M7" i="40"/>
  <c r="L7" i="40"/>
  <c r="K7" i="40"/>
  <c r="J7" i="40"/>
  <c r="I7" i="40"/>
  <c r="H7" i="40"/>
  <c r="G7" i="40"/>
  <c r="F7" i="40"/>
  <c r="E7" i="40"/>
  <c r="D7" i="40"/>
  <c r="AD5" i="40"/>
  <c r="AC5" i="40"/>
  <c r="AB5" i="40"/>
  <c r="AA5" i="40"/>
  <c r="Z5" i="40"/>
  <c r="Y5" i="40"/>
  <c r="X5" i="40"/>
  <c r="W5" i="40"/>
  <c r="V5" i="40"/>
  <c r="U5" i="40"/>
  <c r="T5" i="40"/>
  <c r="S5" i="40"/>
  <c r="R5" i="40"/>
  <c r="Q5" i="40"/>
  <c r="P5" i="40"/>
  <c r="O5" i="40"/>
  <c r="N5" i="40"/>
  <c r="M5" i="40"/>
  <c r="L5" i="40"/>
  <c r="K5" i="40"/>
  <c r="B26" i="40" s="1"/>
  <c r="J5" i="40"/>
  <c r="I5" i="40"/>
  <c r="H5" i="40"/>
  <c r="G5" i="40"/>
  <c r="F5" i="40"/>
  <c r="E5" i="40"/>
  <c r="D5" i="40"/>
  <c r="AU109" i="30"/>
  <c r="AV109" i="30"/>
  <c r="AZ109" i="30"/>
  <c r="F82" i="30" a="1"/>
  <c r="F82" i="30" s="1"/>
  <c r="F88" i="30" a="1"/>
  <c r="F88" i="30" s="1"/>
  <c r="F101" i="30" a="1"/>
  <c r="F101" i="30" s="1"/>
  <c r="F72" i="30" a="1"/>
  <c r="F72" i="30" s="1"/>
  <c r="B31" i="40" l="1"/>
  <c r="B41" i="40" s="1"/>
  <c r="B36" i="40"/>
  <c r="B30" i="40"/>
  <c r="B32" i="40"/>
  <c r="B42" i="40" l="1"/>
  <c r="B40" i="40"/>
  <c r="D114" i="29" l="1"/>
  <c r="E114" i="29"/>
  <c r="F114" i="29"/>
  <c r="G114" i="29"/>
  <c r="H114" i="29"/>
  <c r="I114" i="29"/>
  <c r="J114" i="29"/>
  <c r="K114" i="29"/>
  <c r="L114" i="29"/>
  <c r="M114" i="29"/>
  <c r="N114" i="29"/>
  <c r="O114" i="29"/>
  <c r="P114" i="29"/>
  <c r="Q114" i="29"/>
  <c r="R114" i="29"/>
  <c r="S114" i="29"/>
  <c r="T114" i="29"/>
  <c r="U114" i="29"/>
  <c r="V114" i="29"/>
  <c r="W114" i="29"/>
  <c r="X114" i="29"/>
  <c r="Y114" i="29"/>
  <c r="Z114" i="29"/>
  <c r="AA114" i="29"/>
  <c r="AB114" i="29"/>
  <c r="AC114" i="29"/>
  <c r="AD114" i="29"/>
  <c r="D115" i="29"/>
  <c r="E115" i="29"/>
  <c r="F115" i="29"/>
  <c r="G115" i="29"/>
  <c r="H115" i="29"/>
  <c r="I115" i="29"/>
  <c r="J115" i="29"/>
  <c r="K115" i="29"/>
  <c r="L115" i="29"/>
  <c r="M115" i="29"/>
  <c r="N115" i="29"/>
  <c r="O115" i="29"/>
  <c r="P115" i="29"/>
  <c r="Q115" i="29"/>
  <c r="R115" i="29"/>
  <c r="S115" i="29"/>
  <c r="T115" i="29"/>
  <c r="U115" i="29"/>
  <c r="V115" i="29"/>
  <c r="W115" i="29"/>
  <c r="X115" i="29"/>
  <c r="Y115" i="29"/>
  <c r="Z115" i="29"/>
  <c r="AA115" i="29"/>
  <c r="AB115" i="29"/>
  <c r="AC115" i="29"/>
  <c r="AD115" i="29"/>
  <c r="D116" i="29"/>
  <c r="E116" i="29"/>
  <c r="F116" i="29"/>
  <c r="G116" i="29"/>
  <c r="H116" i="29"/>
  <c r="I116" i="29"/>
  <c r="J116" i="29"/>
  <c r="K116" i="29"/>
  <c r="L116" i="29"/>
  <c r="M116" i="29"/>
  <c r="N116" i="29"/>
  <c r="O116" i="29"/>
  <c r="P116" i="29"/>
  <c r="Q116" i="29"/>
  <c r="R116" i="29"/>
  <c r="S116" i="29"/>
  <c r="T116" i="29"/>
  <c r="U116" i="29"/>
  <c r="V116" i="29"/>
  <c r="W116" i="29"/>
  <c r="X116" i="29"/>
  <c r="Y116" i="29"/>
  <c r="Z116" i="29"/>
  <c r="AA116" i="29"/>
  <c r="AB116" i="29"/>
  <c r="AC116" i="29"/>
  <c r="AD116" i="29"/>
  <c r="D117" i="29"/>
  <c r="E117" i="29"/>
  <c r="F117" i="29"/>
  <c r="G117" i="29"/>
  <c r="H117" i="29"/>
  <c r="I117" i="29"/>
  <c r="J117" i="29"/>
  <c r="K117" i="29"/>
  <c r="L117" i="29"/>
  <c r="M117" i="29"/>
  <c r="N117" i="29"/>
  <c r="O117" i="29"/>
  <c r="P117" i="29"/>
  <c r="Q117" i="29"/>
  <c r="R117" i="29"/>
  <c r="S117" i="29"/>
  <c r="T117" i="29"/>
  <c r="U117" i="29"/>
  <c r="V117" i="29"/>
  <c r="W117" i="29"/>
  <c r="X117" i="29"/>
  <c r="Y117" i="29"/>
  <c r="Z117" i="29"/>
  <c r="AA117" i="29"/>
  <c r="AB117" i="29"/>
  <c r="AC117" i="29"/>
  <c r="AD117" i="29"/>
  <c r="D118" i="29"/>
  <c r="E118" i="29"/>
  <c r="F118" i="29"/>
  <c r="G118" i="29"/>
  <c r="H118" i="29"/>
  <c r="I118" i="29"/>
  <c r="J118" i="29"/>
  <c r="K118" i="29"/>
  <c r="L118" i="29"/>
  <c r="M118" i="29"/>
  <c r="N118" i="29"/>
  <c r="O118" i="29"/>
  <c r="P118" i="29"/>
  <c r="Q118" i="29"/>
  <c r="R118" i="29"/>
  <c r="S118" i="29"/>
  <c r="T118" i="29"/>
  <c r="U118" i="29"/>
  <c r="V118" i="29"/>
  <c r="W118" i="29"/>
  <c r="X118" i="29"/>
  <c r="Y118" i="29"/>
  <c r="Z118" i="29"/>
  <c r="AA118" i="29"/>
  <c r="AB118" i="29"/>
  <c r="AC118" i="29"/>
  <c r="AD118" i="29"/>
  <c r="D119" i="29"/>
  <c r="E119" i="29"/>
  <c r="F119" i="29"/>
  <c r="G119" i="29"/>
  <c r="H119" i="29"/>
  <c r="I119" i="29"/>
  <c r="J119" i="29"/>
  <c r="K119" i="29"/>
  <c r="L119" i="29"/>
  <c r="M119" i="29"/>
  <c r="N119" i="29"/>
  <c r="O119" i="29"/>
  <c r="P119" i="29"/>
  <c r="Q119" i="29"/>
  <c r="R119" i="29"/>
  <c r="S119" i="29"/>
  <c r="T119" i="29"/>
  <c r="U119" i="29"/>
  <c r="V119" i="29"/>
  <c r="W119" i="29"/>
  <c r="X119" i="29"/>
  <c r="Y119" i="29"/>
  <c r="Z119" i="29"/>
  <c r="AA119" i="29"/>
  <c r="AB119" i="29"/>
  <c r="AC119" i="29"/>
  <c r="AD119" i="29"/>
  <c r="D120" i="29"/>
  <c r="E120" i="29"/>
  <c r="F120" i="29"/>
  <c r="G120" i="29"/>
  <c r="H120" i="29"/>
  <c r="I120" i="29"/>
  <c r="J120" i="29"/>
  <c r="K120" i="29"/>
  <c r="L120" i="29"/>
  <c r="M120" i="29"/>
  <c r="N120" i="29"/>
  <c r="O120" i="29"/>
  <c r="P120" i="29"/>
  <c r="Q120" i="29"/>
  <c r="R120" i="29"/>
  <c r="S120" i="29"/>
  <c r="T120" i="29"/>
  <c r="U120" i="29"/>
  <c r="V120" i="29"/>
  <c r="W120" i="29"/>
  <c r="X120" i="29"/>
  <c r="Y120" i="29"/>
  <c r="Z120" i="29"/>
  <c r="AA120" i="29"/>
  <c r="AB120" i="29"/>
  <c r="AC120" i="29"/>
  <c r="AD120" i="29"/>
  <c r="D121" i="29"/>
  <c r="E121" i="29"/>
  <c r="F121" i="29"/>
  <c r="G121" i="29"/>
  <c r="H121" i="29"/>
  <c r="I121" i="29"/>
  <c r="J121" i="29"/>
  <c r="K121" i="29"/>
  <c r="L121" i="29"/>
  <c r="M121" i="29"/>
  <c r="N121" i="29"/>
  <c r="O121" i="29"/>
  <c r="P121" i="29"/>
  <c r="Q121" i="29"/>
  <c r="R121" i="29"/>
  <c r="S121" i="29"/>
  <c r="T121" i="29"/>
  <c r="U121" i="29"/>
  <c r="V121" i="29"/>
  <c r="W121" i="29"/>
  <c r="X121" i="29"/>
  <c r="Y121" i="29"/>
  <c r="Z121" i="29"/>
  <c r="AA121" i="29"/>
  <c r="AB121" i="29"/>
  <c r="AC121" i="29"/>
  <c r="AD121" i="29"/>
  <c r="D122" i="29"/>
  <c r="E122" i="29"/>
  <c r="F122" i="29"/>
  <c r="G122" i="29"/>
  <c r="H122" i="29"/>
  <c r="I122" i="29"/>
  <c r="J122" i="29"/>
  <c r="K122" i="29"/>
  <c r="L122" i="29"/>
  <c r="M122" i="29"/>
  <c r="N122" i="29"/>
  <c r="O122" i="29"/>
  <c r="P122" i="29"/>
  <c r="Q122" i="29"/>
  <c r="R122" i="29"/>
  <c r="S122" i="29"/>
  <c r="T122" i="29"/>
  <c r="U122" i="29"/>
  <c r="V122" i="29"/>
  <c r="W122" i="29"/>
  <c r="X122" i="29"/>
  <c r="Y122" i="29"/>
  <c r="Z122" i="29"/>
  <c r="AA122" i="29"/>
  <c r="AB122" i="29"/>
  <c r="AC122" i="29"/>
  <c r="AD122" i="29"/>
  <c r="D123" i="29"/>
  <c r="E123" i="29"/>
  <c r="F123" i="29"/>
  <c r="G123" i="29"/>
  <c r="H123" i="29"/>
  <c r="I123" i="29"/>
  <c r="J123" i="29"/>
  <c r="K123" i="29"/>
  <c r="L123" i="29"/>
  <c r="M123" i="29"/>
  <c r="N123" i="29"/>
  <c r="O123" i="29"/>
  <c r="P123" i="29"/>
  <c r="Q123" i="29"/>
  <c r="R123" i="29"/>
  <c r="S123" i="29"/>
  <c r="T123" i="29"/>
  <c r="U123" i="29"/>
  <c r="V123" i="29"/>
  <c r="W123" i="29"/>
  <c r="X123" i="29"/>
  <c r="Y123" i="29"/>
  <c r="Z123" i="29"/>
  <c r="AA123" i="29"/>
  <c r="AB123" i="29"/>
  <c r="AC123" i="29"/>
  <c r="AD123" i="29"/>
  <c r="C115" i="29"/>
  <c r="C116" i="29"/>
  <c r="C117" i="29"/>
  <c r="C118" i="29"/>
  <c r="C119" i="29"/>
  <c r="C120" i="29"/>
  <c r="C121" i="29"/>
  <c r="C122" i="29"/>
  <c r="C123" i="29"/>
  <c r="C114" i="29"/>
  <c r="D102" i="29"/>
  <c r="E102" i="29"/>
  <c r="F102" i="29"/>
  <c r="G102" i="29"/>
  <c r="H102" i="29"/>
  <c r="I102" i="29"/>
  <c r="J102" i="29"/>
  <c r="K102" i="29"/>
  <c r="L102" i="29"/>
  <c r="M102" i="29"/>
  <c r="N102" i="29"/>
  <c r="O102" i="29"/>
  <c r="P102" i="29"/>
  <c r="Q102" i="29"/>
  <c r="R102" i="29"/>
  <c r="S102" i="29"/>
  <c r="T102" i="29"/>
  <c r="U102" i="29"/>
  <c r="V102" i="29"/>
  <c r="W102" i="29"/>
  <c r="X102" i="29"/>
  <c r="Y102" i="29"/>
  <c r="Z102" i="29"/>
  <c r="AA102" i="29"/>
  <c r="AB102" i="29"/>
  <c r="AC102" i="29"/>
  <c r="AD102" i="29"/>
  <c r="D103" i="29"/>
  <c r="E103" i="29"/>
  <c r="F103" i="29"/>
  <c r="G103" i="29"/>
  <c r="H103" i="29"/>
  <c r="I103" i="29"/>
  <c r="J103" i="29"/>
  <c r="K103" i="29"/>
  <c r="L103" i="29"/>
  <c r="M103" i="29"/>
  <c r="N103" i="29"/>
  <c r="O103" i="29"/>
  <c r="P103" i="29"/>
  <c r="Q103" i="29"/>
  <c r="R103" i="29"/>
  <c r="S103" i="29"/>
  <c r="T103" i="29"/>
  <c r="U103" i="29"/>
  <c r="V103" i="29"/>
  <c r="W103" i="29"/>
  <c r="X103" i="29"/>
  <c r="Y103" i="29"/>
  <c r="Z103" i="29"/>
  <c r="AA103" i="29"/>
  <c r="AB103" i="29"/>
  <c r="AC103" i="29"/>
  <c r="AD103" i="29"/>
  <c r="D104" i="29"/>
  <c r="E104" i="29"/>
  <c r="F104" i="29"/>
  <c r="G104" i="29"/>
  <c r="H104" i="29"/>
  <c r="I104" i="29"/>
  <c r="J104" i="29"/>
  <c r="K104" i="29"/>
  <c r="L104" i="29"/>
  <c r="M104" i="29"/>
  <c r="N104" i="29"/>
  <c r="O104" i="29"/>
  <c r="P104" i="29"/>
  <c r="Q104" i="29"/>
  <c r="R104" i="29"/>
  <c r="S104" i="29"/>
  <c r="T104" i="29"/>
  <c r="U104" i="29"/>
  <c r="V104" i="29"/>
  <c r="W104" i="29"/>
  <c r="X104" i="29"/>
  <c r="Y104" i="29"/>
  <c r="Z104" i="29"/>
  <c r="AA104" i="29"/>
  <c r="AB104" i="29"/>
  <c r="AC104" i="29"/>
  <c r="AD104" i="29"/>
  <c r="D105" i="29"/>
  <c r="E105" i="29"/>
  <c r="F105" i="29"/>
  <c r="G105" i="29"/>
  <c r="H105" i="29"/>
  <c r="I105" i="29"/>
  <c r="J105" i="29"/>
  <c r="K105" i="29"/>
  <c r="L105" i="29"/>
  <c r="M105" i="29"/>
  <c r="N105" i="29"/>
  <c r="O105" i="29"/>
  <c r="P105" i="29"/>
  <c r="Q105" i="29"/>
  <c r="R105" i="29"/>
  <c r="S105" i="29"/>
  <c r="T105" i="29"/>
  <c r="U105" i="29"/>
  <c r="V105" i="29"/>
  <c r="W105" i="29"/>
  <c r="X105" i="29"/>
  <c r="Y105" i="29"/>
  <c r="Z105" i="29"/>
  <c r="AA105" i="29"/>
  <c r="AB105" i="29"/>
  <c r="AC105" i="29"/>
  <c r="AD105" i="29"/>
  <c r="D106" i="29"/>
  <c r="E106" i="29"/>
  <c r="F106" i="29"/>
  <c r="G106" i="29"/>
  <c r="H106" i="29"/>
  <c r="I106" i="29"/>
  <c r="J106" i="29"/>
  <c r="K106" i="29"/>
  <c r="L106" i="29"/>
  <c r="M106" i="29"/>
  <c r="N106" i="29"/>
  <c r="O106" i="29"/>
  <c r="P106" i="29"/>
  <c r="Q106" i="29"/>
  <c r="R106" i="29"/>
  <c r="S106" i="29"/>
  <c r="T106" i="29"/>
  <c r="U106" i="29"/>
  <c r="V106" i="29"/>
  <c r="W106" i="29"/>
  <c r="X106" i="29"/>
  <c r="Y106" i="29"/>
  <c r="Z106" i="29"/>
  <c r="AA106" i="29"/>
  <c r="AB106" i="29"/>
  <c r="AC106" i="29"/>
  <c r="AD106" i="29"/>
  <c r="D107" i="29"/>
  <c r="E107" i="29"/>
  <c r="F107" i="29"/>
  <c r="G107" i="29"/>
  <c r="H107" i="29"/>
  <c r="I107" i="29"/>
  <c r="J107" i="29"/>
  <c r="K107" i="29"/>
  <c r="L107" i="29"/>
  <c r="M107" i="29"/>
  <c r="N107" i="29"/>
  <c r="O107" i="29"/>
  <c r="P107" i="29"/>
  <c r="Q107" i="29"/>
  <c r="R107" i="29"/>
  <c r="S107" i="29"/>
  <c r="T107" i="29"/>
  <c r="U107" i="29"/>
  <c r="V107" i="29"/>
  <c r="W107" i="29"/>
  <c r="X107" i="29"/>
  <c r="Y107" i="29"/>
  <c r="Z107" i="29"/>
  <c r="AA107" i="29"/>
  <c r="AB107" i="29"/>
  <c r="AC107" i="29"/>
  <c r="AD107" i="29"/>
  <c r="D108" i="29"/>
  <c r="E108" i="29"/>
  <c r="F108" i="29"/>
  <c r="G108" i="29"/>
  <c r="H108" i="29"/>
  <c r="I108" i="29"/>
  <c r="J108" i="29"/>
  <c r="K108" i="29"/>
  <c r="L108" i="29"/>
  <c r="M108" i="29"/>
  <c r="N108" i="29"/>
  <c r="O108" i="29"/>
  <c r="P108" i="29"/>
  <c r="Q108" i="29"/>
  <c r="R108" i="29"/>
  <c r="S108" i="29"/>
  <c r="T108" i="29"/>
  <c r="U108" i="29"/>
  <c r="V108" i="29"/>
  <c r="W108" i="29"/>
  <c r="X108" i="29"/>
  <c r="Y108" i="29"/>
  <c r="Z108" i="29"/>
  <c r="AA108" i="29"/>
  <c r="AB108" i="29"/>
  <c r="AC108" i="29"/>
  <c r="AD108" i="29"/>
  <c r="D109" i="29"/>
  <c r="E109" i="29"/>
  <c r="F109" i="29"/>
  <c r="G109" i="29"/>
  <c r="H109" i="29"/>
  <c r="I109" i="29"/>
  <c r="J109" i="29"/>
  <c r="K109" i="29"/>
  <c r="L109" i="29"/>
  <c r="M109" i="29"/>
  <c r="N109" i="29"/>
  <c r="O109" i="29"/>
  <c r="P109" i="29"/>
  <c r="Q109" i="29"/>
  <c r="R109" i="29"/>
  <c r="S109" i="29"/>
  <c r="T109" i="29"/>
  <c r="U109" i="29"/>
  <c r="V109" i="29"/>
  <c r="W109" i="29"/>
  <c r="X109" i="29"/>
  <c r="Y109" i="29"/>
  <c r="Z109" i="29"/>
  <c r="AA109" i="29"/>
  <c r="AB109" i="29"/>
  <c r="AC109" i="29"/>
  <c r="AD109" i="29"/>
  <c r="C109" i="29"/>
  <c r="C108" i="29"/>
  <c r="C107" i="29"/>
  <c r="C106" i="29"/>
  <c r="C105" i="29"/>
  <c r="C104" i="29"/>
  <c r="C103" i="29"/>
  <c r="C102" i="29"/>
  <c r="AD99" i="29"/>
  <c r="AC99" i="29"/>
  <c r="AB99" i="29"/>
  <c r="AA99" i="29"/>
  <c r="Z99" i="29"/>
  <c r="Y99" i="29"/>
  <c r="X99" i="29"/>
  <c r="W99" i="29"/>
  <c r="V99" i="29"/>
  <c r="U99" i="29"/>
  <c r="T99" i="29"/>
  <c r="S99" i="29"/>
  <c r="R99" i="29"/>
  <c r="Q99" i="29"/>
  <c r="P99" i="29"/>
  <c r="O99" i="29"/>
  <c r="N99" i="29"/>
  <c r="M99" i="29"/>
  <c r="L99" i="29"/>
  <c r="K99" i="29"/>
  <c r="J99" i="29"/>
  <c r="I99" i="29"/>
  <c r="H99" i="29"/>
  <c r="G99" i="29"/>
  <c r="F99" i="29"/>
  <c r="E99" i="29"/>
  <c r="D99" i="29"/>
  <c r="C99" i="29"/>
  <c r="D59" i="29"/>
  <c r="E59" i="29"/>
  <c r="F59" i="29"/>
  <c r="G59" i="29"/>
  <c r="H59" i="29"/>
  <c r="I59" i="29"/>
  <c r="J59" i="29"/>
  <c r="K59" i="29"/>
  <c r="L59" i="29"/>
  <c r="M59" i="29"/>
  <c r="N59" i="29"/>
  <c r="O59" i="29"/>
  <c r="P59" i="29"/>
  <c r="Q59" i="29"/>
  <c r="R59" i="29"/>
  <c r="S59" i="29"/>
  <c r="T59" i="29"/>
  <c r="U59" i="29"/>
  <c r="V59" i="29"/>
  <c r="W59" i="29"/>
  <c r="X59" i="29"/>
  <c r="Y59" i="29"/>
  <c r="Z59" i="29"/>
  <c r="AA59" i="29"/>
  <c r="AB59" i="29"/>
  <c r="AC59" i="29"/>
  <c r="AD59" i="29"/>
  <c r="D60" i="29"/>
  <c r="E60" i="29"/>
  <c r="F60" i="29"/>
  <c r="G60" i="29"/>
  <c r="H60" i="29"/>
  <c r="I60" i="29"/>
  <c r="J60" i="29"/>
  <c r="K60" i="29"/>
  <c r="L60" i="29"/>
  <c r="M60" i="29"/>
  <c r="N60" i="29"/>
  <c r="O60" i="29"/>
  <c r="P60" i="29"/>
  <c r="Q60" i="29"/>
  <c r="R60" i="29"/>
  <c r="S60" i="29"/>
  <c r="T60" i="29"/>
  <c r="U60" i="29"/>
  <c r="V60" i="29"/>
  <c r="W60" i="29"/>
  <c r="X60" i="29"/>
  <c r="Y60" i="29"/>
  <c r="Z60" i="29"/>
  <c r="AA60" i="29"/>
  <c r="AB60" i="29"/>
  <c r="AC60" i="29"/>
  <c r="AD60" i="29"/>
  <c r="C59" i="29"/>
  <c r="C60" i="29"/>
  <c r="U73" i="39"/>
  <c r="T73" i="39"/>
  <c r="O73" i="39"/>
  <c r="N73" i="39"/>
  <c r="AC72" i="39"/>
  <c r="AB72" i="39"/>
  <c r="AA72" i="39"/>
  <c r="Z72" i="39"/>
  <c r="Y72" i="39"/>
  <c r="X72" i="39"/>
  <c r="X73" i="39" s="1"/>
  <c r="W72" i="39"/>
  <c r="W73" i="39" s="1"/>
  <c r="V72" i="39"/>
  <c r="V73" i="39" s="1"/>
  <c r="U72" i="39"/>
  <c r="T72" i="39"/>
  <c r="S72" i="39"/>
  <c r="R72" i="39"/>
  <c r="Q72" i="39"/>
  <c r="P72" i="39"/>
  <c r="O72" i="39"/>
  <c r="N72" i="39"/>
  <c r="M72" i="39"/>
  <c r="L72" i="39"/>
  <c r="K72" i="39"/>
  <c r="J72" i="39"/>
  <c r="I72" i="39"/>
  <c r="H72" i="39"/>
  <c r="G72" i="39"/>
  <c r="F72" i="39"/>
  <c r="E72" i="39"/>
  <c r="E73" i="39" s="1"/>
  <c r="D72" i="39"/>
  <c r="D73" i="39" s="1"/>
  <c r="C72" i="39"/>
  <c r="C73" i="39" s="1"/>
  <c r="B72" i="39"/>
  <c r="B73" i="39" s="1"/>
  <c r="AC71" i="39"/>
  <c r="AC73" i="39" s="1"/>
  <c r="AB71" i="39"/>
  <c r="AB73" i="39" s="1"/>
  <c r="AA71" i="39"/>
  <c r="AA73" i="39" s="1"/>
  <c r="Z71" i="39"/>
  <c r="Z73" i="39" s="1"/>
  <c r="Y71" i="39"/>
  <c r="Y73" i="39" s="1"/>
  <c r="X71" i="39"/>
  <c r="W71" i="39"/>
  <c r="V71" i="39"/>
  <c r="U71" i="39"/>
  <c r="T71" i="39"/>
  <c r="S71" i="39"/>
  <c r="S73" i="39" s="1"/>
  <c r="R71" i="39"/>
  <c r="R73" i="39" s="1"/>
  <c r="Q71" i="39"/>
  <c r="Q73" i="39" s="1"/>
  <c r="P71" i="39"/>
  <c r="P73" i="39" s="1"/>
  <c r="O71" i="39"/>
  <c r="N71" i="39"/>
  <c r="M71" i="39"/>
  <c r="M73" i="39" s="1"/>
  <c r="L71" i="39"/>
  <c r="L73" i="39" s="1"/>
  <c r="K71" i="39"/>
  <c r="K73" i="39" s="1"/>
  <c r="J71" i="39"/>
  <c r="J73" i="39" s="1"/>
  <c r="I71" i="39"/>
  <c r="I73" i="39" s="1"/>
  <c r="H71" i="39"/>
  <c r="H73" i="39" s="1"/>
  <c r="G71" i="39"/>
  <c r="G73" i="39" s="1"/>
  <c r="F71" i="39"/>
  <c r="F73" i="39" s="1"/>
  <c r="E71" i="39"/>
  <c r="D71" i="39"/>
  <c r="C71" i="39"/>
  <c r="B71" i="39"/>
  <c r="Y68" i="39"/>
  <c r="X68" i="39"/>
  <c r="S68" i="39"/>
  <c r="R68" i="39"/>
  <c r="E68" i="39"/>
  <c r="D68" i="39"/>
  <c r="AC67" i="39"/>
  <c r="AC68" i="39" s="1"/>
  <c r="AB67" i="39"/>
  <c r="AB68" i="39" s="1"/>
  <c r="AA67" i="39"/>
  <c r="AA68" i="39" s="1"/>
  <c r="Z67" i="39"/>
  <c r="Z68" i="39" s="1"/>
  <c r="Y67" i="39"/>
  <c r="X67" i="39"/>
  <c r="W67" i="39"/>
  <c r="V67" i="39"/>
  <c r="U67" i="39"/>
  <c r="T67" i="39"/>
  <c r="S67" i="39"/>
  <c r="R67" i="39"/>
  <c r="Q67" i="39"/>
  <c r="P67" i="39"/>
  <c r="O67" i="39"/>
  <c r="N67" i="39"/>
  <c r="M67" i="39"/>
  <c r="L67" i="39"/>
  <c r="K67" i="39"/>
  <c r="J67" i="39"/>
  <c r="I67" i="39"/>
  <c r="I68" i="39" s="1"/>
  <c r="H67" i="39"/>
  <c r="H68" i="39" s="1"/>
  <c r="G67" i="39"/>
  <c r="G68" i="39" s="1"/>
  <c r="F67" i="39"/>
  <c r="F68" i="39" s="1"/>
  <c r="E67" i="39"/>
  <c r="D67" i="39"/>
  <c r="C67" i="39"/>
  <c r="B67" i="39"/>
  <c r="AC66" i="39"/>
  <c r="AB66" i="39"/>
  <c r="AA66" i="39"/>
  <c r="Z66" i="39"/>
  <c r="Y66" i="39"/>
  <c r="X66" i="39"/>
  <c r="W66" i="39"/>
  <c r="W68" i="39" s="1"/>
  <c r="V66" i="39"/>
  <c r="V68" i="39" s="1"/>
  <c r="U66" i="39"/>
  <c r="U68" i="39" s="1"/>
  <c r="T66" i="39"/>
  <c r="T68" i="39" s="1"/>
  <c r="S66" i="39"/>
  <c r="R66" i="39"/>
  <c r="Q66" i="39"/>
  <c r="Q68" i="39" s="1"/>
  <c r="P66" i="39"/>
  <c r="P68" i="39" s="1"/>
  <c r="O66" i="39"/>
  <c r="O68" i="39" s="1"/>
  <c r="N66" i="39"/>
  <c r="N68" i="39" s="1"/>
  <c r="M66" i="39"/>
  <c r="M68" i="39" s="1"/>
  <c r="L66" i="39"/>
  <c r="L68" i="39" s="1"/>
  <c r="K66" i="39"/>
  <c r="K68" i="39" s="1"/>
  <c r="J66" i="39"/>
  <c r="J68" i="39" s="1"/>
  <c r="I66" i="39"/>
  <c r="H66" i="39"/>
  <c r="G66" i="39"/>
  <c r="F66" i="39"/>
  <c r="E66" i="39"/>
  <c r="D66" i="39"/>
  <c r="C66" i="39"/>
  <c r="C68" i="39" s="1"/>
  <c r="B66" i="39"/>
  <c r="B68" i="39" s="1"/>
  <c r="AC63" i="39"/>
  <c r="AB63" i="39"/>
  <c r="W63" i="39"/>
  <c r="V63" i="39"/>
  <c r="I63" i="39"/>
  <c r="H63" i="39"/>
  <c r="C63" i="39"/>
  <c r="B63" i="39"/>
  <c r="AC62" i="39"/>
  <c r="AB62" i="39"/>
  <c r="AA62" i="39"/>
  <c r="Z62" i="39"/>
  <c r="Y62" i="39"/>
  <c r="X62" i="39"/>
  <c r="W62" i="39"/>
  <c r="V62" i="39"/>
  <c r="U62" i="39"/>
  <c r="T62" i="39"/>
  <c r="S62" i="39"/>
  <c r="R62" i="39"/>
  <c r="Q62" i="39"/>
  <c r="P62" i="39"/>
  <c r="O62" i="39"/>
  <c r="N62" i="39"/>
  <c r="M62" i="39"/>
  <c r="M63" i="39" s="1"/>
  <c r="L62" i="39"/>
  <c r="L63" i="39" s="1"/>
  <c r="K62" i="39"/>
  <c r="K63" i="39" s="1"/>
  <c r="J62" i="39"/>
  <c r="J63" i="39" s="1"/>
  <c r="I62" i="39"/>
  <c r="H62" i="39"/>
  <c r="G62" i="39"/>
  <c r="F62" i="39"/>
  <c r="E62" i="39"/>
  <c r="D62" i="39"/>
  <c r="C62" i="39"/>
  <c r="B62" i="39"/>
  <c r="AC61" i="39"/>
  <c r="AB61" i="39"/>
  <c r="AA61" i="39"/>
  <c r="AA63" i="39" s="1"/>
  <c r="Z61" i="39"/>
  <c r="Z63" i="39" s="1"/>
  <c r="Y61" i="39"/>
  <c r="Y63" i="39" s="1"/>
  <c r="X61" i="39"/>
  <c r="X63" i="39" s="1"/>
  <c r="W61" i="39"/>
  <c r="V61" i="39"/>
  <c r="U61" i="39"/>
  <c r="U63" i="39" s="1"/>
  <c r="T61" i="39"/>
  <c r="T63" i="39" s="1"/>
  <c r="S61" i="39"/>
  <c r="S63" i="39" s="1"/>
  <c r="R61" i="39"/>
  <c r="R63" i="39" s="1"/>
  <c r="Q61" i="39"/>
  <c r="Q63" i="39" s="1"/>
  <c r="P61" i="39"/>
  <c r="P63" i="39" s="1"/>
  <c r="O61" i="39"/>
  <c r="O63" i="39" s="1"/>
  <c r="N61" i="39"/>
  <c r="N63" i="39" s="1"/>
  <c r="M61" i="39"/>
  <c r="L61" i="39"/>
  <c r="K61" i="39"/>
  <c r="J61" i="39"/>
  <c r="I61" i="39"/>
  <c r="H61" i="39"/>
  <c r="G61" i="39"/>
  <c r="G63" i="39" s="1"/>
  <c r="F61" i="39"/>
  <c r="F63" i="39" s="1"/>
  <c r="E61" i="39"/>
  <c r="E63" i="39" s="1"/>
  <c r="D61" i="39"/>
  <c r="D63" i="39" s="1"/>
  <c r="C61" i="39"/>
  <c r="B61" i="39"/>
  <c r="AA51" i="39"/>
  <c r="Z51" i="39"/>
  <c r="Y51" i="39"/>
  <c r="X51" i="39"/>
  <c r="W51" i="39"/>
  <c r="V51" i="39"/>
  <c r="U51" i="39"/>
  <c r="T51" i="39"/>
  <c r="S51" i="39"/>
  <c r="R51" i="39"/>
  <c r="Q51" i="39"/>
  <c r="P51" i="39"/>
  <c r="O51" i="39"/>
  <c r="N51" i="39"/>
  <c r="M51" i="39"/>
  <c r="L51" i="39"/>
  <c r="K51" i="39"/>
  <c r="J51" i="39"/>
  <c r="I51" i="39"/>
  <c r="H51" i="39"/>
  <c r="G51" i="39"/>
  <c r="F51" i="39"/>
  <c r="E51" i="39"/>
  <c r="D51" i="39"/>
  <c r="C51" i="39"/>
  <c r="B51" i="39"/>
  <c r="AA50" i="39"/>
  <c r="Z50" i="39"/>
  <c r="Y50" i="39"/>
  <c r="X50" i="39"/>
  <c r="W50" i="39"/>
  <c r="V50" i="39"/>
  <c r="U50" i="39"/>
  <c r="T50" i="39"/>
  <c r="S50" i="39"/>
  <c r="R50" i="39"/>
  <c r="Q50" i="39"/>
  <c r="P50" i="39"/>
  <c r="O50" i="39"/>
  <c r="N50" i="39"/>
  <c r="M50" i="39"/>
  <c r="L50" i="39"/>
  <c r="K50" i="39"/>
  <c r="J50" i="39"/>
  <c r="I50" i="39"/>
  <c r="H50" i="39"/>
  <c r="G50" i="39"/>
  <c r="F50" i="39"/>
  <c r="E50" i="39"/>
  <c r="D50" i="39"/>
  <c r="C50" i="39"/>
  <c r="B50" i="39"/>
  <c r="AC42" i="39"/>
  <c r="AB42" i="39"/>
  <c r="AA42" i="39"/>
  <c r="Z42" i="39"/>
  <c r="Y42" i="39"/>
  <c r="X42" i="39"/>
  <c r="W42" i="39"/>
  <c r="V42" i="39"/>
  <c r="U42" i="39"/>
  <c r="T42" i="39"/>
  <c r="S42" i="39"/>
  <c r="R42" i="39"/>
  <c r="Q42" i="39"/>
  <c r="P42" i="39"/>
  <c r="O42" i="39"/>
  <c r="N42" i="39"/>
  <c r="M42" i="39"/>
  <c r="L42" i="39"/>
  <c r="K42" i="39"/>
  <c r="J42" i="39"/>
  <c r="I42" i="39"/>
  <c r="H42" i="39"/>
  <c r="G42" i="39"/>
  <c r="F42" i="39"/>
  <c r="E42" i="39"/>
  <c r="D42" i="39"/>
  <c r="C42" i="39"/>
  <c r="B42" i="39"/>
  <c r="AC41" i="39"/>
  <c r="AB41" i="39"/>
  <c r="AA41" i="39"/>
  <c r="Z41" i="39"/>
  <c r="Y41" i="39"/>
  <c r="X41" i="39"/>
  <c r="W41" i="39"/>
  <c r="V41" i="39"/>
  <c r="U41" i="39"/>
  <c r="T41" i="39"/>
  <c r="S41" i="39"/>
  <c r="R41" i="39"/>
  <c r="Q41" i="39"/>
  <c r="P41" i="39"/>
  <c r="O41" i="39"/>
  <c r="N41" i="39"/>
  <c r="M41" i="39"/>
  <c r="L41" i="39"/>
  <c r="K41" i="39"/>
  <c r="J41" i="39"/>
  <c r="I41" i="39"/>
  <c r="H41" i="39"/>
  <c r="G41" i="39"/>
  <c r="F41" i="39"/>
  <c r="E41" i="39"/>
  <c r="D41" i="39"/>
  <c r="C41" i="39"/>
  <c r="B41" i="39"/>
  <c r="AC33" i="39"/>
  <c r="AB33" i="39"/>
  <c r="AA33" i="39"/>
  <c r="Z33" i="39"/>
  <c r="Y33" i="39"/>
  <c r="X33" i="39"/>
  <c r="W33" i="39"/>
  <c r="V33" i="39"/>
  <c r="U33" i="39"/>
  <c r="T33" i="39"/>
  <c r="S33" i="39"/>
  <c r="R33" i="39"/>
  <c r="Q33" i="39"/>
  <c r="P33" i="39"/>
  <c r="O33" i="39"/>
  <c r="N33" i="39"/>
  <c r="M33" i="39"/>
  <c r="L33" i="39"/>
  <c r="K33" i="39"/>
  <c r="J33" i="39"/>
  <c r="I33" i="39"/>
  <c r="H33" i="39"/>
  <c r="G33" i="39"/>
  <c r="F33" i="39"/>
  <c r="E33" i="39"/>
  <c r="D33" i="39"/>
  <c r="C33" i="39"/>
  <c r="B33" i="39"/>
  <c r="AC32" i="39"/>
  <c r="AB32" i="39"/>
  <c r="AA32" i="39"/>
  <c r="Z32" i="39"/>
  <c r="Y32" i="39"/>
  <c r="X32" i="39"/>
  <c r="W32" i="39"/>
  <c r="V32" i="39"/>
  <c r="U32" i="39"/>
  <c r="T32" i="39"/>
  <c r="S32" i="39"/>
  <c r="R32" i="39"/>
  <c r="Q32" i="39"/>
  <c r="P32" i="39"/>
  <c r="O32" i="39"/>
  <c r="N32" i="39"/>
  <c r="M32" i="39"/>
  <c r="L32" i="39"/>
  <c r="K32" i="39"/>
  <c r="J32" i="39"/>
  <c r="I32" i="39"/>
  <c r="H32" i="39"/>
  <c r="G32" i="39"/>
  <c r="F32" i="39"/>
  <c r="E32" i="39"/>
  <c r="D32" i="39"/>
  <c r="C32" i="39"/>
  <c r="B32" i="39"/>
  <c r="AC21" i="39"/>
  <c r="AB21" i="39"/>
  <c r="AA21" i="39"/>
  <c r="Z21" i="39"/>
  <c r="Y21" i="39"/>
  <c r="X21" i="39"/>
  <c r="W21" i="39"/>
  <c r="V21" i="39"/>
  <c r="U21" i="39"/>
  <c r="T21" i="39"/>
  <c r="S21" i="39"/>
  <c r="R21" i="39"/>
  <c r="Q21" i="39"/>
  <c r="P21" i="39"/>
  <c r="O21" i="39"/>
  <c r="N21" i="39"/>
  <c r="M21" i="39"/>
  <c r="L21" i="39"/>
  <c r="K21" i="39"/>
  <c r="J21" i="39"/>
  <c r="I21" i="39"/>
  <c r="H21" i="39"/>
  <c r="G21" i="39"/>
  <c r="F21" i="39"/>
  <c r="E21" i="39"/>
  <c r="D21" i="39"/>
  <c r="C21" i="39"/>
  <c r="B21" i="39"/>
  <c r="AC15" i="39"/>
  <c r="AB15" i="39"/>
  <c r="AA15" i="39"/>
  <c r="Z15" i="39"/>
  <c r="Y15" i="39"/>
  <c r="X15" i="39"/>
  <c r="W15" i="39"/>
  <c r="V15" i="39"/>
  <c r="U15" i="39"/>
  <c r="T15" i="39"/>
  <c r="S15" i="39"/>
  <c r="R15" i="39"/>
  <c r="Q15" i="39"/>
  <c r="P15" i="39"/>
  <c r="O15" i="39"/>
  <c r="N15" i="39"/>
  <c r="M15" i="39"/>
  <c r="L15" i="39"/>
  <c r="K15" i="39"/>
  <c r="J15" i="39"/>
  <c r="I15" i="39"/>
  <c r="H15" i="39"/>
  <c r="G15" i="39"/>
  <c r="F15" i="39"/>
  <c r="E15" i="39"/>
  <c r="D15" i="39"/>
  <c r="C15" i="39"/>
  <c r="B15" i="39"/>
  <c r="AC9" i="39"/>
  <c r="AB9" i="39"/>
  <c r="AA9" i="39"/>
  <c r="Z9" i="39"/>
  <c r="Y9" i="39"/>
  <c r="X9" i="39"/>
  <c r="W9" i="39"/>
  <c r="V9" i="39"/>
  <c r="U9" i="39"/>
  <c r="T9" i="39"/>
  <c r="S9" i="39"/>
  <c r="R9" i="39"/>
  <c r="Q9" i="39"/>
  <c r="P9" i="39"/>
  <c r="O9" i="39"/>
  <c r="N9" i="39"/>
  <c r="M9" i="39"/>
  <c r="L9" i="39"/>
  <c r="K9" i="39"/>
  <c r="J9" i="39"/>
  <c r="I9" i="39"/>
  <c r="H9" i="39"/>
  <c r="G9" i="39"/>
  <c r="F9" i="39"/>
  <c r="E9" i="39"/>
  <c r="D9" i="39"/>
  <c r="C9" i="39"/>
  <c r="B9" i="39"/>
  <c r="AE114" i="29" l="1"/>
  <c r="AF114" i="29"/>
  <c r="AG114" i="29"/>
  <c r="AH114" i="29"/>
  <c r="AE115" i="29"/>
  <c r="AF115" i="29"/>
  <c r="AG115" i="29"/>
  <c r="AH115" i="29"/>
  <c r="AE116" i="29"/>
  <c r="AF116" i="29"/>
  <c r="AG116" i="29"/>
  <c r="AH116" i="29"/>
  <c r="AE117" i="29"/>
  <c r="AF117" i="29"/>
  <c r="AG117" i="29"/>
  <c r="AH117" i="29"/>
  <c r="AE118" i="29"/>
  <c r="AF118" i="29"/>
  <c r="AG118" i="29"/>
  <c r="AH118" i="29"/>
  <c r="AE119" i="29"/>
  <c r="AF119" i="29"/>
  <c r="AG119" i="29"/>
  <c r="AH119" i="29"/>
  <c r="AE120" i="29"/>
  <c r="AF120" i="29"/>
  <c r="AG120" i="29"/>
  <c r="AH120" i="29"/>
  <c r="AE121" i="29"/>
  <c r="AF121" i="29"/>
  <c r="AG121" i="29"/>
  <c r="AH121" i="29"/>
  <c r="AE122" i="29"/>
  <c r="AF122" i="29"/>
  <c r="AG122" i="29"/>
  <c r="AH122" i="29"/>
  <c r="AE123" i="29"/>
  <c r="AF123" i="29"/>
  <c r="AG123" i="29"/>
  <c r="AH123" i="29"/>
  <c r="H107" i="30" l="1"/>
  <c r="A130" i="29"/>
  <c r="A132" i="29"/>
  <c r="A134" i="29"/>
  <c r="A135" i="29"/>
  <c r="A136" i="29"/>
  <c r="A138" i="29"/>
  <c r="A129" i="29"/>
  <c r="AR109" i="30" l="1"/>
  <c r="AQ109" i="30"/>
  <c r="AP109" i="30"/>
  <c r="D32" i="21"/>
  <c r="E32" i="21"/>
  <c r="F32" i="21"/>
  <c r="G32" i="21"/>
  <c r="H32" i="21"/>
  <c r="I32" i="21"/>
  <c r="J32" i="21"/>
  <c r="K32" i="21"/>
  <c r="L32" i="21"/>
  <c r="M32" i="21"/>
  <c r="N32" i="21"/>
  <c r="O32" i="21"/>
  <c r="P32" i="21"/>
  <c r="Q32" i="21"/>
  <c r="R32" i="21"/>
  <c r="S32" i="21"/>
  <c r="T32" i="21"/>
  <c r="U32" i="21"/>
  <c r="V32" i="21"/>
  <c r="W32" i="21"/>
  <c r="X32" i="21"/>
  <c r="Y32" i="21"/>
  <c r="Z32" i="21"/>
  <c r="AA32" i="21"/>
  <c r="AB32" i="21"/>
  <c r="AC32" i="21"/>
  <c r="AD32" i="21"/>
  <c r="AE32" i="21"/>
  <c r="AF32" i="21"/>
  <c r="AG32" i="21"/>
  <c r="AH32" i="21"/>
  <c r="D33" i="21"/>
  <c r="E33" i="21"/>
  <c r="F33" i="21"/>
  <c r="G33" i="21"/>
  <c r="H33" i="21"/>
  <c r="I33" i="21"/>
  <c r="J33" i="21"/>
  <c r="K33" i="21"/>
  <c r="L33" i="21"/>
  <c r="M33" i="21"/>
  <c r="N33" i="21"/>
  <c r="O33" i="21"/>
  <c r="P33" i="21"/>
  <c r="Q33" i="21"/>
  <c r="R33" i="21"/>
  <c r="S33" i="21"/>
  <c r="T33" i="21"/>
  <c r="U33" i="21"/>
  <c r="V33" i="21"/>
  <c r="W33" i="21"/>
  <c r="X33" i="21"/>
  <c r="Y33" i="21"/>
  <c r="Z33" i="21"/>
  <c r="AA33" i="21"/>
  <c r="AB33" i="21"/>
  <c r="AC33" i="21"/>
  <c r="AD33" i="21"/>
  <c r="AE33" i="21"/>
  <c r="AF33" i="21"/>
  <c r="AG33" i="21"/>
  <c r="AH33" i="21"/>
  <c r="D34" i="21"/>
  <c r="E34" i="21"/>
  <c r="F34" i="21"/>
  <c r="G34" i="21"/>
  <c r="H34" i="21"/>
  <c r="I34" i="21"/>
  <c r="J34" i="21"/>
  <c r="K34" i="21"/>
  <c r="L34" i="21"/>
  <c r="M34" i="21"/>
  <c r="N34" i="21"/>
  <c r="O34" i="21"/>
  <c r="P34" i="21"/>
  <c r="Q34" i="21"/>
  <c r="R34" i="21"/>
  <c r="S34" i="21"/>
  <c r="T34" i="21"/>
  <c r="U34" i="21"/>
  <c r="V34" i="21"/>
  <c r="W34" i="21"/>
  <c r="X34" i="21"/>
  <c r="Y34" i="21"/>
  <c r="Z34" i="21"/>
  <c r="AA34" i="21"/>
  <c r="AB34" i="21"/>
  <c r="AC34" i="21"/>
  <c r="AD34" i="21"/>
  <c r="AE34" i="21"/>
  <c r="AF34" i="21"/>
  <c r="AG34" i="21"/>
  <c r="AH34" i="21"/>
  <c r="D35" i="21"/>
  <c r="E35" i="21"/>
  <c r="F35" i="21"/>
  <c r="G35" i="21"/>
  <c r="H35" i="21"/>
  <c r="I35" i="21"/>
  <c r="J35" i="21"/>
  <c r="K35" i="21"/>
  <c r="L35" i="21"/>
  <c r="M35" i="21"/>
  <c r="N35" i="21"/>
  <c r="O35" i="21"/>
  <c r="P35" i="21"/>
  <c r="Q35" i="21"/>
  <c r="R35" i="21"/>
  <c r="S35" i="21"/>
  <c r="T35" i="21"/>
  <c r="U35" i="21"/>
  <c r="V35" i="21"/>
  <c r="W35" i="21"/>
  <c r="X35" i="21"/>
  <c r="Y35" i="21"/>
  <c r="Z35" i="21"/>
  <c r="AA35" i="21"/>
  <c r="AB35" i="21"/>
  <c r="AC35" i="21"/>
  <c r="AD35" i="21"/>
  <c r="AE35" i="21"/>
  <c r="AF35" i="21"/>
  <c r="AG35" i="21"/>
  <c r="AH35" i="21"/>
  <c r="D36" i="21"/>
  <c r="E36" i="21"/>
  <c r="F36" i="21"/>
  <c r="G36" i="21"/>
  <c r="H36" i="21"/>
  <c r="I36" i="21"/>
  <c r="J36" i="21"/>
  <c r="K36" i="21"/>
  <c r="L36" i="21"/>
  <c r="M36" i="21"/>
  <c r="N36" i="21"/>
  <c r="O36" i="21"/>
  <c r="P36" i="21"/>
  <c r="Q36" i="21"/>
  <c r="R36" i="21"/>
  <c r="S36" i="21"/>
  <c r="T36" i="21"/>
  <c r="U36" i="21"/>
  <c r="V36" i="21"/>
  <c r="W36" i="21"/>
  <c r="X36" i="21"/>
  <c r="Y36" i="21"/>
  <c r="Z36" i="21"/>
  <c r="AA36" i="21"/>
  <c r="AB36" i="21"/>
  <c r="AC36" i="21"/>
  <c r="AD36" i="21"/>
  <c r="AE36" i="21"/>
  <c r="AF36" i="21"/>
  <c r="AG36" i="21"/>
  <c r="AH36" i="21"/>
  <c r="D37" i="21"/>
  <c r="E37" i="21"/>
  <c r="F37" i="21"/>
  <c r="G37" i="21"/>
  <c r="H37" i="21"/>
  <c r="I37" i="21"/>
  <c r="J37" i="21"/>
  <c r="K37" i="21"/>
  <c r="L37" i="21"/>
  <c r="M37" i="21"/>
  <c r="N37" i="21"/>
  <c r="O37" i="21"/>
  <c r="P37" i="21"/>
  <c r="Q37" i="21"/>
  <c r="R37" i="21"/>
  <c r="S37" i="21"/>
  <c r="T37" i="21"/>
  <c r="U37" i="21"/>
  <c r="V37" i="21"/>
  <c r="W37" i="21"/>
  <c r="X37" i="21"/>
  <c r="Y37" i="21"/>
  <c r="Z37" i="21"/>
  <c r="AA37" i="21"/>
  <c r="AB37" i="21"/>
  <c r="AC37" i="21"/>
  <c r="AD37" i="21"/>
  <c r="AE37" i="21"/>
  <c r="AF37" i="21"/>
  <c r="AG37" i="21"/>
  <c r="AH37" i="21"/>
  <c r="D38" i="21"/>
  <c r="E38" i="21"/>
  <c r="F38" i="21"/>
  <c r="G38" i="21"/>
  <c r="H38" i="21"/>
  <c r="I38" i="21"/>
  <c r="J38" i="21"/>
  <c r="K38" i="21"/>
  <c r="L38" i="21"/>
  <c r="M38" i="21"/>
  <c r="N38" i="21"/>
  <c r="O38" i="21"/>
  <c r="P38" i="21"/>
  <c r="Q38" i="21"/>
  <c r="R38" i="21"/>
  <c r="S38" i="21"/>
  <c r="T38" i="21"/>
  <c r="U38" i="21"/>
  <c r="V38" i="21"/>
  <c r="W38" i="21"/>
  <c r="X38" i="21"/>
  <c r="Y38" i="21"/>
  <c r="Z38" i="21"/>
  <c r="AA38" i="21"/>
  <c r="AB38" i="21"/>
  <c r="AC38" i="21"/>
  <c r="AD38" i="21"/>
  <c r="AE38" i="21"/>
  <c r="AF38" i="21"/>
  <c r="AG38" i="21"/>
  <c r="AH38" i="21"/>
  <c r="D39" i="21"/>
  <c r="E39" i="21"/>
  <c r="F39" i="21"/>
  <c r="G39" i="21"/>
  <c r="H39" i="21"/>
  <c r="I39" i="21"/>
  <c r="J39" i="21"/>
  <c r="K39" i="21"/>
  <c r="L39" i="21"/>
  <c r="M39" i="21"/>
  <c r="N39" i="21"/>
  <c r="O39" i="21"/>
  <c r="P39" i="21"/>
  <c r="Q39" i="21"/>
  <c r="R39" i="21"/>
  <c r="S39" i="21"/>
  <c r="T39" i="21"/>
  <c r="U39" i="21"/>
  <c r="V39" i="21"/>
  <c r="W39" i="21"/>
  <c r="X39" i="21"/>
  <c r="Y39" i="21"/>
  <c r="Z39" i="21"/>
  <c r="AA39" i="21"/>
  <c r="AB39" i="21"/>
  <c r="AC39" i="21"/>
  <c r="AD39" i="21"/>
  <c r="AE39" i="21"/>
  <c r="AF39" i="21"/>
  <c r="AG39" i="21"/>
  <c r="AH39" i="21"/>
  <c r="D40" i="21"/>
  <c r="E40" i="21"/>
  <c r="F40" i="21"/>
  <c r="G40" i="21"/>
  <c r="H40" i="21"/>
  <c r="I40" i="21"/>
  <c r="J40" i="21"/>
  <c r="K40" i="21"/>
  <c r="L40" i="21"/>
  <c r="M40" i="21"/>
  <c r="N40" i="21"/>
  <c r="O40" i="21"/>
  <c r="P40" i="21"/>
  <c r="Q40" i="21"/>
  <c r="R40" i="21"/>
  <c r="S40" i="21"/>
  <c r="T40" i="21"/>
  <c r="U40" i="21"/>
  <c r="V40" i="21"/>
  <c r="W40" i="21"/>
  <c r="X40" i="21"/>
  <c r="Y40" i="21"/>
  <c r="Z40" i="21"/>
  <c r="AA40" i="21"/>
  <c r="AB40" i="21"/>
  <c r="AC40" i="21"/>
  <c r="AD40" i="21"/>
  <c r="AE40" i="21"/>
  <c r="AF40" i="21"/>
  <c r="AG40" i="21"/>
  <c r="AH40" i="21"/>
  <c r="D41" i="21"/>
  <c r="E41" i="21"/>
  <c r="F41" i="21"/>
  <c r="G41" i="21"/>
  <c r="H41" i="21"/>
  <c r="I41" i="21"/>
  <c r="J41" i="21"/>
  <c r="K41" i="21"/>
  <c r="L41" i="21"/>
  <c r="M41" i="21"/>
  <c r="N41" i="21"/>
  <c r="O41" i="21"/>
  <c r="P41" i="21"/>
  <c r="Q41" i="21"/>
  <c r="R41" i="21"/>
  <c r="S41" i="21"/>
  <c r="T41" i="21"/>
  <c r="U41" i="21"/>
  <c r="V41" i="21"/>
  <c r="W41" i="21"/>
  <c r="X41" i="21"/>
  <c r="Y41" i="21"/>
  <c r="Z41" i="21"/>
  <c r="AA41" i="21"/>
  <c r="AB41" i="21"/>
  <c r="AC41" i="21"/>
  <c r="AD41" i="21"/>
  <c r="AE41" i="21"/>
  <c r="AF41" i="21"/>
  <c r="AG41" i="21"/>
  <c r="AH41" i="21"/>
  <c r="D42" i="21"/>
  <c r="E42" i="21"/>
  <c r="F42" i="21"/>
  <c r="G42" i="21"/>
  <c r="H42" i="21"/>
  <c r="I42" i="21"/>
  <c r="J42" i="21"/>
  <c r="K42" i="21"/>
  <c r="L42" i="21"/>
  <c r="M42" i="21"/>
  <c r="N42" i="21"/>
  <c r="O42" i="21"/>
  <c r="P42" i="21"/>
  <c r="Q42" i="21"/>
  <c r="R42" i="21"/>
  <c r="S42" i="21"/>
  <c r="T42" i="21"/>
  <c r="U42" i="21"/>
  <c r="V42" i="21"/>
  <c r="W42" i="21"/>
  <c r="X42" i="21"/>
  <c r="Y42" i="21"/>
  <c r="Z42" i="21"/>
  <c r="AA42" i="21"/>
  <c r="AB42" i="21"/>
  <c r="AC42" i="21"/>
  <c r="AD42" i="21"/>
  <c r="AE42" i="21"/>
  <c r="AF42" i="21"/>
  <c r="AG42" i="21"/>
  <c r="AH42" i="21"/>
  <c r="D43" i="21"/>
  <c r="E43" i="21"/>
  <c r="F43" i="21"/>
  <c r="G43" i="21"/>
  <c r="H43" i="21"/>
  <c r="I43" i="21"/>
  <c r="J43" i="21"/>
  <c r="K43" i="21"/>
  <c r="L43" i="21"/>
  <c r="M43" i="21"/>
  <c r="N43" i="21"/>
  <c r="O43" i="21"/>
  <c r="P43" i="21"/>
  <c r="Q43" i="21"/>
  <c r="R43" i="21"/>
  <c r="S43" i="21"/>
  <c r="T43" i="21"/>
  <c r="U43" i="21"/>
  <c r="V43" i="21"/>
  <c r="W43" i="21"/>
  <c r="X43" i="21"/>
  <c r="Y43" i="21"/>
  <c r="Z43" i="21"/>
  <c r="AA43" i="21"/>
  <c r="AB43" i="21"/>
  <c r="AC43" i="21"/>
  <c r="AD43" i="21"/>
  <c r="AE43" i="21"/>
  <c r="AF43" i="21"/>
  <c r="AG43" i="21"/>
  <c r="AH43" i="21"/>
  <c r="D44" i="21"/>
  <c r="E44" i="21"/>
  <c r="F44" i="21"/>
  <c r="G44" i="21"/>
  <c r="H44" i="21"/>
  <c r="I44" i="21"/>
  <c r="J44" i="21"/>
  <c r="K44" i="21"/>
  <c r="L44" i="21"/>
  <c r="M44" i="21"/>
  <c r="N44" i="21"/>
  <c r="O44" i="21"/>
  <c r="P44" i="21"/>
  <c r="Q44" i="21"/>
  <c r="R44" i="21"/>
  <c r="S44" i="21"/>
  <c r="T44" i="21"/>
  <c r="U44" i="21"/>
  <c r="V44" i="21"/>
  <c r="W44" i="21"/>
  <c r="X44" i="21"/>
  <c r="Y44" i="21"/>
  <c r="Z44" i="21"/>
  <c r="AA44" i="21"/>
  <c r="AB44" i="21"/>
  <c r="AC44" i="21"/>
  <c r="AD44" i="21"/>
  <c r="AE44" i="21"/>
  <c r="AF44" i="21"/>
  <c r="AG44" i="21"/>
  <c r="AH44" i="21"/>
  <c r="D45" i="21"/>
  <c r="E45" i="21"/>
  <c r="F45" i="21"/>
  <c r="G45" i="21"/>
  <c r="H45" i="21"/>
  <c r="I45" i="21"/>
  <c r="J45" i="21"/>
  <c r="K45" i="21"/>
  <c r="L45" i="21"/>
  <c r="M45" i="21"/>
  <c r="N45" i="21"/>
  <c r="O45" i="21"/>
  <c r="P45" i="21"/>
  <c r="Q45" i="21"/>
  <c r="R45" i="21"/>
  <c r="S45" i="21"/>
  <c r="T45" i="21"/>
  <c r="U45" i="21"/>
  <c r="V45" i="21"/>
  <c r="W45" i="21"/>
  <c r="X45" i="21"/>
  <c r="Y45" i="21"/>
  <c r="Z45" i="21"/>
  <c r="AA45" i="21"/>
  <c r="AB45" i="21"/>
  <c r="AC45" i="21"/>
  <c r="AD45" i="21"/>
  <c r="AE45" i="21"/>
  <c r="AF45" i="21"/>
  <c r="AG45" i="21"/>
  <c r="AH45" i="21"/>
  <c r="D46" i="21"/>
  <c r="E46" i="21"/>
  <c r="F46" i="21"/>
  <c r="G46" i="21"/>
  <c r="H46" i="21"/>
  <c r="I46" i="21"/>
  <c r="J46" i="21"/>
  <c r="K46" i="21"/>
  <c r="L46" i="21"/>
  <c r="M46" i="21"/>
  <c r="N46" i="21"/>
  <c r="O46" i="21"/>
  <c r="P46" i="21"/>
  <c r="Q46" i="21"/>
  <c r="R46" i="21"/>
  <c r="S46" i="21"/>
  <c r="T46" i="21"/>
  <c r="U46" i="21"/>
  <c r="V46" i="21"/>
  <c r="W46" i="21"/>
  <c r="X46" i="21"/>
  <c r="Y46" i="21"/>
  <c r="Z46" i="21"/>
  <c r="AA46" i="21"/>
  <c r="AB46" i="21"/>
  <c r="AC46" i="21"/>
  <c r="AD46" i="21"/>
  <c r="AE46" i="21"/>
  <c r="AF46" i="21"/>
  <c r="AG46" i="21"/>
  <c r="AH46" i="21"/>
  <c r="D47" i="21"/>
  <c r="E47" i="21"/>
  <c r="F47" i="21"/>
  <c r="G47" i="21"/>
  <c r="H47" i="21"/>
  <c r="I47" i="21"/>
  <c r="J47" i="21"/>
  <c r="K47" i="21"/>
  <c r="L47" i="21"/>
  <c r="M47" i="21"/>
  <c r="N47" i="21"/>
  <c r="O47" i="21"/>
  <c r="P47" i="21"/>
  <c r="Q47" i="21"/>
  <c r="R47" i="21"/>
  <c r="S47" i="21"/>
  <c r="T47" i="21"/>
  <c r="U47" i="21"/>
  <c r="V47" i="21"/>
  <c r="W47" i="21"/>
  <c r="X47" i="21"/>
  <c r="Y47" i="21"/>
  <c r="Z47" i="21"/>
  <c r="AA47" i="21"/>
  <c r="AB47" i="21"/>
  <c r="AC47" i="21"/>
  <c r="AD47" i="21"/>
  <c r="AE47" i="21"/>
  <c r="AF47" i="21"/>
  <c r="AG47" i="21"/>
  <c r="AH47" i="21"/>
  <c r="D48" i="21"/>
  <c r="E48" i="21"/>
  <c r="F48" i="21"/>
  <c r="G48" i="21"/>
  <c r="H48" i="21"/>
  <c r="I48" i="21"/>
  <c r="J48" i="21"/>
  <c r="K48" i="21"/>
  <c r="L48" i="21"/>
  <c r="M48" i="21"/>
  <c r="N48" i="21"/>
  <c r="O48" i="21"/>
  <c r="P48" i="21"/>
  <c r="Q48" i="21"/>
  <c r="R48" i="21"/>
  <c r="S48" i="21"/>
  <c r="T48" i="21"/>
  <c r="U48" i="21"/>
  <c r="V48" i="21"/>
  <c r="W48" i="21"/>
  <c r="X48" i="21"/>
  <c r="Y48" i="21"/>
  <c r="Z48" i="21"/>
  <c r="AA48" i="21"/>
  <c r="AB48" i="21"/>
  <c r="AC48" i="21"/>
  <c r="AD48" i="21"/>
  <c r="AE48" i="21"/>
  <c r="AF48" i="21"/>
  <c r="AG48" i="21"/>
  <c r="AH48" i="21"/>
  <c r="C33" i="21"/>
  <c r="C34" i="21"/>
  <c r="C35" i="21"/>
  <c r="C36" i="21"/>
  <c r="C37" i="21"/>
  <c r="C38" i="21"/>
  <c r="C39" i="21"/>
  <c r="C40" i="21"/>
  <c r="C41" i="21"/>
  <c r="C42" i="21"/>
  <c r="C43" i="21"/>
  <c r="C44" i="21"/>
  <c r="C45" i="21"/>
  <c r="C46" i="21"/>
  <c r="C47" i="21"/>
  <c r="C48" i="21"/>
  <c r="C32" i="21"/>
  <c r="J9" i="30" l="1"/>
  <c r="K9" i="30"/>
  <c r="L9" i="30"/>
  <c r="M9" i="30"/>
  <c r="N9" i="30"/>
  <c r="O9" i="30"/>
  <c r="P9" i="30"/>
  <c r="Q9" i="30"/>
  <c r="R9" i="30"/>
  <c r="S9" i="30"/>
  <c r="T9" i="30"/>
  <c r="U9" i="30"/>
  <c r="V9" i="30"/>
  <c r="W9" i="30"/>
  <c r="X9" i="30"/>
  <c r="Y9" i="30"/>
  <c r="Z9" i="30"/>
  <c r="AA9" i="30"/>
  <c r="AB9" i="30"/>
  <c r="AC9" i="30"/>
  <c r="AD9" i="30"/>
  <c r="AE9" i="30"/>
  <c r="AF9" i="30"/>
  <c r="AG9" i="30"/>
  <c r="AH9" i="30"/>
  <c r="AI9" i="30"/>
  <c r="AJ9" i="30"/>
  <c r="AK9" i="30"/>
  <c r="AL9" i="30"/>
  <c r="AM9" i="30"/>
  <c r="AN9" i="30"/>
  <c r="AO9" i="30"/>
  <c r="AP9" i="30"/>
  <c r="AQ9" i="30"/>
  <c r="AR9" i="30"/>
  <c r="AS9" i="30"/>
  <c r="AT9" i="30"/>
  <c r="AU9" i="30"/>
  <c r="AV9" i="30"/>
  <c r="AW9" i="30"/>
  <c r="AX9" i="30"/>
  <c r="AY9" i="30"/>
  <c r="AZ9" i="30"/>
  <c r="BA9" i="30"/>
  <c r="BB9" i="30"/>
  <c r="BC9" i="30"/>
  <c r="BD9" i="30"/>
  <c r="J10" i="30"/>
  <c r="K10" i="30"/>
  <c r="L10" i="30"/>
  <c r="M10" i="30"/>
  <c r="N10" i="30"/>
  <c r="O10" i="30"/>
  <c r="P10" i="30"/>
  <c r="Q10" i="30"/>
  <c r="R10" i="30"/>
  <c r="S10" i="30"/>
  <c r="T10" i="30"/>
  <c r="U10" i="30"/>
  <c r="V10" i="30"/>
  <c r="W10" i="30"/>
  <c r="X10" i="30"/>
  <c r="Y10" i="30"/>
  <c r="Z10" i="30"/>
  <c r="AA10" i="30"/>
  <c r="AB10" i="30"/>
  <c r="AC10" i="30"/>
  <c r="AD10" i="30"/>
  <c r="AE10" i="30"/>
  <c r="AF10" i="30"/>
  <c r="AG10" i="30"/>
  <c r="AH10" i="30"/>
  <c r="AI10" i="30"/>
  <c r="AJ10" i="30"/>
  <c r="AK10" i="30"/>
  <c r="AL10" i="30"/>
  <c r="AM10" i="30"/>
  <c r="AN10" i="30"/>
  <c r="AO10" i="30"/>
  <c r="AP10" i="30"/>
  <c r="AQ10" i="30"/>
  <c r="AR10" i="30"/>
  <c r="AS10" i="30"/>
  <c r="AT10" i="30"/>
  <c r="AU10" i="30"/>
  <c r="AV10" i="30"/>
  <c r="AW10" i="30"/>
  <c r="AX10" i="30"/>
  <c r="AY10" i="30"/>
  <c r="AZ10" i="30"/>
  <c r="BA10" i="30"/>
  <c r="BB10" i="30"/>
  <c r="BC10" i="30"/>
  <c r="BD10" i="30"/>
  <c r="J11" i="30"/>
  <c r="K11" i="30"/>
  <c r="L11" i="30"/>
  <c r="M11" i="30"/>
  <c r="N11" i="30"/>
  <c r="O11" i="30"/>
  <c r="P11" i="30"/>
  <c r="Q11" i="30"/>
  <c r="R11" i="30"/>
  <c r="S11" i="30"/>
  <c r="T11" i="30"/>
  <c r="U11" i="30"/>
  <c r="V11" i="30"/>
  <c r="W11" i="30"/>
  <c r="X11" i="30"/>
  <c r="Y11" i="30"/>
  <c r="Z11" i="30"/>
  <c r="AA11" i="30"/>
  <c r="AB11" i="30"/>
  <c r="AC11" i="30"/>
  <c r="AD11" i="30"/>
  <c r="AE11" i="30"/>
  <c r="AF11" i="30"/>
  <c r="AG11" i="30"/>
  <c r="AH11" i="30"/>
  <c r="AI11" i="30"/>
  <c r="AJ11" i="30"/>
  <c r="AK11" i="30"/>
  <c r="AL11" i="30"/>
  <c r="AM11" i="30"/>
  <c r="AN11" i="30"/>
  <c r="AO11" i="30"/>
  <c r="AP11" i="30"/>
  <c r="AQ11" i="30"/>
  <c r="AR11" i="30"/>
  <c r="AS11" i="30"/>
  <c r="AT11" i="30"/>
  <c r="AU11" i="30"/>
  <c r="AV11" i="30"/>
  <c r="AW11" i="30"/>
  <c r="AX11" i="30"/>
  <c r="AY11" i="30"/>
  <c r="AZ11" i="30"/>
  <c r="BA11" i="30"/>
  <c r="BB11" i="30"/>
  <c r="BC11" i="30"/>
  <c r="BD11" i="30"/>
  <c r="J12" i="30"/>
  <c r="K12" i="30"/>
  <c r="L12" i="30"/>
  <c r="M12" i="30"/>
  <c r="N12" i="30"/>
  <c r="O12" i="30"/>
  <c r="P12" i="30"/>
  <c r="Q12" i="30"/>
  <c r="R12" i="30"/>
  <c r="S12" i="30"/>
  <c r="T12" i="30"/>
  <c r="U12" i="30"/>
  <c r="V12" i="30"/>
  <c r="W12" i="30"/>
  <c r="X12" i="30"/>
  <c r="Y12" i="30"/>
  <c r="Z12" i="30"/>
  <c r="AA12" i="30"/>
  <c r="AB12" i="30"/>
  <c r="AC12" i="30"/>
  <c r="AD12" i="30"/>
  <c r="AE12" i="30"/>
  <c r="AF12" i="30"/>
  <c r="AG12" i="30"/>
  <c r="AH12" i="30"/>
  <c r="AI12" i="30"/>
  <c r="AJ12" i="30"/>
  <c r="AK12" i="30"/>
  <c r="AL12" i="30"/>
  <c r="AM12" i="30"/>
  <c r="AN12" i="30"/>
  <c r="AO12" i="30"/>
  <c r="AP12" i="30"/>
  <c r="AQ12" i="30"/>
  <c r="AR12" i="30"/>
  <c r="AS12" i="30"/>
  <c r="AT12" i="30"/>
  <c r="AU12" i="30"/>
  <c r="AV12" i="30"/>
  <c r="AW12" i="30"/>
  <c r="AX12" i="30"/>
  <c r="AY12" i="30"/>
  <c r="AZ12" i="30"/>
  <c r="BA12" i="30"/>
  <c r="BB12" i="30"/>
  <c r="BC12" i="30"/>
  <c r="BD12" i="30"/>
  <c r="J13" i="30"/>
  <c r="K13" i="30"/>
  <c r="L13" i="30"/>
  <c r="M13" i="30"/>
  <c r="N13" i="30"/>
  <c r="O13" i="30"/>
  <c r="P13" i="30"/>
  <c r="Q13" i="30"/>
  <c r="R13" i="30"/>
  <c r="S13" i="30"/>
  <c r="T13" i="30"/>
  <c r="U13" i="30"/>
  <c r="V13" i="30"/>
  <c r="W13" i="30"/>
  <c r="X13" i="30"/>
  <c r="Y13" i="30"/>
  <c r="Z13" i="30"/>
  <c r="AA13" i="30"/>
  <c r="AB13" i="30"/>
  <c r="AC13" i="30"/>
  <c r="AD13" i="30"/>
  <c r="AE13" i="30"/>
  <c r="AF13" i="30"/>
  <c r="AG13" i="30"/>
  <c r="AH13" i="30"/>
  <c r="AI13" i="30"/>
  <c r="AJ13" i="30"/>
  <c r="AK13" i="30"/>
  <c r="AL13" i="30"/>
  <c r="AM13" i="30"/>
  <c r="AN13" i="30"/>
  <c r="AO13" i="30"/>
  <c r="AP13" i="30"/>
  <c r="AQ13" i="30"/>
  <c r="AR13" i="30"/>
  <c r="AS13" i="30"/>
  <c r="AT13" i="30"/>
  <c r="AU13" i="30"/>
  <c r="AV13" i="30"/>
  <c r="AW13" i="30"/>
  <c r="AX13" i="30"/>
  <c r="AY13" i="30"/>
  <c r="AZ13" i="30"/>
  <c r="BA13" i="30"/>
  <c r="BB13" i="30"/>
  <c r="BC13" i="30"/>
  <c r="BD13" i="30"/>
  <c r="J14" i="30"/>
  <c r="K14" i="30"/>
  <c r="L14" i="30"/>
  <c r="M14" i="30"/>
  <c r="N14" i="30"/>
  <c r="O14" i="30"/>
  <c r="P14" i="30"/>
  <c r="Q14" i="30"/>
  <c r="R14" i="30"/>
  <c r="S14" i="30"/>
  <c r="T14" i="30"/>
  <c r="U14" i="30"/>
  <c r="V14" i="30"/>
  <c r="W14" i="30"/>
  <c r="X14" i="30"/>
  <c r="Y14" i="30"/>
  <c r="Z14" i="30"/>
  <c r="AA14" i="30"/>
  <c r="AB14" i="30"/>
  <c r="AC14" i="30"/>
  <c r="AD14" i="30"/>
  <c r="AE14" i="30"/>
  <c r="AF14" i="30"/>
  <c r="AG14" i="30"/>
  <c r="AH14" i="30"/>
  <c r="AI14" i="30"/>
  <c r="AJ14" i="30"/>
  <c r="AK14" i="30"/>
  <c r="AL14" i="30"/>
  <c r="AM14" i="30"/>
  <c r="AN14" i="30"/>
  <c r="AO14" i="30"/>
  <c r="AP14" i="30"/>
  <c r="AQ14" i="30"/>
  <c r="AR14" i="30"/>
  <c r="AS14" i="30"/>
  <c r="AT14" i="30"/>
  <c r="AU14" i="30"/>
  <c r="AV14" i="30"/>
  <c r="AW14" i="30"/>
  <c r="AX14" i="30"/>
  <c r="AY14" i="30"/>
  <c r="AZ14" i="30"/>
  <c r="BA14" i="30"/>
  <c r="BB14" i="30"/>
  <c r="BC14" i="30"/>
  <c r="BD14" i="30"/>
  <c r="J15" i="30"/>
  <c r="K15" i="30"/>
  <c r="L15" i="30"/>
  <c r="M15" i="30"/>
  <c r="N15" i="30"/>
  <c r="O15" i="30"/>
  <c r="P15" i="30"/>
  <c r="Q15" i="30"/>
  <c r="R15" i="30"/>
  <c r="S15" i="30"/>
  <c r="T15" i="30"/>
  <c r="U15" i="30"/>
  <c r="V15" i="30"/>
  <c r="W15" i="30"/>
  <c r="X15" i="30"/>
  <c r="Y15" i="30"/>
  <c r="Z15" i="30"/>
  <c r="AA15" i="30"/>
  <c r="AB15" i="30"/>
  <c r="AC15" i="30"/>
  <c r="AD15" i="30"/>
  <c r="AE15" i="30"/>
  <c r="AF15" i="30"/>
  <c r="AG15" i="30"/>
  <c r="AH15" i="30"/>
  <c r="AI15" i="30"/>
  <c r="AJ15" i="30"/>
  <c r="AK15" i="30"/>
  <c r="AL15" i="30"/>
  <c r="AM15" i="30"/>
  <c r="AN15" i="30"/>
  <c r="AO15" i="30"/>
  <c r="AP15" i="30"/>
  <c r="AQ15" i="30"/>
  <c r="AR15" i="30"/>
  <c r="AS15" i="30"/>
  <c r="AT15" i="30"/>
  <c r="AU15" i="30"/>
  <c r="AV15" i="30"/>
  <c r="AW15" i="30"/>
  <c r="AX15" i="30"/>
  <c r="AY15" i="30"/>
  <c r="AZ15" i="30"/>
  <c r="BA15" i="30"/>
  <c r="BB15" i="30"/>
  <c r="BC15" i="30"/>
  <c r="BD15" i="30"/>
  <c r="J16" i="30"/>
  <c r="K16" i="30"/>
  <c r="L16" i="30"/>
  <c r="M16" i="30"/>
  <c r="N16" i="30"/>
  <c r="O16" i="30"/>
  <c r="P16" i="30"/>
  <c r="Q16" i="30"/>
  <c r="R16" i="30"/>
  <c r="S16" i="30"/>
  <c r="T16" i="30"/>
  <c r="U16" i="30"/>
  <c r="V16" i="30"/>
  <c r="W16" i="30"/>
  <c r="X16" i="30"/>
  <c r="Y16" i="30"/>
  <c r="Z16" i="30"/>
  <c r="AA16" i="30"/>
  <c r="AB16" i="30"/>
  <c r="AC16" i="30"/>
  <c r="AD16" i="30"/>
  <c r="AE16" i="30"/>
  <c r="AF16" i="30"/>
  <c r="AG16" i="30"/>
  <c r="AH16" i="30"/>
  <c r="AI16" i="30"/>
  <c r="AJ16" i="30"/>
  <c r="AK16" i="30"/>
  <c r="AL16" i="30"/>
  <c r="AM16" i="30"/>
  <c r="AN16" i="30"/>
  <c r="AO16" i="30"/>
  <c r="AP16" i="30"/>
  <c r="AQ16" i="30"/>
  <c r="AR16" i="30"/>
  <c r="AS16" i="30"/>
  <c r="AT16" i="30"/>
  <c r="AU16" i="30"/>
  <c r="AV16" i="30"/>
  <c r="AW16" i="30"/>
  <c r="AX16" i="30"/>
  <c r="AY16" i="30"/>
  <c r="AZ16" i="30"/>
  <c r="BA16" i="30"/>
  <c r="BB16" i="30"/>
  <c r="BC16" i="30"/>
  <c r="BD16" i="30"/>
  <c r="J17" i="30"/>
  <c r="K17" i="30"/>
  <c r="L17" i="30"/>
  <c r="M17" i="30"/>
  <c r="N17" i="30"/>
  <c r="O17" i="30"/>
  <c r="P17" i="30"/>
  <c r="Q17" i="30"/>
  <c r="R17" i="30"/>
  <c r="S17" i="30"/>
  <c r="T17" i="30"/>
  <c r="U17" i="30"/>
  <c r="V17" i="30"/>
  <c r="W17" i="30"/>
  <c r="X17" i="30"/>
  <c r="Y17" i="30"/>
  <c r="Z17" i="30"/>
  <c r="AA17" i="30"/>
  <c r="AB17" i="30"/>
  <c r="AC17" i="30"/>
  <c r="AD17" i="30"/>
  <c r="AE17" i="30"/>
  <c r="AF17" i="30"/>
  <c r="AG17" i="30"/>
  <c r="AH17" i="30"/>
  <c r="AI17" i="30"/>
  <c r="AJ17" i="30"/>
  <c r="AK17" i="30"/>
  <c r="AL17" i="30"/>
  <c r="AM17" i="30"/>
  <c r="AN17" i="30"/>
  <c r="AO17" i="30"/>
  <c r="AP17" i="30"/>
  <c r="AQ17" i="30"/>
  <c r="AR17" i="30"/>
  <c r="AS17" i="30"/>
  <c r="AT17" i="30"/>
  <c r="AU17" i="30"/>
  <c r="AV17" i="30"/>
  <c r="AW17" i="30"/>
  <c r="AX17" i="30"/>
  <c r="AY17" i="30"/>
  <c r="AZ17" i="30"/>
  <c r="BA17" i="30"/>
  <c r="BB17" i="30"/>
  <c r="BC17" i="30"/>
  <c r="BD17" i="30"/>
  <c r="J18" i="30"/>
  <c r="K18" i="30"/>
  <c r="L18" i="30"/>
  <c r="M18" i="30"/>
  <c r="N18" i="30"/>
  <c r="O18" i="30"/>
  <c r="P18" i="30"/>
  <c r="Q18" i="30"/>
  <c r="R18" i="30"/>
  <c r="S18" i="30"/>
  <c r="T18" i="30"/>
  <c r="U18" i="30"/>
  <c r="V18" i="30"/>
  <c r="W18" i="30"/>
  <c r="X18" i="30"/>
  <c r="Y18" i="30"/>
  <c r="Z18" i="30"/>
  <c r="AA18" i="30"/>
  <c r="AB18" i="30"/>
  <c r="AC18" i="30"/>
  <c r="AD18" i="30"/>
  <c r="AE18" i="30"/>
  <c r="AF18" i="30"/>
  <c r="AG18" i="30"/>
  <c r="AH18" i="30"/>
  <c r="AI18" i="30"/>
  <c r="AJ18" i="30"/>
  <c r="AK18" i="30"/>
  <c r="AL18" i="30"/>
  <c r="AM18" i="30"/>
  <c r="AN18" i="30"/>
  <c r="AO18" i="30"/>
  <c r="AP18" i="30"/>
  <c r="AQ18" i="30"/>
  <c r="AR18" i="30"/>
  <c r="AS18" i="30"/>
  <c r="AT18" i="30"/>
  <c r="AU18" i="30"/>
  <c r="AV18" i="30"/>
  <c r="AW18" i="30"/>
  <c r="AX18" i="30"/>
  <c r="AY18" i="30"/>
  <c r="AZ18" i="30"/>
  <c r="BA18" i="30"/>
  <c r="BB18" i="30"/>
  <c r="BC18" i="30"/>
  <c r="BD18" i="30"/>
  <c r="J19" i="30"/>
  <c r="K19" i="30"/>
  <c r="L19" i="30"/>
  <c r="M19" i="30"/>
  <c r="N19" i="30"/>
  <c r="O19" i="30"/>
  <c r="P19" i="30"/>
  <c r="Q19" i="30"/>
  <c r="R19" i="30"/>
  <c r="S19" i="30"/>
  <c r="T19" i="30"/>
  <c r="U19" i="30"/>
  <c r="V19" i="30"/>
  <c r="W19" i="30"/>
  <c r="X19" i="30"/>
  <c r="Y19" i="30"/>
  <c r="Z19" i="30"/>
  <c r="AA19" i="30"/>
  <c r="AB19" i="30"/>
  <c r="AC19" i="30"/>
  <c r="AD19" i="30"/>
  <c r="AE19" i="30"/>
  <c r="AF19" i="30"/>
  <c r="AG19" i="30"/>
  <c r="AH19" i="30"/>
  <c r="AI19" i="30"/>
  <c r="AJ19" i="30"/>
  <c r="AK19" i="30"/>
  <c r="AL19" i="30"/>
  <c r="AM19" i="30"/>
  <c r="AN19" i="30"/>
  <c r="AO19" i="30"/>
  <c r="AP19" i="30"/>
  <c r="AQ19" i="30"/>
  <c r="AR19" i="30"/>
  <c r="AS19" i="30"/>
  <c r="AT19" i="30"/>
  <c r="AU19" i="30"/>
  <c r="AV19" i="30"/>
  <c r="AW19" i="30"/>
  <c r="AX19" i="30"/>
  <c r="AY19" i="30"/>
  <c r="AZ19" i="30"/>
  <c r="BA19" i="30"/>
  <c r="BB19" i="30"/>
  <c r="BC19" i="30"/>
  <c r="BD19" i="30"/>
  <c r="J20" i="30"/>
  <c r="K20" i="30"/>
  <c r="L20" i="30"/>
  <c r="M20" i="30"/>
  <c r="N20" i="30"/>
  <c r="O20" i="30"/>
  <c r="P20" i="30"/>
  <c r="Q20" i="30"/>
  <c r="R20" i="30"/>
  <c r="S20" i="30"/>
  <c r="T20" i="30"/>
  <c r="U20" i="30"/>
  <c r="V20" i="30"/>
  <c r="W20" i="30"/>
  <c r="X20" i="30"/>
  <c r="Y20" i="30"/>
  <c r="Z20" i="30"/>
  <c r="AA20" i="30"/>
  <c r="AB20" i="30"/>
  <c r="AC20" i="30"/>
  <c r="AD20" i="30"/>
  <c r="AE20" i="30"/>
  <c r="AF20" i="30"/>
  <c r="AG20" i="30"/>
  <c r="AH20" i="30"/>
  <c r="AI20" i="30"/>
  <c r="AJ20" i="30"/>
  <c r="AK20" i="30"/>
  <c r="AL20" i="30"/>
  <c r="AM20" i="30"/>
  <c r="AN20" i="30"/>
  <c r="AO20" i="30"/>
  <c r="AP20" i="30"/>
  <c r="AQ20" i="30"/>
  <c r="AR20" i="30"/>
  <c r="AS20" i="30"/>
  <c r="AT20" i="30"/>
  <c r="AU20" i="30"/>
  <c r="AV20" i="30"/>
  <c r="AW20" i="30"/>
  <c r="AX20" i="30"/>
  <c r="AY20" i="30"/>
  <c r="AZ20" i="30"/>
  <c r="BA20" i="30"/>
  <c r="BB20" i="30"/>
  <c r="BC20" i="30"/>
  <c r="BD20" i="30"/>
  <c r="J21" i="30"/>
  <c r="K21" i="30"/>
  <c r="L21" i="30"/>
  <c r="M21" i="30"/>
  <c r="N21" i="30"/>
  <c r="O21" i="30"/>
  <c r="P21" i="30"/>
  <c r="Q21" i="30"/>
  <c r="R21" i="30"/>
  <c r="S21" i="30"/>
  <c r="T21" i="30"/>
  <c r="U21" i="30"/>
  <c r="V21" i="30"/>
  <c r="W21" i="30"/>
  <c r="X21" i="30"/>
  <c r="Y21" i="30"/>
  <c r="Z21" i="30"/>
  <c r="AA21" i="30"/>
  <c r="AB21" i="30"/>
  <c r="AC21" i="30"/>
  <c r="AD21" i="30"/>
  <c r="AE21" i="30"/>
  <c r="AF21" i="30"/>
  <c r="AG21" i="30"/>
  <c r="AH21" i="30"/>
  <c r="AI21" i="30"/>
  <c r="AJ21" i="30"/>
  <c r="AK21" i="30"/>
  <c r="AL21" i="30"/>
  <c r="AM21" i="30"/>
  <c r="AN21" i="30"/>
  <c r="AO21" i="30"/>
  <c r="AP21" i="30"/>
  <c r="AQ21" i="30"/>
  <c r="AR21" i="30"/>
  <c r="AS21" i="30"/>
  <c r="AT21" i="30"/>
  <c r="AU21" i="30"/>
  <c r="AV21" i="30"/>
  <c r="AW21" i="30"/>
  <c r="AX21" i="30"/>
  <c r="AY21" i="30"/>
  <c r="AZ21" i="30"/>
  <c r="BA21" i="30"/>
  <c r="BB21" i="30"/>
  <c r="BC21" i="30"/>
  <c r="BD21" i="30"/>
  <c r="J22" i="30"/>
  <c r="K22" i="30"/>
  <c r="L22" i="30"/>
  <c r="M22" i="30"/>
  <c r="N22" i="30"/>
  <c r="O22" i="30"/>
  <c r="P22" i="30"/>
  <c r="Q22" i="30"/>
  <c r="R22" i="30"/>
  <c r="S22" i="30"/>
  <c r="T22" i="30"/>
  <c r="U22" i="30"/>
  <c r="V22" i="30"/>
  <c r="W22" i="30"/>
  <c r="X22" i="30"/>
  <c r="Y22" i="30"/>
  <c r="Z22" i="30"/>
  <c r="AA22" i="30"/>
  <c r="AB22" i="30"/>
  <c r="AC22" i="30"/>
  <c r="AD22" i="30"/>
  <c r="AE22" i="30"/>
  <c r="AF22" i="30"/>
  <c r="AG22" i="30"/>
  <c r="AH22" i="30"/>
  <c r="AI22" i="30"/>
  <c r="AJ22" i="30"/>
  <c r="AK22" i="30"/>
  <c r="AL22" i="30"/>
  <c r="AM22" i="30"/>
  <c r="AN22" i="30"/>
  <c r="AO22" i="30"/>
  <c r="AP22" i="30"/>
  <c r="AQ22" i="30"/>
  <c r="AR22" i="30"/>
  <c r="AS22" i="30"/>
  <c r="AT22" i="30"/>
  <c r="AU22" i="30"/>
  <c r="AV22" i="30"/>
  <c r="AW22" i="30"/>
  <c r="AX22" i="30"/>
  <c r="AY22" i="30"/>
  <c r="AZ22" i="30"/>
  <c r="BA22" i="30"/>
  <c r="BB22" i="30"/>
  <c r="BC22" i="30"/>
  <c r="BD22" i="30"/>
  <c r="J23" i="30"/>
  <c r="K23" i="30"/>
  <c r="L23" i="30"/>
  <c r="M23" i="30"/>
  <c r="N23" i="30"/>
  <c r="O23" i="30"/>
  <c r="P23" i="30"/>
  <c r="Q23" i="30"/>
  <c r="R23" i="30"/>
  <c r="S23" i="30"/>
  <c r="T23" i="30"/>
  <c r="U23" i="30"/>
  <c r="V23" i="30"/>
  <c r="W23" i="30"/>
  <c r="X23" i="30"/>
  <c r="Y23" i="30"/>
  <c r="Z23" i="30"/>
  <c r="AA23" i="30"/>
  <c r="AB23" i="30"/>
  <c r="AC23" i="30"/>
  <c r="AD23" i="30"/>
  <c r="AE23" i="30"/>
  <c r="AF23" i="30"/>
  <c r="AG23" i="30"/>
  <c r="AH23" i="30"/>
  <c r="AI23" i="30"/>
  <c r="AJ23" i="30"/>
  <c r="AK23" i="30"/>
  <c r="AL23" i="30"/>
  <c r="AM23" i="30"/>
  <c r="AN23" i="30"/>
  <c r="AO23" i="30"/>
  <c r="AP23" i="30"/>
  <c r="AQ23" i="30"/>
  <c r="AR23" i="30"/>
  <c r="AS23" i="30"/>
  <c r="AT23" i="30"/>
  <c r="AU23" i="30"/>
  <c r="AV23" i="30"/>
  <c r="AW23" i="30"/>
  <c r="AX23" i="30"/>
  <c r="AY23" i="30"/>
  <c r="AZ23" i="30"/>
  <c r="BA23" i="30"/>
  <c r="BB23" i="30"/>
  <c r="BC23" i="30"/>
  <c r="BD23" i="30"/>
  <c r="J24" i="30"/>
  <c r="K24" i="30"/>
  <c r="L24" i="30"/>
  <c r="M24" i="30"/>
  <c r="N24" i="30"/>
  <c r="O24" i="30"/>
  <c r="P24" i="30"/>
  <c r="Q24" i="30"/>
  <c r="R24" i="30"/>
  <c r="S24" i="30"/>
  <c r="T24" i="30"/>
  <c r="U24" i="30"/>
  <c r="V24" i="30"/>
  <c r="W24" i="30"/>
  <c r="X24" i="30"/>
  <c r="Y24" i="30"/>
  <c r="Z24" i="30"/>
  <c r="AA24" i="30"/>
  <c r="AB24" i="30"/>
  <c r="AC24" i="30"/>
  <c r="AD24" i="30"/>
  <c r="AE24" i="30"/>
  <c r="AF24" i="30"/>
  <c r="AG24" i="30"/>
  <c r="AH24" i="30"/>
  <c r="AI24" i="30"/>
  <c r="AJ24" i="30"/>
  <c r="AK24" i="30"/>
  <c r="AL24" i="30"/>
  <c r="AM24" i="30"/>
  <c r="AN24" i="30"/>
  <c r="AO24" i="30"/>
  <c r="AP24" i="30"/>
  <c r="AQ24" i="30"/>
  <c r="AR24" i="30"/>
  <c r="AS24" i="30"/>
  <c r="AT24" i="30"/>
  <c r="AU24" i="30"/>
  <c r="AV24" i="30"/>
  <c r="AW24" i="30"/>
  <c r="AX24" i="30"/>
  <c r="AY24" i="30"/>
  <c r="AZ24" i="30"/>
  <c r="BA24" i="30"/>
  <c r="BB24" i="30"/>
  <c r="BC24" i="30"/>
  <c r="BD24" i="30"/>
  <c r="J25" i="30"/>
  <c r="K25" i="30"/>
  <c r="L25" i="30"/>
  <c r="M25" i="30"/>
  <c r="N25" i="30"/>
  <c r="O25" i="30"/>
  <c r="P25" i="30"/>
  <c r="Q25" i="30"/>
  <c r="R25" i="30"/>
  <c r="S25" i="30"/>
  <c r="T25" i="30"/>
  <c r="U25" i="30"/>
  <c r="V25" i="30"/>
  <c r="W25" i="30"/>
  <c r="X25" i="30"/>
  <c r="Y25" i="30"/>
  <c r="Z25" i="30"/>
  <c r="AA25" i="30"/>
  <c r="AB25" i="30"/>
  <c r="AC25" i="30"/>
  <c r="AD25" i="30"/>
  <c r="AE25" i="30"/>
  <c r="AF25" i="30"/>
  <c r="AG25" i="30"/>
  <c r="AH25" i="30"/>
  <c r="AI25" i="30"/>
  <c r="AJ25" i="30"/>
  <c r="AK25" i="30"/>
  <c r="AL25" i="30"/>
  <c r="AM25" i="30"/>
  <c r="AN25" i="30"/>
  <c r="AO25" i="30"/>
  <c r="AP25" i="30"/>
  <c r="AQ25" i="30"/>
  <c r="AR25" i="30"/>
  <c r="AS25" i="30"/>
  <c r="AT25" i="30"/>
  <c r="AU25" i="30"/>
  <c r="AV25" i="30"/>
  <c r="AW25" i="30"/>
  <c r="AX25" i="30"/>
  <c r="AY25" i="30"/>
  <c r="AZ25" i="30"/>
  <c r="BA25" i="30"/>
  <c r="BB25" i="30"/>
  <c r="BC25" i="30"/>
  <c r="BD25" i="30"/>
  <c r="J26" i="30"/>
  <c r="K26" i="30"/>
  <c r="L26" i="30"/>
  <c r="M26" i="30"/>
  <c r="N26" i="30"/>
  <c r="O26" i="30"/>
  <c r="P26" i="30"/>
  <c r="Q26" i="30"/>
  <c r="R26" i="30"/>
  <c r="S26" i="30"/>
  <c r="T26" i="30"/>
  <c r="U26" i="30"/>
  <c r="V26" i="30"/>
  <c r="W26" i="30"/>
  <c r="X26" i="30"/>
  <c r="Y26" i="30"/>
  <c r="Z26" i="30"/>
  <c r="AA26" i="30"/>
  <c r="AB26" i="30"/>
  <c r="AC26" i="30"/>
  <c r="AD26" i="30"/>
  <c r="AE26" i="30"/>
  <c r="AF26" i="30"/>
  <c r="AG26" i="30"/>
  <c r="AH26" i="30"/>
  <c r="AI26" i="30"/>
  <c r="AJ26" i="30"/>
  <c r="AK26" i="30"/>
  <c r="AL26" i="30"/>
  <c r="AM26" i="30"/>
  <c r="AN26" i="30"/>
  <c r="AO26" i="30"/>
  <c r="AP26" i="30"/>
  <c r="AQ26" i="30"/>
  <c r="AR26" i="30"/>
  <c r="AS26" i="30"/>
  <c r="AT26" i="30"/>
  <c r="AU26" i="30"/>
  <c r="AV26" i="30"/>
  <c r="AW26" i="30"/>
  <c r="AX26" i="30"/>
  <c r="AY26" i="30"/>
  <c r="AZ26" i="30"/>
  <c r="BA26" i="30"/>
  <c r="BB26" i="30"/>
  <c r="BC26" i="30"/>
  <c r="BD26" i="30"/>
  <c r="J27" i="30"/>
  <c r="K27" i="30"/>
  <c r="L27" i="30"/>
  <c r="M27" i="30"/>
  <c r="N27" i="30"/>
  <c r="O27" i="30"/>
  <c r="P27" i="30"/>
  <c r="Q27" i="30"/>
  <c r="R27" i="30"/>
  <c r="S27" i="30"/>
  <c r="T27" i="30"/>
  <c r="U27" i="30"/>
  <c r="V27" i="30"/>
  <c r="W27" i="30"/>
  <c r="X27" i="30"/>
  <c r="Y27" i="30"/>
  <c r="Z27" i="30"/>
  <c r="AA27" i="30"/>
  <c r="AB27" i="30"/>
  <c r="AC27" i="30"/>
  <c r="AD27" i="30"/>
  <c r="AE27" i="30"/>
  <c r="AF27" i="30"/>
  <c r="AG27" i="30"/>
  <c r="AH27" i="30"/>
  <c r="AI27" i="30"/>
  <c r="AJ27" i="30"/>
  <c r="AK27" i="30"/>
  <c r="AL27" i="30"/>
  <c r="AM27" i="30"/>
  <c r="AN27" i="30"/>
  <c r="AO27" i="30"/>
  <c r="AP27" i="30"/>
  <c r="AQ27" i="30"/>
  <c r="AR27" i="30"/>
  <c r="AS27" i="30"/>
  <c r="AT27" i="30"/>
  <c r="AU27" i="30"/>
  <c r="AV27" i="30"/>
  <c r="AW27" i="30"/>
  <c r="AX27" i="30"/>
  <c r="AY27" i="30"/>
  <c r="AZ27" i="30"/>
  <c r="BA27" i="30"/>
  <c r="BB27" i="30"/>
  <c r="BC27" i="30"/>
  <c r="BD27" i="30"/>
  <c r="J28" i="30"/>
  <c r="K28" i="30"/>
  <c r="L28" i="30"/>
  <c r="M28" i="30"/>
  <c r="N28" i="30"/>
  <c r="O28" i="30"/>
  <c r="P28" i="30"/>
  <c r="Q28" i="30"/>
  <c r="R28" i="30"/>
  <c r="S28" i="30"/>
  <c r="T28" i="30"/>
  <c r="U28" i="30"/>
  <c r="V28" i="30"/>
  <c r="W28" i="30"/>
  <c r="X28" i="30"/>
  <c r="Y28" i="30"/>
  <c r="Z28" i="30"/>
  <c r="AA28" i="30"/>
  <c r="AB28" i="30"/>
  <c r="AC28" i="30"/>
  <c r="AD28" i="30"/>
  <c r="AE28" i="30"/>
  <c r="AF28" i="30"/>
  <c r="AG28" i="30"/>
  <c r="AH28" i="30"/>
  <c r="AI28" i="30"/>
  <c r="AJ28" i="30"/>
  <c r="AK28" i="30"/>
  <c r="AL28" i="30"/>
  <c r="AM28" i="30"/>
  <c r="AN28" i="30"/>
  <c r="AO28" i="30"/>
  <c r="AP28" i="30"/>
  <c r="AQ28" i="30"/>
  <c r="AR28" i="30"/>
  <c r="AS28" i="30"/>
  <c r="AT28" i="30"/>
  <c r="AU28" i="30"/>
  <c r="AV28" i="30"/>
  <c r="AW28" i="30"/>
  <c r="AX28" i="30"/>
  <c r="AY28" i="30"/>
  <c r="AZ28" i="30"/>
  <c r="BA28" i="30"/>
  <c r="BB28" i="30"/>
  <c r="BC28" i="30"/>
  <c r="BD28" i="30"/>
  <c r="J29" i="30"/>
  <c r="K29" i="30"/>
  <c r="L29" i="30"/>
  <c r="M29" i="30"/>
  <c r="N29" i="30"/>
  <c r="O29" i="30"/>
  <c r="P29" i="30"/>
  <c r="Q29" i="30"/>
  <c r="R29" i="30"/>
  <c r="S29" i="30"/>
  <c r="T29" i="30"/>
  <c r="U29" i="30"/>
  <c r="V29" i="30"/>
  <c r="W29" i="30"/>
  <c r="X29" i="30"/>
  <c r="Y29" i="30"/>
  <c r="Z29" i="30"/>
  <c r="AA29" i="30"/>
  <c r="AB29" i="30"/>
  <c r="AC29" i="30"/>
  <c r="AD29" i="30"/>
  <c r="AE29" i="30"/>
  <c r="AF29" i="30"/>
  <c r="AG29" i="30"/>
  <c r="AH29" i="30"/>
  <c r="AI29" i="30"/>
  <c r="AJ29" i="30"/>
  <c r="AK29" i="30"/>
  <c r="AL29" i="30"/>
  <c r="AM29" i="30"/>
  <c r="AN29" i="30"/>
  <c r="AO29" i="30"/>
  <c r="AP29" i="30"/>
  <c r="AQ29" i="30"/>
  <c r="AR29" i="30"/>
  <c r="AS29" i="30"/>
  <c r="AT29" i="30"/>
  <c r="AU29" i="30"/>
  <c r="AV29" i="30"/>
  <c r="AW29" i="30"/>
  <c r="AX29" i="30"/>
  <c r="AY29" i="30"/>
  <c r="AZ29" i="30"/>
  <c r="BA29" i="30"/>
  <c r="BB29" i="30"/>
  <c r="BC29" i="30"/>
  <c r="BD29" i="30"/>
  <c r="J30" i="30"/>
  <c r="K30" i="30"/>
  <c r="L30" i="30"/>
  <c r="M30" i="30"/>
  <c r="N30" i="30"/>
  <c r="O30" i="30"/>
  <c r="P30" i="30"/>
  <c r="Q30" i="30"/>
  <c r="R30" i="30"/>
  <c r="S30" i="30"/>
  <c r="T30" i="30"/>
  <c r="U30" i="30"/>
  <c r="V30" i="30"/>
  <c r="W30" i="30"/>
  <c r="X30" i="30"/>
  <c r="Y30" i="30"/>
  <c r="Z30" i="30"/>
  <c r="AA30" i="30"/>
  <c r="AB30" i="30"/>
  <c r="AC30" i="30"/>
  <c r="AD30" i="30"/>
  <c r="AE30" i="30"/>
  <c r="AF30" i="30"/>
  <c r="AG30" i="30"/>
  <c r="AH30" i="30"/>
  <c r="AI30" i="30"/>
  <c r="AJ30" i="30"/>
  <c r="AK30" i="30"/>
  <c r="AL30" i="30"/>
  <c r="AM30" i="30"/>
  <c r="AN30" i="30"/>
  <c r="AO30" i="30"/>
  <c r="AP30" i="30"/>
  <c r="AQ30" i="30"/>
  <c r="AR30" i="30"/>
  <c r="AS30" i="30"/>
  <c r="AT30" i="30"/>
  <c r="AU30" i="30"/>
  <c r="AV30" i="30"/>
  <c r="AW30" i="30"/>
  <c r="AX30" i="30"/>
  <c r="AY30" i="30"/>
  <c r="AZ30" i="30"/>
  <c r="BA30" i="30"/>
  <c r="BB30" i="30"/>
  <c r="BC30" i="30"/>
  <c r="BD30" i="30"/>
  <c r="J31" i="30"/>
  <c r="K31" i="30"/>
  <c r="L31" i="30"/>
  <c r="M31" i="30"/>
  <c r="N31" i="30"/>
  <c r="O31" i="30"/>
  <c r="P31" i="30"/>
  <c r="Q31" i="30"/>
  <c r="R31" i="30"/>
  <c r="S31" i="30"/>
  <c r="T31" i="30"/>
  <c r="U31" i="30"/>
  <c r="V31" i="30"/>
  <c r="W31" i="30"/>
  <c r="X31" i="30"/>
  <c r="Y31" i="30"/>
  <c r="Z31" i="30"/>
  <c r="AA31" i="30"/>
  <c r="AB31" i="30"/>
  <c r="AC31" i="30"/>
  <c r="AD31" i="30"/>
  <c r="AE31" i="30"/>
  <c r="AF31" i="30"/>
  <c r="AG31" i="30"/>
  <c r="AH31" i="30"/>
  <c r="AI31" i="30"/>
  <c r="AJ31" i="30"/>
  <c r="AK31" i="30"/>
  <c r="AL31" i="30"/>
  <c r="AM31" i="30"/>
  <c r="AN31" i="30"/>
  <c r="AO31" i="30"/>
  <c r="AP31" i="30"/>
  <c r="AQ31" i="30"/>
  <c r="AR31" i="30"/>
  <c r="AS31" i="30"/>
  <c r="AT31" i="30"/>
  <c r="AU31" i="30"/>
  <c r="AV31" i="30"/>
  <c r="AW31" i="30"/>
  <c r="AX31" i="30"/>
  <c r="AY31" i="30"/>
  <c r="AZ31" i="30"/>
  <c r="BA31" i="30"/>
  <c r="BB31" i="30"/>
  <c r="BC31" i="30"/>
  <c r="BD31" i="30"/>
  <c r="J32" i="30"/>
  <c r="K32" i="30"/>
  <c r="L32" i="30"/>
  <c r="M32" i="30"/>
  <c r="N32" i="30"/>
  <c r="O32" i="30"/>
  <c r="P32" i="30"/>
  <c r="Q32" i="30"/>
  <c r="R32" i="30"/>
  <c r="S32" i="30"/>
  <c r="T32" i="30"/>
  <c r="U32" i="30"/>
  <c r="V32" i="30"/>
  <c r="W32" i="30"/>
  <c r="X32" i="30"/>
  <c r="Y32" i="30"/>
  <c r="Z32" i="30"/>
  <c r="AA32" i="30"/>
  <c r="AB32" i="30"/>
  <c r="AC32" i="30"/>
  <c r="AD32" i="30"/>
  <c r="AE32" i="30"/>
  <c r="AF32" i="30"/>
  <c r="AG32" i="30"/>
  <c r="AH32" i="30"/>
  <c r="AI32" i="30"/>
  <c r="AJ32" i="30"/>
  <c r="AK32" i="30"/>
  <c r="AL32" i="30"/>
  <c r="AM32" i="30"/>
  <c r="AN32" i="30"/>
  <c r="AO32" i="30"/>
  <c r="AP32" i="30"/>
  <c r="AQ32" i="30"/>
  <c r="AR32" i="30"/>
  <c r="AS32" i="30"/>
  <c r="AT32" i="30"/>
  <c r="AU32" i="30"/>
  <c r="AV32" i="30"/>
  <c r="AW32" i="30"/>
  <c r="AX32" i="30"/>
  <c r="AY32" i="30"/>
  <c r="AZ32" i="30"/>
  <c r="BA32" i="30"/>
  <c r="BB32" i="30"/>
  <c r="BC32" i="30"/>
  <c r="BD32" i="30"/>
  <c r="J33" i="30"/>
  <c r="K33" i="30"/>
  <c r="L33" i="30"/>
  <c r="M33" i="30"/>
  <c r="N33" i="30"/>
  <c r="O33" i="30"/>
  <c r="P33" i="30"/>
  <c r="Q33" i="30"/>
  <c r="R33" i="30"/>
  <c r="S33" i="30"/>
  <c r="T33" i="30"/>
  <c r="U33" i="30"/>
  <c r="V33" i="30"/>
  <c r="W33" i="30"/>
  <c r="X33" i="30"/>
  <c r="Y33" i="30"/>
  <c r="Z33" i="30"/>
  <c r="AA33" i="30"/>
  <c r="AB33" i="30"/>
  <c r="AC33" i="30"/>
  <c r="AD33" i="30"/>
  <c r="AE33" i="30"/>
  <c r="AF33" i="30"/>
  <c r="AG33" i="30"/>
  <c r="AH33" i="30"/>
  <c r="AI33" i="30"/>
  <c r="AJ33" i="30"/>
  <c r="AK33" i="30"/>
  <c r="AL33" i="30"/>
  <c r="AM33" i="30"/>
  <c r="AN33" i="30"/>
  <c r="AO33" i="30"/>
  <c r="AP33" i="30"/>
  <c r="AQ33" i="30"/>
  <c r="AR33" i="30"/>
  <c r="AS33" i="30"/>
  <c r="AT33" i="30"/>
  <c r="AU33" i="30"/>
  <c r="AV33" i="30"/>
  <c r="AW33" i="30"/>
  <c r="AX33" i="30"/>
  <c r="AY33" i="30"/>
  <c r="AZ33" i="30"/>
  <c r="BA33" i="30"/>
  <c r="BB33" i="30"/>
  <c r="BC33" i="30"/>
  <c r="BD33" i="30"/>
  <c r="J34" i="30"/>
  <c r="K34" i="30"/>
  <c r="L34" i="30"/>
  <c r="M34" i="30"/>
  <c r="N34" i="30"/>
  <c r="O34" i="30"/>
  <c r="P34" i="30"/>
  <c r="Q34" i="30"/>
  <c r="R34" i="30"/>
  <c r="S34" i="30"/>
  <c r="T34" i="30"/>
  <c r="U34" i="30"/>
  <c r="V34" i="30"/>
  <c r="W34" i="30"/>
  <c r="X34" i="30"/>
  <c r="Y34" i="30"/>
  <c r="Z34" i="30"/>
  <c r="AA34" i="30"/>
  <c r="AB34" i="30"/>
  <c r="AC34" i="30"/>
  <c r="AD34" i="30"/>
  <c r="AE34" i="30"/>
  <c r="AF34" i="30"/>
  <c r="AG34" i="30"/>
  <c r="AH34" i="30"/>
  <c r="AI34" i="30"/>
  <c r="AJ34" i="30"/>
  <c r="AK34" i="30"/>
  <c r="AL34" i="30"/>
  <c r="AM34" i="30"/>
  <c r="AN34" i="30"/>
  <c r="AO34" i="30"/>
  <c r="AP34" i="30"/>
  <c r="AQ34" i="30"/>
  <c r="AR34" i="30"/>
  <c r="AS34" i="30"/>
  <c r="AT34" i="30"/>
  <c r="AU34" i="30"/>
  <c r="AV34" i="30"/>
  <c r="AW34" i="30"/>
  <c r="AX34" i="30"/>
  <c r="AY34" i="30"/>
  <c r="AZ34" i="30"/>
  <c r="BA34" i="30"/>
  <c r="BB34" i="30"/>
  <c r="BC34" i="30"/>
  <c r="BD34" i="30"/>
  <c r="J35" i="30"/>
  <c r="K35" i="30"/>
  <c r="L35" i="30"/>
  <c r="M35" i="30"/>
  <c r="N35" i="30"/>
  <c r="O35" i="30"/>
  <c r="P35" i="30"/>
  <c r="Q35" i="30"/>
  <c r="R35" i="30"/>
  <c r="S35" i="30"/>
  <c r="T35" i="30"/>
  <c r="U35" i="30"/>
  <c r="V35" i="30"/>
  <c r="W35" i="30"/>
  <c r="X35" i="30"/>
  <c r="Y35" i="30"/>
  <c r="Z35" i="30"/>
  <c r="AA35" i="30"/>
  <c r="AB35" i="30"/>
  <c r="AC35" i="30"/>
  <c r="AD35" i="30"/>
  <c r="AE35" i="30"/>
  <c r="AF35" i="30"/>
  <c r="AG35" i="30"/>
  <c r="AH35" i="30"/>
  <c r="AI35" i="30"/>
  <c r="AJ35" i="30"/>
  <c r="AK35" i="30"/>
  <c r="AL35" i="30"/>
  <c r="AM35" i="30"/>
  <c r="AN35" i="30"/>
  <c r="AO35" i="30"/>
  <c r="AP35" i="30"/>
  <c r="AQ35" i="30"/>
  <c r="AR35" i="30"/>
  <c r="AS35" i="30"/>
  <c r="AT35" i="30"/>
  <c r="AU35" i="30"/>
  <c r="AV35" i="30"/>
  <c r="AW35" i="30"/>
  <c r="AX35" i="30"/>
  <c r="AY35" i="30"/>
  <c r="AZ35" i="30"/>
  <c r="BA35" i="30"/>
  <c r="BB35" i="30"/>
  <c r="BC35" i="30"/>
  <c r="BD35" i="30"/>
  <c r="J36" i="30"/>
  <c r="K36" i="30"/>
  <c r="L36" i="30"/>
  <c r="M36" i="30"/>
  <c r="N36" i="30"/>
  <c r="O36" i="30"/>
  <c r="P36" i="30"/>
  <c r="Q36" i="30"/>
  <c r="R36" i="30"/>
  <c r="S36" i="30"/>
  <c r="T36" i="30"/>
  <c r="U36" i="30"/>
  <c r="V36" i="30"/>
  <c r="W36" i="30"/>
  <c r="X36" i="30"/>
  <c r="Y36" i="30"/>
  <c r="Z36" i="30"/>
  <c r="AA36" i="30"/>
  <c r="AB36" i="30"/>
  <c r="AC36" i="30"/>
  <c r="AD36" i="30"/>
  <c r="AE36" i="30"/>
  <c r="AF36" i="30"/>
  <c r="AG36" i="30"/>
  <c r="AH36" i="30"/>
  <c r="AI36" i="30"/>
  <c r="AJ36" i="30"/>
  <c r="AK36" i="30"/>
  <c r="AL36" i="30"/>
  <c r="AM36" i="30"/>
  <c r="AN36" i="30"/>
  <c r="AO36" i="30"/>
  <c r="AP36" i="30"/>
  <c r="AQ36" i="30"/>
  <c r="AR36" i="30"/>
  <c r="AS36" i="30"/>
  <c r="AT36" i="30"/>
  <c r="AU36" i="30"/>
  <c r="AV36" i="30"/>
  <c r="AW36" i="30"/>
  <c r="AX36" i="30"/>
  <c r="AY36" i="30"/>
  <c r="AZ36" i="30"/>
  <c r="BA36" i="30"/>
  <c r="BB36" i="30"/>
  <c r="BC36" i="30"/>
  <c r="BD36" i="30"/>
  <c r="J37" i="30"/>
  <c r="K37" i="30"/>
  <c r="L37" i="30"/>
  <c r="M37" i="30"/>
  <c r="N37" i="30"/>
  <c r="O37" i="30"/>
  <c r="P37" i="30"/>
  <c r="Q37" i="30"/>
  <c r="R37" i="30"/>
  <c r="S37" i="30"/>
  <c r="T37" i="30"/>
  <c r="U37" i="30"/>
  <c r="V37" i="30"/>
  <c r="W37" i="30"/>
  <c r="X37" i="30"/>
  <c r="Y37" i="30"/>
  <c r="Z37" i="30"/>
  <c r="AA37" i="30"/>
  <c r="AB37" i="30"/>
  <c r="AC37" i="30"/>
  <c r="AD37" i="30"/>
  <c r="AE37" i="30"/>
  <c r="AF37" i="30"/>
  <c r="AG37" i="30"/>
  <c r="AH37" i="30"/>
  <c r="AI37" i="30"/>
  <c r="AJ37" i="30"/>
  <c r="AK37" i="30"/>
  <c r="AL37" i="30"/>
  <c r="AM37" i="30"/>
  <c r="AN37" i="30"/>
  <c r="AO37" i="30"/>
  <c r="AP37" i="30"/>
  <c r="AQ37" i="30"/>
  <c r="AR37" i="30"/>
  <c r="AS37" i="30"/>
  <c r="AT37" i="30"/>
  <c r="AU37" i="30"/>
  <c r="AV37" i="30"/>
  <c r="AW37" i="30"/>
  <c r="AX37" i="30"/>
  <c r="AY37" i="30"/>
  <c r="AZ37" i="30"/>
  <c r="BA37" i="30"/>
  <c r="BB37" i="30"/>
  <c r="BC37" i="30"/>
  <c r="BD37" i="30"/>
  <c r="J38" i="30"/>
  <c r="K38" i="30"/>
  <c r="L38" i="30"/>
  <c r="M38" i="30"/>
  <c r="N38" i="30"/>
  <c r="O38" i="30"/>
  <c r="P38" i="30"/>
  <c r="Q38" i="30"/>
  <c r="R38" i="30"/>
  <c r="S38" i="30"/>
  <c r="T38" i="30"/>
  <c r="U38" i="30"/>
  <c r="V38" i="30"/>
  <c r="W38" i="30"/>
  <c r="X38" i="30"/>
  <c r="Y38" i="30"/>
  <c r="Z38" i="30"/>
  <c r="AA38" i="30"/>
  <c r="AB38" i="30"/>
  <c r="AC38" i="30"/>
  <c r="AD38" i="30"/>
  <c r="AE38" i="30"/>
  <c r="AF38" i="30"/>
  <c r="AG38" i="30"/>
  <c r="AH38" i="30"/>
  <c r="AI38" i="30"/>
  <c r="AJ38" i="30"/>
  <c r="AK38" i="30"/>
  <c r="AL38" i="30"/>
  <c r="AM38" i="30"/>
  <c r="AN38" i="30"/>
  <c r="AO38" i="30"/>
  <c r="AP38" i="30"/>
  <c r="AQ38" i="30"/>
  <c r="AR38" i="30"/>
  <c r="AS38" i="30"/>
  <c r="AT38" i="30"/>
  <c r="AU38" i="30"/>
  <c r="AV38" i="30"/>
  <c r="AW38" i="30"/>
  <c r="AX38" i="30"/>
  <c r="AY38" i="30"/>
  <c r="AZ38" i="30"/>
  <c r="BA38" i="30"/>
  <c r="BB38" i="30"/>
  <c r="BC38" i="30"/>
  <c r="BD38" i="30"/>
  <c r="J39" i="30"/>
  <c r="K39" i="30"/>
  <c r="L39" i="30"/>
  <c r="M39" i="30"/>
  <c r="N39" i="30"/>
  <c r="O39" i="30"/>
  <c r="P39" i="30"/>
  <c r="Q39" i="30"/>
  <c r="R39" i="30"/>
  <c r="S39" i="30"/>
  <c r="T39" i="30"/>
  <c r="U39" i="30"/>
  <c r="V39" i="30"/>
  <c r="W39" i="30"/>
  <c r="X39" i="30"/>
  <c r="Y39" i="30"/>
  <c r="Z39" i="30"/>
  <c r="AA39" i="30"/>
  <c r="AB39" i="30"/>
  <c r="AC39" i="30"/>
  <c r="AD39" i="30"/>
  <c r="AE39" i="30"/>
  <c r="AF39" i="30"/>
  <c r="AG39" i="30"/>
  <c r="AH39" i="30"/>
  <c r="AI39" i="30"/>
  <c r="AJ39" i="30"/>
  <c r="AK39" i="30"/>
  <c r="AL39" i="30"/>
  <c r="AM39" i="30"/>
  <c r="AN39" i="30"/>
  <c r="AO39" i="30"/>
  <c r="AP39" i="30"/>
  <c r="AQ39" i="30"/>
  <c r="AR39" i="30"/>
  <c r="AS39" i="30"/>
  <c r="AT39" i="30"/>
  <c r="AU39" i="30"/>
  <c r="AV39" i="30"/>
  <c r="AW39" i="30"/>
  <c r="AX39" i="30"/>
  <c r="AY39" i="30"/>
  <c r="AZ39" i="30"/>
  <c r="BA39" i="30"/>
  <c r="BB39" i="30"/>
  <c r="BC39" i="30"/>
  <c r="BD39" i="30"/>
  <c r="J40" i="30"/>
  <c r="K40" i="30"/>
  <c r="L40" i="30"/>
  <c r="M40" i="30"/>
  <c r="N40" i="30"/>
  <c r="O40" i="30"/>
  <c r="P40" i="30"/>
  <c r="Q40" i="30"/>
  <c r="R40" i="30"/>
  <c r="S40" i="30"/>
  <c r="T40" i="30"/>
  <c r="U40" i="30"/>
  <c r="V40" i="30"/>
  <c r="W40" i="30"/>
  <c r="X40" i="30"/>
  <c r="Y40" i="30"/>
  <c r="Z40" i="30"/>
  <c r="AA40" i="30"/>
  <c r="AB40" i="30"/>
  <c r="AC40" i="30"/>
  <c r="AD40" i="30"/>
  <c r="AE40" i="30"/>
  <c r="AF40" i="30"/>
  <c r="AG40" i="30"/>
  <c r="AH40" i="30"/>
  <c r="AI40" i="30"/>
  <c r="AJ40" i="30"/>
  <c r="AK40" i="30"/>
  <c r="AL40" i="30"/>
  <c r="AM40" i="30"/>
  <c r="AN40" i="30"/>
  <c r="AO40" i="30"/>
  <c r="AP40" i="30"/>
  <c r="AQ40" i="30"/>
  <c r="AR40" i="30"/>
  <c r="AS40" i="30"/>
  <c r="AT40" i="30"/>
  <c r="AU40" i="30"/>
  <c r="AV40" i="30"/>
  <c r="AW40" i="30"/>
  <c r="AX40" i="30"/>
  <c r="AY40" i="30"/>
  <c r="AZ40" i="30"/>
  <c r="BA40" i="30"/>
  <c r="BB40" i="30"/>
  <c r="BC40" i="30"/>
  <c r="BD40" i="30"/>
  <c r="J41" i="30"/>
  <c r="K41" i="30"/>
  <c r="L41" i="30"/>
  <c r="M41" i="30"/>
  <c r="N41" i="30"/>
  <c r="O41" i="30"/>
  <c r="P41" i="30"/>
  <c r="Q41" i="30"/>
  <c r="R41" i="30"/>
  <c r="S41" i="30"/>
  <c r="T41" i="30"/>
  <c r="U41" i="30"/>
  <c r="V41" i="30"/>
  <c r="W41" i="30"/>
  <c r="X41" i="30"/>
  <c r="Y41" i="30"/>
  <c r="Z41" i="30"/>
  <c r="AA41" i="30"/>
  <c r="AB41" i="30"/>
  <c r="AC41" i="30"/>
  <c r="AD41" i="30"/>
  <c r="AE41" i="30"/>
  <c r="AF41" i="30"/>
  <c r="AG41" i="30"/>
  <c r="AH41" i="30"/>
  <c r="AI41" i="30"/>
  <c r="AJ41" i="30"/>
  <c r="AK41" i="30"/>
  <c r="AL41" i="30"/>
  <c r="AM41" i="30"/>
  <c r="AN41" i="30"/>
  <c r="AO41" i="30"/>
  <c r="AP41" i="30"/>
  <c r="AQ41" i="30"/>
  <c r="AR41" i="30"/>
  <c r="AS41" i="30"/>
  <c r="AT41" i="30"/>
  <c r="AU41" i="30"/>
  <c r="AV41" i="30"/>
  <c r="AW41" i="30"/>
  <c r="AX41" i="30"/>
  <c r="AY41" i="30"/>
  <c r="AZ41" i="30"/>
  <c r="BA41" i="30"/>
  <c r="BB41" i="30"/>
  <c r="BC41" i="30"/>
  <c r="BD41" i="30"/>
  <c r="J42" i="30"/>
  <c r="K42" i="30"/>
  <c r="L42" i="30"/>
  <c r="M42" i="30"/>
  <c r="N42" i="30"/>
  <c r="O42" i="30"/>
  <c r="P42" i="30"/>
  <c r="Q42" i="30"/>
  <c r="R42" i="30"/>
  <c r="S42" i="30"/>
  <c r="T42" i="30"/>
  <c r="U42" i="30"/>
  <c r="V42" i="30"/>
  <c r="W42" i="30"/>
  <c r="X42" i="30"/>
  <c r="Y42" i="30"/>
  <c r="Z42" i="30"/>
  <c r="AA42" i="30"/>
  <c r="AB42" i="30"/>
  <c r="AC42" i="30"/>
  <c r="AD42" i="30"/>
  <c r="AE42" i="30"/>
  <c r="AF42" i="30"/>
  <c r="AG42" i="30"/>
  <c r="AH42" i="30"/>
  <c r="AI42" i="30"/>
  <c r="AJ42" i="30"/>
  <c r="AK42" i="30"/>
  <c r="AL42" i="30"/>
  <c r="AM42" i="30"/>
  <c r="AN42" i="30"/>
  <c r="AO42" i="30"/>
  <c r="AP42" i="30"/>
  <c r="AQ42" i="30"/>
  <c r="AR42" i="30"/>
  <c r="AS42" i="30"/>
  <c r="AT42" i="30"/>
  <c r="AU42" i="30"/>
  <c r="AV42" i="30"/>
  <c r="AW42" i="30"/>
  <c r="AX42" i="30"/>
  <c r="AY42" i="30"/>
  <c r="AZ42" i="30"/>
  <c r="BA42" i="30"/>
  <c r="BB42" i="30"/>
  <c r="BC42" i="30"/>
  <c r="BD42" i="30"/>
  <c r="J43" i="30"/>
  <c r="K43" i="30"/>
  <c r="L43" i="30"/>
  <c r="M43" i="30"/>
  <c r="N43" i="30"/>
  <c r="O43" i="30"/>
  <c r="P43" i="30"/>
  <c r="Q43" i="30"/>
  <c r="R43" i="30"/>
  <c r="S43" i="30"/>
  <c r="T43" i="30"/>
  <c r="U43" i="30"/>
  <c r="V43" i="30"/>
  <c r="W43" i="30"/>
  <c r="X43" i="30"/>
  <c r="Y43" i="30"/>
  <c r="Z43" i="30"/>
  <c r="AA43" i="30"/>
  <c r="AB43" i="30"/>
  <c r="AC43" i="30"/>
  <c r="AD43" i="30"/>
  <c r="AE43" i="30"/>
  <c r="AF43" i="30"/>
  <c r="AG43" i="30"/>
  <c r="AH43" i="30"/>
  <c r="AI43" i="30"/>
  <c r="AJ43" i="30"/>
  <c r="AK43" i="30"/>
  <c r="AL43" i="30"/>
  <c r="AM43" i="30"/>
  <c r="AN43" i="30"/>
  <c r="AO43" i="30"/>
  <c r="AP43" i="30"/>
  <c r="AQ43" i="30"/>
  <c r="AR43" i="30"/>
  <c r="AS43" i="30"/>
  <c r="AT43" i="30"/>
  <c r="AU43" i="30"/>
  <c r="AV43" i="30"/>
  <c r="AW43" i="30"/>
  <c r="AX43" i="30"/>
  <c r="AY43" i="30"/>
  <c r="AZ43" i="30"/>
  <c r="BA43" i="30"/>
  <c r="BB43" i="30"/>
  <c r="BC43" i="30"/>
  <c r="BD43" i="30"/>
  <c r="J44" i="30"/>
  <c r="K44" i="30"/>
  <c r="L44" i="30"/>
  <c r="M44" i="30"/>
  <c r="N44" i="30"/>
  <c r="O44" i="30"/>
  <c r="P44" i="30"/>
  <c r="Q44" i="30"/>
  <c r="R44" i="30"/>
  <c r="S44" i="30"/>
  <c r="T44" i="30"/>
  <c r="U44" i="30"/>
  <c r="V44" i="30"/>
  <c r="W44" i="30"/>
  <c r="X44" i="30"/>
  <c r="Y44" i="30"/>
  <c r="Z44" i="30"/>
  <c r="AA44" i="30"/>
  <c r="AB44" i="30"/>
  <c r="AC44" i="30"/>
  <c r="AD44" i="30"/>
  <c r="AE44" i="30"/>
  <c r="AF44" i="30"/>
  <c r="AG44" i="30"/>
  <c r="AH44" i="30"/>
  <c r="AI44" i="30"/>
  <c r="AJ44" i="30"/>
  <c r="AK44" i="30"/>
  <c r="AL44" i="30"/>
  <c r="AM44" i="30"/>
  <c r="AN44" i="30"/>
  <c r="AO44" i="30"/>
  <c r="AP44" i="30"/>
  <c r="AQ44" i="30"/>
  <c r="AR44" i="30"/>
  <c r="AS44" i="30"/>
  <c r="AT44" i="30"/>
  <c r="AU44" i="30"/>
  <c r="AV44" i="30"/>
  <c r="AW44" i="30"/>
  <c r="AX44" i="30"/>
  <c r="AY44" i="30"/>
  <c r="AZ44" i="30"/>
  <c r="BA44" i="30"/>
  <c r="BB44" i="30"/>
  <c r="BC44" i="30"/>
  <c r="BD44" i="30"/>
  <c r="J45" i="30"/>
  <c r="K45" i="30"/>
  <c r="L45" i="30"/>
  <c r="M45" i="30"/>
  <c r="N45" i="30"/>
  <c r="O45" i="30"/>
  <c r="P45" i="30"/>
  <c r="Q45" i="30"/>
  <c r="R45" i="30"/>
  <c r="S45" i="30"/>
  <c r="T45" i="30"/>
  <c r="U45" i="30"/>
  <c r="V45" i="30"/>
  <c r="W45" i="30"/>
  <c r="X45" i="30"/>
  <c r="Y45" i="30"/>
  <c r="Z45" i="30"/>
  <c r="AA45" i="30"/>
  <c r="AB45" i="30"/>
  <c r="AC45" i="30"/>
  <c r="AD45" i="30"/>
  <c r="AE45" i="30"/>
  <c r="AF45" i="30"/>
  <c r="AG45" i="30"/>
  <c r="AH45" i="30"/>
  <c r="AI45" i="30"/>
  <c r="AJ45" i="30"/>
  <c r="AK45" i="30"/>
  <c r="AL45" i="30"/>
  <c r="AM45" i="30"/>
  <c r="AN45" i="30"/>
  <c r="AO45" i="30"/>
  <c r="AP45" i="30"/>
  <c r="AQ45" i="30"/>
  <c r="AR45" i="30"/>
  <c r="AS45" i="30"/>
  <c r="AT45" i="30"/>
  <c r="AU45" i="30"/>
  <c r="AV45" i="30"/>
  <c r="AW45" i="30"/>
  <c r="AX45" i="30"/>
  <c r="AY45" i="30"/>
  <c r="AZ45" i="30"/>
  <c r="BA45" i="30"/>
  <c r="BB45" i="30"/>
  <c r="BC45" i="30"/>
  <c r="BD45" i="30"/>
  <c r="J46" i="30"/>
  <c r="K46" i="30"/>
  <c r="L46" i="30"/>
  <c r="M46" i="30"/>
  <c r="N46" i="30"/>
  <c r="O46" i="30"/>
  <c r="P46" i="30"/>
  <c r="Q46" i="30"/>
  <c r="R46" i="30"/>
  <c r="S46" i="30"/>
  <c r="T46" i="30"/>
  <c r="U46" i="30"/>
  <c r="V46" i="30"/>
  <c r="W46" i="30"/>
  <c r="X46" i="30"/>
  <c r="Y46" i="30"/>
  <c r="Z46" i="30"/>
  <c r="AA46" i="30"/>
  <c r="AB46" i="30"/>
  <c r="AC46" i="30"/>
  <c r="AD46" i="30"/>
  <c r="AE46" i="30"/>
  <c r="AF46" i="30"/>
  <c r="AG46" i="30"/>
  <c r="AH46" i="30"/>
  <c r="AI46" i="30"/>
  <c r="AJ46" i="30"/>
  <c r="AK46" i="30"/>
  <c r="AL46" i="30"/>
  <c r="AM46" i="30"/>
  <c r="AN46" i="30"/>
  <c r="AO46" i="30"/>
  <c r="AP46" i="30"/>
  <c r="AQ46" i="30"/>
  <c r="AR46" i="30"/>
  <c r="AS46" i="30"/>
  <c r="AT46" i="30"/>
  <c r="AU46" i="30"/>
  <c r="AV46" i="30"/>
  <c r="AW46" i="30"/>
  <c r="AX46" i="30"/>
  <c r="AY46" i="30"/>
  <c r="AZ46" i="30"/>
  <c r="BA46" i="30"/>
  <c r="BB46" i="30"/>
  <c r="BC46" i="30"/>
  <c r="BD46" i="30"/>
  <c r="J47" i="30"/>
  <c r="K47" i="30"/>
  <c r="L47" i="30"/>
  <c r="M47" i="30"/>
  <c r="N47" i="30"/>
  <c r="O47" i="30"/>
  <c r="P47" i="30"/>
  <c r="Q47" i="30"/>
  <c r="R47" i="30"/>
  <c r="S47" i="30"/>
  <c r="T47" i="30"/>
  <c r="U47" i="30"/>
  <c r="V47" i="30"/>
  <c r="W47" i="30"/>
  <c r="X47" i="30"/>
  <c r="Y47" i="30"/>
  <c r="Z47" i="30"/>
  <c r="AA47" i="30"/>
  <c r="AB47" i="30"/>
  <c r="AC47" i="30"/>
  <c r="AD47" i="30"/>
  <c r="AE47" i="30"/>
  <c r="AF47" i="30"/>
  <c r="AG47" i="30"/>
  <c r="AH47" i="30"/>
  <c r="AI47" i="30"/>
  <c r="AJ47" i="30"/>
  <c r="AK47" i="30"/>
  <c r="AL47" i="30"/>
  <c r="AM47" i="30"/>
  <c r="AN47" i="30"/>
  <c r="AO47" i="30"/>
  <c r="AP47" i="30"/>
  <c r="AQ47" i="30"/>
  <c r="AR47" i="30"/>
  <c r="AS47" i="30"/>
  <c r="AT47" i="30"/>
  <c r="AU47" i="30"/>
  <c r="AV47" i="30"/>
  <c r="AW47" i="30"/>
  <c r="AX47" i="30"/>
  <c r="AY47" i="30"/>
  <c r="AZ47" i="30"/>
  <c r="BA47" i="30"/>
  <c r="BB47" i="30"/>
  <c r="BC47" i="30"/>
  <c r="BD47" i="30"/>
  <c r="J48" i="30"/>
  <c r="K48" i="30"/>
  <c r="L48" i="30"/>
  <c r="M48" i="30"/>
  <c r="N48" i="30"/>
  <c r="O48" i="30"/>
  <c r="P48" i="30"/>
  <c r="Q48" i="30"/>
  <c r="R48" i="30"/>
  <c r="S48" i="30"/>
  <c r="T48" i="30"/>
  <c r="U48" i="30"/>
  <c r="V48" i="30"/>
  <c r="W48" i="30"/>
  <c r="X48" i="30"/>
  <c r="Y48" i="30"/>
  <c r="Z48" i="30"/>
  <c r="AA48" i="30"/>
  <c r="AB48" i="30"/>
  <c r="AC48" i="30"/>
  <c r="AD48" i="30"/>
  <c r="AE48" i="30"/>
  <c r="AF48" i="30"/>
  <c r="AG48" i="30"/>
  <c r="AH48" i="30"/>
  <c r="AI48" i="30"/>
  <c r="AJ48" i="30"/>
  <c r="AK48" i="30"/>
  <c r="AL48" i="30"/>
  <c r="AM48" i="30"/>
  <c r="AN48" i="30"/>
  <c r="AO48" i="30"/>
  <c r="AP48" i="30"/>
  <c r="AQ48" i="30"/>
  <c r="AR48" i="30"/>
  <c r="AS48" i="30"/>
  <c r="AT48" i="30"/>
  <c r="AU48" i="30"/>
  <c r="AV48" i="30"/>
  <c r="AW48" i="30"/>
  <c r="AX48" i="30"/>
  <c r="AY48" i="30"/>
  <c r="AZ48" i="30"/>
  <c r="BA48" i="30"/>
  <c r="BB48" i="30"/>
  <c r="BC48" i="30"/>
  <c r="BD48" i="30"/>
  <c r="J49" i="30"/>
  <c r="K49" i="30"/>
  <c r="L49" i="30"/>
  <c r="M49" i="30"/>
  <c r="N49" i="30"/>
  <c r="O49" i="30"/>
  <c r="P49" i="30"/>
  <c r="Q49" i="30"/>
  <c r="R49" i="30"/>
  <c r="S49" i="30"/>
  <c r="T49" i="30"/>
  <c r="U49" i="30"/>
  <c r="V49" i="30"/>
  <c r="W49" i="30"/>
  <c r="X49" i="30"/>
  <c r="Y49" i="30"/>
  <c r="Z49" i="30"/>
  <c r="AA49" i="30"/>
  <c r="AB49" i="30"/>
  <c r="AC49" i="30"/>
  <c r="AD49" i="30"/>
  <c r="AE49" i="30"/>
  <c r="AF49" i="30"/>
  <c r="AG49" i="30"/>
  <c r="AH49" i="30"/>
  <c r="AI49" i="30"/>
  <c r="AJ49" i="30"/>
  <c r="AK49" i="30"/>
  <c r="AL49" i="30"/>
  <c r="AM49" i="30"/>
  <c r="AN49" i="30"/>
  <c r="AO49" i="30"/>
  <c r="AP49" i="30"/>
  <c r="AQ49" i="30"/>
  <c r="AR49" i="30"/>
  <c r="AS49" i="30"/>
  <c r="AT49" i="30"/>
  <c r="AU49" i="30"/>
  <c r="AV49" i="30"/>
  <c r="AW49" i="30"/>
  <c r="AX49" i="30"/>
  <c r="AY49" i="30"/>
  <c r="AZ49" i="30"/>
  <c r="BA49" i="30"/>
  <c r="BB49" i="30"/>
  <c r="BC49" i="30"/>
  <c r="BD49" i="30"/>
  <c r="J50" i="30"/>
  <c r="K50" i="30"/>
  <c r="L50" i="30"/>
  <c r="M50" i="30"/>
  <c r="N50" i="30"/>
  <c r="O50" i="30"/>
  <c r="P50" i="30"/>
  <c r="Q50" i="30"/>
  <c r="R50" i="30"/>
  <c r="S50" i="30"/>
  <c r="T50" i="30"/>
  <c r="U50" i="30"/>
  <c r="V50" i="30"/>
  <c r="W50" i="30"/>
  <c r="X50" i="30"/>
  <c r="Y50" i="30"/>
  <c r="Z50" i="30"/>
  <c r="AA50" i="30"/>
  <c r="AB50" i="30"/>
  <c r="AC50" i="30"/>
  <c r="AD50" i="30"/>
  <c r="AE50" i="30"/>
  <c r="AF50" i="30"/>
  <c r="AG50" i="30"/>
  <c r="AH50" i="30"/>
  <c r="AI50" i="30"/>
  <c r="AJ50" i="30"/>
  <c r="AK50" i="30"/>
  <c r="AL50" i="30"/>
  <c r="AM50" i="30"/>
  <c r="AN50" i="30"/>
  <c r="AO50" i="30"/>
  <c r="AP50" i="30"/>
  <c r="AQ50" i="30"/>
  <c r="AR50" i="30"/>
  <c r="AS50" i="30"/>
  <c r="AT50" i="30"/>
  <c r="AU50" i="30"/>
  <c r="AV50" i="30"/>
  <c r="AW50" i="30"/>
  <c r="AX50" i="30"/>
  <c r="AY50" i="30"/>
  <c r="AZ50" i="30"/>
  <c r="BA50" i="30"/>
  <c r="BB50" i="30"/>
  <c r="BC50" i="30"/>
  <c r="BD50" i="30"/>
  <c r="J51" i="30"/>
  <c r="K51" i="30"/>
  <c r="L51" i="30"/>
  <c r="M51" i="30"/>
  <c r="N51" i="30"/>
  <c r="O51" i="30"/>
  <c r="P51" i="30"/>
  <c r="Q51" i="30"/>
  <c r="R51" i="30"/>
  <c r="S51" i="30"/>
  <c r="T51" i="30"/>
  <c r="U51" i="30"/>
  <c r="V51" i="30"/>
  <c r="W51" i="30"/>
  <c r="X51" i="30"/>
  <c r="Y51" i="30"/>
  <c r="Z51" i="30"/>
  <c r="AA51" i="30"/>
  <c r="AB51" i="30"/>
  <c r="AC51" i="30"/>
  <c r="AD51" i="30"/>
  <c r="AE51" i="30"/>
  <c r="AF51" i="30"/>
  <c r="AG51" i="30"/>
  <c r="AH51" i="30"/>
  <c r="AI51" i="30"/>
  <c r="AJ51" i="30"/>
  <c r="AK51" i="30"/>
  <c r="AL51" i="30"/>
  <c r="AM51" i="30"/>
  <c r="AN51" i="30"/>
  <c r="AO51" i="30"/>
  <c r="AP51" i="30"/>
  <c r="AQ51" i="30"/>
  <c r="AR51" i="30"/>
  <c r="AS51" i="30"/>
  <c r="AT51" i="30"/>
  <c r="AU51" i="30"/>
  <c r="AV51" i="30"/>
  <c r="AW51" i="30"/>
  <c r="AX51" i="30"/>
  <c r="AY51" i="30"/>
  <c r="AZ51" i="30"/>
  <c r="BA51" i="30"/>
  <c r="BB51" i="30"/>
  <c r="BC51" i="30"/>
  <c r="BD51" i="30"/>
  <c r="J52" i="30"/>
  <c r="K52" i="30"/>
  <c r="L52" i="30"/>
  <c r="M52" i="30"/>
  <c r="N52" i="30"/>
  <c r="O52" i="30"/>
  <c r="P52" i="30"/>
  <c r="Q52" i="30"/>
  <c r="R52" i="30"/>
  <c r="S52" i="30"/>
  <c r="T52" i="30"/>
  <c r="U52" i="30"/>
  <c r="V52" i="30"/>
  <c r="W52" i="30"/>
  <c r="X52" i="30"/>
  <c r="Y52" i="30"/>
  <c r="Z52" i="30"/>
  <c r="AA52" i="30"/>
  <c r="AB52" i="30"/>
  <c r="AC52" i="30"/>
  <c r="AD52" i="30"/>
  <c r="AE52" i="30"/>
  <c r="AF52" i="30"/>
  <c r="AG52" i="30"/>
  <c r="AH52" i="30"/>
  <c r="AI52" i="30"/>
  <c r="AJ52" i="30"/>
  <c r="AK52" i="30"/>
  <c r="AL52" i="30"/>
  <c r="AM52" i="30"/>
  <c r="AN52" i="30"/>
  <c r="AO52" i="30"/>
  <c r="AP52" i="30"/>
  <c r="AQ52" i="30"/>
  <c r="AR52" i="30"/>
  <c r="AS52" i="30"/>
  <c r="AT52" i="30"/>
  <c r="AU52" i="30"/>
  <c r="AV52" i="30"/>
  <c r="AW52" i="30"/>
  <c r="AX52" i="30"/>
  <c r="AY52" i="30"/>
  <c r="AZ52" i="30"/>
  <c r="BA52" i="30"/>
  <c r="BB52" i="30"/>
  <c r="BC52" i="30"/>
  <c r="BD52" i="30"/>
  <c r="J53" i="30"/>
  <c r="K53" i="30"/>
  <c r="L53" i="30"/>
  <c r="M53" i="30"/>
  <c r="N53" i="30"/>
  <c r="O53" i="30"/>
  <c r="P53" i="30"/>
  <c r="Q53" i="30"/>
  <c r="R53" i="30"/>
  <c r="S53" i="30"/>
  <c r="T53" i="30"/>
  <c r="U53" i="30"/>
  <c r="V53" i="30"/>
  <c r="W53" i="30"/>
  <c r="X53" i="30"/>
  <c r="Y53" i="30"/>
  <c r="Z53" i="30"/>
  <c r="AA53" i="30"/>
  <c r="AB53" i="30"/>
  <c r="AC53" i="30"/>
  <c r="AD53" i="30"/>
  <c r="AE53" i="30"/>
  <c r="AF53" i="30"/>
  <c r="AG53" i="30"/>
  <c r="AH53" i="30"/>
  <c r="AI53" i="30"/>
  <c r="AJ53" i="30"/>
  <c r="AK53" i="30"/>
  <c r="AL53" i="30"/>
  <c r="AM53" i="30"/>
  <c r="AN53" i="30"/>
  <c r="AO53" i="30"/>
  <c r="AP53" i="30"/>
  <c r="AQ53" i="30"/>
  <c r="AR53" i="30"/>
  <c r="AS53" i="30"/>
  <c r="AT53" i="30"/>
  <c r="AU53" i="30"/>
  <c r="AV53" i="30"/>
  <c r="AW53" i="30"/>
  <c r="AX53" i="30"/>
  <c r="AY53" i="30"/>
  <c r="AZ53" i="30"/>
  <c r="BA53" i="30"/>
  <c r="BB53" i="30"/>
  <c r="BC53" i="30"/>
  <c r="BD53" i="30"/>
  <c r="I11" i="30"/>
  <c r="I12" i="30"/>
  <c r="I13" i="30"/>
  <c r="I14" i="30"/>
  <c r="I15" i="30"/>
  <c r="I16" i="30"/>
  <c r="I17" i="30"/>
  <c r="I18" i="30"/>
  <c r="I19" i="30"/>
  <c r="I20" i="30"/>
  <c r="I21" i="30"/>
  <c r="I22" i="30"/>
  <c r="I23" i="30"/>
  <c r="I24" i="30"/>
  <c r="I25" i="30"/>
  <c r="I26" i="30"/>
  <c r="I27" i="30"/>
  <c r="I28" i="30"/>
  <c r="I29" i="30"/>
  <c r="I30" i="30"/>
  <c r="I31" i="30"/>
  <c r="I32" i="30"/>
  <c r="I33" i="30"/>
  <c r="I34" i="30"/>
  <c r="I35" i="30"/>
  <c r="I36" i="30"/>
  <c r="I37" i="30"/>
  <c r="I38" i="30"/>
  <c r="I39" i="30"/>
  <c r="I40" i="30"/>
  <c r="I41" i="30"/>
  <c r="I42" i="30"/>
  <c r="I43" i="30"/>
  <c r="I44" i="30"/>
  <c r="I45" i="30"/>
  <c r="I46" i="30"/>
  <c r="I47" i="30"/>
  <c r="I48" i="30"/>
  <c r="I49" i="30"/>
  <c r="I50" i="30"/>
  <c r="I51" i="30"/>
  <c r="I52" i="30"/>
  <c r="I53" i="30"/>
  <c r="I10" i="30"/>
  <c r="I9" i="30"/>
  <c r="J106" i="30"/>
  <c r="K106" i="30"/>
  <c r="L106" i="30"/>
  <c r="M106" i="30"/>
  <c r="N106" i="30"/>
  <c r="O106" i="30"/>
  <c r="P106" i="30"/>
  <c r="Q106" i="30"/>
  <c r="R106" i="30"/>
  <c r="S106" i="30"/>
  <c r="T106" i="30"/>
  <c r="U106" i="30"/>
  <c r="V106" i="30"/>
  <c r="W106" i="30"/>
  <c r="X106" i="30"/>
  <c r="Y106" i="30"/>
  <c r="Z106" i="30"/>
  <c r="AA106" i="30"/>
  <c r="AB106" i="30"/>
  <c r="AC106" i="30"/>
  <c r="AD106" i="30"/>
  <c r="AE106" i="30"/>
  <c r="AF106" i="30"/>
  <c r="AG106" i="30"/>
  <c r="AH106" i="30"/>
  <c r="AI106" i="30"/>
  <c r="AJ106" i="30"/>
  <c r="AK106" i="30"/>
  <c r="AL106" i="30"/>
  <c r="AM106" i="30"/>
  <c r="AN106" i="30"/>
  <c r="AO106" i="30"/>
  <c r="AP106" i="30"/>
  <c r="AQ106" i="30"/>
  <c r="AR106" i="30"/>
  <c r="AS106" i="30"/>
  <c r="AT106" i="30"/>
  <c r="AU106" i="30"/>
  <c r="AV106" i="30"/>
  <c r="AW106" i="30"/>
  <c r="AX106" i="30"/>
  <c r="AY106" i="30"/>
  <c r="AZ106" i="30"/>
  <c r="BA106" i="30"/>
  <c r="BB106" i="30"/>
  <c r="BC106" i="30"/>
  <c r="BD106" i="30"/>
  <c r="I106" i="30"/>
  <c r="B61" i="30" l="1"/>
  <c r="B62" i="30"/>
  <c r="B63" i="30"/>
  <c r="B64" i="30"/>
  <c r="B65" i="30"/>
  <c r="B66" i="30"/>
  <c r="B67" i="30"/>
  <c r="B68" i="30"/>
  <c r="B69" i="30"/>
  <c r="B70" i="30"/>
  <c r="B71" i="30"/>
  <c r="B72" i="30"/>
  <c r="B73" i="30"/>
  <c r="B74" i="30"/>
  <c r="B75" i="30"/>
  <c r="B76" i="30"/>
  <c r="B77" i="30"/>
  <c r="B78" i="30"/>
  <c r="B79" i="30"/>
  <c r="B80" i="30"/>
  <c r="B81" i="30"/>
  <c r="B82" i="30"/>
  <c r="B83" i="30"/>
  <c r="B84" i="30"/>
  <c r="B85" i="30"/>
  <c r="B86" i="30"/>
  <c r="B87" i="30"/>
  <c r="B88" i="30"/>
  <c r="B89" i="30"/>
  <c r="B90" i="30"/>
  <c r="B91" i="30"/>
  <c r="B92" i="30"/>
  <c r="B93" i="30"/>
  <c r="B94" i="30"/>
  <c r="B95" i="30"/>
  <c r="B96" i="30"/>
  <c r="B97" i="30"/>
  <c r="B98" i="30"/>
  <c r="B99" i="30"/>
  <c r="B100" i="30"/>
  <c r="B101" i="30"/>
  <c r="B102" i="30"/>
  <c r="B103" i="30"/>
  <c r="B104" i="30"/>
  <c r="B60" i="30"/>
  <c r="D61" i="30"/>
  <c r="D62" i="30"/>
  <c r="D63" i="30"/>
  <c r="D64" i="30"/>
  <c r="D65" i="30"/>
  <c r="D66" i="30"/>
  <c r="D67" i="30"/>
  <c r="D68" i="30"/>
  <c r="D69" i="30"/>
  <c r="D70" i="30"/>
  <c r="D71" i="30"/>
  <c r="D72" i="30"/>
  <c r="D73" i="30"/>
  <c r="D74" i="30"/>
  <c r="D75" i="30"/>
  <c r="D76" i="30"/>
  <c r="D77" i="30"/>
  <c r="D78" i="30"/>
  <c r="D79" i="30"/>
  <c r="D80" i="30"/>
  <c r="D81" i="30"/>
  <c r="D82" i="30"/>
  <c r="D83" i="30"/>
  <c r="D84" i="30"/>
  <c r="D85" i="30"/>
  <c r="D86" i="30"/>
  <c r="D87" i="30"/>
  <c r="D88" i="30"/>
  <c r="D89" i="30"/>
  <c r="D90" i="30"/>
  <c r="D91" i="30"/>
  <c r="D92" i="30"/>
  <c r="D93" i="30"/>
  <c r="D94" i="30"/>
  <c r="D95" i="30"/>
  <c r="D96" i="30"/>
  <c r="D97" i="30"/>
  <c r="D98" i="30"/>
  <c r="D99" i="30"/>
  <c r="D100" i="30"/>
  <c r="D101" i="30"/>
  <c r="D102" i="30"/>
  <c r="D103" i="30"/>
  <c r="D104" i="30"/>
  <c r="D60" i="30"/>
  <c r="C69" i="30" l="1"/>
  <c r="A69" i="30" s="1"/>
  <c r="E69" i="30" s="1" a="1"/>
  <c r="E69" i="30" s="1"/>
  <c r="C68" i="30"/>
  <c r="A68" i="30" s="1"/>
  <c r="E68" i="30" s="1" a="1"/>
  <c r="E68" i="30" s="1"/>
  <c r="C70" i="30"/>
  <c r="A70" i="30" s="1"/>
  <c r="E70" i="30" s="1" a="1"/>
  <c r="E70" i="30" s="1"/>
  <c r="C89" i="30"/>
  <c r="A89" i="30" s="1"/>
  <c r="E89" i="30" s="1" a="1"/>
  <c r="E89" i="30" s="1"/>
  <c r="C87" i="30"/>
  <c r="A87" i="30" s="1"/>
  <c r="E87" i="30" s="1" a="1"/>
  <c r="E87" i="30" s="1"/>
  <c r="C67" i="30"/>
  <c r="A67" i="30" s="1"/>
  <c r="E67" i="30" s="1" a="1"/>
  <c r="E67" i="30" s="1"/>
  <c r="C88" i="30"/>
  <c r="A88" i="30" s="1"/>
  <c r="C86" i="30"/>
  <c r="A86" i="30" s="1"/>
  <c r="E86" i="30" s="1" a="1"/>
  <c r="E86" i="30" s="1"/>
  <c r="C66" i="30"/>
  <c r="A66" i="30" s="1"/>
  <c r="E66" i="30" s="1" a="1"/>
  <c r="E66" i="30" s="1"/>
  <c r="C65" i="30"/>
  <c r="A65" i="30" s="1"/>
  <c r="E65" i="30" s="1" a="1"/>
  <c r="E65" i="30" s="1"/>
  <c r="C64" i="30"/>
  <c r="A64" i="30" s="1"/>
  <c r="E64" i="30" s="1" a="1"/>
  <c r="E64" i="30" s="1"/>
  <c r="C72" i="30"/>
  <c r="A72" i="30" s="1"/>
  <c r="C60" i="30"/>
  <c r="A60" i="30" s="1"/>
  <c r="E60" i="30" s="1" a="1"/>
  <c r="E60" i="30" s="1"/>
  <c r="C83" i="30"/>
  <c r="A83" i="30" s="1"/>
  <c r="E83" i="30" s="1" a="1"/>
  <c r="E83" i="30" s="1"/>
  <c r="C63" i="30"/>
  <c r="A63" i="30" s="1"/>
  <c r="E63" i="30" s="1" a="1"/>
  <c r="E63" i="30" s="1"/>
  <c r="C102" i="30"/>
  <c r="A102" i="30" s="1"/>
  <c r="E102" i="30" s="1" a="1"/>
  <c r="E102" i="30" s="1"/>
  <c r="C82" i="30"/>
  <c r="A82" i="30" s="1"/>
  <c r="C62" i="30"/>
  <c r="A62" i="30" s="1"/>
  <c r="E62" i="30" s="1" a="1"/>
  <c r="E62" i="30" s="1"/>
  <c r="C101" i="30"/>
  <c r="A101" i="30" s="1"/>
  <c r="C81" i="30"/>
  <c r="A81" i="30" s="1"/>
  <c r="E81" i="30" s="1" a="1"/>
  <c r="E81" i="30" s="1"/>
  <c r="C61" i="30"/>
  <c r="A61" i="30" s="1"/>
  <c r="E61" i="30" s="1" a="1"/>
  <c r="E61" i="30" s="1"/>
  <c r="C79" i="30"/>
  <c r="A79" i="30" s="1"/>
  <c r="E79" i="30" s="1" a="1"/>
  <c r="E79" i="30" s="1"/>
  <c r="C98" i="30"/>
  <c r="A98" i="30" s="1"/>
  <c r="E98" i="30" s="1" a="1"/>
  <c r="E98" i="30" s="1"/>
  <c r="C100" i="30"/>
  <c r="A100" i="30" s="1"/>
  <c r="E100" i="30" s="1" a="1"/>
  <c r="E100" i="30" s="1"/>
  <c r="C96" i="30"/>
  <c r="A96" i="30" s="1"/>
  <c r="E96" i="30" s="1" a="1"/>
  <c r="E96" i="30" s="1"/>
  <c r="C92" i="30"/>
  <c r="A92" i="30" s="1"/>
  <c r="E92" i="30" s="1" a="1"/>
  <c r="E92" i="30" s="1"/>
  <c r="C99" i="30"/>
  <c r="A99" i="30" s="1"/>
  <c r="E99" i="30" s="1" a="1"/>
  <c r="E99" i="30" s="1"/>
  <c r="C77" i="30"/>
  <c r="A77" i="30" s="1"/>
  <c r="E77" i="30" s="1" a="1"/>
  <c r="E77" i="30" s="1"/>
  <c r="C95" i="30"/>
  <c r="A95" i="30" s="1"/>
  <c r="E95" i="30" s="1" a="1"/>
  <c r="E95" i="30" s="1"/>
  <c r="C97" i="30"/>
  <c r="A97" i="30" s="1"/>
  <c r="C71" i="30"/>
  <c r="A71" i="30" s="1"/>
  <c r="E71" i="30" s="1" a="1"/>
  <c r="E71" i="30" s="1"/>
  <c r="C78" i="30"/>
  <c r="A78" i="30" s="1"/>
  <c r="E78" i="30" s="1" a="1"/>
  <c r="E78" i="30" s="1"/>
  <c r="C76" i="30"/>
  <c r="A76" i="30" s="1"/>
  <c r="E76" i="30" s="1" a="1"/>
  <c r="E76" i="30" s="1"/>
  <c r="C94" i="30"/>
  <c r="A94" i="30" s="1"/>
  <c r="E94" i="30" s="1" a="1"/>
  <c r="E94" i="30" s="1"/>
  <c r="C93" i="30"/>
  <c r="A93" i="30" s="1"/>
  <c r="E93" i="30" s="1" a="1"/>
  <c r="E93" i="30" s="1"/>
  <c r="C73" i="30"/>
  <c r="A73" i="30" s="1"/>
  <c r="E73" i="30" s="1" a="1"/>
  <c r="E73" i="30" s="1"/>
  <c r="C80" i="30"/>
  <c r="A80" i="30" s="1"/>
  <c r="E80" i="30" s="1" a="1"/>
  <c r="E80" i="30" s="1"/>
  <c r="C91" i="30"/>
  <c r="A91" i="30" s="1"/>
  <c r="E91" i="30" s="1" a="1"/>
  <c r="E91" i="30" s="1"/>
  <c r="C90" i="30"/>
  <c r="A90" i="30" s="1"/>
  <c r="E90" i="30" s="1" a="1"/>
  <c r="E90" i="30" s="1"/>
  <c r="C104" i="30"/>
  <c r="A104" i="30" s="1"/>
  <c r="E104" i="30" s="1" a="1"/>
  <c r="E104" i="30" s="1"/>
  <c r="C103" i="30"/>
  <c r="A103" i="30" s="1"/>
  <c r="E103" i="30" s="1" a="1"/>
  <c r="E103" i="30" s="1"/>
  <c r="C85" i="30"/>
  <c r="A85" i="30" s="1"/>
  <c r="E85" i="30" s="1" a="1"/>
  <c r="E85" i="30" s="1"/>
  <c r="C84" i="30"/>
  <c r="A84" i="30" s="1"/>
  <c r="E84" i="30" s="1" a="1"/>
  <c r="E84" i="30" s="1"/>
  <c r="C75" i="30"/>
  <c r="A75" i="30" s="1"/>
  <c r="E75" i="30" s="1" a="1"/>
  <c r="E75" i="30" s="1"/>
  <c r="C74" i="30"/>
  <c r="A74" i="30" s="1"/>
  <c r="E74" i="30" s="1" a="1"/>
  <c r="E74" i="30" s="1"/>
  <c r="B127" i="29"/>
  <c r="B18" i="29"/>
  <c r="B33" i="29" s="1"/>
  <c r="B19" i="29"/>
  <c r="B34" i="29" s="1"/>
  <c r="B20" i="29"/>
  <c r="B35" i="29" s="1"/>
  <c r="B113" i="29" s="1"/>
  <c r="B128" i="29" s="1"/>
  <c r="B144" i="29" s="1"/>
  <c r="C20" i="29"/>
  <c r="C35" i="29" s="1"/>
  <c r="D20" i="29"/>
  <c r="D35" i="29" s="1"/>
  <c r="E20" i="29"/>
  <c r="E35" i="29" s="1"/>
  <c r="F20" i="29"/>
  <c r="F35" i="29" s="1"/>
  <c r="G20" i="29"/>
  <c r="G35" i="29" s="1"/>
  <c r="H20" i="29"/>
  <c r="H35" i="29" s="1"/>
  <c r="I20" i="29"/>
  <c r="I35" i="29" s="1"/>
  <c r="J20" i="29"/>
  <c r="J35" i="29" s="1"/>
  <c r="K20" i="29"/>
  <c r="K35" i="29" s="1"/>
  <c r="L20" i="29"/>
  <c r="L35" i="29" s="1"/>
  <c r="M20" i="29"/>
  <c r="M35" i="29" s="1"/>
  <c r="N20" i="29"/>
  <c r="N35" i="29" s="1"/>
  <c r="O20" i="29"/>
  <c r="O35" i="29" s="1"/>
  <c r="P20" i="29"/>
  <c r="P35" i="29" s="1"/>
  <c r="Q20" i="29"/>
  <c r="Q35" i="29" s="1"/>
  <c r="R20" i="29"/>
  <c r="R35" i="29" s="1"/>
  <c r="S20" i="29"/>
  <c r="S35" i="29" s="1"/>
  <c r="T20" i="29"/>
  <c r="T35" i="29" s="1"/>
  <c r="U20" i="29"/>
  <c r="U35" i="29" s="1"/>
  <c r="V20" i="29"/>
  <c r="V35" i="29" s="1"/>
  <c r="W20" i="29"/>
  <c r="W35" i="29" s="1"/>
  <c r="X20" i="29"/>
  <c r="X35" i="29" s="1"/>
  <c r="Y20" i="29"/>
  <c r="Y35" i="29" s="1"/>
  <c r="Z20" i="29"/>
  <c r="Z35" i="29" s="1"/>
  <c r="AA20" i="29"/>
  <c r="AA35" i="29" s="1"/>
  <c r="AB20" i="29"/>
  <c r="AB35" i="29" s="1"/>
  <c r="AC20" i="29"/>
  <c r="AC35" i="29" s="1"/>
  <c r="AD20" i="29"/>
  <c r="AD35" i="29" s="1"/>
  <c r="AE20" i="29"/>
  <c r="AE35" i="29" s="1"/>
  <c r="AF20" i="29"/>
  <c r="AF35" i="29" s="1"/>
  <c r="AG20" i="29"/>
  <c r="AG35" i="29" s="1"/>
  <c r="AH20" i="29"/>
  <c r="AH35" i="29" s="1"/>
  <c r="B21" i="29"/>
  <c r="B36" i="29" s="1"/>
  <c r="B114" i="29" s="1"/>
  <c r="B129" i="29" s="1"/>
  <c r="B145" i="29" s="1"/>
  <c r="C21" i="29"/>
  <c r="D21" i="29"/>
  <c r="E21" i="29"/>
  <c r="F21" i="29"/>
  <c r="G21" i="29"/>
  <c r="H21" i="29"/>
  <c r="I21" i="29"/>
  <c r="J21" i="29"/>
  <c r="K21" i="29"/>
  <c r="L21" i="29"/>
  <c r="M21" i="29"/>
  <c r="N21" i="29"/>
  <c r="O21" i="29"/>
  <c r="P21" i="29"/>
  <c r="Q21" i="29"/>
  <c r="R21" i="29"/>
  <c r="S21" i="29"/>
  <c r="T21" i="29"/>
  <c r="U21" i="29"/>
  <c r="V21" i="29"/>
  <c r="W21" i="29"/>
  <c r="X21" i="29"/>
  <c r="Y21" i="29"/>
  <c r="Z21" i="29"/>
  <c r="AA21" i="29"/>
  <c r="AB21" i="29"/>
  <c r="AC21" i="29"/>
  <c r="AD21" i="29"/>
  <c r="AE21" i="29"/>
  <c r="AF21" i="29"/>
  <c r="AG21" i="29"/>
  <c r="AH21" i="29"/>
  <c r="B22" i="29"/>
  <c r="B37" i="29" s="1"/>
  <c r="B115" i="29" s="1"/>
  <c r="B130" i="29" s="1"/>
  <c r="B146" i="29" s="1"/>
  <c r="C22" i="29"/>
  <c r="D22" i="29"/>
  <c r="E22" i="29"/>
  <c r="F22" i="29"/>
  <c r="G22" i="29"/>
  <c r="H22" i="29"/>
  <c r="I22" i="29"/>
  <c r="J22" i="29"/>
  <c r="K22" i="29"/>
  <c r="L22" i="29"/>
  <c r="M22" i="29"/>
  <c r="N22" i="29"/>
  <c r="O22" i="29"/>
  <c r="P22" i="29"/>
  <c r="Q22" i="29"/>
  <c r="R22" i="29"/>
  <c r="S22" i="29"/>
  <c r="T22" i="29"/>
  <c r="U22" i="29"/>
  <c r="V22" i="29"/>
  <c r="W22" i="29"/>
  <c r="X22" i="29"/>
  <c r="Y22" i="29"/>
  <c r="Z22" i="29"/>
  <c r="AA22" i="29"/>
  <c r="AB22" i="29"/>
  <c r="AC22" i="29"/>
  <c r="AD22" i="29"/>
  <c r="AE22" i="29"/>
  <c r="AF22" i="29"/>
  <c r="AG22" i="29"/>
  <c r="AH22" i="29"/>
  <c r="B23" i="29"/>
  <c r="B38" i="29" s="1"/>
  <c r="B116" i="29" s="1"/>
  <c r="B131" i="29" s="1"/>
  <c r="B147" i="29" s="1"/>
  <c r="C23" i="29"/>
  <c r="D23" i="29"/>
  <c r="E23" i="29"/>
  <c r="F23" i="29"/>
  <c r="G23" i="29"/>
  <c r="H23" i="29"/>
  <c r="I23" i="29"/>
  <c r="J23" i="29"/>
  <c r="K23" i="29"/>
  <c r="L23" i="29"/>
  <c r="M23" i="29"/>
  <c r="N23" i="29"/>
  <c r="O23" i="29"/>
  <c r="P23" i="29"/>
  <c r="Q23" i="29"/>
  <c r="R23" i="29"/>
  <c r="S23" i="29"/>
  <c r="T23" i="29"/>
  <c r="U23" i="29"/>
  <c r="V23" i="29"/>
  <c r="W23" i="29"/>
  <c r="X23" i="29"/>
  <c r="Y23" i="29"/>
  <c r="Z23" i="29"/>
  <c r="AA23" i="29"/>
  <c r="AB23" i="29"/>
  <c r="AC23" i="29"/>
  <c r="AD23" i="29"/>
  <c r="AE23" i="29"/>
  <c r="AF23" i="29"/>
  <c r="AG23" i="29"/>
  <c r="AH23" i="29"/>
  <c r="B24" i="29"/>
  <c r="B39" i="29" s="1"/>
  <c r="B117" i="29" s="1"/>
  <c r="B132" i="29" s="1"/>
  <c r="B148" i="29" s="1"/>
  <c r="C24" i="29"/>
  <c r="D24" i="29"/>
  <c r="E24" i="29"/>
  <c r="F24" i="29"/>
  <c r="G24" i="29"/>
  <c r="H24" i="29"/>
  <c r="I24" i="29"/>
  <c r="J24" i="29"/>
  <c r="K24" i="29"/>
  <c r="L24" i="29"/>
  <c r="M24" i="29"/>
  <c r="N24" i="29"/>
  <c r="O24" i="29"/>
  <c r="P24" i="29"/>
  <c r="Q24" i="29"/>
  <c r="R24" i="29"/>
  <c r="S24" i="29"/>
  <c r="T24" i="29"/>
  <c r="U24" i="29"/>
  <c r="V24" i="29"/>
  <c r="W24" i="29"/>
  <c r="X24" i="29"/>
  <c r="Y24" i="29"/>
  <c r="Z24" i="29"/>
  <c r="AA24" i="29"/>
  <c r="AB24" i="29"/>
  <c r="AC24" i="29"/>
  <c r="AD24" i="29"/>
  <c r="AE24" i="29"/>
  <c r="AF24" i="29"/>
  <c r="AG24" i="29"/>
  <c r="AH24" i="29"/>
  <c r="B25" i="29"/>
  <c r="B40" i="29" s="1"/>
  <c r="B118" i="29" s="1"/>
  <c r="B133" i="29" s="1"/>
  <c r="B149" i="29" s="1"/>
  <c r="C25" i="29"/>
  <c r="D25" i="29"/>
  <c r="E25" i="29"/>
  <c r="F25" i="29"/>
  <c r="G25" i="29"/>
  <c r="H25" i="29"/>
  <c r="I25" i="29"/>
  <c r="J25" i="29"/>
  <c r="K25" i="29"/>
  <c r="L25" i="29"/>
  <c r="M25" i="29"/>
  <c r="N25" i="29"/>
  <c r="O25" i="29"/>
  <c r="P25" i="29"/>
  <c r="Q25" i="29"/>
  <c r="R25" i="29"/>
  <c r="S25" i="29"/>
  <c r="T25" i="29"/>
  <c r="U25" i="29"/>
  <c r="V25" i="29"/>
  <c r="W25" i="29"/>
  <c r="X25" i="29"/>
  <c r="Y25" i="29"/>
  <c r="Z25" i="29"/>
  <c r="AA25" i="29"/>
  <c r="AB25" i="29"/>
  <c r="AC25" i="29"/>
  <c r="AD25" i="29"/>
  <c r="AE25" i="29"/>
  <c r="AF25" i="29"/>
  <c r="AG25" i="29"/>
  <c r="AH25" i="29"/>
  <c r="B26" i="29"/>
  <c r="B41" i="29" s="1"/>
  <c r="B119" i="29" s="1"/>
  <c r="B134" i="29" s="1"/>
  <c r="B150" i="29" s="1"/>
  <c r="C26" i="29"/>
  <c r="D26" i="29"/>
  <c r="E26" i="29"/>
  <c r="F26" i="29"/>
  <c r="G26" i="29"/>
  <c r="H26" i="29"/>
  <c r="I26" i="29"/>
  <c r="J26" i="29"/>
  <c r="K26" i="29"/>
  <c r="L26" i="29"/>
  <c r="M26" i="29"/>
  <c r="N26" i="29"/>
  <c r="O26" i="29"/>
  <c r="P26" i="29"/>
  <c r="Q26" i="29"/>
  <c r="R26" i="29"/>
  <c r="S26" i="29"/>
  <c r="T26" i="29"/>
  <c r="U26" i="29"/>
  <c r="V26" i="29"/>
  <c r="W26" i="29"/>
  <c r="X26" i="29"/>
  <c r="Y26" i="29"/>
  <c r="Z26" i="29"/>
  <c r="AA26" i="29"/>
  <c r="AB26" i="29"/>
  <c r="AC26" i="29"/>
  <c r="AD26" i="29"/>
  <c r="AE26" i="29"/>
  <c r="AF26" i="29"/>
  <c r="AG26" i="29"/>
  <c r="AH26" i="29"/>
  <c r="B27" i="29"/>
  <c r="B42" i="29" s="1"/>
  <c r="B120" i="29" s="1"/>
  <c r="B135" i="29" s="1"/>
  <c r="B151" i="29" s="1"/>
  <c r="C27" i="29"/>
  <c r="D27" i="29"/>
  <c r="E27" i="29"/>
  <c r="F27" i="29"/>
  <c r="G27" i="29"/>
  <c r="H27" i="29"/>
  <c r="I27" i="29"/>
  <c r="J27" i="29"/>
  <c r="K27" i="29"/>
  <c r="L27" i="29"/>
  <c r="M27" i="29"/>
  <c r="N27" i="29"/>
  <c r="O27" i="29"/>
  <c r="P27" i="29"/>
  <c r="Q27" i="29"/>
  <c r="R27" i="29"/>
  <c r="S27" i="29"/>
  <c r="T27" i="29"/>
  <c r="U27" i="29"/>
  <c r="V27" i="29"/>
  <c r="W27" i="29"/>
  <c r="X27" i="29"/>
  <c r="Y27" i="29"/>
  <c r="Z27" i="29"/>
  <c r="AA27" i="29"/>
  <c r="AB27" i="29"/>
  <c r="AC27" i="29"/>
  <c r="AD27" i="29"/>
  <c r="AE27" i="29"/>
  <c r="AF27" i="29"/>
  <c r="AG27" i="29"/>
  <c r="AH27" i="29"/>
  <c r="B28" i="29"/>
  <c r="B43" i="29" s="1"/>
  <c r="B121" i="29" s="1"/>
  <c r="B136" i="29" s="1"/>
  <c r="B152" i="29" s="1"/>
  <c r="C28" i="29"/>
  <c r="D28" i="29"/>
  <c r="E28" i="29"/>
  <c r="F28" i="29"/>
  <c r="G28" i="29"/>
  <c r="H28" i="29"/>
  <c r="I28" i="29"/>
  <c r="J28" i="29"/>
  <c r="K28" i="29"/>
  <c r="L28" i="29"/>
  <c r="M28" i="29"/>
  <c r="N28" i="29"/>
  <c r="O28" i="29"/>
  <c r="P28" i="29"/>
  <c r="Q28" i="29"/>
  <c r="R28" i="29"/>
  <c r="S28" i="29"/>
  <c r="T28" i="29"/>
  <c r="U28" i="29"/>
  <c r="V28" i="29"/>
  <c r="W28" i="29"/>
  <c r="X28" i="29"/>
  <c r="Y28" i="29"/>
  <c r="Z28" i="29"/>
  <c r="AA28" i="29"/>
  <c r="AB28" i="29"/>
  <c r="AC28" i="29"/>
  <c r="AD28" i="29"/>
  <c r="AE28" i="29"/>
  <c r="AF28" i="29"/>
  <c r="AG28" i="29"/>
  <c r="AH28" i="29"/>
  <c r="B29" i="29"/>
  <c r="B44" i="29" s="1"/>
  <c r="C29" i="29"/>
  <c r="D29" i="29"/>
  <c r="E29" i="29"/>
  <c r="F29" i="29"/>
  <c r="G29" i="29"/>
  <c r="H29" i="29"/>
  <c r="I29" i="29"/>
  <c r="J29" i="29"/>
  <c r="K29" i="29"/>
  <c r="L29" i="29"/>
  <c r="M29" i="29"/>
  <c r="N29" i="29"/>
  <c r="O29" i="29"/>
  <c r="P29" i="29"/>
  <c r="Q29" i="29"/>
  <c r="R29" i="29"/>
  <c r="S29" i="29"/>
  <c r="T29" i="29"/>
  <c r="U29" i="29"/>
  <c r="V29" i="29"/>
  <c r="W29" i="29"/>
  <c r="X29" i="29"/>
  <c r="Y29" i="29"/>
  <c r="Z29" i="29"/>
  <c r="AA29" i="29"/>
  <c r="AB29" i="29"/>
  <c r="AC29" i="29"/>
  <c r="AD29" i="29"/>
  <c r="AE29" i="29"/>
  <c r="AF29" i="29"/>
  <c r="AG29" i="29"/>
  <c r="AH29" i="29"/>
  <c r="B30" i="29"/>
  <c r="B45" i="29" s="1"/>
  <c r="B123" i="29" s="1"/>
  <c r="B138" i="29" s="1"/>
  <c r="B154" i="29" s="1"/>
  <c r="C30" i="29"/>
  <c r="D30" i="29"/>
  <c r="E30" i="29"/>
  <c r="F30" i="29"/>
  <c r="G30" i="29"/>
  <c r="H30" i="29"/>
  <c r="I30" i="29"/>
  <c r="J30" i="29"/>
  <c r="K30" i="29"/>
  <c r="L30" i="29"/>
  <c r="M30" i="29"/>
  <c r="N30" i="29"/>
  <c r="O30" i="29"/>
  <c r="P30" i="29"/>
  <c r="Q30" i="29"/>
  <c r="R30" i="29"/>
  <c r="S30" i="29"/>
  <c r="T30" i="29"/>
  <c r="U30" i="29"/>
  <c r="V30" i="29"/>
  <c r="W30" i="29"/>
  <c r="X30" i="29"/>
  <c r="Y30" i="29"/>
  <c r="Z30" i="29"/>
  <c r="AA30" i="29"/>
  <c r="AB30" i="29"/>
  <c r="AC30" i="29"/>
  <c r="AD30" i="29"/>
  <c r="AE30" i="29"/>
  <c r="AF30" i="29"/>
  <c r="AG30" i="29"/>
  <c r="AH30" i="29"/>
  <c r="B3" i="29"/>
  <c r="B4" i="29"/>
  <c r="B5" i="29"/>
  <c r="C5" i="29"/>
  <c r="D5" i="29"/>
  <c r="E5" i="29"/>
  <c r="F5" i="29"/>
  <c r="G5" i="29"/>
  <c r="H5" i="29"/>
  <c r="I5" i="29"/>
  <c r="J5" i="29"/>
  <c r="K5" i="29"/>
  <c r="L5" i="29"/>
  <c r="M5" i="29"/>
  <c r="N5" i="29"/>
  <c r="O5" i="29"/>
  <c r="P5" i="29"/>
  <c r="Q5" i="29"/>
  <c r="R5" i="29"/>
  <c r="S5" i="29"/>
  <c r="T5" i="29"/>
  <c r="U5" i="29"/>
  <c r="V5" i="29"/>
  <c r="W5" i="29"/>
  <c r="X5" i="29"/>
  <c r="Y5" i="29"/>
  <c r="Z5" i="29"/>
  <c r="AA5" i="29"/>
  <c r="AB5" i="29"/>
  <c r="AC5" i="29"/>
  <c r="AD5" i="29"/>
  <c r="AE5" i="29"/>
  <c r="AF5" i="29"/>
  <c r="AG5" i="29"/>
  <c r="AH5" i="29"/>
  <c r="B6" i="29"/>
  <c r="C6" i="29"/>
  <c r="D6" i="29"/>
  <c r="E6" i="29"/>
  <c r="F6" i="29"/>
  <c r="G6" i="29"/>
  <c r="H6" i="29"/>
  <c r="I6" i="29"/>
  <c r="J6" i="29"/>
  <c r="K6" i="29"/>
  <c r="L6" i="29"/>
  <c r="M6" i="29"/>
  <c r="N6" i="29"/>
  <c r="O6" i="29"/>
  <c r="P6" i="29"/>
  <c r="Q6" i="29"/>
  <c r="R6" i="29"/>
  <c r="S6" i="29"/>
  <c r="T6" i="29"/>
  <c r="U6" i="29"/>
  <c r="V6" i="29"/>
  <c r="W6" i="29"/>
  <c r="X6" i="29"/>
  <c r="Y6" i="29"/>
  <c r="Z6" i="29"/>
  <c r="AA6" i="29"/>
  <c r="AB6" i="29"/>
  <c r="AC6" i="29"/>
  <c r="AD6" i="29"/>
  <c r="AE6" i="29"/>
  <c r="AF6" i="29"/>
  <c r="AG6" i="29"/>
  <c r="AH6" i="29"/>
  <c r="B7" i="29"/>
  <c r="C7" i="29"/>
  <c r="D7" i="29"/>
  <c r="E7" i="29"/>
  <c r="F7" i="29"/>
  <c r="G7" i="29"/>
  <c r="H7" i="29"/>
  <c r="I7" i="29"/>
  <c r="J7" i="29"/>
  <c r="J37" i="29" s="1"/>
  <c r="J130" i="29" s="1"/>
  <c r="K7" i="29"/>
  <c r="K37" i="29" s="1"/>
  <c r="K130" i="29" s="1"/>
  <c r="L7" i="29"/>
  <c r="L37" i="29" s="1"/>
  <c r="L130" i="29" s="1"/>
  <c r="M7" i="29"/>
  <c r="M37" i="29" s="1"/>
  <c r="M130" i="29" s="1"/>
  <c r="N7" i="29"/>
  <c r="N37" i="29" s="1"/>
  <c r="N130" i="29" s="1"/>
  <c r="O7" i="29"/>
  <c r="O37" i="29" s="1"/>
  <c r="O130" i="29" s="1"/>
  <c r="P7" i="29"/>
  <c r="P37" i="29" s="1"/>
  <c r="P130" i="29" s="1"/>
  <c r="Q7" i="29"/>
  <c r="Q37" i="29" s="1"/>
  <c r="Q130" i="29" s="1"/>
  <c r="R7" i="29"/>
  <c r="R37" i="29" s="1"/>
  <c r="R130" i="29" s="1"/>
  <c r="S7" i="29"/>
  <c r="S37" i="29" s="1"/>
  <c r="S130" i="29" s="1"/>
  <c r="T7" i="29"/>
  <c r="U7" i="29"/>
  <c r="V7" i="29"/>
  <c r="W7" i="29"/>
  <c r="X7" i="29"/>
  <c r="Y7" i="29"/>
  <c r="Z7" i="29"/>
  <c r="AA7" i="29"/>
  <c r="AB7" i="29"/>
  <c r="AC7" i="29"/>
  <c r="AD7" i="29"/>
  <c r="AD37" i="29" s="1"/>
  <c r="AD130" i="29" s="1"/>
  <c r="AE7" i="29"/>
  <c r="AE37" i="29" s="1"/>
  <c r="AE130" i="29" s="1"/>
  <c r="AF7" i="29"/>
  <c r="AF37" i="29" s="1"/>
  <c r="AF130" i="29" s="1"/>
  <c r="AG7" i="29"/>
  <c r="AG37" i="29" s="1"/>
  <c r="AG130" i="29" s="1"/>
  <c r="AH7" i="29"/>
  <c r="AH37" i="29" s="1"/>
  <c r="AH130" i="29" s="1"/>
  <c r="B8" i="29"/>
  <c r="C8" i="29"/>
  <c r="C38" i="29" s="1"/>
  <c r="D8" i="29"/>
  <c r="D38" i="29" s="1"/>
  <c r="E8" i="29"/>
  <c r="E38" i="29" s="1"/>
  <c r="F8" i="29"/>
  <c r="F38" i="29" s="1"/>
  <c r="G8" i="29"/>
  <c r="H8" i="29"/>
  <c r="I8" i="29"/>
  <c r="J8" i="29"/>
  <c r="K8" i="29"/>
  <c r="L8" i="29"/>
  <c r="M8" i="29"/>
  <c r="N8" i="29"/>
  <c r="O8" i="29"/>
  <c r="P8" i="29"/>
  <c r="Q8" i="29"/>
  <c r="Q38" i="29" s="1"/>
  <c r="R8" i="29"/>
  <c r="R38" i="29" s="1"/>
  <c r="S8" i="29"/>
  <c r="S38" i="29" s="1"/>
  <c r="T8" i="29"/>
  <c r="T38" i="29" s="1"/>
  <c r="U8" i="29"/>
  <c r="U38" i="29" s="1"/>
  <c r="V8" i="29"/>
  <c r="V38" i="29" s="1"/>
  <c r="W8" i="29"/>
  <c r="W38" i="29" s="1"/>
  <c r="X8" i="29"/>
  <c r="X38" i="29" s="1"/>
  <c r="Y8" i="29"/>
  <c r="Y38" i="29" s="1"/>
  <c r="Z8" i="29"/>
  <c r="Z38" i="29" s="1"/>
  <c r="AA8" i="29"/>
  <c r="AB8" i="29"/>
  <c r="AC8" i="29"/>
  <c r="AD8" i="29"/>
  <c r="AE8" i="29"/>
  <c r="AF8" i="29"/>
  <c r="AG8" i="29"/>
  <c r="AH8" i="29"/>
  <c r="B9" i="29"/>
  <c r="C9" i="29"/>
  <c r="D9" i="29"/>
  <c r="D39" i="29" s="1"/>
  <c r="E9" i="29"/>
  <c r="E39" i="29" s="1"/>
  <c r="F9" i="29"/>
  <c r="F39" i="29" s="1"/>
  <c r="G9" i="29"/>
  <c r="G39" i="29" s="1"/>
  <c r="H9" i="29"/>
  <c r="H39" i="29" s="1"/>
  <c r="I9" i="29"/>
  <c r="I39" i="29" s="1"/>
  <c r="J9" i="29"/>
  <c r="J39" i="29" s="1"/>
  <c r="K9" i="29"/>
  <c r="K39" i="29" s="1"/>
  <c r="L9" i="29"/>
  <c r="L39" i="29" s="1"/>
  <c r="M9" i="29"/>
  <c r="M39" i="29" s="1"/>
  <c r="N9" i="29"/>
  <c r="O9" i="29"/>
  <c r="P9" i="29"/>
  <c r="Q9" i="29"/>
  <c r="R9" i="29"/>
  <c r="S9" i="29"/>
  <c r="T9" i="29"/>
  <c r="U9" i="29"/>
  <c r="V9" i="29"/>
  <c r="W9" i="29"/>
  <c r="X9" i="29"/>
  <c r="X39" i="29" s="1"/>
  <c r="Y9" i="29"/>
  <c r="Y39" i="29" s="1"/>
  <c r="Z9" i="29"/>
  <c r="Z39" i="29" s="1"/>
  <c r="AA9" i="29"/>
  <c r="AA39" i="29" s="1"/>
  <c r="AB9" i="29"/>
  <c r="AB39" i="29" s="1"/>
  <c r="AC9" i="29"/>
  <c r="AC39" i="29" s="1"/>
  <c r="AD9" i="29"/>
  <c r="AD39" i="29" s="1"/>
  <c r="AE9" i="29"/>
  <c r="AE39" i="29" s="1"/>
  <c r="AF9" i="29"/>
  <c r="AF39" i="29" s="1"/>
  <c r="AG9" i="29"/>
  <c r="AG39" i="29" s="1"/>
  <c r="AH9" i="29"/>
  <c r="B10" i="29"/>
  <c r="C10" i="29"/>
  <c r="D10" i="29"/>
  <c r="E10" i="29"/>
  <c r="F10" i="29"/>
  <c r="G10" i="29"/>
  <c r="H10" i="29"/>
  <c r="I10" i="29"/>
  <c r="J10" i="29"/>
  <c r="K10" i="29"/>
  <c r="K40" i="29" s="1"/>
  <c r="L10" i="29"/>
  <c r="L40" i="29" s="1"/>
  <c r="M10" i="29"/>
  <c r="M40" i="29" s="1"/>
  <c r="N10" i="29"/>
  <c r="N40" i="29" s="1"/>
  <c r="O10" i="29"/>
  <c r="O40" i="29" s="1"/>
  <c r="P10" i="29"/>
  <c r="P40" i="29" s="1"/>
  <c r="Q10" i="29"/>
  <c r="Q40" i="29" s="1"/>
  <c r="R10" i="29"/>
  <c r="R40" i="29" s="1"/>
  <c r="S10" i="29"/>
  <c r="S40" i="29" s="1"/>
  <c r="T10" i="29"/>
  <c r="T40" i="29" s="1"/>
  <c r="U10" i="29"/>
  <c r="V10" i="29"/>
  <c r="W10" i="29"/>
  <c r="X10" i="29"/>
  <c r="Y10" i="29"/>
  <c r="Z10" i="29"/>
  <c r="AA10" i="29"/>
  <c r="AB10" i="29"/>
  <c r="AC10" i="29"/>
  <c r="AD10" i="29"/>
  <c r="AE10" i="29"/>
  <c r="AE40" i="29" s="1"/>
  <c r="AF10" i="29"/>
  <c r="AF40" i="29" s="1"/>
  <c r="AG10" i="29"/>
  <c r="AG40" i="29" s="1"/>
  <c r="AH10" i="29"/>
  <c r="AH40" i="29" s="1"/>
  <c r="B11" i="29"/>
  <c r="C11" i="29"/>
  <c r="C41" i="29" s="1"/>
  <c r="C134" i="29" s="1"/>
  <c r="D11" i="29"/>
  <c r="D41" i="29" s="1"/>
  <c r="D134" i="29" s="1"/>
  <c r="E11" i="29"/>
  <c r="E41" i="29" s="1"/>
  <c r="E134" i="29" s="1"/>
  <c r="F11" i="29"/>
  <c r="F41" i="29" s="1"/>
  <c r="F134" i="29" s="1"/>
  <c r="G11" i="29"/>
  <c r="G41" i="29" s="1"/>
  <c r="G134" i="29" s="1"/>
  <c r="H11" i="29"/>
  <c r="I11" i="29"/>
  <c r="J11" i="29"/>
  <c r="K11" i="29"/>
  <c r="L11" i="29"/>
  <c r="M11" i="29"/>
  <c r="N11" i="29"/>
  <c r="O11" i="29"/>
  <c r="P11" i="29"/>
  <c r="Q11" i="29"/>
  <c r="R11" i="29"/>
  <c r="R41" i="29" s="1"/>
  <c r="R134" i="29" s="1"/>
  <c r="S11" i="29"/>
  <c r="S41" i="29" s="1"/>
  <c r="S134" i="29" s="1"/>
  <c r="T11" i="29"/>
  <c r="T41" i="29" s="1"/>
  <c r="T134" i="29" s="1"/>
  <c r="U11" i="29"/>
  <c r="U41" i="29" s="1"/>
  <c r="U134" i="29" s="1"/>
  <c r="V11" i="29"/>
  <c r="V41" i="29" s="1"/>
  <c r="V134" i="29" s="1"/>
  <c r="W11" i="29"/>
  <c r="W41" i="29" s="1"/>
  <c r="W134" i="29" s="1"/>
  <c r="X11" i="29"/>
  <c r="X41" i="29" s="1"/>
  <c r="X134" i="29" s="1"/>
  <c r="Y11" i="29"/>
  <c r="Y41" i="29" s="1"/>
  <c r="Y134" i="29" s="1"/>
  <c r="Z11" i="29"/>
  <c r="Z41" i="29" s="1"/>
  <c r="Z134" i="29" s="1"/>
  <c r="AA11" i="29"/>
  <c r="AA41" i="29" s="1"/>
  <c r="AA134" i="29" s="1"/>
  <c r="AB11" i="29"/>
  <c r="AC11" i="29"/>
  <c r="AD11" i="29"/>
  <c r="AE11" i="29"/>
  <c r="AF11" i="29"/>
  <c r="AG11" i="29"/>
  <c r="AH11" i="29"/>
  <c r="B12" i="29"/>
  <c r="C12" i="29"/>
  <c r="D12" i="29"/>
  <c r="E12" i="29"/>
  <c r="E42" i="29" s="1"/>
  <c r="E135" i="29" s="1"/>
  <c r="F12" i="29"/>
  <c r="F42" i="29" s="1"/>
  <c r="F135" i="29" s="1"/>
  <c r="G12" i="29"/>
  <c r="G42" i="29" s="1"/>
  <c r="G135" i="29" s="1"/>
  <c r="H12" i="29"/>
  <c r="H42" i="29" s="1"/>
  <c r="H135" i="29" s="1"/>
  <c r="I12" i="29"/>
  <c r="I42" i="29" s="1"/>
  <c r="I135" i="29" s="1"/>
  <c r="J12" i="29"/>
  <c r="J42" i="29" s="1"/>
  <c r="J135" i="29" s="1"/>
  <c r="K12" i="29"/>
  <c r="K42" i="29" s="1"/>
  <c r="K135" i="29" s="1"/>
  <c r="L12" i="29"/>
  <c r="L42" i="29" s="1"/>
  <c r="L135" i="29" s="1"/>
  <c r="M12" i="29"/>
  <c r="M42" i="29" s="1"/>
  <c r="M135" i="29" s="1"/>
  <c r="N12" i="29"/>
  <c r="N42" i="29" s="1"/>
  <c r="N135" i="29" s="1"/>
  <c r="O12" i="29"/>
  <c r="P12" i="29"/>
  <c r="Q12" i="29"/>
  <c r="R12" i="29"/>
  <c r="S12" i="29"/>
  <c r="T12" i="29"/>
  <c r="U12" i="29"/>
  <c r="V12" i="29"/>
  <c r="W12" i="29"/>
  <c r="X12" i="29"/>
  <c r="Y12" i="29"/>
  <c r="Y42" i="29" s="1"/>
  <c r="Y135" i="29" s="1"/>
  <c r="Z12" i="29"/>
  <c r="Z42" i="29" s="1"/>
  <c r="Z135" i="29" s="1"/>
  <c r="AA12" i="29"/>
  <c r="AA42" i="29" s="1"/>
  <c r="AA135" i="29" s="1"/>
  <c r="AB12" i="29"/>
  <c r="AB42" i="29" s="1"/>
  <c r="AB135" i="29" s="1"/>
  <c r="AC12" i="29"/>
  <c r="AC42" i="29" s="1"/>
  <c r="AC135" i="29" s="1"/>
  <c r="AD12" i="29"/>
  <c r="AD42" i="29" s="1"/>
  <c r="AD135" i="29" s="1"/>
  <c r="AE12" i="29"/>
  <c r="AE42" i="29" s="1"/>
  <c r="AE135" i="29" s="1"/>
  <c r="AF12" i="29"/>
  <c r="AF42" i="29" s="1"/>
  <c r="AF135" i="29" s="1"/>
  <c r="AG12" i="29"/>
  <c r="AG42" i="29" s="1"/>
  <c r="AG135" i="29" s="1"/>
  <c r="AH12" i="29"/>
  <c r="AH42" i="29" s="1"/>
  <c r="AH135" i="29" s="1"/>
  <c r="B13" i="29"/>
  <c r="C13" i="29"/>
  <c r="D13" i="29"/>
  <c r="E13" i="29"/>
  <c r="F13" i="29"/>
  <c r="G13" i="29"/>
  <c r="H13" i="29"/>
  <c r="I13" i="29"/>
  <c r="J13" i="29"/>
  <c r="K13" i="29"/>
  <c r="L13" i="29"/>
  <c r="L43" i="29" s="1"/>
  <c r="L136" i="29" s="1"/>
  <c r="M13" i="29"/>
  <c r="M43" i="29" s="1"/>
  <c r="M136" i="29" s="1"/>
  <c r="N13" i="29"/>
  <c r="N43" i="29" s="1"/>
  <c r="N136" i="29" s="1"/>
  <c r="O13" i="29"/>
  <c r="O43" i="29" s="1"/>
  <c r="O136" i="29" s="1"/>
  <c r="P13" i="29"/>
  <c r="P43" i="29" s="1"/>
  <c r="P136" i="29" s="1"/>
  <c r="Q13" i="29"/>
  <c r="Q43" i="29" s="1"/>
  <c r="Q136" i="29" s="1"/>
  <c r="R13" i="29"/>
  <c r="R43" i="29" s="1"/>
  <c r="R136" i="29" s="1"/>
  <c r="S13" i="29"/>
  <c r="S43" i="29" s="1"/>
  <c r="S136" i="29" s="1"/>
  <c r="T13" i="29"/>
  <c r="T43" i="29" s="1"/>
  <c r="T136" i="29" s="1"/>
  <c r="U13" i="29"/>
  <c r="U43" i="29" s="1"/>
  <c r="U136" i="29" s="1"/>
  <c r="V13" i="29"/>
  <c r="W13" i="29"/>
  <c r="X13" i="29"/>
  <c r="Y13" i="29"/>
  <c r="Z13" i="29"/>
  <c r="AA13" i="29"/>
  <c r="AB13" i="29"/>
  <c r="AC13" i="29"/>
  <c r="AD13" i="29"/>
  <c r="AE13" i="29"/>
  <c r="AF13" i="29"/>
  <c r="AF43" i="29" s="1"/>
  <c r="AF136" i="29" s="1"/>
  <c r="AG13" i="29"/>
  <c r="AG43" i="29" s="1"/>
  <c r="AG136" i="29" s="1"/>
  <c r="AH13" i="29"/>
  <c r="AH43" i="29" s="1"/>
  <c r="AH136" i="29" s="1"/>
  <c r="B14" i="29"/>
  <c r="C14" i="29"/>
  <c r="C44" i="29" s="1"/>
  <c r="C137" i="29" s="1"/>
  <c r="D14" i="29"/>
  <c r="D44" i="29" s="1"/>
  <c r="D137" i="29" s="1"/>
  <c r="E14" i="29"/>
  <c r="E44" i="29" s="1"/>
  <c r="E137" i="29" s="1"/>
  <c r="F14" i="29"/>
  <c r="F44" i="29" s="1"/>
  <c r="F137" i="29" s="1"/>
  <c r="G14" i="29"/>
  <c r="G44" i="29" s="1"/>
  <c r="G137" i="29" s="1"/>
  <c r="H14" i="29"/>
  <c r="H44" i="29" s="1"/>
  <c r="H137" i="29" s="1"/>
  <c r="I14" i="29"/>
  <c r="J14" i="29"/>
  <c r="K14" i="29"/>
  <c r="L14" i="29"/>
  <c r="M14" i="29"/>
  <c r="N14" i="29"/>
  <c r="O14" i="29"/>
  <c r="P14" i="29"/>
  <c r="Q14" i="29"/>
  <c r="R14" i="29"/>
  <c r="S14" i="29"/>
  <c r="S44" i="29" s="1"/>
  <c r="S137" i="29" s="1"/>
  <c r="T14" i="29"/>
  <c r="T44" i="29" s="1"/>
  <c r="T137" i="29" s="1"/>
  <c r="U14" i="29"/>
  <c r="U44" i="29" s="1"/>
  <c r="U137" i="29" s="1"/>
  <c r="V14" i="29"/>
  <c r="V44" i="29" s="1"/>
  <c r="V137" i="29" s="1"/>
  <c r="W14" i="29"/>
  <c r="W44" i="29" s="1"/>
  <c r="W137" i="29" s="1"/>
  <c r="X14" i="29"/>
  <c r="X44" i="29" s="1"/>
  <c r="X137" i="29" s="1"/>
  <c r="Y14" i="29"/>
  <c r="Y44" i="29" s="1"/>
  <c r="Y137" i="29" s="1"/>
  <c r="Z14" i="29"/>
  <c r="Z44" i="29" s="1"/>
  <c r="Z137" i="29" s="1"/>
  <c r="AA14" i="29"/>
  <c r="AA44" i="29" s="1"/>
  <c r="AA137" i="29" s="1"/>
  <c r="AB14" i="29"/>
  <c r="AB44" i="29" s="1"/>
  <c r="AB137" i="29" s="1"/>
  <c r="AC14" i="29"/>
  <c r="AD14" i="29"/>
  <c r="AE14" i="29"/>
  <c r="AF14" i="29"/>
  <c r="AG14" i="29"/>
  <c r="AH14" i="29"/>
  <c r="B15" i="29"/>
  <c r="C15" i="29"/>
  <c r="D15" i="29"/>
  <c r="E15" i="29"/>
  <c r="F15" i="29"/>
  <c r="F45" i="29" s="1"/>
  <c r="F138" i="29" s="1"/>
  <c r="G15" i="29"/>
  <c r="G45" i="29" s="1"/>
  <c r="G138" i="29" s="1"/>
  <c r="H15" i="29"/>
  <c r="H45" i="29" s="1"/>
  <c r="H138" i="29" s="1"/>
  <c r="I15" i="29"/>
  <c r="I45" i="29" s="1"/>
  <c r="I138" i="29" s="1"/>
  <c r="J15" i="29"/>
  <c r="J45" i="29" s="1"/>
  <c r="J138" i="29" s="1"/>
  <c r="K15" i="29"/>
  <c r="K45" i="29" s="1"/>
  <c r="K138" i="29" s="1"/>
  <c r="L15" i="29"/>
  <c r="L45" i="29" s="1"/>
  <c r="L138" i="29" s="1"/>
  <c r="M15" i="29"/>
  <c r="M45" i="29" s="1"/>
  <c r="M138" i="29" s="1"/>
  <c r="N15" i="29"/>
  <c r="N45" i="29" s="1"/>
  <c r="N138" i="29" s="1"/>
  <c r="O15" i="29"/>
  <c r="O45" i="29" s="1"/>
  <c r="O138" i="29" s="1"/>
  <c r="P15" i="29"/>
  <c r="Q15" i="29"/>
  <c r="R15" i="29"/>
  <c r="S15" i="29"/>
  <c r="T15" i="29"/>
  <c r="U15" i="29"/>
  <c r="V15" i="29"/>
  <c r="W15" i="29"/>
  <c r="X15" i="29"/>
  <c r="Y15" i="29"/>
  <c r="Z15" i="29"/>
  <c r="Z45" i="29" s="1"/>
  <c r="Z138" i="29" s="1"/>
  <c r="AA15" i="29"/>
  <c r="AA45" i="29" s="1"/>
  <c r="AA138" i="29" s="1"/>
  <c r="AB15" i="29"/>
  <c r="AB45" i="29" s="1"/>
  <c r="AB138" i="29" s="1"/>
  <c r="AC15" i="29"/>
  <c r="AC45" i="29" s="1"/>
  <c r="AC138" i="29" s="1"/>
  <c r="AD15" i="29"/>
  <c r="AD45" i="29" s="1"/>
  <c r="AD138" i="29" s="1"/>
  <c r="AE15" i="29"/>
  <c r="AE45" i="29" s="1"/>
  <c r="AE138" i="29" s="1"/>
  <c r="AF15" i="29"/>
  <c r="AF45" i="29" s="1"/>
  <c r="AF138" i="29" s="1"/>
  <c r="AG15" i="29"/>
  <c r="AG45" i="29" s="1"/>
  <c r="AG138" i="29" s="1"/>
  <c r="AH15" i="29"/>
  <c r="AH45" i="29" s="1"/>
  <c r="AH138" i="29" s="1"/>
  <c r="D18" i="7"/>
  <c r="E18" i="7"/>
  <c r="F18" i="7"/>
  <c r="G18" i="7"/>
  <c r="H18" i="7"/>
  <c r="I18" i="7"/>
  <c r="J18" i="7"/>
  <c r="K18" i="7"/>
  <c r="L18" i="7"/>
  <c r="M18" i="7"/>
  <c r="N18" i="7"/>
  <c r="C18" i="7"/>
  <c r="T50" i="29" l="1"/>
  <c r="T49" i="29"/>
  <c r="T62" i="29" s="1"/>
  <c r="S50" i="29"/>
  <c r="AF36" i="29"/>
  <c r="L36" i="29"/>
  <c r="T133" i="29"/>
  <c r="T51" i="29"/>
  <c r="AG132" i="29"/>
  <c r="M132" i="29"/>
  <c r="Z131" i="29"/>
  <c r="F131" i="29"/>
  <c r="S133" i="29"/>
  <c r="S51" i="29"/>
  <c r="AF132" i="29"/>
  <c r="L132" i="29"/>
  <c r="Y131" i="29"/>
  <c r="E131" i="29"/>
  <c r="R133" i="29"/>
  <c r="AE132" i="29"/>
  <c r="K132" i="29"/>
  <c r="X131" i="29"/>
  <c r="D131" i="29"/>
  <c r="Q133" i="29"/>
  <c r="AD132" i="29"/>
  <c r="J132" i="29"/>
  <c r="W131" i="29"/>
  <c r="C131" i="29"/>
  <c r="AB132" i="29"/>
  <c r="H132" i="29"/>
  <c r="U131" i="29"/>
  <c r="V131" i="29"/>
  <c r="AH133" i="29"/>
  <c r="N133" i="29"/>
  <c r="AA132" i="29"/>
  <c r="AA48" i="29"/>
  <c r="AA61" i="29" s="1"/>
  <c r="G132" i="29"/>
  <c r="G48" i="29"/>
  <c r="G61" i="29" s="1"/>
  <c r="T131" i="29"/>
  <c r="AG133" i="29"/>
  <c r="M133" i="29"/>
  <c r="Z132" i="29"/>
  <c r="Z48" i="29"/>
  <c r="Z61" i="29" s="1"/>
  <c r="F132" i="29"/>
  <c r="F48" i="29"/>
  <c r="F61" i="29" s="1"/>
  <c r="S131" i="29"/>
  <c r="E132" i="29"/>
  <c r="AC132" i="29"/>
  <c r="AF133" i="29"/>
  <c r="O133" i="29"/>
  <c r="Y132" i="29"/>
  <c r="X132" i="29"/>
  <c r="P133" i="29"/>
  <c r="L133" i="29"/>
  <c r="AE133" i="29"/>
  <c r="AE51" i="29"/>
  <c r="Q131" i="29"/>
  <c r="K133" i="29"/>
  <c r="D132" i="29"/>
  <c r="I132" i="29"/>
  <c r="R131" i="29"/>
  <c r="AG113" i="29"/>
  <c r="AG128" i="29" s="1"/>
  <c r="AG71" i="29"/>
  <c r="AG85" i="29" s="1"/>
  <c r="AD113" i="29"/>
  <c r="AD128" i="29" s="1"/>
  <c r="AD71" i="29"/>
  <c r="AD85" i="29" s="1"/>
  <c r="J113" i="29"/>
  <c r="J128" i="29" s="1"/>
  <c r="J71" i="29"/>
  <c r="J85" i="29" s="1"/>
  <c r="L113" i="29"/>
  <c r="L128" i="29" s="1"/>
  <c r="L71" i="29"/>
  <c r="L85" i="29" s="1"/>
  <c r="AC113" i="29"/>
  <c r="AC128" i="29" s="1"/>
  <c r="AC71" i="29"/>
  <c r="AC85" i="29" s="1"/>
  <c r="I113" i="29"/>
  <c r="I128" i="29" s="1"/>
  <c r="I71" i="29"/>
  <c r="I85" i="29" s="1"/>
  <c r="AD16" i="29"/>
  <c r="J16" i="29"/>
  <c r="AC38" i="29"/>
  <c r="I38" i="29"/>
  <c r="O31" i="29"/>
  <c r="AB113" i="29"/>
  <c r="AB128" i="29" s="1"/>
  <c r="AB71" i="29"/>
  <c r="AB85" i="29" s="1"/>
  <c r="H113" i="29"/>
  <c r="H128" i="29" s="1"/>
  <c r="H71" i="29"/>
  <c r="H85" i="29" s="1"/>
  <c r="M113" i="29"/>
  <c r="M128" i="29" s="1"/>
  <c r="M71" i="29"/>
  <c r="M85" i="29" s="1"/>
  <c r="K113" i="29"/>
  <c r="K128" i="29" s="1"/>
  <c r="K71" i="29"/>
  <c r="K85" i="29" s="1"/>
  <c r="AC16" i="29"/>
  <c r="I16" i="29"/>
  <c r="AH31" i="29"/>
  <c r="N31" i="29"/>
  <c r="AA113" i="29"/>
  <c r="AA128" i="29" s="1"/>
  <c r="AA71" i="29"/>
  <c r="AA85" i="29" s="1"/>
  <c r="G113" i="29"/>
  <c r="G128" i="29" s="1"/>
  <c r="G71" i="29"/>
  <c r="G85" i="29" s="1"/>
  <c r="Z113" i="29"/>
  <c r="Z128" i="29" s="1"/>
  <c r="Z71" i="29"/>
  <c r="Z85" i="29" s="1"/>
  <c r="F113" i="29"/>
  <c r="F128" i="29" s="1"/>
  <c r="F71" i="29"/>
  <c r="F85" i="29" s="1"/>
  <c r="Y113" i="29"/>
  <c r="Y128" i="29" s="1"/>
  <c r="Y71" i="29"/>
  <c r="Y85" i="29" s="1"/>
  <c r="E113" i="29"/>
  <c r="E128" i="29" s="1"/>
  <c r="E71" i="29"/>
  <c r="E85" i="29" s="1"/>
  <c r="X113" i="29"/>
  <c r="X128" i="29" s="1"/>
  <c r="X71" i="29"/>
  <c r="X85" i="29" s="1"/>
  <c r="D113" i="29"/>
  <c r="D128" i="29" s="1"/>
  <c r="D71" i="29"/>
  <c r="D85" i="29" s="1"/>
  <c r="W113" i="29"/>
  <c r="W128" i="29" s="1"/>
  <c r="W71" i="29"/>
  <c r="W85" i="29" s="1"/>
  <c r="C113" i="29"/>
  <c r="C128" i="29" s="1"/>
  <c r="C71" i="29"/>
  <c r="C85" i="29" s="1"/>
  <c r="AE113" i="29"/>
  <c r="AE128" i="29" s="1"/>
  <c r="AE71" i="29"/>
  <c r="AE85" i="29" s="1"/>
  <c r="V113" i="29"/>
  <c r="V128" i="29" s="1"/>
  <c r="V71" i="29"/>
  <c r="V85" i="29" s="1"/>
  <c r="AF113" i="29"/>
  <c r="AF128" i="29" s="1"/>
  <c r="AF71" i="29"/>
  <c r="AF85" i="29" s="1"/>
  <c r="U113" i="29"/>
  <c r="U128" i="29" s="1"/>
  <c r="U71" i="29"/>
  <c r="U85" i="29" s="1"/>
  <c r="T113" i="29"/>
  <c r="T128" i="29" s="1"/>
  <c r="T71" i="29"/>
  <c r="T85" i="29" s="1"/>
  <c r="A112" i="29"/>
  <c r="B126" i="29" s="1"/>
  <c r="S113" i="29"/>
  <c r="S128" i="29" s="1"/>
  <c r="S71" i="29"/>
  <c r="S85" i="29" s="1"/>
  <c r="R113" i="29"/>
  <c r="R128" i="29" s="1"/>
  <c r="R71" i="29"/>
  <c r="R85" i="29" s="1"/>
  <c r="G40" i="29"/>
  <c r="Q113" i="29"/>
  <c r="Q128" i="29" s="1"/>
  <c r="Q71" i="29"/>
  <c r="Q85" i="29" s="1"/>
  <c r="P113" i="29"/>
  <c r="P128" i="29" s="1"/>
  <c r="P71" i="29"/>
  <c r="P85" i="29" s="1"/>
  <c r="O113" i="29"/>
  <c r="O128" i="29" s="1"/>
  <c r="O71" i="29"/>
  <c r="O85" i="29" s="1"/>
  <c r="AH113" i="29"/>
  <c r="AH128" i="29" s="1"/>
  <c r="AH71" i="29"/>
  <c r="AH85" i="29" s="1"/>
  <c r="N113" i="29"/>
  <c r="N128" i="29" s="1"/>
  <c r="N71" i="29"/>
  <c r="N85" i="29" s="1"/>
  <c r="AG31" i="29"/>
  <c r="M31" i="29"/>
  <c r="P41" i="29"/>
  <c r="P134" i="29" s="1"/>
  <c r="AA40" i="29"/>
  <c r="T37" i="29"/>
  <c r="T130" i="29" s="1"/>
  <c r="Z16" i="29"/>
  <c r="R39" i="29"/>
  <c r="K31" i="29"/>
  <c r="Y16" i="29"/>
  <c r="F43" i="29"/>
  <c r="F136" i="29" s="1"/>
  <c r="E40" i="29"/>
  <c r="D37" i="29"/>
  <c r="D130" i="29" s="1"/>
  <c r="V37" i="29"/>
  <c r="V130" i="29" s="1"/>
  <c r="H16" i="29"/>
  <c r="G16" i="29"/>
  <c r="E16" i="29"/>
  <c r="T45" i="29"/>
  <c r="T138" i="29" s="1"/>
  <c r="M44" i="29"/>
  <c r="M137" i="29" s="1"/>
  <c r="S42" i="29"/>
  <c r="S135" i="29" s="1"/>
  <c r="L41" i="29"/>
  <c r="L134" i="29" s="1"/>
  <c r="K38" i="29"/>
  <c r="AF44" i="29"/>
  <c r="AF137" i="29" s="1"/>
  <c r="Y43" i="29"/>
  <c r="Y136" i="29" s="1"/>
  <c r="W40" i="29"/>
  <c r="W50" i="29" s="1"/>
  <c r="AA16" i="29"/>
  <c r="AG44" i="29"/>
  <c r="AG137" i="29" s="1"/>
  <c r="Z43" i="29"/>
  <c r="Z136" i="29" s="1"/>
  <c r="AF41" i="29"/>
  <c r="AF134" i="29" s="1"/>
  <c r="Y40" i="29"/>
  <c r="AE38" i="29"/>
  <c r="X37" i="29"/>
  <c r="X130" i="29" s="1"/>
  <c r="Q16" i="29"/>
  <c r="V31" i="29"/>
  <c r="S45" i="29"/>
  <c r="S138" i="29" s="1"/>
  <c r="L44" i="29"/>
  <c r="L137" i="29" s="1"/>
  <c r="E43" i="29"/>
  <c r="E136" i="29" s="1"/>
  <c r="R42" i="29"/>
  <c r="R135" i="29" s="1"/>
  <c r="AE41" i="29"/>
  <c r="AE134" i="29" s="1"/>
  <c r="K41" i="29"/>
  <c r="K134" i="29" s="1"/>
  <c r="X40" i="29"/>
  <c r="X49" i="29" s="1"/>
  <c r="X62" i="29" s="1"/>
  <c r="D40" i="29"/>
  <c r="D49" i="29" s="1"/>
  <c r="D62" i="29" s="1"/>
  <c r="Q39" i="29"/>
  <c r="AD38" i="29"/>
  <c r="J38" i="29"/>
  <c r="W37" i="29"/>
  <c r="W130" i="29" s="1"/>
  <c r="C37" i="29"/>
  <c r="C130" i="29" s="1"/>
  <c r="P16" i="29"/>
  <c r="U31" i="29"/>
  <c r="R45" i="29"/>
  <c r="R138" i="29" s="1"/>
  <c r="AE44" i="29"/>
  <c r="AE137" i="29" s="1"/>
  <c r="K44" i="29"/>
  <c r="K137" i="29" s="1"/>
  <c r="X43" i="29"/>
  <c r="X136" i="29" s="1"/>
  <c r="D43" i="29"/>
  <c r="D136" i="29" s="1"/>
  <c r="Q42" i="29"/>
  <c r="Q135" i="29" s="1"/>
  <c r="AD41" i="29"/>
  <c r="AD134" i="29" s="1"/>
  <c r="J41" i="29"/>
  <c r="J134" i="29" s="1"/>
  <c r="C40" i="29"/>
  <c r="C50" i="29" s="1"/>
  <c r="P39" i="29"/>
  <c r="O16" i="29"/>
  <c r="T31" i="29"/>
  <c r="Q45" i="29"/>
  <c r="Q138" i="29" s="1"/>
  <c r="AD44" i="29"/>
  <c r="AD137" i="29" s="1"/>
  <c r="J44" i="29"/>
  <c r="J137" i="29" s="1"/>
  <c r="W43" i="29"/>
  <c r="W136" i="29" s="1"/>
  <c r="C43" i="29"/>
  <c r="C136" i="29" s="1"/>
  <c r="P42" i="29"/>
  <c r="P135" i="29" s="1"/>
  <c r="AC41" i="29"/>
  <c r="AC134" i="29" s="1"/>
  <c r="I41" i="29"/>
  <c r="I134" i="29" s="1"/>
  <c r="V40" i="29"/>
  <c r="V50" i="29" s="1"/>
  <c r="O39" i="29"/>
  <c r="AB38" i="29"/>
  <c r="H38" i="29"/>
  <c r="U37" i="29"/>
  <c r="U130" i="29" s="1"/>
  <c r="AH16" i="29"/>
  <c r="N16" i="29"/>
  <c r="S31" i="29"/>
  <c r="P45" i="29"/>
  <c r="P138" i="29" s="1"/>
  <c r="AC44" i="29"/>
  <c r="AC137" i="29" s="1"/>
  <c r="I44" i="29"/>
  <c r="I137" i="29" s="1"/>
  <c r="V43" i="29"/>
  <c r="V136" i="29" s="1"/>
  <c r="O42" i="29"/>
  <c r="O135" i="29" s="1"/>
  <c r="AB41" i="29"/>
  <c r="AB134" i="29" s="1"/>
  <c r="H41" i="29"/>
  <c r="H134" i="29" s="1"/>
  <c r="U40" i="29"/>
  <c r="U50" i="29" s="1"/>
  <c r="AH39" i="29"/>
  <c r="N39" i="29"/>
  <c r="AA38" i="29"/>
  <c r="G38" i="29"/>
  <c r="AG36" i="29"/>
  <c r="AG129" i="29" s="1"/>
  <c r="M36" i="29"/>
  <c r="M129" i="29" s="1"/>
  <c r="R31" i="29"/>
  <c r="Q31" i="29"/>
  <c r="AE16" i="29"/>
  <c r="K16" i="29"/>
  <c r="P31" i="29"/>
  <c r="AE36" i="29"/>
  <c r="AE129" i="29" s="1"/>
  <c r="K36" i="29"/>
  <c r="K129" i="29" s="1"/>
  <c r="AE31" i="29"/>
  <c r="I31" i="29"/>
  <c r="D16" i="29"/>
  <c r="W16" i="29"/>
  <c r="C16" i="29"/>
  <c r="AB31" i="29"/>
  <c r="Y45" i="29"/>
  <c r="Y138" i="29" s="1"/>
  <c r="E45" i="29"/>
  <c r="E138" i="29" s="1"/>
  <c r="R44" i="29"/>
  <c r="R137" i="29" s="1"/>
  <c r="AE43" i="29"/>
  <c r="AE136" i="29" s="1"/>
  <c r="K43" i="29"/>
  <c r="K136" i="29" s="1"/>
  <c r="X42" i="29"/>
  <c r="X135" i="29" s="1"/>
  <c r="D42" i="29"/>
  <c r="D135" i="29" s="1"/>
  <c r="Q41" i="29"/>
  <c r="Q134" i="29" s="1"/>
  <c r="AD40" i="29"/>
  <c r="J40" i="29"/>
  <c r="W39" i="29"/>
  <c r="C39" i="29"/>
  <c r="P38" i="29"/>
  <c r="AC37" i="29"/>
  <c r="AC130" i="29" s="1"/>
  <c r="I37" i="29"/>
  <c r="I130" i="29" s="1"/>
  <c r="V16" i="29"/>
  <c r="AA31" i="29"/>
  <c r="X45" i="29"/>
  <c r="X138" i="29" s="1"/>
  <c r="Q44" i="29"/>
  <c r="Q137" i="29" s="1"/>
  <c r="J43" i="29"/>
  <c r="J136" i="29" s="1"/>
  <c r="C42" i="29"/>
  <c r="C135" i="29" s="1"/>
  <c r="AC40" i="29"/>
  <c r="V39" i="29"/>
  <c r="O38" i="29"/>
  <c r="U16" i="29"/>
  <c r="Z31" i="29"/>
  <c r="AF31" i="29"/>
  <c r="J31" i="29"/>
  <c r="AC31" i="29"/>
  <c r="H31" i="29"/>
  <c r="G31" i="29"/>
  <c r="AB16" i="29"/>
  <c r="L31" i="29"/>
  <c r="F16" i="29"/>
  <c r="X16" i="29"/>
  <c r="AD31" i="29"/>
  <c r="D45" i="29"/>
  <c r="D138" i="29" s="1"/>
  <c r="AD43" i="29"/>
  <c r="AD136" i="29" s="1"/>
  <c r="W42" i="29"/>
  <c r="W135" i="29" s="1"/>
  <c r="I40" i="29"/>
  <c r="AB37" i="29"/>
  <c r="AB130" i="29" s="1"/>
  <c r="H37" i="29"/>
  <c r="H130" i="29" s="1"/>
  <c r="B122" i="29"/>
  <c r="B137" i="29" s="1"/>
  <c r="F31" i="29"/>
  <c r="W45" i="29"/>
  <c r="W138" i="29" s="1"/>
  <c r="C45" i="29"/>
  <c r="C138" i="29" s="1"/>
  <c r="P44" i="29"/>
  <c r="P137" i="29" s="1"/>
  <c r="AC43" i="29"/>
  <c r="AC136" i="29" s="1"/>
  <c r="I43" i="29"/>
  <c r="I136" i="29" s="1"/>
  <c r="V42" i="29"/>
  <c r="V135" i="29" s="1"/>
  <c r="O41" i="29"/>
  <c r="O134" i="29" s="1"/>
  <c r="AB40" i="29"/>
  <c r="H40" i="29"/>
  <c r="U39" i="29"/>
  <c r="AH38" i="29"/>
  <c r="N38" i="29"/>
  <c r="AA37" i="29"/>
  <c r="AA130" i="29" s="1"/>
  <c r="G37" i="29"/>
  <c r="G130" i="29" s="1"/>
  <c r="T16" i="29"/>
  <c r="Y31" i="29"/>
  <c r="E31" i="29"/>
  <c r="V45" i="29"/>
  <c r="V138" i="29" s="1"/>
  <c r="O44" i="29"/>
  <c r="O137" i="29" s="1"/>
  <c r="AB43" i="29"/>
  <c r="AB136" i="29" s="1"/>
  <c r="H43" i="29"/>
  <c r="H136" i="29" s="1"/>
  <c r="U42" i="29"/>
  <c r="U135" i="29" s="1"/>
  <c r="AH41" i="29"/>
  <c r="AH134" i="29" s="1"/>
  <c r="N41" i="29"/>
  <c r="N134" i="29" s="1"/>
  <c r="T39" i="29"/>
  <c r="AG38" i="29"/>
  <c r="M38" i="29"/>
  <c r="Z37" i="29"/>
  <c r="Z130" i="29" s="1"/>
  <c r="F37" i="29"/>
  <c r="F130" i="29" s="1"/>
  <c r="S16" i="29"/>
  <c r="X31" i="29"/>
  <c r="D31" i="29"/>
  <c r="U45" i="29"/>
  <c r="U138" i="29" s="1"/>
  <c r="AH44" i="29"/>
  <c r="AH137" i="29" s="1"/>
  <c r="N44" i="29"/>
  <c r="N137" i="29" s="1"/>
  <c r="AA43" i="29"/>
  <c r="AA136" i="29" s="1"/>
  <c r="G43" i="29"/>
  <c r="G136" i="29" s="1"/>
  <c r="T42" i="29"/>
  <c r="T135" i="29" s="1"/>
  <c r="AG41" i="29"/>
  <c r="AG134" i="29" s="1"/>
  <c r="M41" i="29"/>
  <c r="M134" i="29" s="1"/>
  <c r="Z40" i="29"/>
  <c r="F40" i="29"/>
  <c r="S39" i="29"/>
  <c r="AF38" i="29"/>
  <c r="L38" i="29"/>
  <c r="Y37" i="29"/>
  <c r="Y130" i="29" s="1"/>
  <c r="E37" i="29"/>
  <c r="E130" i="29" s="1"/>
  <c r="R16" i="29"/>
  <c r="W31" i="29"/>
  <c r="C31" i="29"/>
  <c r="AF129" i="29"/>
  <c r="L129" i="29"/>
  <c r="F71" i="30" a="1"/>
  <c r="F71" i="30" s="1"/>
  <c r="Z71" i="30" s="1"/>
  <c r="AD36" i="29"/>
  <c r="J36" i="29"/>
  <c r="AF16" i="29"/>
  <c r="L16" i="29"/>
  <c r="AC36" i="29"/>
  <c r="I36" i="29"/>
  <c r="M16" i="29"/>
  <c r="AB36" i="29"/>
  <c r="H36" i="29"/>
  <c r="AA36" i="29"/>
  <c r="G36" i="29"/>
  <c r="Z36" i="29"/>
  <c r="F36" i="29"/>
  <c r="AG16" i="29"/>
  <c r="Y36" i="29"/>
  <c r="E36" i="29"/>
  <c r="X36" i="29"/>
  <c r="D36" i="29"/>
  <c r="C36" i="29"/>
  <c r="W36" i="29"/>
  <c r="V36" i="29"/>
  <c r="U36" i="29"/>
  <c r="T36" i="29"/>
  <c r="S36" i="29"/>
  <c r="S49" i="29" s="1"/>
  <c r="S62" i="29" s="1"/>
  <c r="R36" i="29"/>
  <c r="Q36" i="29"/>
  <c r="P36" i="29"/>
  <c r="O36" i="29"/>
  <c r="AH36" i="29"/>
  <c r="N36" i="29"/>
  <c r="E49" i="29" l="1"/>
  <c r="E62" i="29" s="1"/>
  <c r="F49" i="29"/>
  <c r="F62" i="29" s="1"/>
  <c r="Y49" i="29"/>
  <c r="Y62" i="29" s="1"/>
  <c r="Z49" i="29"/>
  <c r="Z62" i="29" s="1"/>
  <c r="D50" i="29"/>
  <c r="V49" i="29"/>
  <c r="V62" i="29" s="1"/>
  <c r="P50" i="29"/>
  <c r="P49" i="29"/>
  <c r="P62" i="29" s="1"/>
  <c r="U49" i="29"/>
  <c r="U62" i="29" s="1"/>
  <c r="M50" i="29"/>
  <c r="M49" i="29"/>
  <c r="M62" i="29" s="1"/>
  <c r="AG50" i="29"/>
  <c r="AG49" i="29"/>
  <c r="AB49" i="29"/>
  <c r="AB62" i="29" s="1"/>
  <c r="AB50" i="29"/>
  <c r="L50" i="29"/>
  <c r="L49" i="29"/>
  <c r="L62" i="29" s="1"/>
  <c r="AE49" i="29"/>
  <c r="AE50" i="29"/>
  <c r="X50" i="29"/>
  <c r="AH50" i="29"/>
  <c r="AH49" i="29"/>
  <c r="H49" i="29"/>
  <c r="H62" i="29" s="1"/>
  <c r="H50" i="29"/>
  <c r="E50" i="29"/>
  <c r="G49" i="29"/>
  <c r="G62" i="29" s="1"/>
  <c r="G50" i="29"/>
  <c r="O50" i="29"/>
  <c r="O49" i="29"/>
  <c r="O62" i="29" s="1"/>
  <c r="AA49" i="29"/>
  <c r="AA62" i="29" s="1"/>
  <c r="AA50" i="29"/>
  <c r="W49" i="29"/>
  <c r="W62" i="29" s="1"/>
  <c r="N50" i="29"/>
  <c r="N49" i="29"/>
  <c r="N62" i="29" s="1"/>
  <c r="Y50" i="29"/>
  <c r="Q49" i="29"/>
  <c r="Q62" i="29" s="1"/>
  <c r="AF50" i="29"/>
  <c r="AF49" i="29"/>
  <c r="J49" i="29"/>
  <c r="J62" i="29" s="1"/>
  <c r="J50" i="29"/>
  <c r="Q50" i="29"/>
  <c r="F50" i="29"/>
  <c r="AC49" i="29"/>
  <c r="AC62" i="29" s="1"/>
  <c r="AC50" i="29"/>
  <c r="AD49" i="29"/>
  <c r="AD62" i="29" s="1"/>
  <c r="AD50" i="29"/>
  <c r="R49" i="29"/>
  <c r="R62" i="29" s="1"/>
  <c r="C49" i="29"/>
  <c r="C62" i="29" s="1"/>
  <c r="K51" i="29"/>
  <c r="R50" i="29"/>
  <c r="Z50" i="29"/>
  <c r="K49" i="29"/>
  <c r="K62" i="29" s="1"/>
  <c r="K50" i="29"/>
  <c r="I49" i="29"/>
  <c r="I62" i="29" s="1"/>
  <c r="I50" i="29"/>
  <c r="S55" i="29"/>
  <c r="J48" i="29"/>
  <c r="J61" i="29" s="1"/>
  <c r="T55" i="29"/>
  <c r="AD48" i="29"/>
  <c r="AD61" i="29" s="1"/>
  <c r="Y133" i="29"/>
  <c r="Y51" i="29"/>
  <c r="X48" i="29"/>
  <c r="X61" i="29" s="1"/>
  <c r="AG51" i="29"/>
  <c r="Z133" i="29"/>
  <c r="Z51" i="29"/>
  <c r="G131" i="29"/>
  <c r="R132" i="29"/>
  <c r="R48" i="29"/>
  <c r="R61" i="29" s="1"/>
  <c r="Y48" i="29"/>
  <c r="Y61" i="29" s="1"/>
  <c r="V132" i="29"/>
  <c r="V48" i="29"/>
  <c r="V61" i="29" s="1"/>
  <c r="N132" i="29"/>
  <c r="N48" i="29"/>
  <c r="N61" i="29" s="1"/>
  <c r="F69" i="30" a="1"/>
  <c r="F69" i="30" s="1"/>
  <c r="AC69" i="30" s="1"/>
  <c r="O51" i="29"/>
  <c r="L48" i="29"/>
  <c r="L61" i="29" s="1"/>
  <c r="AH132" i="29"/>
  <c r="AH48" i="29"/>
  <c r="U133" i="29"/>
  <c r="U51" i="29"/>
  <c r="J131" i="29"/>
  <c r="W133" i="29"/>
  <c r="W51" i="29"/>
  <c r="AA133" i="29"/>
  <c r="AA51" i="29"/>
  <c r="V133" i="29"/>
  <c r="V51" i="29"/>
  <c r="AD131" i="29"/>
  <c r="I48" i="29"/>
  <c r="I61" i="29" s="1"/>
  <c r="AF51" i="29"/>
  <c r="AF48" i="29"/>
  <c r="Q132" i="29"/>
  <c r="Q48" i="29"/>
  <c r="Q61" i="29" s="1"/>
  <c r="I131" i="29"/>
  <c r="D48" i="29"/>
  <c r="D61" i="29" s="1"/>
  <c r="AC48" i="29"/>
  <c r="AC61" i="29" s="1"/>
  <c r="N51" i="29"/>
  <c r="Q51" i="29"/>
  <c r="F133" i="29"/>
  <c r="F51" i="29"/>
  <c r="O131" i="29"/>
  <c r="X133" i="29"/>
  <c r="X51" i="29"/>
  <c r="AC131" i="29"/>
  <c r="E48" i="29"/>
  <c r="E61" i="29" s="1"/>
  <c r="AH51" i="29"/>
  <c r="I133" i="29"/>
  <c r="I51" i="29"/>
  <c r="AH131" i="29"/>
  <c r="AA131" i="29"/>
  <c r="C132" i="29"/>
  <c r="C48" i="29"/>
  <c r="C61" i="29" s="1"/>
  <c r="K48" i="29"/>
  <c r="K61" i="29" s="1"/>
  <c r="M48" i="29"/>
  <c r="M61" i="29" s="1"/>
  <c r="C133" i="29"/>
  <c r="C51" i="29"/>
  <c r="H133" i="29"/>
  <c r="H51" i="29"/>
  <c r="H55" i="29" s="1"/>
  <c r="M131" i="29"/>
  <c r="M140" i="29" s="1"/>
  <c r="W132" i="29"/>
  <c r="W48" i="29"/>
  <c r="W61" i="29" s="1"/>
  <c r="D133" i="29"/>
  <c r="D51" i="29"/>
  <c r="D55" i="29" s="1"/>
  <c r="N131" i="29"/>
  <c r="P131" i="29"/>
  <c r="AG131" i="29"/>
  <c r="J133" i="29"/>
  <c r="F76" i="30" s="1" a="1"/>
  <c r="F76" i="30" s="1"/>
  <c r="AE76" i="30" s="1"/>
  <c r="J51" i="29"/>
  <c r="L51" i="29"/>
  <c r="H48" i="29"/>
  <c r="H61" i="29" s="1"/>
  <c r="AE48" i="29"/>
  <c r="AG48" i="29"/>
  <c r="AC133" i="29"/>
  <c r="AC51" i="29"/>
  <c r="K131" i="29"/>
  <c r="K139" i="29" s="1"/>
  <c r="L131" i="29"/>
  <c r="L140" i="29" s="1"/>
  <c r="T132" i="29"/>
  <c r="T48" i="29"/>
  <c r="T61" i="29" s="1"/>
  <c r="AD133" i="29"/>
  <c r="AD51" i="29"/>
  <c r="H131" i="29"/>
  <c r="AB133" i="29"/>
  <c r="AB51" i="29"/>
  <c r="P51" i="29"/>
  <c r="P55" i="29" s="1"/>
  <c r="M51" i="29"/>
  <c r="AB48" i="29"/>
  <c r="AB61" i="29" s="1"/>
  <c r="R51" i="29"/>
  <c r="M46" i="29"/>
  <c r="P132" i="29"/>
  <c r="P48" i="29"/>
  <c r="P61" i="29" s="1"/>
  <c r="U132" i="29"/>
  <c r="U48" i="29"/>
  <c r="U61" i="29" s="1"/>
  <c r="AF131" i="29"/>
  <c r="AF140" i="29" s="1"/>
  <c r="AB131" i="29"/>
  <c r="E133" i="29"/>
  <c r="E51" i="29"/>
  <c r="E55" i="29" s="1"/>
  <c r="S132" i="29"/>
  <c r="S48" i="29"/>
  <c r="O132" i="29"/>
  <c r="O48" i="29"/>
  <c r="O61" i="29" s="1"/>
  <c r="AE131" i="29"/>
  <c r="G133" i="29"/>
  <c r="G51" i="29"/>
  <c r="AE140" i="29"/>
  <c r="O88" i="30"/>
  <c r="F91" i="30" a="1"/>
  <c r="F91" i="30" s="1"/>
  <c r="AA91" i="30" s="1"/>
  <c r="F92" i="30" a="1"/>
  <c r="F92" i="30" s="1"/>
  <c r="N92" i="30" s="1"/>
  <c r="F93" i="30" a="1"/>
  <c r="F93" i="30" s="1"/>
  <c r="I93" i="30" s="1"/>
  <c r="F67" i="30" a="1"/>
  <c r="F67" i="30" s="1"/>
  <c r="I67" i="30" s="1"/>
  <c r="F73" i="30" a="1"/>
  <c r="F73" i="30" s="1"/>
  <c r="AO73" i="30" s="1"/>
  <c r="F63" i="30" a="1"/>
  <c r="F63" i="30" s="1"/>
  <c r="F90" i="30" a="1"/>
  <c r="F90" i="30" s="1"/>
  <c r="F87" i="30" a="1"/>
  <c r="F87" i="30" s="1"/>
  <c r="AZ87" i="30" s="1"/>
  <c r="F83" i="30" a="1"/>
  <c r="F83" i="30" s="1"/>
  <c r="AR83" i="30" s="1"/>
  <c r="F80" i="30" a="1"/>
  <c r="F80" i="30" s="1"/>
  <c r="I80" i="30" s="1"/>
  <c r="F89" i="30" a="1"/>
  <c r="F89" i="30" s="1"/>
  <c r="X89" i="30" s="1"/>
  <c r="F74" i="30" a="1"/>
  <c r="F74" i="30" s="1"/>
  <c r="BC74" i="30" s="1"/>
  <c r="F94" i="30" a="1"/>
  <c r="F94" i="30" s="1"/>
  <c r="I94" i="30" s="1"/>
  <c r="F78" i="30" a="1"/>
  <c r="F78" i="30" s="1"/>
  <c r="AI78" i="30" s="1"/>
  <c r="F70" i="30" a="1"/>
  <c r="F70" i="30" s="1"/>
  <c r="N70" i="30" s="1"/>
  <c r="F75" i="30" a="1"/>
  <c r="F75" i="30" s="1"/>
  <c r="AR75" i="30" s="1"/>
  <c r="F65" i="30" a="1"/>
  <c r="F65" i="30" s="1"/>
  <c r="AL65" i="30" s="1"/>
  <c r="BA72" i="30"/>
  <c r="F68" i="30" a="1"/>
  <c r="F68" i="30" s="1"/>
  <c r="AF68" i="30" s="1"/>
  <c r="F77" i="30" a="1"/>
  <c r="F77" i="30" s="1"/>
  <c r="W77" i="30" s="1"/>
  <c r="F64" i="30" a="1"/>
  <c r="F64" i="30" s="1"/>
  <c r="F66" i="30" a="1"/>
  <c r="F66" i="30" s="1"/>
  <c r="AV66" i="30" s="1"/>
  <c r="F86" i="30" a="1"/>
  <c r="F86" i="30" s="1"/>
  <c r="AY86" i="30" s="1"/>
  <c r="K46" i="29"/>
  <c r="AV82" i="30"/>
  <c r="B153" i="29"/>
  <c r="F99" i="30" a="1"/>
  <c r="F99" i="30" s="1"/>
  <c r="AJ99" i="30" s="1"/>
  <c r="F98" i="30" a="1"/>
  <c r="F98" i="30" s="1"/>
  <c r="V98" i="30" s="1"/>
  <c r="AE101" i="30"/>
  <c r="F95" i="30" a="1"/>
  <c r="F95" i="30" s="1"/>
  <c r="Z95" i="30" s="1"/>
  <c r="F103" i="30" a="1"/>
  <c r="F103" i="30" s="1"/>
  <c r="AS103" i="30" s="1"/>
  <c r="F97" i="30" a="1"/>
  <c r="F97" i="30" s="1"/>
  <c r="S97" i="30" s="1"/>
  <c r="F100" i="30" a="1"/>
  <c r="F100" i="30" s="1"/>
  <c r="AB100" i="30" s="1"/>
  <c r="F96" i="30" a="1"/>
  <c r="F96" i="30" s="1"/>
  <c r="BA96" i="30" s="1"/>
  <c r="F102" i="30" a="1"/>
  <c r="F102" i="30" s="1"/>
  <c r="AN102" i="30" s="1"/>
  <c r="F104" i="30" a="1"/>
  <c r="F104" i="30" s="1"/>
  <c r="AG104" i="30" s="1"/>
  <c r="F84" i="30" a="1"/>
  <c r="F84" i="30" s="1"/>
  <c r="AS84" i="30" s="1"/>
  <c r="AF46" i="29"/>
  <c r="F85" i="30" a="1"/>
  <c r="F85" i="30" s="1"/>
  <c r="AH85" i="30" s="1"/>
  <c r="AG46" i="29"/>
  <c r="F81" i="30" a="1"/>
  <c r="F81" i="30" s="1"/>
  <c r="AE46" i="29"/>
  <c r="AE139" i="29"/>
  <c r="L46" i="29"/>
  <c r="AH71" i="30"/>
  <c r="AL71" i="30"/>
  <c r="J71" i="30"/>
  <c r="AV71" i="30"/>
  <c r="AA71" i="30"/>
  <c r="AJ71" i="30"/>
  <c r="AZ71" i="30"/>
  <c r="BD71" i="30"/>
  <c r="AG71" i="30"/>
  <c r="AE71" i="30"/>
  <c r="AR71" i="30"/>
  <c r="AB71" i="30"/>
  <c r="AX71" i="30"/>
  <c r="AN71" i="30"/>
  <c r="U71" i="30"/>
  <c r="P71" i="30"/>
  <c r="AF71" i="30"/>
  <c r="AI71" i="30"/>
  <c r="AS71" i="30"/>
  <c r="AC71" i="30"/>
  <c r="AO71" i="30"/>
  <c r="L71" i="30"/>
  <c r="O71" i="30"/>
  <c r="AY71" i="30"/>
  <c r="Y71" i="30"/>
  <c r="S71" i="30"/>
  <c r="BB71" i="30"/>
  <c r="K71" i="30"/>
  <c r="N71" i="30"/>
  <c r="AM71" i="30"/>
  <c r="BA71" i="30"/>
  <c r="AK71" i="30"/>
  <c r="X71" i="30"/>
  <c r="W71" i="30"/>
  <c r="AQ71" i="30"/>
  <c r="Q71" i="30"/>
  <c r="AP71" i="30"/>
  <c r="BC71" i="30"/>
  <c r="AW71" i="30"/>
  <c r="V71" i="30"/>
  <c r="AU71" i="30"/>
  <c r="AT71" i="30"/>
  <c r="AD71" i="30"/>
  <c r="M71" i="30"/>
  <c r="R71" i="30"/>
  <c r="T71" i="30"/>
  <c r="I71" i="30"/>
  <c r="V129" i="29"/>
  <c r="V46" i="29"/>
  <c r="J129" i="29"/>
  <c r="J46" i="29"/>
  <c r="W129" i="29"/>
  <c r="W46" i="29"/>
  <c r="W53" i="29" s="1"/>
  <c r="AD129" i="29"/>
  <c r="AD46" i="29"/>
  <c r="C129" i="29"/>
  <c r="C46" i="29"/>
  <c r="C53" i="29" s="1"/>
  <c r="D129" i="29"/>
  <c r="D46" i="29"/>
  <c r="D53" i="29" s="1"/>
  <c r="X129" i="29"/>
  <c r="X46" i="29"/>
  <c r="E129" i="29"/>
  <c r="E46" i="29"/>
  <c r="E53" i="29" s="1"/>
  <c r="Y129" i="29"/>
  <c r="Y46" i="29"/>
  <c r="N129" i="29"/>
  <c r="N46" i="29"/>
  <c r="AH129" i="29"/>
  <c r="AH46" i="29"/>
  <c r="F46" i="29"/>
  <c r="F52" i="29" s="1"/>
  <c r="F129" i="29"/>
  <c r="O129" i="29"/>
  <c r="O46" i="29"/>
  <c r="Z46" i="29"/>
  <c r="Z52" i="29" s="1"/>
  <c r="Z129" i="29"/>
  <c r="P46" i="29"/>
  <c r="P129" i="29"/>
  <c r="G46" i="29"/>
  <c r="G52" i="29" s="1"/>
  <c r="G129" i="29"/>
  <c r="Q46" i="29"/>
  <c r="Q129" i="29"/>
  <c r="AA46" i="29"/>
  <c r="AA52" i="29" s="1"/>
  <c r="AA129" i="29"/>
  <c r="R46" i="29"/>
  <c r="R129" i="29"/>
  <c r="H46" i="29"/>
  <c r="H129" i="29"/>
  <c r="S46" i="29"/>
  <c r="S53" i="29" s="1"/>
  <c r="S129" i="29"/>
  <c r="AB46" i="29"/>
  <c r="AB129" i="29"/>
  <c r="AF139" i="29"/>
  <c r="T46" i="29"/>
  <c r="T53" i="29" s="1"/>
  <c r="T129" i="29"/>
  <c r="I46" i="29"/>
  <c r="I129" i="29"/>
  <c r="AC46" i="29"/>
  <c r="AC129" i="29"/>
  <c r="U129" i="29"/>
  <c r="U46" i="29"/>
  <c r="AG140" i="29"/>
  <c r="AG139" i="29"/>
  <c r="F79" i="30" l="1" a="1"/>
  <c r="F79" i="30" s="1"/>
  <c r="T79" i="30" s="1"/>
  <c r="M139" i="29"/>
  <c r="M141" i="29" s="1"/>
  <c r="AA55" i="29"/>
  <c r="W55" i="29"/>
  <c r="I55" i="29"/>
  <c r="G55" i="29"/>
  <c r="S52" i="29"/>
  <c r="S61" i="29"/>
  <c r="Z53" i="29"/>
  <c r="N55" i="29"/>
  <c r="AD55" i="29"/>
  <c r="Y55" i="29"/>
  <c r="O55" i="29"/>
  <c r="M53" i="29"/>
  <c r="X52" i="29"/>
  <c r="N53" i="29"/>
  <c r="X53" i="29"/>
  <c r="AC52" i="29"/>
  <c r="AH52" i="29"/>
  <c r="V53" i="29"/>
  <c r="D52" i="29"/>
  <c r="T52" i="29"/>
  <c r="Q53" i="29"/>
  <c r="I53" i="29"/>
  <c r="L52" i="29"/>
  <c r="AD52" i="29"/>
  <c r="AB53" i="29"/>
  <c r="AH53" i="29"/>
  <c r="J53" i="29"/>
  <c r="L53" i="29"/>
  <c r="W52" i="29"/>
  <c r="Q52" i="29"/>
  <c r="R53" i="29"/>
  <c r="AF53" i="29"/>
  <c r="J52" i="29"/>
  <c r="K53" i="29"/>
  <c r="AF52" i="29"/>
  <c r="N52" i="29"/>
  <c r="U52" i="29"/>
  <c r="K141" i="29"/>
  <c r="F53" i="29"/>
  <c r="AF55" i="29"/>
  <c r="AC55" i="29"/>
  <c r="I52" i="29"/>
  <c r="V52" i="29"/>
  <c r="K55" i="29"/>
  <c r="P52" i="29"/>
  <c r="E52" i="29"/>
  <c r="AD53" i="29"/>
  <c r="AG52" i="29"/>
  <c r="AC53" i="29"/>
  <c r="Y53" i="29"/>
  <c r="AE52" i="29"/>
  <c r="V55" i="29"/>
  <c r="Y52" i="29"/>
  <c r="R55" i="29"/>
  <c r="H52" i="29"/>
  <c r="M52" i="29"/>
  <c r="X55" i="29"/>
  <c r="R52" i="29"/>
  <c r="AB52" i="29"/>
  <c r="L55" i="29"/>
  <c r="K52" i="29"/>
  <c r="M55" i="29"/>
  <c r="J55" i="29"/>
  <c r="U53" i="29"/>
  <c r="O53" i="29"/>
  <c r="G53" i="29"/>
  <c r="AE53" i="29"/>
  <c r="C52" i="29"/>
  <c r="AE55" i="29"/>
  <c r="AB55" i="29"/>
  <c r="AG53" i="29"/>
  <c r="F55" i="29"/>
  <c r="Z55" i="29"/>
  <c r="O52" i="29"/>
  <c r="AA53" i="29"/>
  <c r="H53" i="29"/>
  <c r="P53" i="29"/>
  <c r="Q55" i="29"/>
  <c r="U55" i="29"/>
  <c r="AG55" i="29"/>
  <c r="K140" i="29"/>
  <c r="L139" i="29"/>
  <c r="L141" i="29" s="1"/>
  <c r="AE69" i="30"/>
  <c r="AV69" i="30"/>
  <c r="P69" i="30"/>
  <c r="BD69" i="30"/>
  <c r="AP69" i="30"/>
  <c r="AL69" i="30"/>
  <c r="R69" i="30"/>
  <c r="AU69" i="30"/>
  <c r="AT69" i="30"/>
  <c r="S69" i="30"/>
  <c r="M69" i="30"/>
  <c r="BB69" i="30"/>
  <c r="AH69" i="30"/>
  <c r="AD69" i="30"/>
  <c r="V69" i="30"/>
  <c r="AN69" i="30"/>
  <c r="I69" i="30"/>
  <c r="BA69" i="30"/>
  <c r="AB69" i="30"/>
  <c r="Y69" i="30"/>
  <c r="AO69" i="30"/>
  <c r="K69" i="30"/>
  <c r="J69" i="30"/>
  <c r="X69" i="30"/>
  <c r="AG69" i="30"/>
  <c r="U69" i="30"/>
  <c r="W69" i="30"/>
  <c r="AZ69" i="30"/>
  <c r="O69" i="30"/>
  <c r="Z69" i="30"/>
  <c r="N69" i="30"/>
  <c r="AJ69" i="30"/>
  <c r="AS69" i="30"/>
  <c r="AM69" i="30"/>
  <c r="AR69" i="30"/>
  <c r="Q69" i="30"/>
  <c r="AK69" i="30"/>
  <c r="L69" i="30"/>
  <c r="AQ69" i="30"/>
  <c r="BC69" i="30"/>
  <c r="AA69" i="30"/>
  <c r="AI69" i="30"/>
  <c r="AW69" i="30"/>
  <c r="T69" i="30"/>
  <c r="AF141" i="29"/>
  <c r="AY69" i="30"/>
  <c r="AF69" i="30"/>
  <c r="AX69" i="30"/>
  <c r="AE141" i="29"/>
  <c r="AG141" i="29"/>
  <c r="AV93" i="30"/>
  <c r="AB89" i="30"/>
  <c r="N93" i="30"/>
  <c r="P93" i="30"/>
  <c r="M93" i="30"/>
  <c r="AQ93" i="30"/>
  <c r="R82" i="30"/>
  <c r="AU93" i="30"/>
  <c r="L82" i="30"/>
  <c r="O82" i="30"/>
  <c r="AY82" i="30"/>
  <c r="BA92" i="30"/>
  <c r="AC88" i="30"/>
  <c r="AQ92" i="30"/>
  <c r="BC92" i="30"/>
  <c r="L92" i="30"/>
  <c r="AW77" i="30"/>
  <c r="AT92" i="30"/>
  <c r="S77" i="30"/>
  <c r="AP88" i="30"/>
  <c r="U91" i="30"/>
  <c r="AU92" i="30"/>
  <c r="BC67" i="30"/>
  <c r="AJ92" i="30"/>
  <c r="AS67" i="30"/>
  <c r="AZ92" i="30"/>
  <c r="AK92" i="30"/>
  <c r="O92" i="30"/>
  <c r="U92" i="30"/>
  <c r="AU83" i="30"/>
  <c r="J82" i="30"/>
  <c r="I82" i="30"/>
  <c r="AZ82" i="30"/>
  <c r="AC82" i="30"/>
  <c r="AH82" i="30"/>
  <c r="AW92" i="30"/>
  <c r="AD77" i="30"/>
  <c r="BC83" i="30"/>
  <c r="AO92" i="30"/>
  <c r="AP77" i="30"/>
  <c r="BD77" i="30"/>
  <c r="J92" i="30"/>
  <c r="R77" i="30"/>
  <c r="Q92" i="30"/>
  <c r="P83" i="30"/>
  <c r="AR77" i="30"/>
  <c r="AB80" i="30"/>
  <c r="AW86" i="30"/>
  <c r="AX92" i="30"/>
  <c r="R92" i="30"/>
  <c r="AN77" i="30"/>
  <c r="AE83" i="30"/>
  <c r="N83" i="30"/>
  <c r="S83" i="30"/>
  <c r="AH92" i="30"/>
  <c r="Z77" i="30"/>
  <c r="AD92" i="30"/>
  <c r="AV92" i="30"/>
  <c r="AR92" i="30"/>
  <c r="BB80" i="30"/>
  <c r="AF92" i="30"/>
  <c r="AP73" i="30"/>
  <c r="M92" i="30"/>
  <c r="AA92" i="30"/>
  <c r="AT77" i="30"/>
  <c r="Z92" i="30"/>
  <c r="Y92" i="30"/>
  <c r="AE77" i="30"/>
  <c r="I92" i="30"/>
  <c r="AP92" i="30"/>
  <c r="I77" i="30"/>
  <c r="AK83" i="30"/>
  <c r="AG92" i="30"/>
  <c r="AS92" i="30"/>
  <c r="AB92" i="30"/>
  <c r="AJ83" i="30"/>
  <c r="BD92" i="30"/>
  <c r="BA77" i="30"/>
  <c r="BC77" i="30"/>
  <c r="AD67" i="30"/>
  <c r="AF67" i="30"/>
  <c r="P67" i="30"/>
  <c r="AN92" i="30"/>
  <c r="S92" i="30"/>
  <c r="AV77" i="30"/>
  <c r="Y91" i="30"/>
  <c r="AC91" i="30"/>
  <c r="BC66" i="30"/>
  <c r="AS82" i="30"/>
  <c r="U82" i="30"/>
  <c r="AW80" i="30"/>
  <c r="BB66" i="30"/>
  <c r="AB66" i="30"/>
  <c r="AF82" i="30"/>
  <c r="AL82" i="30"/>
  <c r="W82" i="30"/>
  <c r="BD87" i="30"/>
  <c r="BD80" i="30"/>
  <c r="AN82" i="30"/>
  <c r="AI82" i="30"/>
  <c r="I95" i="30"/>
  <c r="AG80" i="30"/>
  <c r="O95" i="30"/>
  <c r="P82" i="30"/>
  <c r="T82" i="30"/>
  <c r="AD82" i="30"/>
  <c r="N80" i="30"/>
  <c r="AW82" i="30"/>
  <c r="BB82" i="30"/>
  <c r="AQ82" i="30"/>
  <c r="AT80" i="30"/>
  <c r="AB95" i="30"/>
  <c r="Z82" i="30"/>
  <c r="AT82" i="30"/>
  <c r="AP80" i="30"/>
  <c r="BC82" i="30"/>
  <c r="AF80" i="30"/>
  <c r="V80" i="30"/>
  <c r="AE82" i="30"/>
  <c r="AB82" i="30"/>
  <c r="AN80" i="30"/>
  <c r="AG87" i="30"/>
  <c r="AW68" i="30"/>
  <c r="M91" i="30"/>
  <c r="AL91" i="30"/>
  <c r="AO82" i="30"/>
  <c r="X82" i="30"/>
  <c r="BA82" i="30"/>
  <c r="AB91" i="30"/>
  <c r="X91" i="30"/>
  <c r="AP94" i="30"/>
  <c r="AJ82" i="30"/>
  <c r="BD82" i="30"/>
  <c r="AW74" i="30"/>
  <c r="AU82" i="30"/>
  <c r="K68" i="30"/>
  <c r="AU91" i="30"/>
  <c r="AV80" i="30"/>
  <c r="AA82" i="30"/>
  <c r="R80" i="30"/>
  <c r="AG82" i="30"/>
  <c r="K82" i="30"/>
  <c r="M82" i="30"/>
  <c r="W80" i="30"/>
  <c r="V82" i="30"/>
  <c r="AP82" i="30"/>
  <c r="I91" i="30"/>
  <c r="BB86" i="30"/>
  <c r="AK82" i="30"/>
  <c r="Q82" i="30"/>
  <c r="AD80" i="30"/>
  <c r="W68" i="30"/>
  <c r="AM82" i="30"/>
  <c r="AZ68" i="30"/>
  <c r="U73" i="30"/>
  <c r="AX78" i="30"/>
  <c r="AQ103" i="30"/>
  <c r="N99" i="30"/>
  <c r="M97" i="30"/>
  <c r="S82" i="30"/>
  <c r="AX82" i="30"/>
  <c r="AH80" i="30"/>
  <c r="AY68" i="30"/>
  <c r="AH83" i="30"/>
  <c r="BA83" i="30"/>
  <c r="S66" i="30"/>
  <c r="O86" i="30"/>
  <c r="K86" i="30"/>
  <c r="AM93" i="30"/>
  <c r="AI86" i="30"/>
  <c r="Y66" i="30"/>
  <c r="AF77" i="30"/>
  <c r="U93" i="30"/>
  <c r="K77" i="30"/>
  <c r="AI73" i="30"/>
  <c r="Z67" i="30"/>
  <c r="L67" i="30"/>
  <c r="AZ73" i="30"/>
  <c r="S67" i="30"/>
  <c r="X67" i="30"/>
  <c r="AT83" i="30"/>
  <c r="AD83" i="30"/>
  <c r="AO66" i="30"/>
  <c r="AM87" i="30"/>
  <c r="AD86" i="30"/>
  <c r="L86" i="30"/>
  <c r="AM86" i="30"/>
  <c r="AZ86" i="30"/>
  <c r="AH86" i="30"/>
  <c r="AQ77" i="30"/>
  <c r="N66" i="30"/>
  <c r="K66" i="30"/>
  <c r="AN66" i="30"/>
  <c r="AG77" i="30"/>
  <c r="M73" i="30"/>
  <c r="AU67" i="30"/>
  <c r="BA67" i="30"/>
  <c r="V67" i="30"/>
  <c r="AI67" i="30"/>
  <c r="Q66" i="30"/>
  <c r="R73" i="30"/>
  <c r="AA67" i="30"/>
  <c r="N67" i="30"/>
  <c r="AG93" i="30"/>
  <c r="AR67" i="30"/>
  <c r="AA83" i="30"/>
  <c r="AZ77" i="30"/>
  <c r="AL83" i="30"/>
  <c r="AS87" i="30"/>
  <c r="AL92" i="30"/>
  <c r="X92" i="30"/>
  <c r="V92" i="30"/>
  <c r="AA93" i="30"/>
  <c r="AJ66" i="30"/>
  <c r="V66" i="30"/>
  <c r="AJ77" i="30"/>
  <c r="AI66" i="30"/>
  <c r="AA66" i="30"/>
  <c r="BB77" i="30"/>
  <c r="O67" i="30"/>
  <c r="AJ86" i="30"/>
  <c r="AF73" i="30"/>
  <c r="AO83" i="30"/>
  <c r="K83" i="30"/>
  <c r="AI93" i="30"/>
  <c r="Y73" i="30"/>
  <c r="AF66" i="30"/>
  <c r="BB67" i="30"/>
  <c r="R67" i="30"/>
  <c r="T67" i="30"/>
  <c r="P73" i="30"/>
  <c r="AM67" i="30"/>
  <c r="L83" i="30"/>
  <c r="AI77" i="30"/>
  <c r="AK86" i="30"/>
  <c r="Q86" i="30"/>
  <c r="X77" i="30"/>
  <c r="AH77" i="30"/>
  <c r="AA73" i="30"/>
  <c r="AN87" i="30"/>
  <c r="BD86" i="30"/>
  <c r="AR66" i="30"/>
  <c r="W66" i="30"/>
  <c r="AS66" i="30"/>
  <c r="M77" i="30"/>
  <c r="J67" i="30"/>
  <c r="AN67" i="30"/>
  <c r="AC72" i="30"/>
  <c r="AQ73" i="30"/>
  <c r="O83" i="30"/>
  <c r="Q67" i="30"/>
  <c r="BA86" i="30"/>
  <c r="I73" i="30"/>
  <c r="W83" i="30"/>
  <c r="BC86" i="30"/>
  <c r="AO86" i="30"/>
  <c r="AB86" i="30"/>
  <c r="AF86" i="30"/>
  <c r="AT66" i="30"/>
  <c r="AO77" i="30"/>
  <c r="T73" i="30"/>
  <c r="AC73" i="30"/>
  <c r="AC67" i="30"/>
  <c r="BD83" i="30"/>
  <c r="L77" i="30"/>
  <c r="J73" i="30"/>
  <c r="AB83" i="30"/>
  <c r="AC93" i="30"/>
  <c r="BC93" i="30"/>
  <c r="U86" i="30"/>
  <c r="AK77" i="30"/>
  <c r="AG66" i="30"/>
  <c r="I86" i="30"/>
  <c r="AE86" i="30"/>
  <c r="N86" i="30"/>
  <c r="R93" i="30"/>
  <c r="R66" i="30"/>
  <c r="AH93" i="30"/>
  <c r="AK93" i="30"/>
  <c r="AU77" i="30"/>
  <c r="AT67" i="30"/>
  <c r="AB73" i="30"/>
  <c r="K73" i="30"/>
  <c r="AH73" i="30"/>
  <c r="AZ66" i="30"/>
  <c r="N77" i="30"/>
  <c r="AU86" i="30"/>
  <c r="AE92" i="30"/>
  <c r="AY83" i="30"/>
  <c r="AM66" i="30"/>
  <c r="AR87" i="30"/>
  <c r="P92" i="30"/>
  <c r="AL86" i="30"/>
  <c r="T92" i="30"/>
  <c r="AT86" i="30"/>
  <c r="Q77" i="30"/>
  <c r="BD66" i="30"/>
  <c r="AQ66" i="30"/>
  <c r="J77" i="30"/>
  <c r="AS73" i="30"/>
  <c r="L73" i="30"/>
  <c r="AT73" i="30"/>
  <c r="V73" i="30"/>
  <c r="T86" i="30"/>
  <c r="W86" i="30"/>
  <c r="AE67" i="30"/>
  <c r="M67" i="30"/>
  <c r="AV73" i="30"/>
  <c r="AY67" i="30"/>
  <c r="AV67" i="30"/>
  <c r="AZ67" i="30"/>
  <c r="BB83" i="30"/>
  <c r="AG83" i="30"/>
  <c r="Z83" i="30"/>
  <c r="V83" i="30"/>
  <c r="Y86" i="30"/>
  <c r="X86" i="30"/>
  <c r="AN86" i="30"/>
  <c r="AB77" i="30"/>
  <c r="P77" i="30"/>
  <c r="U66" i="30"/>
  <c r="L66" i="30"/>
  <c r="AY93" i="30"/>
  <c r="X73" i="30"/>
  <c r="AK67" i="30"/>
  <c r="AW73" i="30"/>
  <c r="AO67" i="30"/>
  <c r="AQ67" i="30"/>
  <c r="BB93" i="30"/>
  <c r="X83" i="30"/>
  <c r="S86" i="30"/>
  <c r="P86" i="30"/>
  <c r="AY92" i="30"/>
  <c r="BB92" i="30"/>
  <c r="AS86" i="30"/>
  <c r="AK66" i="30"/>
  <c r="Y93" i="30"/>
  <c r="AU66" i="30"/>
  <c r="O66" i="30"/>
  <c r="AC77" i="30"/>
  <c r="AJ73" i="30"/>
  <c r="AD73" i="30"/>
  <c r="AW67" i="30"/>
  <c r="AG67" i="30"/>
  <c r="N73" i="30"/>
  <c r="V93" i="30"/>
  <c r="M83" i="30"/>
  <c r="M86" i="30"/>
  <c r="AP86" i="30"/>
  <c r="AG86" i="30"/>
  <c r="AM77" i="30"/>
  <c r="V77" i="30"/>
  <c r="J66" i="30"/>
  <c r="AD66" i="30"/>
  <c r="P66" i="30"/>
  <c r="AC66" i="30"/>
  <c r="O73" i="30"/>
  <c r="K67" i="30"/>
  <c r="AM83" i="30"/>
  <c r="AQ83" i="30"/>
  <c r="AH66" i="30"/>
  <c r="AR86" i="30"/>
  <c r="J86" i="30"/>
  <c r="AA86" i="30"/>
  <c r="O78" i="30"/>
  <c r="AM92" i="30"/>
  <c r="AC86" i="30"/>
  <c r="AA77" i="30"/>
  <c r="AL77" i="30"/>
  <c r="X66" i="30"/>
  <c r="O77" i="30"/>
  <c r="Y77" i="30"/>
  <c r="U77" i="30"/>
  <c r="AL73" i="30"/>
  <c r="AL67" i="30"/>
  <c r="Y67" i="30"/>
  <c r="AP67" i="30"/>
  <c r="AK85" i="30"/>
  <c r="BA66" i="30"/>
  <c r="AV86" i="30"/>
  <c r="AL66" i="30"/>
  <c r="AX67" i="30"/>
  <c r="W67" i="30"/>
  <c r="T83" i="30"/>
  <c r="AQ86" i="30"/>
  <c r="J83" i="30"/>
  <c r="V86" i="30"/>
  <c r="Z86" i="30"/>
  <c r="AW66" i="30"/>
  <c r="AE66" i="30"/>
  <c r="AX66" i="30"/>
  <c r="I66" i="30"/>
  <c r="BA73" i="30"/>
  <c r="AG73" i="30"/>
  <c r="Z73" i="30"/>
  <c r="BB73" i="30"/>
  <c r="AP83" i="30"/>
  <c r="AX86" i="30"/>
  <c r="AC92" i="30"/>
  <c r="K92" i="30"/>
  <c r="W92" i="30"/>
  <c r="AI92" i="30"/>
  <c r="R86" i="30"/>
  <c r="T66" i="30"/>
  <c r="AY77" i="30"/>
  <c r="AS77" i="30"/>
  <c r="T77" i="30"/>
  <c r="AX77" i="30"/>
  <c r="BB84" i="30"/>
  <c r="BD73" i="30"/>
  <c r="S73" i="30"/>
  <c r="AE73" i="30"/>
  <c r="AK73" i="30"/>
  <c r="T68" i="30"/>
  <c r="O68" i="30"/>
  <c r="R84" i="30"/>
  <c r="L68" i="30"/>
  <c r="J91" i="30"/>
  <c r="Q88" i="30"/>
  <c r="AF93" i="30"/>
  <c r="Z68" i="30"/>
  <c r="M84" i="30"/>
  <c r="BB68" i="30"/>
  <c r="N91" i="30"/>
  <c r="AH68" i="30"/>
  <c r="T84" i="30"/>
  <c r="AP91" i="30"/>
  <c r="AX68" i="30"/>
  <c r="L84" i="30"/>
  <c r="AE91" i="30"/>
  <c r="BD91" i="30"/>
  <c r="AO84" i="30"/>
  <c r="AH84" i="30"/>
  <c r="W91" i="30"/>
  <c r="BD72" i="30"/>
  <c r="X93" i="30"/>
  <c r="J99" i="30"/>
  <c r="BD93" i="30"/>
  <c r="AA84" i="30"/>
  <c r="Z84" i="30"/>
  <c r="AG68" i="30"/>
  <c r="AT84" i="30"/>
  <c r="AP68" i="30"/>
  <c r="X68" i="30"/>
  <c r="AH91" i="30"/>
  <c r="BB74" i="30"/>
  <c r="AS68" i="30"/>
  <c r="N68" i="30"/>
  <c r="M68" i="30"/>
  <c r="AM68" i="30"/>
  <c r="AI84" i="30"/>
  <c r="V91" i="30"/>
  <c r="AM72" i="30"/>
  <c r="W84" i="30"/>
  <c r="AH78" i="30"/>
  <c r="J88" i="30"/>
  <c r="AU68" i="30"/>
  <c r="AJ91" i="30"/>
  <c r="AC68" i="30"/>
  <c r="AE68" i="30"/>
  <c r="AE84" i="30"/>
  <c r="V68" i="30"/>
  <c r="AK91" i="30"/>
  <c r="AW91" i="30"/>
  <c r="W72" i="30"/>
  <c r="Q93" i="30"/>
  <c r="AD78" i="30"/>
  <c r="AX88" i="30"/>
  <c r="K91" i="30"/>
  <c r="AJ68" i="30"/>
  <c r="AF91" i="30"/>
  <c r="BA68" i="30"/>
  <c r="AW84" i="30"/>
  <c r="Y84" i="30"/>
  <c r="L91" i="30"/>
  <c r="AV91" i="30"/>
  <c r="AT68" i="30"/>
  <c r="AI68" i="30"/>
  <c r="X84" i="30"/>
  <c r="M88" i="30"/>
  <c r="AK84" i="30"/>
  <c r="AQ91" i="30"/>
  <c r="Z91" i="30"/>
  <c r="R68" i="30"/>
  <c r="AM91" i="30"/>
  <c r="BA91" i="30"/>
  <c r="BC72" i="30"/>
  <c r="AO80" i="30"/>
  <c r="AT93" i="30"/>
  <c r="AX93" i="30"/>
  <c r="R88" i="30"/>
  <c r="K84" i="30"/>
  <c r="AT91" i="30"/>
  <c r="L80" i="30"/>
  <c r="Y68" i="30"/>
  <c r="BB91" i="30"/>
  <c r="BC80" i="30"/>
  <c r="AG72" i="30"/>
  <c r="AS93" i="30"/>
  <c r="N84" i="30"/>
  <c r="AI88" i="30"/>
  <c r="X88" i="30"/>
  <c r="AC84" i="30"/>
  <c r="AV68" i="30"/>
  <c r="U84" i="30"/>
  <c r="AG91" i="30"/>
  <c r="J68" i="30"/>
  <c r="I84" i="30"/>
  <c r="AB72" i="30"/>
  <c r="BA93" i="30"/>
  <c r="AP93" i="30"/>
  <c r="K93" i="30"/>
  <c r="N88" i="30"/>
  <c r="AR68" i="30"/>
  <c r="Q68" i="30"/>
  <c r="O84" i="30"/>
  <c r="AO68" i="30"/>
  <c r="U72" i="30"/>
  <c r="BC68" i="30"/>
  <c r="AV88" i="30"/>
  <c r="W93" i="30"/>
  <c r="AW88" i="30"/>
  <c r="AU87" i="30"/>
  <c r="AO93" i="30"/>
  <c r="K88" i="30"/>
  <c r="BC70" i="30"/>
  <c r="AN68" i="30"/>
  <c r="Q91" i="30"/>
  <c r="R91" i="30"/>
  <c r="P84" i="30"/>
  <c r="AI91" i="30"/>
  <c r="AL68" i="30"/>
  <c r="AB68" i="30"/>
  <c r="AB84" i="30"/>
  <c r="V84" i="30"/>
  <c r="BB72" i="30"/>
  <c r="AB103" i="30"/>
  <c r="AZ88" i="30"/>
  <c r="AJ93" i="30"/>
  <c r="AF84" i="30"/>
  <c r="BC91" i="30"/>
  <c r="AQ68" i="30"/>
  <c r="AA68" i="30"/>
  <c r="AI72" i="30"/>
  <c r="AF88" i="30"/>
  <c r="AN91" i="30"/>
  <c r="P68" i="30"/>
  <c r="AN84" i="30"/>
  <c r="AZ91" i="30"/>
  <c r="AV84" i="30"/>
  <c r="I68" i="30"/>
  <c r="P91" i="30"/>
  <c r="Q80" i="30"/>
  <c r="AE93" i="30"/>
  <c r="U80" i="30"/>
  <c r="AB93" i="30"/>
  <c r="AW78" i="30"/>
  <c r="V88" i="30"/>
  <c r="P88" i="30"/>
  <c r="K80" i="30"/>
  <c r="S93" i="30"/>
  <c r="AD84" i="30"/>
  <c r="AG84" i="30"/>
  <c r="AD68" i="30"/>
  <c r="AS72" i="30"/>
  <c r="R74" i="30"/>
  <c r="AO74" i="30"/>
  <c r="T74" i="30"/>
  <c r="AX80" i="30"/>
  <c r="Q84" i="30"/>
  <c r="J84" i="30"/>
  <c r="L74" i="30"/>
  <c r="K70" i="30"/>
  <c r="AK80" i="30"/>
  <c r="AR82" i="30"/>
  <c r="N82" i="30"/>
  <c r="Y82" i="30"/>
  <c r="AY84" i="30"/>
  <c r="AM73" i="30"/>
  <c r="AL84" i="30"/>
  <c r="BD84" i="30"/>
  <c r="AY73" i="30"/>
  <c r="U68" i="30"/>
  <c r="AU73" i="30"/>
  <c r="AE72" i="30"/>
  <c r="AI103" i="30"/>
  <c r="AT95" i="30"/>
  <c r="AL94" i="30"/>
  <c r="AD87" i="30"/>
  <c r="AH95" i="30"/>
  <c r="AJ87" i="30"/>
  <c r="AL87" i="30"/>
  <c r="Q94" i="30"/>
  <c r="U87" i="30"/>
  <c r="AV87" i="30"/>
  <c r="AX87" i="30"/>
  <c r="K87" i="30"/>
  <c r="AT87" i="30"/>
  <c r="Y87" i="30"/>
  <c r="O87" i="30"/>
  <c r="BB87" i="30"/>
  <c r="AQ87" i="30"/>
  <c r="AP87" i="30"/>
  <c r="J87" i="30"/>
  <c r="N87" i="30"/>
  <c r="AE87" i="30"/>
  <c r="AC87" i="30"/>
  <c r="AA87" i="30"/>
  <c r="T87" i="30"/>
  <c r="BC87" i="30"/>
  <c r="W87" i="30"/>
  <c r="AW87" i="30"/>
  <c r="Q87" i="30"/>
  <c r="AY87" i="30"/>
  <c r="L87" i="30"/>
  <c r="Z87" i="30"/>
  <c r="AN95" i="30"/>
  <c r="X95" i="30"/>
  <c r="AH87" i="30"/>
  <c r="S95" i="30"/>
  <c r="AE95" i="30"/>
  <c r="AX95" i="30"/>
  <c r="AJ95" i="30"/>
  <c r="R87" i="30"/>
  <c r="AI95" i="30"/>
  <c r="BA87" i="30"/>
  <c r="S87" i="30"/>
  <c r="AO87" i="30"/>
  <c r="M87" i="30"/>
  <c r="V87" i="30"/>
  <c r="AK87" i="30"/>
  <c r="X87" i="30"/>
  <c r="AI87" i="30"/>
  <c r="P87" i="30"/>
  <c r="AF87" i="30"/>
  <c r="AB87" i="30"/>
  <c r="I87" i="30"/>
  <c r="AZ100" i="30"/>
  <c r="N97" i="30"/>
  <c r="BD97" i="30"/>
  <c r="AT78" i="30"/>
  <c r="AJ70" i="30"/>
  <c r="W78" i="30"/>
  <c r="BA78" i="30"/>
  <c r="AB70" i="30"/>
  <c r="AR97" i="30"/>
  <c r="J97" i="30"/>
  <c r="BD103" i="30"/>
  <c r="V78" i="30"/>
  <c r="AY78" i="30"/>
  <c r="R78" i="30"/>
  <c r="J70" i="30"/>
  <c r="AA97" i="30"/>
  <c r="AS78" i="30"/>
  <c r="AP70" i="30"/>
  <c r="M70" i="30"/>
  <c r="Z74" i="30"/>
  <c r="Q100" i="30"/>
  <c r="AY97" i="30"/>
  <c r="L103" i="30"/>
  <c r="AM78" i="30"/>
  <c r="AN73" i="30"/>
  <c r="AW100" i="30"/>
  <c r="AT97" i="30"/>
  <c r="BB103" i="30"/>
  <c r="Z100" i="30"/>
  <c r="Q73" i="30"/>
  <c r="W74" i="30"/>
  <c r="R100" i="30"/>
  <c r="P74" i="30"/>
  <c r="AZ97" i="30"/>
  <c r="BC97" i="30"/>
  <c r="AM103" i="30"/>
  <c r="AE78" i="30"/>
  <c r="AR94" i="30"/>
  <c r="L72" i="30"/>
  <c r="AK65" i="30"/>
  <c r="L78" i="30"/>
  <c r="BC95" i="30"/>
  <c r="K94" i="30"/>
  <c r="AX89" i="30"/>
  <c r="AF65" i="30"/>
  <c r="AH89" i="30"/>
  <c r="AO89" i="30"/>
  <c r="AI65" i="30"/>
  <c r="K104" i="30"/>
  <c r="N89" i="30"/>
  <c r="AT89" i="30"/>
  <c r="L89" i="30"/>
  <c r="AV89" i="30"/>
  <c r="O89" i="30"/>
  <c r="BC89" i="30"/>
  <c r="Z80" i="30"/>
  <c r="AS70" i="30"/>
  <c r="AR103" i="30"/>
  <c r="AR89" i="30"/>
  <c r="J89" i="30"/>
  <c r="BD89" i="30"/>
  <c r="AU96" i="30"/>
  <c r="W65" i="30"/>
  <c r="AA89" i="30"/>
  <c r="S89" i="30"/>
  <c r="AQ65" i="30"/>
  <c r="AS89" i="30"/>
  <c r="AZ89" i="30"/>
  <c r="Y89" i="30"/>
  <c r="AP89" i="30"/>
  <c r="AW89" i="30"/>
  <c r="T89" i="30"/>
  <c r="AI89" i="30"/>
  <c r="BA89" i="30"/>
  <c r="U89" i="30"/>
  <c r="AU89" i="30"/>
  <c r="BB89" i="30"/>
  <c r="AL89" i="30"/>
  <c r="AD74" i="30"/>
  <c r="L65" i="30"/>
  <c r="BD68" i="30"/>
  <c r="AK68" i="30"/>
  <c r="AV74" i="30"/>
  <c r="AR74" i="30"/>
  <c r="N74" i="30"/>
  <c r="AH74" i="30"/>
  <c r="AU74" i="30"/>
  <c r="AO104" i="30"/>
  <c r="AK74" i="30"/>
  <c r="AZ74" i="30"/>
  <c r="AG74" i="30"/>
  <c r="AM96" i="30"/>
  <c r="AJ96" i="30"/>
  <c r="U100" i="30"/>
  <c r="J100" i="30"/>
  <c r="BB100" i="30"/>
  <c r="AH65" i="30"/>
  <c r="AT102" i="30"/>
  <c r="BD96" i="30"/>
  <c r="AP100" i="30"/>
  <c r="P97" i="30"/>
  <c r="AL97" i="30"/>
  <c r="AA102" i="30"/>
  <c r="T65" i="30"/>
  <c r="K65" i="30"/>
  <c r="BD65" i="30"/>
  <c r="N100" i="30"/>
  <c r="M100" i="30"/>
  <c r="AS95" i="30"/>
  <c r="AV78" i="30"/>
  <c r="N95" i="30"/>
  <c r="AH88" i="30"/>
  <c r="AM74" i="30"/>
  <c r="AQ100" i="30"/>
  <c r="V65" i="30"/>
  <c r="AS65" i="30"/>
  <c r="I103" i="30"/>
  <c r="AV97" i="30"/>
  <c r="AE88" i="30"/>
  <c r="W88" i="30"/>
  <c r="J96" i="30"/>
  <c r="AZ94" i="30"/>
  <c r="L94" i="30"/>
  <c r="AD95" i="30"/>
  <c r="AN83" i="30"/>
  <c r="R83" i="30"/>
  <c r="I83" i="30"/>
  <c r="AW83" i="30"/>
  <c r="Z97" i="30"/>
  <c r="R65" i="30"/>
  <c r="AV103" i="30"/>
  <c r="AD100" i="30"/>
  <c r="AS97" i="30"/>
  <c r="S100" i="30"/>
  <c r="AA78" i="30"/>
  <c r="M78" i="30"/>
  <c r="I78" i="30"/>
  <c r="AR88" i="30"/>
  <c r="AB97" i="30"/>
  <c r="AK89" i="30"/>
  <c r="AZ80" i="30"/>
  <c r="I88" i="30"/>
  <c r="U88" i="30"/>
  <c r="Y70" i="30"/>
  <c r="V102" i="30"/>
  <c r="J102" i="30"/>
  <c r="AF103" i="30"/>
  <c r="AV94" i="30"/>
  <c r="AC80" i="30"/>
  <c r="AH96" i="30"/>
  <c r="AS96" i="30"/>
  <c r="V96" i="30"/>
  <c r="BD74" i="30"/>
  <c r="AE94" i="30"/>
  <c r="AH72" i="30"/>
  <c r="AP74" i="30"/>
  <c r="AX74" i="30"/>
  <c r="AT96" i="30"/>
  <c r="I97" i="30"/>
  <c r="Z103" i="30"/>
  <c r="O97" i="30"/>
  <c r="AO100" i="30"/>
  <c r="Z96" i="30"/>
  <c r="BA103" i="30"/>
  <c r="AP103" i="30"/>
  <c r="AR78" i="30"/>
  <c r="AQ70" i="30"/>
  <c r="Z102" i="30"/>
  <c r="AZ96" i="30"/>
  <c r="AY100" i="30"/>
  <c r="BB70" i="30"/>
  <c r="AN72" i="30"/>
  <c r="AR65" i="30"/>
  <c r="Y88" i="30"/>
  <c r="AE70" i="30"/>
  <c r="R70" i="30"/>
  <c r="J104" i="30"/>
  <c r="O74" i="30"/>
  <c r="BC78" i="30"/>
  <c r="AQ80" i="30"/>
  <c r="AH103" i="30"/>
  <c r="P100" i="30"/>
  <c r="AO78" i="30"/>
  <c r="AE89" i="30"/>
  <c r="AM88" i="30"/>
  <c r="AM80" i="30"/>
  <c r="R96" i="30"/>
  <c r="AI83" i="30"/>
  <c r="Q65" i="30"/>
  <c r="U65" i="30"/>
  <c r="BA80" i="30"/>
  <c r="AU95" i="30"/>
  <c r="BC103" i="30"/>
  <c r="AH97" i="30"/>
  <c r="AI100" i="30"/>
  <c r="AE97" i="30"/>
  <c r="AB78" i="30"/>
  <c r="AF78" i="30"/>
  <c r="AZ78" i="30"/>
  <c r="BD88" i="30"/>
  <c r="AU80" i="30"/>
  <c r="Y95" i="30"/>
  <c r="AO88" i="30"/>
  <c r="M102" i="30"/>
  <c r="AZ103" i="30"/>
  <c r="AJ94" i="30"/>
  <c r="Q96" i="30"/>
  <c r="O96" i="30"/>
  <c r="AI80" i="30"/>
  <c r="AN96" i="30"/>
  <c r="J94" i="30"/>
  <c r="AE74" i="30"/>
  <c r="BA74" i="30"/>
  <c r="AF70" i="30"/>
  <c r="AD65" i="30"/>
  <c r="BA100" i="30"/>
  <c r="Y96" i="30"/>
  <c r="AB65" i="30"/>
  <c r="AE103" i="30"/>
  <c r="AG65" i="30"/>
  <c r="AT100" i="30"/>
  <c r="K97" i="30"/>
  <c r="AK103" i="30"/>
  <c r="T78" i="30"/>
  <c r="T95" i="30"/>
  <c r="AL88" i="30"/>
  <c r="AJ74" i="30"/>
  <c r="AM97" i="30"/>
  <c r="J95" i="30"/>
  <c r="AD94" i="30"/>
  <c r="S103" i="30"/>
  <c r="X100" i="30"/>
  <c r="L88" i="30"/>
  <c r="AG89" i="30"/>
  <c r="Y102" i="30"/>
  <c r="AH70" i="30"/>
  <c r="AZ83" i="30"/>
  <c r="S65" i="30"/>
  <c r="AU65" i="30"/>
  <c r="Z65" i="30"/>
  <c r="N65" i="30"/>
  <c r="W95" i="30"/>
  <c r="K95" i="30"/>
  <c r="AC103" i="30"/>
  <c r="AK100" i="30"/>
  <c r="BA97" i="30"/>
  <c r="AD97" i="30"/>
  <c r="Y78" i="30"/>
  <c r="J78" i="30"/>
  <c r="Z78" i="30"/>
  <c r="BC88" i="30"/>
  <c r="BA88" i="30"/>
  <c r="AD89" i="30"/>
  <c r="M89" i="30"/>
  <c r="AA88" i="30"/>
  <c r="AJ88" i="30"/>
  <c r="AY89" i="30"/>
  <c r="T88" i="30"/>
  <c r="BA95" i="30"/>
  <c r="AL80" i="30"/>
  <c r="T102" i="30"/>
  <c r="M103" i="30"/>
  <c r="Y94" i="30"/>
  <c r="X80" i="30"/>
  <c r="AE96" i="30"/>
  <c r="W96" i="30"/>
  <c r="AD72" i="30"/>
  <c r="U74" i="30"/>
  <c r="N72" i="30"/>
  <c r="AQ74" i="30"/>
  <c r="I70" i="30"/>
  <c r="AW70" i="30"/>
  <c r="AU102" i="30"/>
  <c r="Q97" i="30"/>
  <c r="AJ97" i="30"/>
  <c r="BD100" i="30"/>
  <c r="P103" i="30"/>
  <c r="AA65" i="30"/>
  <c r="AG103" i="30"/>
  <c r="U97" i="30"/>
  <c r="AC95" i="30"/>
  <c r="AB94" i="30"/>
  <c r="AL78" i="30"/>
  <c r="AE65" i="30"/>
  <c r="AY65" i="30"/>
  <c r="AT103" i="30"/>
  <c r="BB78" i="30"/>
  <c r="S70" i="30"/>
  <c r="AX96" i="30"/>
  <c r="T72" i="30"/>
  <c r="AX65" i="30"/>
  <c r="AA100" i="30"/>
  <c r="O103" i="30"/>
  <c r="AR100" i="30"/>
  <c r="Q95" i="30"/>
  <c r="AQ89" i="30"/>
  <c r="AD88" i="30"/>
  <c r="Y103" i="30"/>
  <c r="BC96" i="30"/>
  <c r="O94" i="30"/>
  <c r="P65" i="30"/>
  <c r="BA65" i="30"/>
  <c r="AP97" i="30"/>
  <c r="AX97" i="30"/>
  <c r="AF95" i="30"/>
  <c r="AI97" i="30"/>
  <c r="K100" i="30"/>
  <c r="AS100" i="30"/>
  <c r="U103" i="30"/>
  <c r="W103" i="30"/>
  <c r="S78" i="30"/>
  <c r="AC78" i="30"/>
  <c r="BD78" i="30"/>
  <c r="AS99" i="30"/>
  <c r="M95" i="30"/>
  <c r="AY95" i="30"/>
  <c r="AG88" i="30"/>
  <c r="V89" i="30"/>
  <c r="I89" i="30"/>
  <c r="Z88" i="30"/>
  <c r="AI70" i="30"/>
  <c r="AG95" i="30"/>
  <c r="U102" i="30"/>
  <c r="M94" i="30"/>
  <c r="K96" i="30"/>
  <c r="AA74" i="30"/>
  <c r="AC74" i="30"/>
  <c r="AX72" i="30"/>
  <c r="AN70" i="30"/>
  <c r="J65" i="30"/>
  <c r="Y100" i="30"/>
  <c r="P102" i="30"/>
  <c r="AZ65" i="30"/>
  <c r="Y97" i="30"/>
  <c r="AG97" i="30"/>
  <c r="AT70" i="30"/>
  <c r="AN65" i="30"/>
  <c r="AW65" i="30"/>
  <c r="AO65" i="30"/>
  <c r="AY103" i="30"/>
  <c r="AF100" i="30"/>
  <c r="AC97" i="30"/>
  <c r="AT88" i="30"/>
  <c r="AK95" i="30"/>
  <c r="AB88" i="30"/>
  <c r="X70" i="30"/>
  <c r="AH94" i="30"/>
  <c r="BB96" i="30"/>
  <c r="Y72" i="30"/>
  <c r="BB95" i="30"/>
  <c r="N103" i="30"/>
  <c r="W100" i="30"/>
  <c r="R103" i="30"/>
  <c r="AM89" i="30"/>
  <c r="AD70" i="30"/>
  <c r="AJ80" i="30"/>
  <c r="J74" i="30"/>
  <c r="W97" i="30"/>
  <c r="AJ78" i="30"/>
  <c r="T80" i="30"/>
  <c r="P70" i="30"/>
  <c r="AI74" i="30"/>
  <c r="AV65" i="30"/>
  <c r="I65" i="30"/>
  <c r="AF83" i="30"/>
  <c r="AS83" i="30"/>
  <c r="AT65" i="30"/>
  <c r="U83" i="30"/>
  <c r="AV95" i="30"/>
  <c r="R97" i="30"/>
  <c r="V97" i="30"/>
  <c r="V100" i="30"/>
  <c r="AX100" i="30"/>
  <c r="AD103" i="30"/>
  <c r="AU97" i="30"/>
  <c r="AN78" i="30"/>
  <c r="X78" i="30"/>
  <c r="AP78" i="30"/>
  <c r="AE99" i="30"/>
  <c r="M80" i="30"/>
  <c r="BD95" i="30"/>
  <c r="K89" i="30"/>
  <c r="AN88" i="30"/>
  <c r="AY70" i="30"/>
  <c r="AE80" i="30"/>
  <c r="AS102" i="30"/>
  <c r="J80" i="30"/>
  <c r="AX70" i="30"/>
  <c r="O104" i="30"/>
  <c r="S68" i="30"/>
  <c r="Y74" i="30"/>
  <c r="AN94" i="30"/>
  <c r="AJ72" i="30"/>
  <c r="AK72" i="30"/>
  <c r="U70" i="30"/>
  <c r="AL70" i="30"/>
  <c r="AY96" i="30"/>
  <c r="AN97" i="30"/>
  <c r="AC100" i="30"/>
  <c r="AF97" i="30"/>
  <c r="P78" i="30"/>
  <c r="AR95" i="30"/>
  <c r="AG96" i="30"/>
  <c r="AD102" i="30"/>
  <c r="T96" i="30"/>
  <c r="AE100" i="30"/>
  <c r="N78" i="30"/>
  <c r="AQ88" i="30"/>
  <c r="AA95" i="30"/>
  <c r="AA94" i="30"/>
  <c r="AC70" i="30"/>
  <c r="AU103" i="30"/>
  <c r="AY80" i="30"/>
  <c r="P72" i="30"/>
  <c r="AC83" i="30"/>
  <c r="AV83" i="30"/>
  <c r="Q83" i="30"/>
  <c r="AX83" i="30"/>
  <c r="P95" i="30"/>
  <c r="AO97" i="30"/>
  <c r="T103" i="30"/>
  <c r="BC100" i="30"/>
  <c r="Q103" i="30"/>
  <c r="AU100" i="30"/>
  <c r="AU78" i="30"/>
  <c r="K78" i="30"/>
  <c r="AC89" i="30"/>
  <c r="Y80" i="30"/>
  <c r="P89" i="30"/>
  <c r="R89" i="30"/>
  <c r="Z89" i="30"/>
  <c r="AZ70" i="30"/>
  <c r="AV70" i="30"/>
  <c r="AV102" i="30"/>
  <c r="P80" i="30"/>
  <c r="AQ104" i="30"/>
  <c r="AJ84" i="30"/>
  <c r="AW72" i="30"/>
  <c r="AV72" i="30"/>
  <c r="V72" i="30"/>
  <c r="M74" i="30"/>
  <c r="AO70" i="30"/>
  <c r="L70" i="30"/>
  <c r="AH100" i="30"/>
  <c r="M72" i="30"/>
  <c r="X72" i="30"/>
  <c r="AO72" i="30"/>
  <c r="AT72" i="30"/>
  <c r="X97" i="30"/>
  <c r="T97" i="30"/>
  <c r="M65" i="30"/>
  <c r="Y83" i="30"/>
  <c r="L95" i="30"/>
  <c r="AW97" i="30"/>
  <c r="L100" i="30"/>
  <c r="O100" i="30"/>
  <c r="AW103" i="30"/>
  <c r="AQ97" i="30"/>
  <c r="K103" i="30"/>
  <c r="AM100" i="30"/>
  <c r="T100" i="30"/>
  <c r="AQ78" i="30"/>
  <c r="AG78" i="30"/>
  <c r="Q99" i="30"/>
  <c r="S88" i="30"/>
  <c r="AS88" i="30"/>
  <c r="AF89" i="30"/>
  <c r="AK88" i="30"/>
  <c r="AJ89" i="30"/>
  <c r="Q89" i="30"/>
  <c r="R95" i="30"/>
  <c r="BB88" i="30"/>
  <c r="W70" i="30"/>
  <c r="Q70" i="30"/>
  <c r="AO95" i="30"/>
  <c r="AR70" i="30"/>
  <c r="AT94" i="30"/>
  <c r="AI104" i="30"/>
  <c r="P96" i="30"/>
  <c r="S80" i="30"/>
  <c r="V94" i="30"/>
  <c r="AZ72" i="30"/>
  <c r="AU72" i="30"/>
  <c r="I74" i="30"/>
  <c r="AA70" i="30"/>
  <c r="AO103" i="30"/>
  <c r="AX103" i="30"/>
  <c r="U78" i="30"/>
  <c r="W94" i="30"/>
  <c r="BC65" i="30"/>
  <c r="Q74" i="30"/>
  <c r="AP65" i="30"/>
  <c r="Y65" i="30"/>
  <c r="O80" i="30"/>
  <c r="AM65" i="30"/>
  <c r="V95" i="30"/>
  <c r="L97" i="30"/>
  <c r="I100" i="30"/>
  <c r="AL100" i="30"/>
  <c r="AJ103" i="30"/>
  <c r="AN103" i="30"/>
  <c r="AG100" i="30"/>
  <c r="AJ100" i="30"/>
  <c r="Q78" i="30"/>
  <c r="AK78" i="30"/>
  <c r="AY88" i="30"/>
  <c r="AU88" i="30"/>
  <c r="U95" i="30"/>
  <c r="AN89" i="30"/>
  <c r="AK97" i="30"/>
  <c r="W89" i="30"/>
  <c r="AL95" i="30"/>
  <c r="AK102" i="30"/>
  <c r="AM94" i="30"/>
  <c r="X104" i="30"/>
  <c r="AR80" i="30"/>
  <c r="AA80" i="30"/>
  <c r="AY74" i="30"/>
  <c r="AA72" i="30"/>
  <c r="K74" i="30"/>
  <c r="BB65" i="30"/>
  <c r="O65" i="30"/>
  <c r="X65" i="30"/>
  <c r="AJ65" i="30"/>
  <c r="AC65" i="30"/>
  <c r="AA103" i="30"/>
  <c r="AN100" i="30"/>
  <c r="AL103" i="30"/>
  <c r="J103" i="30"/>
  <c r="V103" i="30"/>
  <c r="BB97" i="30"/>
  <c r="AV100" i="30"/>
  <c r="AM95" i="30"/>
  <c r="AM70" i="30"/>
  <c r="X103" i="30"/>
  <c r="AD96" i="30"/>
  <c r="AZ95" i="30"/>
  <c r="AY94" i="30"/>
  <c r="AN74" i="30"/>
  <c r="BD75" i="30"/>
  <c r="BB94" i="30"/>
  <c r="AF94" i="30"/>
  <c r="U94" i="30"/>
  <c r="AI96" i="30"/>
  <c r="V70" i="30"/>
  <c r="AC94" i="30"/>
  <c r="AW104" i="30"/>
  <c r="AQ95" i="30"/>
  <c r="Q98" i="30"/>
  <c r="AX94" i="30"/>
  <c r="AI94" i="30"/>
  <c r="I76" i="30"/>
  <c r="T94" i="30"/>
  <c r="AQ84" i="30"/>
  <c r="AZ84" i="30"/>
  <c r="AU94" i="30"/>
  <c r="R94" i="30"/>
  <c r="P101" i="30"/>
  <c r="BD94" i="30"/>
  <c r="Z94" i="30"/>
  <c r="AQ94" i="30"/>
  <c r="AK94" i="30"/>
  <c r="N94" i="30"/>
  <c r="BA94" i="30"/>
  <c r="X94" i="30"/>
  <c r="P94" i="30"/>
  <c r="AB96" i="30"/>
  <c r="AG94" i="30"/>
  <c r="Y98" i="30"/>
  <c r="BB98" i="30"/>
  <c r="AM76" i="30"/>
  <c r="AI98" i="30"/>
  <c r="O76" i="30"/>
  <c r="N76" i="30"/>
  <c r="S94" i="30"/>
  <c r="BC94" i="30"/>
  <c r="W76" i="30"/>
  <c r="AS80" i="30"/>
  <c r="AT74" i="30"/>
  <c r="AI76" i="30"/>
  <c r="AQ96" i="30"/>
  <c r="S84" i="30"/>
  <c r="Q79" i="30"/>
  <c r="BD79" i="30"/>
  <c r="AB79" i="30"/>
  <c r="AW76" i="30"/>
  <c r="AM79" i="30"/>
  <c r="AW95" i="30"/>
  <c r="V104" i="30"/>
  <c r="AP76" i="30"/>
  <c r="V76" i="30"/>
  <c r="Z79" i="30"/>
  <c r="AY79" i="30"/>
  <c r="X75" i="30"/>
  <c r="AN75" i="30"/>
  <c r="V75" i="30"/>
  <c r="AF75" i="30"/>
  <c r="W75" i="30"/>
  <c r="L75" i="30"/>
  <c r="AG75" i="30"/>
  <c r="AC75" i="30"/>
  <c r="AY75" i="30"/>
  <c r="AK75" i="30"/>
  <c r="Y75" i="30"/>
  <c r="AI75" i="30"/>
  <c r="AE75" i="30"/>
  <c r="P75" i="30"/>
  <c r="AS75" i="30"/>
  <c r="AJ75" i="30"/>
  <c r="I75" i="30"/>
  <c r="J75" i="30"/>
  <c r="Z75" i="30"/>
  <c r="AL75" i="30"/>
  <c r="AT75" i="30"/>
  <c r="AM75" i="30"/>
  <c r="AA75" i="30"/>
  <c r="AP75" i="30"/>
  <c r="AU75" i="30"/>
  <c r="AQ75" i="30"/>
  <c r="AD75" i="30"/>
  <c r="S75" i="30"/>
  <c r="AB75" i="30"/>
  <c r="AW75" i="30"/>
  <c r="AV75" i="30"/>
  <c r="K75" i="30"/>
  <c r="T75" i="30"/>
  <c r="Q75" i="30"/>
  <c r="AX75" i="30"/>
  <c r="AZ75" i="30"/>
  <c r="AH75" i="30"/>
  <c r="N75" i="30"/>
  <c r="M75" i="30"/>
  <c r="BA75" i="30"/>
  <c r="BB75" i="30"/>
  <c r="BC75" i="30"/>
  <c r="O75" i="30"/>
  <c r="M79" i="30"/>
  <c r="J76" i="30"/>
  <c r="M76" i="30"/>
  <c r="AL96" i="30"/>
  <c r="AO75" i="30"/>
  <c r="O70" i="30"/>
  <c r="AK70" i="30"/>
  <c r="AL79" i="30"/>
  <c r="AA79" i="30"/>
  <c r="R79" i="30"/>
  <c r="P76" i="30"/>
  <c r="AS76" i="30"/>
  <c r="K76" i="30"/>
  <c r="AQ76" i="30"/>
  <c r="AC76" i="30"/>
  <c r="T76" i="30"/>
  <c r="W79" i="30"/>
  <c r="AG79" i="30"/>
  <c r="AH79" i="30"/>
  <c r="R75" i="30"/>
  <c r="I79" i="30"/>
  <c r="AO79" i="30"/>
  <c r="AH76" i="30"/>
  <c r="AG76" i="30"/>
  <c r="L79" i="30"/>
  <c r="S79" i="30"/>
  <c r="AI79" i="30"/>
  <c r="J79" i="30"/>
  <c r="U79" i="30"/>
  <c r="BB79" i="30"/>
  <c r="K79" i="30"/>
  <c r="AM85" i="30"/>
  <c r="AN76" i="30"/>
  <c r="AN79" i="30"/>
  <c r="N79" i="30"/>
  <c r="P85" i="30"/>
  <c r="AE85" i="30"/>
  <c r="R76" i="30"/>
  <c r="AZ76" i="30"/>
  <c r="BA85" i="30"/>
  <c r="X79" i="30"/>
  <c r="AA76" i="30"/>
  <c r="AL76" i="30"/>
  <c r="Y79" i="30"/>
  <c r="AJ79" i="30"/>
  <c r="Q85" i="30"/>
  <c r="U85" i="30"/>
  <c r="AC85" i="30"/>
  <c r="AR84" i="30"/>
  <c r="L96" i="30"/>
  <c r="AW96" i="30"/>
  <c r="AG70" i="30"/>
  <c r="AF79" i="30"/>
  <c r="Z76" i="30"/>
  <c r="AD76" i="30"/>
  <c r="U76" i="30"/>
  <c r="BA79" i="30"/>
  <c r="AD85" i="30"/>
  <c r="AG85" i="30"/>
  <c r="AX84" i="30"/>
  <c r="AP95" i="30"/>
  <c r="BA70" i="30"/>
  <c r="AO94" i="30"/>
  <c r="Q76" i="30"/>
  <c r="AT76" i="30"/>
  <c r="AT79" i="30"/>
  <c r="AF85" i="30"/>
  <c r="Z70" i="30"/>
  <c r="AT90" i="30"/>
  <c r="BD90" i="30"/>
  <c r="V90" i="30"/>
  <c r="BB90" i="30"/>
  <c r="O90" i="30"/>
  <c r="AE90" i="30"/>
  <c r="AU90" i="30"/>
  <c r="AF90" i="30"/>
  <c r="L90" i="30"/>
  <c r="AZ90" i="30"/>
  <c r="AD90" i="30"/>
  <c r="P90" i="30"/>
  <c r="AG90" i="30"/>
  <c r="AV90" i="30"/>
  <c r="I90" i="30"/>
  <c r="S90" i="30"/>
  <c r="Q90" i="30"/>
  <c r="AH90" i="30"/>
  <c r="Z90" i="30"/>
  <c r="N90" i="30"/>
  <c r="AM90" i="30"/>
  <c r="AW90" i="30"/>
  <c r="AI90" i="30"/>
  <c r="AL90" i="30"/>
  <c r="T90" i="30"/>
  <c r="R90" i="30"/>
  <c r="J90" i="30"/>
  <c r="AN90" i="30"/>
  <c r="AX90" i="30"/>
  <c r="AJ90" i="30"/>
  <c r="U90" i="30"/>
  <c r="X90" i="30"/>
  <c r="K90" i="30"/>
  <c r="AP90" i="30"/>
  <c r="AS90" i="30"/>
  <c r="AO90" i="30"/>
  <c r="AY90" i="30"/>
  <c r="AK90" i="30"/>
  <c r="BC90" i="30"/>
  <c r="AR90" i="30"/>
  <c r="W90" i="30"/>
  <c r="AA90" i="30"/>
  <c r="AB90" i="30"/>
  <c r="AC90" i="30"/>
  <c r="AQ90" i="30"/>
  <c r="BA90" i="30"/>
  <c r="M90" i="30"/>
  <c r="Y90" i="30"/>
  <c r="AR76" i="30"/>
  <c r="O79" i="30"/>
  <c r="AQ79" i="30"/>
  <c r="AS79" i="30"/>
  <c r="AD79" i="30"/>
  <c r="R85" i="30"/>
  <c r="S63" i="30"/>
  <c r="AC63" i="30"/>
  <c r="AW63" i="30"/>
  <c r="Q63" i="30"/>
  <c r="AS63" i="30"/>
  <c r="K63" i="30"/>
  <c r="T63" i="30"/>
  <c r="AE63" i="30"/>
  <c r="P63" i="30"/>
  <c r="J63" i="30"/>
  <c r="AY63" i="30"/>
  <c r="W63" i="30"/>
  <c r="N63" i="30"/>
  <c r="V63" i="30"/>
  <c r="BC63" i="30"/>
  <c r="Y63" i="30"/>
  <c r="AQ63" i="30"/>
  <c r="AD63" i="30"/>
  <c r="L63" i="30"/>
  <c r="I63" i="30"/>
  <c r="AH63" i="30"/>
  <c r="AX63" i="30"/>
  <c r="AF63" i="30"/>
  <c r="AV63" i="30"/>
  <c r="AG63" i="30"/>
  <c r="BB63" i="30"/>
  <c r="AN63" i="30"/>
  <c r="AZ63" i="30"/>
  <c r="AL63" i="30"/>
  <c r="R63" i="30"/>
  <c r="AP63" i="30"/>
  <c r="X63" i="30"/>
  <c r="AM63" i="30"/>
  <c r="BD63" i="30"/>
  <c r="AK63" i="30"/>
  <c r="AR63" i="30"/>
  <c r="AJ63" i="30"/>
  <c r="Z63" i="30"/>
  <c r="AO63" i="30"/>
  <c r="AI63" i="30"/>
  <c r="BA63" i="30"/>
  <c r="AA63" i="30"/>
  <c r="M63" i="30"/>
  <c r="AB63" i="30"/>
  <c r="O63" i="30"/>
  <c r="U63" i="30"/>
  <c r="AT63" i="30"/>
  <c r="AU63" i="30"/>
  <c r="BB76" i="30"/>
  <c r="AY76" i="30"/>
  <c r="AO76" i="30"/>
  <c r="AW79" i="30"/>
  <c r="AV79" i="30"/>
  <c r="P79" i="30"/>
  <c r="AY85" i="30"/>
  <c r="I85" i="30"/>
  <c r="AR73" i="30"/>
  <c r="AX73" i="30"/>
  <c r="BC73" i="30"/>
  <c r="W73" i="30"/>
  <c r="AU76" i="30"/>
  <c r="L76" i="30"/>
  <c r="AK76" i="30"/>
  <c r="AE79" i="30"/>
  <c r="AP79" i="30"/>
  <c r="M66" i="30"/>
  <c r="Z66" i="30"/>
  <c r="AY66" i="30"/>
  <c r="AJ67" i="30"/>
  <c r="AB67" i="30"/>
  <c r="BD67" i="30"/>
  <c r="U67" i="30"/>
  <c r="AH67" i="30"/>
  <c r="AF76" i="30"/>
  <c r="BD76" i="30"/>
  <c r="AX79" i="30"/>
  <c r="AU64" i="30"/>
  <c r="U64" i="30"/>
  <c r="AR64" i="30"/>
  <c r="K64" i="30"/>
  <c r="R64" i="30"/>
  <c r="BB64" i="30"/>
  <c r="AE64" i="30"/>
  <c r="AO64" i="30"/>
  <c r="AY64" i="30"/>
  <c r="AL64" i="30"/>
  <c r="AX64" i="30"/>
  <c r="AT64" i="30"/>
  <c r="V64" i="30"/>
  <c r="AM64" i="30"/>
  <c r="AJ64" i="30"/>
  <c r="AP64" i="30"/>
  <c r="BA64" i="30"/>
  <c r="AG64" i="30"/>
  <c r="Z64" i="30"/>
  <c r="W64" i="30"/>
  <c r="AF64" i="30"/>
  <c r="AC64" i="30"/>
  <c r="AQ64" i="30"/>
  <c r="AA64" i="30"/>
  <c r="N64" i="30"/>
  <c r="O64" i="30"/>
  <c r="P64" i="30"/>
  <c r="X64" i="30"/>
  <c r="L64" i="30"/>
  <c r="AH64" i="30"/>
  <c r="AW64" i="30"/>
  <c r="AB64" i="30"/>
  <c r="AV64" i="30"/>
  <c r="J64" i="30"/>
  <c r="AI64" i="30"/>
  <c r="S64" i="30"/>
  <c r="BD64" i="30"/>
  <c r="AZ64" i="30"/>
  <c r="AD64" i="30"/>
  <c r="Y64" i="30"/>
  <c r="T64" i="30"/>
  <c r="M64" i="30"/>
  <c r="BC64" i="30"/>
  <c r="AS64" i="30"/>
  <c r="Q64" i="30"/>
  <c r="I64" i="30"/>
  <c r="AN64" i="30"/>
  <c r="AK64" i="30"/>
  <c r="AW93" i="30"/>
  <c r="J93" i="30"/>
  <c r="AZ93" i="30"/>
  <c r="AD93" i="30"/>
  <c r="L93" i="30"/>
  <c r="O93" i="30"/>
  <c r="AN93" i="30"/>
  <c r="AR93" i="30"/>
  <c r="Z93" i="30"/>
  <c r="T93" i="30"/>
  <c r="AL93" i="30"/>
  <c r="AB76" i="30"/>
  <c r="S76" i="30"/>
  <c r="Y76" i="30"/>
  <c r="V79" i="30"/>
  <c r="BC79" i="30"/>
  <c r="AR79" i="30"/>
  <c r="AL104" i="30"/>
  <c r="AV76" i="30"/>
  <c r="AX76" i="30"/>
  <c r="BC76" i="30"/>
  <c r="AK79" i="30"/>
  <c r="Y85" i="30"/>
  <c r="AC79" i="30"/>
  <c r="AZ104" i="30"/>
  <c r="AB74" i="30"/>
  <c r="S74" i="30"/>
  <c r="X74" i="30"/>
  <c r="AS94" i="30"/>
  <c r="AL74" i="30"/>
  <c r="T70" i="30"/>
  <c r="AX104" i="30"/>
  <c r="AU70" i="30"/>
  <c r="O91" i="30"/>
  <c r="T91" i="30"/>
  <c r="AS91" i="30"/>
  <c r="AR91" i="30"/>
  <c r="AO91" i="30"/>
  <c r="S91" i="30"/>
  <c r="AX91" i="30"/>
  <c r="AY91" i="30"/>
  <c r="AD91" i="30"/>
  <c r="X76" i="30"/>
  <c r="AJ76" i="30"/>
  <c r="BA76" i="30"/>
  <c r="AZ79" i="30"/>
  <c r="AU79" i="30"/>
  <c r="AR85" i="30"/>
  <c r="BC85" i="30"/>
  <c r="AA96" i="30"/>
  <c r="BC84" i="30"/>
  <c r="AN104" i="30"/>
  <c r="AF74" i="30"/>
  <c r="V74" i="30"/>
  <c r="AW94" i="30"/>
  <c r="AP66" i="30"/>
  <c r="BD70" i="30"/>
  <c r="AS74" i="30"/>
  <c r="U75" i="30"/>
  <c r="AL72" i="30"/>
  <c r="J72" i="30"/>
  <c r="AQ72" i="30"/>
  <c r="O72" i="30"/>
  <c r="R72" i="30"/>
  <c r="AP72" i="30"/>
  <c r="Z72" i="30"/>
  <c r="AR72" i="30"/>
  <c r="I72" i="30"/>
  <c r="S72" i="30"/>
  <c r="Q72" i="30"/>
  <c r="AF72" i="30"/>
  <c r="K72" i="30"/>
  <c r="AY72" i="30"/>
  <c r="Y101" i="30"/>
  <c r="AB99" i="30"/>
  <c r="X101" i="30"/>
  <c r="AM101" i="30"/>
  <c r="AL98" i="30"/>
  <c r="AD101" i="30"/>
  <c r="S99" i="30"/>
  <c r="AT99" i="30"/>
  <c r="AL101" i="30"/>
  <c r="T98" i="30"/>
  <c r="AW98" i="30"/>
  <c r="AK101" i="30"/>
  <c r="K98" i="30"/>
  <c r="AW99" i="30"/>
  <c r="AG99" i="30"/>
  <c r="BD99" i="30"/>
  <c r="AA98" i="30"/>
  <c r="AU101" i="30"/>
  <c r="S101" i="30"/>
  <c r="J98" i="30"/>
  <c r="N98" i="30"/>
  <c r="BA98" i="30"/>
  <c r="Y99" i="30"/>
  <c r="AO99" i="30"/>
  <c r="AM98" i="30"/>
  <c r="AX98" i="30"/>
  <c r="R98" i="30"/>
  <c r="AG98" i="30"/>
  <c r="AH98" i="30"/>
  <c r="AP101" i="30"/>
  <c r="Q101" i="30"/>
  <c r="W99" i="30"/>
  <c r="K99" i="30"/>
  <c r="BB99" i="30"/>
  <c r="U101" i="30"/>
  <c r="AA99" i="30"/>
  <c r="AJ101" i="30"/>
  <c r="M101" i="30"/>
  <c r="AP99" i="30"/>
  <c r="Z99" i="30"/>
  <c r="BC101" i="30"/>
  <c r="AF98" i="30"/>
  <c r="AQ101" i="30"/>
  <c r="AG101" i="30"/>
  <c r="W101" i="30"/>
  <c r="AM99" i="30"/>
  <c r="AI99" i="30"/>
  <c r="AO101" i="30"/>
  <c r="J101" i="30"/>
  <c r="Z98" i="30"/>
  <c r="AD98" i="30"/>
  <c r="AQ85" i="30"/>
  <c r="BA101" i="30"/>
  <c r="BB101" i="30"/>
  <c r="AR101" i="30"/>
  <c r="Z101" i="30"/>
  <c r="O101" i="30"/>
  <c r="AU99" i="30"/>
  <c r="AX99" i="30"/>
  <c r="AF99" i="30"/>
  <c r="AU98" i="30"/>
  <c r="AA85" i="30"/>
  <c r="AI101" i="30"/>
  <c r="V99" i="30"/>
  <c r="AZ99" i="30"/>
  <c r="AZ101" i="30"/>
  <c r="W98" i="30"/>
  <c r="AP98" i="30"/>
  <c r="BC98" i="30"/>
  <c r="AS85" i="30"/>
  <c r="AL99" i="30"/>
  <c r="AH99" i="30"/>
  <c r="AC98" i="30"/>
  <c r="AJ98" i="30"/>
  <c r="BD85" i="30"/>
  <c r="AO85" i="30"/>
  <c r="AA104" i="30"/>
  <c r="AE98" i="30"/>
  <c r="AA101" i="30"/>
  <c r="AC99" i="30"/>
  <c r="M99" i="30"/>
  <c r="AV99" i="30"/>
  <c r="X99" i="30"/>
  <c r="AO98" i="30"/>
  <c r="M98" i="30"/>
  <c r="K85" i="30"/>
  <c r="AS101" i="30"/>
  <c r="AN101" i="30"/>
  <c r="L101" i="30"/>
  <c r="U99" i="30"/>
  <c r="AK99" i="30"/>
  <c r="L99" i="30"/>
  <c r="AK98" i="30"/>
  <c r="R99" i="30"/>
  <c r="R101" i="30"/>
  <c r="U98" i="30"/>
  <c r="AX101" i="30"/>
  <c r="O99" i="30"/>
  <c r="T101" i="30"/>
  <c r="AT101" i="30"/>
  <c r="Z85" i="30"/>
  <c r="BA99" i="30"/>
  <c r="AC101" i="30"/>
  <c r="AQ99" i="30"/>
  <c r="AN99" i="30"/>
  <c r="AT98" i="30"/>
  <c r="AK104" i="30"/>
  <c r="BD101" i="30"/>
  <c r="AY98" i="30"/>
  <c r="S98" i="30"/>
  <c r="AY101" i="30"/>
  <c r="P99" i="30"/>
  <c r="BC99" i="30"/>
  <c r="P98" i="30"/>
  <c r="L98" i="30"/>
  <c r="AS98" i="30"/>
  <c r="AQ98" i="30"/>
  <c r="X98" i="30"/>
  <c r="AR98" i="30"/>
  <c r="S85" i="30"/>
  <c r="AB101" i="30"/>
  <c r="I96" i="30"/>
  <c r="AR104" i="30"/>
  <c r="K101" i="30"/>
  <c r="I101" i="30"/>
  <c r="AD99" i="30"/>
  <c r="AR99" i="30"/>
  <c r="I99" i="30"/>
  <c r="V101" i="30"/>
  <c r="O98" i="30"/>
  <c r="AV98" i="30"/>
  <c r="I98" i="30"/>
  <c r="BD98" i="30"/>
  <c r="AF101" i="30"/>
  <c r="AV101" i="30"/>
  <c r="AW101" i="30"/>
  <c r="N101" i="30"/>
  <c r="T99" i="30"/>
  <c r="AY99" i="30"/>
  <c r="AN98" i="30"/>
  <c r="AH101" i="30"/>
  <c r="AZ98" i="30"/>
  <c r="AB98" i="30"/>
  <c r="V85" i="30"/>
  <c r="AX85" i="30"/>
  <c r="P104" i="30"/>
  <c r="AD104" i="30"/>
  <c r="T104" i="30"/>
  <c r="AZ85" i="30"/>
  <c r="AF104" i="30"/>
  <c r="L104" i="30"/>
  <c r="AT85" i="30"/>
  <c r="AL85" i="30"/>
  <c r="T85" i="30"/>
  <c r="AN85" i="30"/>
  <c r="AJ104" i="30"/>
  <c r="AI85" i="30"/>
  <c r="AW85" i="30"/>
  <c r="O85" i="30"/>
  <c r="AU104" i="30"/>
  <c r="I104" i="30"/>
  <c r="BA104" i="30"/>
  <c r="W104" i="30"/>
  <c r="M104" i="30"/>
  <c r="AP104" i="30"/>
  <c r="N104" i="30"/>
  <c r="I102" i="30"/>
  <c r="AL102" i="30"/>
  <c r="BA102" i="30"/>
  <c r="BD102" i="30"/>
  <c r="O102" i="30"/>
  <c r="AG102" i="30"/>
  <c r="R102" i="30"/>
  <c r="AC102" i="30"/>
  <c r="W102" i="30"/>
  <c r="AB102" i="30"/>
  <c r="BB102" i="30"/>
  <c r="AR102" i="30"/>
  <c r="AX102" i="30"/>
  <c r="AQ102" i="30"/>
  <c r="AP102" i="30"/>
  <c r="AJ102" i="30"/>
  <c r="S102" i="30"/>
  <c r="AM102" i="30"/>
  <c r="X102" i="30"/>
  <c r="AO102" i="30"/>
  <c r="AZ102" i="30"/>
  <c r="AY102" i="30"/>
  <c r="Q102" i="30"/>
  <c r="AW102" i="30"/>
  <c r="BC102" i="30"/>
  <c r="AF102" i="30"/>
  <c r="AH102" i="30"/>
  <c r="AE102" i="30"/>
  <c r="AI102" i="30"/>
  <c r="L102" i="30"/>
  <c r="N102" i="30"/>
  <c r="K102" i="30"/>
  <c r="AS104" i="30"/>
  <c r="AO96" i="30"/>
  <c r="S96" i="30"/>
  <c r="AF96" i="30"/>
  <c r="U96" i="30"/>
  <c r="N96" i="30"/>
  <c r="AV96" i="30"/>
  <c r="AR96" i="30"/>
  <c r="M96" i="30"/>
  <c r="N85" i="30"/>
  <c r="BD104" i="30"/>
  <c r="S104" i="30"/>
  <c r="Y104" i="30"/>
  <c r="L85" i="30"/>
  <c r="BB104" i="30"/>
  <c r="AB104" i="30"/>
  <c r="U104" i="30"/>
  <c r="AH104" i="30"/>
  <c r="Z104" i="30"/>
  <c r="Q104" i="30"/>
  <c r="BB85" i="30"/>
  <c r="AC104" i="30"/>
  <c r="W85" i="30"/>
  <c r="AP85" i="30"/>
  <c r="X85" i="30"/>
  <c r="BC104" i="30"/>
  <c r="AM104" i="30"/>
  <c r="AJ85" i="30"/>
  <c r="AT104" i="30"/>
  <c r="AC96" i="30"/>
  <c r="AE104" i="30"/>
  <c r="AB85" i="30"/>
  <c r="AU85" i="30"/>
  <c r="AV85" i="30"/>
  <c r="M85" i="30"/>
  <c r="AV104" i="30"/>
  <c r="AM84" i="30"/>
  <c r="BA84" i="30"/>
  <c r="X96" i="30"/>
  <c r="AU84" i="30"/>
  <c r="AP84" i="30"/>
  <c r="J85" i="30"/>
  <c r="AP96" i="30"/>
  <c r="AK96" i="30"/>
  <c r="R104" i="30"/>
  <c r="AY104" i="30"/>
  <c r="AL81" i="30"/>
  <c r="AP81" i="30"/>
  <c r="AI81" i="30"/>
  <c r="S81" i="30"/>
  <c r="I81" i="30"/>
  <c r="AW81" i="30"/>
  <c r="AQ81" i="30"/>
  <c r="Y81" i="30"/>
  <c r="AM81" i="30"/>
  <c r="X81" i="30"/>
  <c r="N81" i="30"/>
  <c r="P81" i="30"/>
  <c r="AR81" i="30"/>
  <c r="L81" i="30"/>
  <c r="J81" i="30"/>
  <c r="AA81" i="30"/>
  <c r="AG81" i="30"/>
  <c r="T81" i="30"/>
  <c r="AS81" i="30"/>
  <c r="AH81" i="30"/>
  <c r="K81" i="30"/>
  <c r="Z81" i="30"/>
  <c r="BC81" i="30"/>
  <c r="U81" i="30"/>
  <c r="BA81" i="30"/>
  <c r="AV81" i="30"/>
  <c r="AU81" i="30"/>
  <c r="BD81" i="30"/>
  <c r="M81" i="30"/>
  <c r="AO81" i="30"/>
  <c r="AK81" i="30"/>
  <c r="AY81" i="30"/>
  <c r="AF81" i="30"/>
  <c r="AT81" i="30"/>
  <c r="AN81" i="30"/>
  <c r="R81" i="30"/>
  <c r="AZ81" i="30"/>
  <c r="AB81" i="30"/>
  <c r="AX81" i="30"/>
  <c r="O81" i="30"/>
  <c r="Q81" i="30"/>
  <c r="AJ81" i="30"/>
  <c r="BB81" i="30"/>
  <c r="AE81" i="30"/>
  <c r="AC81" i="30"/>
  <c r="AD81" i="30"/>
  <c r="W81" i="30"/>
  <c r="V81" i="30"/>
  <c r="AD140" i="29"/>
  <c r="AD139" i="29"/>
  <c r="AD141" i="29" s="1"/>
  <c r="W140" i="29"/>
  <c r="W139" i="29"/>
  <c r="W141" i="29" s="1"/>
  <c r="F140" i="29"/>
  <c r="F139" i="29"/>
  <c r="F141" i="29" s="1"/>
  <c r="R139" i="29"/>
  <c r="R141" i="29" s="1"/>
  <c r="R140" i="29"/>
  <c r="D140" i="29"/>
  <c r="D139" i="29"/>
  <c r="D141" i="29" s="1"/>
  <c r="F61" i="30" a="1"/>
  <c r="F61" i="30" s="1"/>
  <c r="F60" i="30" a="1"/>
  <c r="F60" i="30" s="1"/>
  <c r="F62" i="30" a="1"/>
  <c r="F62" i="30" s="1"/>
  <c r="AH139" i="29"/>
  <c r="AH141" i="29" s="1"/>
  <c r="AH140" i="29"/>
  <c r="G140" i="29"/>
  <c r="G139" i="29"/>
  <c r="G141" i="29" s="1"/>
  <c r="J140" i="29"/>
  <c r="J139" i="29"/>
  <c r="J141" i="29" s="1"/>
  <c r="E140" i="29"/>
  <c r="E139" i="29"/>
  <c r="E141" i="29" s="1"/>
  <c r="P139" i="29"/>
  <c r="P141" i="29" s="1"/>
  <c r="P140" i="29"/>
  <c r="V139" i="29"/>
  <c r="V141" i="29" s="1"/>
  <c r="V140" i="29"/>
  <c r="Y140" i="29"/>
  <c r="Y139" i="29"/>
  <c r="Y141" i="29" s="1"/>
  <c r="N139" i="29"/>
  <c r="N141" i="29" s="1"/>
  <c r="N140" i="29"/>
  <c r="C140" i="29"/>
  <c r="C139" i="29"/>
  <c r="C141" i="29" s="1"/>
  <c r="U139" i="29"/>
  <c r="U141" i="29" s="1"/>
  <c r="U140" i="29"/>
  <c r="Z140" i="29"/>
  <c r="Z139" i="29"/>
  <c r="Z141" i="29" s="1"/>
  <c r="AA140" i="29"/>
  <c r="AA139" i="29"/>
  <c r="AA141" i="29" s="1"/>
  <c r="X140" i="29"/>
  <c r="X139" i="29"/>
  <c r="X141" i="29" s="1"/>
  <c r="I140" i="29"/>
  <c r="I139" i="29"/>
  <c r="I141" i="29" s="1"/>
  <c r="AB140" i="29"/>
  <c r="AB139" i="29"/>
  <c r="AB141" i="29" s="1"/>
  <c r="AC140" i="29"/>
  <c r="AC139" i="29"/>
  <c r="AC141" i="29" s="1"/>
  <c r="H140" i="29"/>
  <c r="H139" i="29"/>
  <c r="H141" i="29" s="1"/>
  <c r="S139" i="29"/>
  <c r="S141" i="29" s="1"/>
  <c r="S140" i="29"/>
  <c r="T139" i="29"/>
  <c r="T141" i="29" s="1"/>
  <c r="T140" i="29"/>
  <c r="Q139" i="29"/>
  <c r="Q141" i="29" s="1"/>
  <c r="Q140" i="29"/>
  <c r="O139" i="29"/>
  <c r="O141" i="29" s="1"/>
  <c r="O140" i="29"/>
  <c r="BC62" i="30" l="1"/>
  <c r="AK62" i="30"/>
  <c r="AF62" i="30"/>
  <c r="R62" i="30"/>
  <c r="AQ62" i="30"/>
  <c r="AL62" i="30"/>
  <c r="X62" i="30"/>
  <c r="I62" i="30"/>
  <c r="AU62" i="30"/>
  <c r="P62" i="30"/>
  <c r="S62" i="30"/>
  <c r="AM62" i="30"/>
  <c r="AZ62" i="30"/>
  <c r="AS62" i="30"/>
  <c r="U62" i="30"/>
  <c r="V62" i="30"/>
  <c r="AB62" i="30"/>
  <c r="AO62" i="30"/>
  <c r="Z62" i="30"/>
  <c r="AV62" i="30"/>
  <c r="AA62" i="30"/>
  <c r="AT62" i="30"/>
  <c r="BA62" i="30"/>
  <c r="M62" i="30"/>
  <c r="AP62" i="30"/>
  <c r="N62" i="30"/>
  <c r="K62" i="30"/>
  <c r="Y62" i="30"/>
  <c r="AW62" i="30"/>
  <c r="AE62" i="30"/>
  <c r="AN62" i="30"/>
  <c r="AH62" i="30"/>
  <c r="AY62" i="30"/>
  <c r="AG62" i="30"/>
  <c r="AC62" i="30"/>
  <c r="AR62" i="30"/>
  <c r="BB62" i="30"/>
  <c r="AD62" i="30"/>
  <c r="AX62" i="30"/>
  <c r="W62" i="30"/>
  <c r="O62" i="30"/>
  <c r="AI62" i="30"/>
  <c r="AJ62" i="30"/>
  <c r="J62" i="30"/>
  <c r="L62" i="30"/>
  <c r="BD62" i="30"/>
  <c r="T62" i="30"/>
  <c r="Q62" i="30"/>
  <c r="S60" i="30"/>
  <c r="AX60" i="30"/>
  <c r="T60" i="30"/>
  <c r="AK60" i="30"/>
  <c r="Q60" i="30"/>
  <c r="J60" i="30"/>
  <c r="AQ60" i="30"/>
  <c r="O60" i="30"/>
  <c r="AT60" i="30"/>
  <c r="BD60" i="30"/>
  <c r="AS60" i="30"/>
  <c r="N60" i="30"/>
  <c r="AO60" i="30"/>
  <c r="K60" i="30"/>
  <c r="AD60" i="30"/>
  <c r="AN60" i="30"/>
  <c r="AZ60" i="30"/>
  <c r="AF60" i="30"/>
  <c r="F115" i="30"/>
  <c r="P60" i="30"/>
  <c r="AI60" i="30"/>
  <c r="I60" i="30"/>
  <c r="W60" i="30"/>
  <c r="V60" i="30"/>
  <c r="AY60" i="30"/>
  <c r="AP60" i="30"/>
  <c r="U60" i="30"/>
  <c r="AC60" i="30"/>
  <c r="AR60" i="30"/>
  <c r="AW60" i="30"/>
  <c r="AL60" i="30"/>
  <c r="Z60" i="30"/>
  <c r="AM60" i="30"/>
  <c r="X60" i="30"/>
  <c r="L60" i="30"/>
  <c r="AU60" i="30"/>
  <c r="AJ60" i="30"/>
  <c r="AG60" i="30"/>
  <c r="AA60" i="30"/>
  <c r="Y60" i="30"/>
  <c r="AH60" i="30"/>
  <c r="AB60" i="30"/>
  <c r="R60" i="30"/>
  <c r="BB60" i="30"/>
  <c r="AV60" i="30"/>
  <c r="BA60" i="30"/>
  <c r="AE60" i="30"/>
  <c r="BC60" i="30"/>
  <c r="M60" i="30"/>
  <c r="AW61" i="30"/>
  <c r="S61" i="30"/>
  <c r="U61" i="30"/>
  <c r="AM61" i="30"/>
  <c r="R61" i="30"/>
  <c r="AG61" i="30"/>
  <c r="AH61" i="30"/>
  <c r="P61" i="30"/>
  <c r="AA61" i="30"/>
  <c r="J61" i="30"/>
  <c r="AO61" i="30"/>
  <c r="T61" i="30"/>
  <c r="AJ61" i="30"/>
  <c r="AL61" i="30"/>
  <c r="AS61" i="30"/>
  <c r="AU61" i="30"/>
  <c r="I61" i="30"/>
  <c r="AC61" i="30"/>
  <c r="V61" i="30"/>
  <c r="Z61" i="30"/>
  <c r="AD61" i="30"/>
  <c r="AP61" i="30"/>
  <c r="BD61" i="30"/>
  <c r="AX61" i="30"/>
  <c r="BA61" i="30"/>
  <c r="K61" i="30"/>
  <c r="AE61" i="30"/>
  <c r="W61" i="30"/>
  <c r="AY61" i="30"/>
  <c r="L61" i="30"/>
  <c r="M61" i="30"/>
  <c r="AT61" i="30"/>
  <c r="N61" i="30"/>
  <c r="AQ61" i="30"/>
  <c r="AB61" i="30"/>
  <c r="AF61" i="30"/>
  <c r="Y61" i="30"/>
  <c r="Q61" i="30"/>
  <c r="AZ61" i="30"/>
  <c r="X61" i="30"/>
  <c r="BB61" i="30"/>
  <c r="AV61" i="30"/>
  <c r="O61" i="30"/>
  <c r="AR61" i="30"/>
  <c r="AN61" i="30"/>
  <c r="AI61" i="30"/>
  <c r="AK61" i="30"/>
  <c r="BC61" i="30"/>
  <c r="N107" i="30" l="1"/>
  <c r="AS107" i="30"/>
  <c r="AL107" i="30"/>
  <c r="AT107" i="30"/>
  <c r="BC107" i="30"/>
  <c r="AC107" i="30"/>
  <c r="AR107" i="30"/>
  <c r="M107" i="30"/>
  <c r="AQ107" i="30"/>
  <c r="Z107" i="30"/>
  <c r="J107" i="30"/>
  <c r="AE107" i="30"/>
  <c r="BA107" i="30"/>
  <c r="AW107" i="30"/>
  <c r="R107" i="30"/>
  <c r="AI107" i="30"/>
  <c r="AK107" i="30"/>
  <c r="T107" i="30"/>
  <c r="BB107" i="30"/>
  <c r="U107" i="30"/>
  <c r="Q107" i="30"/>
  <c r="AH107" i="30"/>
  <c r="Y107" i="30"/>
  <c r="AG107" i="30"/>
  <c r="AZ107" i="30"/>
  <c r="O107" i="30"/>
  <c r="W107" i="30"/>
  <c r="I107" i="30"/>
  <c r="AA107" i="30"/>
  <c r="AU107" i="30"/>
  <c r="AN107" i="30"/>
  <c r="AV107" i="30"/>
  <c r="AX107" i="30"/>
  <c r="P107" i="30"/>
  <c r="AD107" i="30"/>
  <c r="BD107" i="30"/>
  <c r="AP107" i="30"/>
  <c r="AB107" i="30"/>
  <c r="S107" i="30"/>
  <c r="AF107" i="30"/>
  <c r="X107" i="30"/>
  <c r="K107" i="30"/>
  <c r="AY107" i="30"/>
  <c r="V107" i="30"/>
  <c r="AJ107" i="30"/>
  <c r="L107" i="30"/>
  <c r="AM107" i="30"/>
  <c r="AO107" i="30"/>
  <c r="F114" i="30" l="1"/>
  <c r="BA112" i="30"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<sst xmlns="http://schemas.openxmlformats.org/spreadsheetml/2006/main" count="5846" uniqueCount="352">
  <si>
    <t>EV, PV, and Battery kW impact during the peak time</t>
  </si>
  <si>
    <t>This model has been prepared to use the latest AEMO's ISP IASR2023 EV, PV and battery uptake forecast and estimate the impact of an average vehicle on Ausgrid's distributors' peak demand</t>
  </si>
  <si>
    <t>Sections of the model:</t>
  </si>
  <si>
    <r>
      <t xml:space="preserve">- </t>
    </r>
    <r>
      <rPr>
        <b/>
        <sz val="11"/>
        <color theme="1"/>
        <rFont val="Arial"/>
        <family val="2"/>
        <scheme val="minor"/>
      </rPr>
      <t>AEMO</t>
    </r>
    <r>
      <rPr>
        <sz val="11"/>
        <color theme="1"/>
        <rFont val="Arial"/>
        <family val="2"/>
        <scheme val="minor"/>
      </rPr>
      <t>'s inputs and assumption numbers sourced from AEMO ISP 2024 website presented</t>
    </r>
  </si>
  <si>
    <t>The data includes the uptake forecast for different types of vehicles, the charging typologies and share of each charging behaviour in all future years, and the charge profiles of different segments on a typical peak day</t>
  </si>
  <si>
    <r>
      <t xml:space="preserve">- </t>
    </r>
    <r>
      <rPr>
        <b/>
        <sz val="11"/>
        <color theme="1"/>
        <rFont val="Arial"/>
        <family val="2"/>
        <scheme val="minor"/>
      </rPr>
      <t>Ausgrid</t>
    </r>
    <r>
      <rPr>
        <sz val="11"/>
        <color theme="1"/>
        <rFont val="Arial"/>
        <family val="2"/>
        <scheme val="minor"/>
      </rPr>
      <t>'s model to use above data and information and scale it to the Ausgrid covered region using uptake model provided by Evenergi for different segments and create an average kW impact during the peak time of Ausgrid's network</t>
    </r>
  </si>
  <si>
    <t>The model also uses the latest PV and battery uptake forecast from IASR2023 as well as typical PV and battery profiles on peak days in Ausgrid network using an existing set of PV and battery customers' behaviour</t>
  </si>
  <si>
    <t>Click:</t>
  </si>
  <si>
    <t>- Ausgrid's Uptake model</t>
  </si>
  <si>
    <t>- Ausgrid's PV and battery profiles</t>
  </si>
  <si>
    <t>- Ausgrid's Average kW model</t>
  </si>
  <si>
    <t>The following sheets contain the data from IASR2023 published by AEMO in July 2023 to be used in ISP2024</t>
  </si>
  <si>
    <t>Source: https://aemo.com.au/energy-systems/major-publications/integrated-system-plan-isp/2024-integrated-system-plan-isp/current-inputs-assumptions-and-scenarios</t>
  </si>
  <si>
    <t>Published on 28/07/2023</t>
  </si>
  <si>
    <t>Disclaimer</t>
  </si>
  <si>
    <t xml:space="preserve">The Electric Vehicle databook contains data provided by or collected from third parties, </t>
  </si>
  <si>
    <t>and conclusions, opinions, assumptions or forecasts that are based on that data.</t>
  </si>
  <si>
    <t>AEMO has made every effort to ensure the quality of the information in this workbook but cannot guarantee</t>
  </si>
  <si>
    <t>that the information, forecasts and assumptions in it are accurate, complete or appropriate for your</t>
  </si>
  <si>
    <t xml:space="preserve">circumstances. This modelling assumptions workbook does not include all of the information that an investor, </t>
  </si>
  <si>
    <t>participant or potential participant in the electricity or gas market might require, and does not amount to a</t>
  </si>
  <si>
    <t>recommendation of any investment.</t>
  </si>
  <si>
    <t>Anyone proposing to use the information in this workbook should independently verify and check its</t>
  </si>
  <si>
    <t>accuracy, completeness and suitability for purpose, and obtain independent and specific advice from</t>
  </si>
  <si>
    <t>appropriate experts.</t>
  </si>
  <si>
    <t>This dataset or the information in it may be subsequently updated or amended. This work does</t>
  </si>
  <si>
    <t>not constitute legal or business advice, and should not be relied on as a substitute for obtaining detailed</t>
  </si>
  <si>
    <t>legal advice about the National Electricity Law, the National Electricity Rules, or any other applicable</t>
  </si>
  <si>
    <t>laws, procedures or policies.</t>
  </si>
  <si>
    <t>Accordingly, to the maximum extent permitted by law, AEMO and its officers, employees and</t>
  </si>
  <si>
    <t>consultants involved in the preparation of this document:</t>
  </si>
  <si>
    <r>
      <rPr>
        <sz val="11"/>
        <color theme="1"/>
        <rFont val="Arial"/>
        <family val="2"/>
      </rPr>
      <t>•</t>
    </r>
    <r>
      <rPr>
        <sz val="11"/>
        <color theme="1"/>
        <rFont val="Arial"/>
        <family val="2"/>
        <scheme val="minor"/>
      </rPr>
      <t xml:space="preserve"> make no representation or warranty, express or implied, as to the currency, accuracy, reliability or</t>
    </r>
  </si>
  <si>
    <t xml:space="preserve">  completeness of the information in this workbook; and</t>
  </si>
  <si>
    <t>• are not liable (whether by reason of negligence or otherwise) for any statements, opinions,</t>
  </si>
  <si>
    <t xml:space="preserve">  information or other matters contained in or derived from this publication, or any omissions from it,</t>
  </si>
  <si>
    <t xml:space="preserve">  or in respect of a person’s use of the information in this workbook.</t>
  </si>
  <si>
    <t>Context and use</t>
  </si>
  <si>
    <t>The Electric Vehicle Assumptions Book is intended to be used in conjunction with the Inputs, Assumptions and Scenarios Report (IASR) Assumption Book. It provides a more granular level of detail of the forecast uptake and use of electric vehicles (from an electrical load perspective).</t>
  </si>
  <si>
    <t>In this book, the following acronyms are used:</t>
  </si>
  <si>
    <t>BEV</t>
  </si>
  <si>
    <t>Battery Electric Vehicle</t>
  </si>
  <si>
    <t>PHEV</t>
  </si>
  <si>
    <t>Plug-in Hybrid Electric Vehicle</t>
  </si>
  <si>
    <t>FCEV</t>
  </si>
  <si>
    <t>Hydrogen Fuel Cell Electric Vehicle</t>
  </si>
  <si>
    <t>ICE</t>
  </si>
  <si>
    <t>Internal Combustion Engine Vehicle</t>
  </si>
  <si>
    <t>In this workbook</t>
  </si>
  <si>
    <t>Total number of battery electric vehicles (BEVs) separated by scenario and region</t>
  </si>
  <si>
    <t>Total number of plug-in hybrid electric vehicles (PHEVs) separated by scenario and region</t>
  </si>
  <si>
    <t>Total number of hydrogen fuel cell electric vehicles (FCEVs) separated by scenario and region</t>
  </si>
  <si>
    <t>Total number of internal combustion engine vehicles (ICEs) separated by scenario and region</t>
  </si>
  <si>
    <t>Battery Electric Vehicles (BEVs) and Plug-in Hybrid Electric Vehicles (PHEVs) Charging Type (%)</t>
  </si>
  <si>
    <t>Total forecast electricity consumption of battery electric vehicles (BEVs) and plug-in hybrid electric vehicles separated by scenario and region</t>
  </si>
  <si>
    <t>Battery Electric Vehicles (BEVs) and Plug-in Hybrid Electric Vehicles (PHEVs) Charging Profile (Weekday) - kW/vehicle</t>
  </si>
  <si>
    <t>Battery Electric Vehicles (BEVs) and Plug-in Hybrid Electric Vehicles (PHEVs) Charging Profile (Weekend) - kW/vehicle</t>
  </si>
  <si>
    <t>Note:</t>
  </si>
  <si>
    <t>Further information is available at http://forecasting.aemo.com.au</t>
  </si>
  <si>
    <t>These forecasts are 2022 CSIRO trajectories developed for AEMO, with uptakes rebased using March 2023 actuals from VFACTS.</t>
  </si>
  <si>
    <t>Progressive Change</t>
  </si>
  <si>
    <t>New South Wales (includes ACT)</t>
  </si>
  <si>
    <t>Vehicle Type</t>
  </si>
  <si>
    <t>2022-23</t>
  </si>
  <si>
    <t>2023-24</t>
  </si>
  <si>
    <t>2024-25</t>
  </si>
  <si>
    <t>2025-26</t>
  </si>
  <si>
    <t>2026-27</t>
  </si>
  <si>
    <t>2027-28</t>
  </si>
  <si>
    <t>2028-29</t>
  </si>
  <si>
    <t>2029-30</t>
  </si>
  <si>
    <t>2030-31</t>
  </si>
  <si>
    <t>2031-32</t>
  </si>
  <si>
    <t>2032-33</t>
  </si>
  <si>
    <t>2033-34</t>
  </si>
  <si>
    <t>2034-35</t>
  </si>
  <si>
    <t>2035-36</t>
  </si>
  <si>
    <t>2036-37</t>
  </si>
  <si>
    <t>2037-38</t>
  </si>
  <si>
    <t>2038-39</t>
  </si>
  <si>
    <t>2039-40</t>
  </si>
  <si>
    <t>2040-41</t>
  </si>
  <si>
    <t>2041-42</t>
  </si>
  <si>
    <t>2042-43</t>
  </si>
  <si>
    <t>2043-44</t>
  </si>
  <si>
    <t>2044-45</t>
  </si>
  <si>
    <t>2045-46</t>
  </si>
  <si>
    <t>2046-47</t>
  </si>
  <si>
    <t>2047-48</t>
  </si>
  <si>
    <t>2048-49</t>
  </si>
  <si>
    <t>2049-50</t>
  </si>
  <si>
    <t>2050-51</t>
  </si>
  <si>
    <t>2051-52</t>
  </si>
  <si>
    <t>2052-53</t>
  </si>
  <si>
    <t>2053-54</t>
  </si>
  <si>
    <t>Articulated Truck</t>
  </si>
  <si>
    <t>Bus</t>
  </si>
  <si>
    <t>Large Light Commercial</t>
  </si>
  <si>
    <t>Large Residential</t>
  </si>
  <si>
    <t>Medium Light Commercial</t>
  </si>
  <si>
    <t>Medium Residential</t>
  </si>
  <si>
    <t>Motorcycle</t>
  </si>
  <si>
    <t>Rigid Truck</t>
  </si>
  <si>
    <t>Small Light Commercial</t>
  </si>
  <si>
    <t>Small Residential</t>
  </si>
  <si>
    <t>Queensland</t>
  </si>
  <si>
    <t>South Australia</t>
  </si>
  <si>
    <t>Tasmania</t>
  </si>
  <si>
    <t>Victoria</t>
  </si>
  <si>
    <t>Step Change</t>
  </si>
  <si>
    <t>Green Energy Exports</t>
  </si>
  <si>
    <t>The forecasts are 2022 CSIRO trajectories developed for AEMO, with uptakes rebased using March 2023 actuals from VFACTS and minor PHEV revisions to incorporate stakeholder feedback.</t>
  </si>
  <si>
    <t>These forecasts are 2022 CSIRO trajectories developed for AEMO.</t>
  </si>
  <si>
    <t>Battery Electric Vehicles (BEVs) and Plug-in Hybrid Electric Vehicles (PHEVs) charging characteristics</t>
  </si>
  <si>
    <t>BEV/PHEV (Charging type, % of fleet)</t>
  </si>
  <si>
    <t xml:space="preserve"> "Buses and Trucks" covers articulated trucks, rigid trucks as well as buses. Commercial covers small, medium and large commercial vehicles. Residential covers small, medium and large residential vehicles as well as motorcycles.</t>
  </si>
  <si>
    <t>Buses and Trucks - Convenience Charging</t>
  </si>
  <si>
    <t>Buses and Trucks - Daytime Charging</t>
  </si>
  <si>
    <t>Buses and Trucks - Highway Fast Charging</t>
  </si>
  <si>
    <t>Buses and Trucks - Nighttime Charging</t>
  </si>
  <si>
    <t>Buses and Trucks - Coordinated Charging</t>
  </si>
  <si>
    <t>Commercial - Convenience Charging</t>
  </si>
  <si>
    <t>Commercial - Daytime Charging</t>
  </si>
  <si>
    <t>Commercial - Highway Fast Charging</t>
  </si>
  <si>
    <t>Commercial - Nighttime Charging</t>
  </si>
  <si>
    <t>Commercial - Coordinated Charging</t>
  </si>
  <si>
    <t>Residential - Convenience Charging</t>
  </si>
  <si>
    <t>Residential - Daytime Charging</t>
  </si>
  <si>
    <t>Residential - Highway Fast Charging</t>
  </si>
  <si>
    <t>Residential - Nighttime Charging</t>
  </si>
  <si>
    <t>Residential - Coordinated Charging</t>
  </si>
  <si>
    <t>Residential - Vehicle to Home</t>
  </si>
  <si>
    <t>Residential - Vehicle to Grid</t>
  </si>
  <si>
    <t>Total forecast electricity consumption of battery electric vehicles (BEVs) and plug-in hybrid electric vehicles (PHEVs) separated by scenario and region</t>
  </si>
  <si>
    <t>These forecasts are 2022 CSIRO trajectories developed for AEMO, with uptakes rebased using data from VFACTS up to March 2023.</t>
  </si>
  <si>
    <t>BEV and PHEV (Average Half Hour Charge Profile, Weekday Profile, kW/Vehicle)</t>
  </si>
  <si>
    <t>Average split between the time of day that electric vehicles are charged, by state. These values are indicative and for a weekday in January 2040. In practice half hourly EV profiles vary slightly over the forecast period by day of week, monthly variations in distance travelled, and yearly efficiency improvements over the forecast period.</t>
  </si>
  <si>
    <t>The Vehicle to Home and the Vehicle to Grid profiles relate to charging for transport purposes, they do not include charging to support subsequent discharging for home/grid.</t>
  </si>
  <si>
    <t>The Coordinated charging and the Vehicle to Grid charging profiles do not have static time of day profiles. The Coordinated charging is applied during the demand time series development to prefer operation in low demand periods. The Vehicle to Grid system interaction is optimised as a battery in the capacity outlook and time-sequential models.</t>
  </si>
  <si>
    <t>New South Wales</t>
  </si>
  <si>
    <t>Articulated Truck, Convenience Charging</t>
  </si>
  <si>
    <t>Articulated Truck, Daytime Charging</t>
  </si>
  <si>
    <t>Articulated Truck, Highway Fast Charging</t>
  </si>
  <si>
    <t>Bus, Convenience Charging</t>
  </si>
  <si>
    <t>Bus, Daytime Charging</t>
  </si>
  <si>
    <t>Bus, Highway Fast Charging</t>
  </si>
  <si>
    <t>Large Light Commercial, Convenience Charging</t>
  </si>
  <si>
    <t>Large Light Commercial, Daytime Charging</t>
  </si>
  <si>
    <t>Large Light Commercial, Highway Fast Charging</t>
  </si>
  <si>
    <t>Large Light Commercial, Nighttime Charging</t>
  </si>
  <si>
    <t>Large Residential, Convenience Charging</t>
  </si>
  <si>
    <t>Large Residential, Daytime Charging</t>
  </si>
  <si>
    <t>Large Residential, Highway Fast Charging</t>
  </si>
  <si>
    <t>Large Residential, Nighttime Charging</t>
  </si>
  <si>
    <t>Large Residential, Vehicle to Grid - vehicle charging</t>
  </si>
  <si>
    <t>Large Residential, Vehicle to Home - vehicle charging</t>
  </si>
  <si>
    <t>Medium Light Commercial, Convenience Charging</t>
  </si>
  <si>
    <t>Medium Light Commercial, Daytime Charging</t>
  </si>
  <si>
    <t>Medium Light Commercial, Highway Fast Charging</t>
  </si>
  <si>
    <t>Medium Light Commercial, Nighttime Charging</t>
  </si>
  <si>
    <t>Medium Residential, Convenience Charging</t>
  </si>
  <si>
    <t>Medium Residential, Daytime Charging</t>
  </si>
  <si>
    <t>Medium Residential, Highway Fast Charging</t>
  </si>
  <si>
    <t>Medium Residential, Nighttime Charging</t>
  </si>
  <si>
    <t>Medium Residential, Vehicle to Grid - vehicle charging</t>
  </si>
  <si>
    <t>Medium Residential, Vehicle to Home - vehicle charging</t>
  </si>
  <si>
    <t>Motorcycle, Convenience Charging</t>
  </si>
  <si>
    <t>Motorcycle, Daytime Charging</t>
  </si>
  <si>
    <t>Motorcycle, Highway Fast Charging</t>
  </si>
  <si>
    <t>Motorcycle, Nighttime Charging</t>
  </si>
  <si>
    <t>Motorcycle, Vehicle to Grid - vehicle charging</t>
  </si>
  <si>
    <t>Motorcycle, Vehicle to Home - vehicle charging</t>
  </si>
  <si>
    <t>Rigid Truck, Convenience Charging</t>
  </si>
  <si>
    <t>Rigid Truck, Daytime Charging</t>
  </si>
  <si>
    <t>Rigid Truck, Highway Fast Charging</t>
  </si>
  <si>
    <t>Small Light Commercial, Convenience Charging</t>
  </si>
  <si>
    <t>Small Light Commercial, Daytime Charging</t>
  </si>
  <si>
    <t>Small Light Commercial, Highway Fast Charging</t>
  </si>
  <si>
    <t>Small Light Commercial, Nighttime Charging</t>
  </si>
  <si>
    <t>Small Residential, Convenience Charging</t>
  </si>
  <si>
    <t>Small Residential, Daytime Charging</t>
  </si>
  <si>
    <t>Small Residential, Highway Fast Charging</t>
  </si>
  <si>
    <t>Small Residential, Nighttime Charging</t>
  </si>
  <si>
    <t>Small Residential, Vehicle to Grid - vehicle charging</t>
  </si>
  <si>
    <t>Small Residential, Vehicle to Home - vehicle charging</t>
  </si>
  <si>
    <t>BEV and PHEV (Average Half Hour Charge Profile, Weekend Profile, kW/Vehicle)</t>
  </si>
  <si>
    <t>Average split between the time of day that electric vehicles are charged, by state. These values are indicative and for a weekend in January 2040. In practice half hourly EV profiles vary slightly over the forecast period by day of week, monthly variations in distance travelled, and yearly efficiency improvements over the forecast period.</t>
  </si>
  <si>
    <t>The following sheets contain Ausgrid uptake and profile modelling</t>
  </si>
  <si>
    <t>Step Change In Model</t>
  </si>
  <si>
    <t>Step Change Including Charging Type as a factor</t>
  </si>
  <si>
    <t>Step Change Excluding Charging Type as a factor</t>
  </si>
  <si>
    <t>Total</t>
  </si>
  <si>
    <t>BE and PHEV</t>
  </si>
  <si>
    <t>Total Resi</t>
  </si>
  <si>
    <t>Total Fleet</t>
  </si>
  <si>
    <t>Fleet light commercial</t>
  </si>
  <si>
    <t>Fleet (small and med light comm)</t>
  </si>
  <si>
    <t>% of small and med fleet</t>
  </si>
  <si>
    <t>Evenergi uptake</t>
  </si>
  <si>
    <t>Resi</t>
  </si>
  <si>
    <t>Fleet</t>
  </si>
  <si>
    <t>% Resi</t>
  </si>
  <si>
    <t>% Fleet</t>
  </si>
  <si>
    <t>AG share from 2021 forecast (CERI)</t>
  </si>
  <si>
    <t>AG</t>
  </si>
  <si>
    <t>AG Share from Evenergi 2022</t>
  </si>
  <si>
    <t>AG Share from Evenergi 2023 refresh</t>
  </si>
  <si>
    <t>AG share</t>
  </si>
  <si>
    <t>Evenergi2023</t>
  </si>
  <si>
    <t>Included</t>
  </si>
  <si>
    <t>Total included</t>
  </si>
  <si>
    <t>Total AG to NSW %</t>
  </si>
  <si>
    <t>Res + Com</t>
  </si>
  <si>
    <t>Res</t>
  </si>
  <si>
    <t xml:space="preserve">2023 Update Evenergi </t>
  </si>
  <si>
    <t xml:space="preserve">Fleet </t>
  </si>
  <si>
    <t>&lt;-- copied from fleet model</t>
  </si>
  <si>
    <t>AG Total fleet EV uptake [postcode model]</t>
  </si>
  <si>
    <t>AEMO total fleet vehicle</t>
  </si>
  <si>
    <t>AEMO total resi EV (BEV+PHEV)</t>
  </si>
  <si>
    <t>AG% to AEMO NSW+ACT Resi</t>
  </si>
  <si>
    <t>AG Total EV uptake [postcode model]</t>
  </si>
  <si>
    <t>AEMO total fleet EV (BEV+PHEV)</t>
  </si>
  <si>
    <t>AG% to AEMO NSW+ACT fleet EV</t>
  </si>
  <si>
    <t>&lt;-- copied from Resi model</t>
  </si>
  <si>
    <t>Progressive Change Scenario</t>
  </si>
  <si>
    <t>AG Total Registered vehicle [postcode model]</t>
  </si>
  <si>
    <t>AEMO total resi vehicle</t>
  </si>
  <si>
    <t>EV</t>
  </si>
  <si>
    <t>Total vehicles</t>
  </si>
  <si>
    <t>Step Change Scenario</t>
  </si>
  <si>
    <t>Green Energy Exports Scenario</t>
  </si>
  <si>
    <t>Resi+Fleet</t>
  </si>
  <si>
    <t>AEMO total EV (BEV+PHEV)</t>
  </si>
  <si>
    <r>
      <t xml:space="preserve">BEV and PHEV (Average Half Hour Charge Profile, </t>
    </r>
    <r>
      <rPr>
        <b/>
        <sz val="15"/>
        <color theme="4" tint="-0.249977111117893"/>
        <rFont val="Arial"/>
        <family val="2"/>
        <scheme val="minor"/>
      </rPr>
      <t>Weekday or Weekend</t>
    </r>
    <r>
      <rPr>
        <b/>
        <sz val="15"/>
        <color theme="3"/>
        <rFont val="Arial"/>
        <family val="2"/>
        <scheme val="minor"/>
      </rPr>
      <t xml:space="preserve"> Profile, kW/Vehicle)</t>
    </r>
  </si>
  <si>
    <r>
      <t xml:space="preserve">Average split between the time of day that electric vehicles are charged, by state. These values are indicative and for a weekday in </t>
    </r>
    <r>
      <rPr>
        <b/>
        <sz val="10"/>
        <color theme="4" tint="-0.249977111117893"/>
        <rFont val="Arial"/>
        <family val="2"/>
      </rPr>
      <t>January 2040</t>
    </r>
    <r>
      <rPr>
        <sz val="10"/>
        <color theme="1"/>
        <rFont val="Arial"/>
        <family val="2"/>
      </rPr>
      <t>. In practice half hourly EV profiles vary slightly over the forecast period by day of week, monthly variations in distance travelled, and yearly efficiency improvements over the forecast period.</t>
    </r>
  </si>
  <si>
    <t>New South Wales kW/Vehicle</t>
  </si>
  <si>
    <t>Ausgrid - kW all Vehicles</t>
  </si>
  <si>
    <t>Segment Charging type</t>
  </si>
  <si>
    <t>Charging type</t>
  </si>
  <si>
    <t>Segment L1</t>
  </si>
  <si>
    <t>Segment L2</t>
  </si>
  <si>
    <t>% Charging type</t>
  </si>
  <si>
    <t>Uptake (only included segments)</t>
  </si>
  <si>
    <t>Large Residential, Vehicle to Grid</t>
  </si>
  <si>
    <t>Large Residential, Vehicle to Home</t>
  </si>
  <si>
    <t>Medium Residential, Vehicle to Grid</t>
  </si>
  <si>
    <t>Medium Residential, Vehicle to Home</t>
  </si>
  <si>
    <t>Motorcycle, Vehicle to Grid</t>
  </si>
  <si>
    <t>Motorcycle, Vehicle to Home</t>
  </si>
  <si>
    <t>Small Residential, Vehicle to Grid</t>
  </si>
  <si>
    <t>Small Residential, Vehicle to Home</t>
  </si>
  <si>
    <t>Scenario</t>
  </si>
  <si>
    <t>EV Factors</t>
  </si>
  <si>
    <t>Year</t>
  </si>
  <si>
    <t>Peak time contribution</t>
  </si>
  <si>
    <t>Weekday Type</t>
  </si>
  <si>
    <t>Weekday</t>
  </si>
  <si>
    <t>Charging Type Included</t>
  </si>
  <si>
    <t>YES</t>
  </si>
  <si>
    <t>Shaped</t>
  </si>
  <si>
    <t>EV Segment</t>
  </si>
  <si>
    <t>Peak Time Contribution</t>
  </si>
  <si>
    <t>Average peak kW</t>
  </si>
  <si>
    <t>Constant</t>
  </si>
  <si>
    <t>Included EVs in the average</t>
  </si>
  <si>
    <t>Peak Time Contribution Weighting</t>
  </si>
  <si>
    <t>Constatnt 1</t>
  </si>
  <si>
    <t>Constatnt 2</t>
  </si>
  <si>
    <t>Shape 1</t>
  </si>
  <si>
    <t>Shape 2</t>
  </si>
  <si>
    <t>Shape 3</t>
  </si>
  <si>
    <t>Shape 4</t>
  </si>
  <si>
    <t>2023 Ausgrid forecast (based on latest IASR2023 total installed capacity in NSW scaled to Ausgrid's share)</t>
  </si>
  <si>
    <t>FY22</t>
  </si>
  <si>
    <t>FY23</t>
  </si>
  <si>
    <t>FY24</t>
  </si>
  <si>
    <t>FY25</t>
  </si>
  <si>
    <t>FY26</t>
  </si>
  <si>
    <t>FY27</t>
  </si>
  <si>
    <t>FY28</t>
  </si>
  <si>
    <t>FY29</t>
  </si>
  <si>
    <t>FY30</t>
  </si>
  <si>
    <t>FY31</t>
  </si>
  <si>
    <t>FY32</t>
  </si>
  <si>
    <t>FY33</t>
  </si>
  <si>
    <t>FY34</t>
  </si>
  <si>
    <t>FY35</t>
  </si>
  <si>
    <t>FY36</t>
  </si>
  <si>
    <t>FY37</t>
  </si>
  <si>
    <t>FY38</t>
  </si>
  <si>
    <t>FY39</t>
  </si>
  <si>
    <t>FY40</t>
  </si>
  <si>
    <t>FY41</t>
  </si>
  <si>
    <t>FY42</t>
  </si>
  <si>
    <t>FY43</t>
  </si>
  <si>
    <t>FY44</t>
  </si>
  <si>
    <t>FY45</t>
  </si>
  <si>
    <t>FY46</t>
  </si>
  <si>
    <t>FY47</t>
  </si>
  <si>
    <t>FY48</t>
  </si>
  <si>
    <t>FY49</t>
  </si>
  <si>
    <t>BTM Battery customers</t>
  </si>
  <si>
    <t>Progressive ratio (from IASR2023)</t>
  </si>
  <si>
    <t>Green Export ratio (from IASR2023)</t>
  </si>
  <si>
    <t>Solar customers</t>
  </si>
  <si>
    <t>Total impact by customers</t>
  </si>
  <si>
    <t>Battery</t>
  </si>
  <si>
    <t># Customers</t>
  </si>
  <si>
    <t>Battery Progressive Change</t>
  </si>
  <si>
    <t>Battery Step Change</t>
  </si>
  <si>
    <t>Battery Green Energy Exports</t>
  </si>
  <si>
    <t>PV Only</t>
  </si>
  <si>
    <t>PV Progressive Change</t>
  </si>
  <si>
    <t>PV Step Change</t>
  </si>
  <si>
    <t>PV Green Energy Exports</t>
  </si>
  <si>
    <t>Battery % of total NMIs</t>
  </si>
  <si>
    <t>PV Only % of total NMIs</t>
  </si>
  <si>
    <t>Reposit customer's profiles</t>
  </si>
  <si>
    <t>Average kW of 250 Reposit customers combined solar and battery customers during above 30 degree days. Avg size of the batteries is 10kWh</t>
  </si>
  <si>
    <t>12 AM</t>
  </si>
  <si>
    <t>1 AM</t>
  </si>
  <si>
    <t>2 AM</t>
  </si>
  <si>
    <t>3 AM</t>
  </si>
  <si>
    <t>4 AM</t>
  </si>
  <si>
    <t>5 AM</t>
  </si>
  <si>
    <t>6 AM</t>
  </si>
  <si>
    <t>7 AM</t>
  </si>
  <si>
    <t>8 AM</t>
  </si>
  <si>
    <t>9 AM</t>
  </si>
  <si>
    <t>10 AM</t>
  </si>
  <si>
    <t>11 AM</t>
  </si>
  <si>
    <t>12 PM</t>
  </si>
  <si>
    <t>1 PM</t>
  </si>
  <si>
    <t>2 PM</t>
  </si>
  <si>
    <t>3 PM</t>
  </si>
  <si>
    <t>4 PM</t>
  </si>
  <si>
    <t>5 PM</t>
  </si>
  <si>
    <t>6 PM</t>
  </si>
  <si>
    <t>7 PM</t>
  </si>
  <si>
    <t>8 PM</t>
  </si>
  <si>
    <t>9 PM</t>
  </si>
  <si>
    <t>10 PM</t>
  </si>
  <si>
    <t>11 PM</t>
  </si>
  <si>
    <t>Solar/battery</t>
  </si>
  <si>
    <t>Solar only</t>
  </si>
  <si>
    <t>Avg MW during peak</t>
  </si>
  <si>
    <t>L2</t>
  </si>
  <si>
    <t>Buses and Trucks</t>
  </si>
  <si>
    <t>Commercial</t>
  </si>
  <si>
    <t>Residential</t>
  </si>
  <si>
    <t>Ausgrid’s 2024-29 Revised Proposal</t>
  </si>
  <si>
    <t>Attachment 5.7.10: Ausgrid IASR2023 Ausgrid Uptake and profiles model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</si>
</sst>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3" formatCode="_-* #,##0.00_-;\-* #,##0.00_-;_-* &quot;-&quot;??_-;_-@_-"/>
    <numFmt numFmtId="164" formatCode="0.00000%"/>
    <numFmt numFmtId="165" formatCode="0.0000%"/>
    <numFmt numFmtId="166" formatCode="0.00000"/>
    <numFmt numFmtId="167" formatCode="0.0000"/>
    <numFmt numFmtId="168" formatCode="_-* #,##0_-;\-* #,##0_-;_-* &quot;-&quot;??_-;_-@_-"/>
    <numFmt numFmtId="169" formatCode="0.000"/>
    <numFmt numFmtId="170" formatCode="#,##0_ ;\-#,##0\ "/>
    <numFmt numFmtId="171" formatCode="0.0%"/>
    <numFmt numFmtId="172" formatCode="hh:mm"/>
    <numFmt numFmtId="173" formatCode="[$-C09]d\ mmmm\ yyyy;@"/>
  </numFmts>
  <fonts count="60" x14ac:knownFonts="1">
    <font>
      <sz val="11"/>
      <color theme="1"/>
      <name val="Arial"/>
      <family val="2"/>
      <scheme val="minor"/>
    </font>
    <font>
      <sz val="11"/>
      <color theme="1"/>
      <name val="Arial"/>
      <family val="2"/>
      <scheme val="minor"/>
    </font>
    <font>
      <b/>
      <sz val="15"/>
      <color theme="3"/>
      <name val="Arial"/>
      <family val="2"/>
      <scheme val="minor"/>
    </font>
    <font>
      <b/>
      <sz val="11"/>
      <color theme="3"/>
      <name val="Arial"/>
      <family val="2"/>
      <scheme val="minor"/>
    </font>
    <font>
      <b/>
      <sz val="11"/>
      <color rgb="FF00B050"/>
      <name val="Arial"/>
      <family val="2"/>
    </font>
    <font>
      <u/>
      <sz val="8"/>
      <name val="Arial"/>
      <family val="2"/>
    </font>
    <font>
      <sz val="10"/>
      <color theme="1"/>
      <name val="Arial"/>
      <family val="2"/>
      <scheme val="minor"/>
    </font>
    <font>
      <b/>
      <sz val="12"/>
      <color theme="1"/>
      <name val="Arial"/>
      <family val="2"/>
    </font>
    <font>
      <b/>
      <u/>
      <sz val="12"/>
      <color theme="4"/>
      <name val="Arial"/>
      <family val="2"/>
    </font>
    <font>
      <sz val="10"/>
      <color theme="1"/>
      <name val="Arial"/>
      <family val="2"/>
    </font>
    <font>
      <b/>
      <i/>
      <sz val="12"/>
      <color theme="1"/>
      <name val="Arial"/>
      <family val="2"/>
      <scheme val="minor"/>
    </font>
    <font>
      <sz val="11"/>
      <color theme="0"/>
      <name val="Arial Bold"/>
      <family val="2"/>
      <scheme val="major"/>
    </font>
    <font>
      <sz val="10"/>
      <name val="Arial"/>
      <family val="2"/>
    </font>
    <font>
      <sz val="8"/>
      <name val="Arial"/>
      <family val="2"/>
      <scheme val="minor"/>
    </font>
    <font>
      <b/>
      <sz val="16"/>
      <color theme="3"/>
      <name val="Arial"/>
      <family val="2"/>
      <scheme val="minor"/>
    </font>
    <font>
      <b/>
      <sz val="10"/>
      <color theme="3"/>
      <name val="Arial"/>
      <family val="2"/>
      <scheme val="minor"/>
    </font>
    <font>
      <b/>
      <sz val="8"/>
      <color theme="3"/>
      <name val="Arial"/>
      <family val="2"/>
      <scheme val="minor"/>
    </font>
    <font>
      <sz val="8"/>
      <color theme="1"/>
      <name val="Arial"/>
      <family val="2"/>
      <scheme val="minor"/>
    </font>
    <font>
      <b/>
      <sz val="18"/>
      <name val="Arial"/>
      <family val="2"/>
      <scheme val="minor"/>
    </font>
    <font>
      <sz val="11"/>
      <color theme="1"/>
      <name val="Arial"/>
      <family val="2"/>
    </font>
    <font>
      <u/>
      <sz val="11"/>
      <color theme="10"/>
      <name val="Arial"/>
      <family val="2"/>
      <scheme val="minor"/>
    </font>
    <font>
      <sz val="10"/>
      <color theme="1"/>
      <name val="Arial Bold"/>
      <family val="2"/>
      <scheme val="major"/>
    </font>
    <font>
      <sz val="11"/>
      <color theme="1"/>
      <name val="Arial Bold"/>
      <family val="2"/>
      <scheme val="major"/>
    </font>
    <font>
      <b/>
      <sz val="11"/>
      <color theme="1"/>
      <name val="Arial"/>
      <family val="2"/>
      <scheme val="minor"/>
    </font>
    <font>
      <sz val="11"/>
      <color rgb="FF000000"/>
      <name val="Calibri"/>
      <family val="2"/>
    </font>
    <font>
      <sz val="11"/>
      <color rgb="FF000000"/>
      <name val="Arial"/>
      <family val="2"/>
      <scheme val="minor"/>
    </font>
    <font>
      <sz val="11"/>
      <color rgb="FF444444"/>
      <name val="Arial"/>
      <family val="2"/>
    </font>
    <font>
      <sz val="10"/>
      <color rgb="FF444444"/>
      <name val="Arial"/>
      <family val="2"/>
    </font>
    <font>
      <b/>
      <sz val="9"/>
      <color theme="3"/>
      <name val="Arial"/>
      <family val="2"/>
      <scheme val="minor"/>
    </font>
    <font>
      <sz val="10"/>
      <color theme="0"/>
      <name val="Arial Bold"/>
      <family val="2"/>
      <scheme val="major"/>
    </font>
    <font>
      <b/>
      <sz val="11"/>
      <color theme="1"/>
      <name val="Arial Bold"/>
      <family val="2"/>
      <scheme val="major"/>
    </font>
    <font>
      <b/>
      <sz val="10"/>
      <color theme="4" tint="-0.249977111117893"/>
      <name val="Arial"/>
      <family val="2"/>
    </font>
    <font>
      <b/>
      <sz val="15"/>
      <color theme="4" tint="-0.249977111117893"/>
      <name val="Arial"/>
      <family val="2"/>
      <scheme val="minor"/>
    </font>
    <font>
      <sz val="11"/>
      <color theme="1"/>
      <name val="Calibri"/>
      <family val="2"/>
    </font>
    <font>
      <b/>
      <sz val="11"/>
      <color theme="1"/>
      <name val="Calibri"/>
      <family val="2"/>
    </font>
    <font>
      <b/>
      <sz val="10"/>
      <color theme="1"/>
      <name val="Calibri"/>
      <family val="2"/>
    </font>
    <font>
      <b/>
      <sz val="10"/>
      <name val="Arial"/>
      <family val="2"/>
      <scheme val="minor"/>
    </font>
    <font>
      <b/>
      <sz val="11"/>
      <name val="Arial Bold"/>
      <family val="2"/>
      <scheme val="major"/>
    </font>
    <font>
      <sz val="14"/>
      <color theme="1"/>
      <name val="Arial Bold"/>
      <family val="2"/>
      <scheme val="major"/>
    </font>
    <font>
      <sz val="14"/>
      <name val="Arial Bold"/>
      <family val="2"/>
      <scheme val="major"/>
    </font>
    <font>
      <b/>
      <sz val="14"/>
      <color theme="1"/>
      <name val="Calibri"/>
      <family val="2"/>
    </font>
    <font>
      <b/>
      <sz val="10"/>
      <color theme="0"/>
      <name val="Arial Bold"/>
      <family val="2"/>
      <scheme val="major"/>
    </font>
    <font>
      <b/>
      <sz val="16"/>
      <color theme="0"/>
      <name val="Arial Bold"/>
      <family val="2"/>
      <scheme val="major"/>
    </font>
    <font>
      <b/>
      <sz val="18"/>
      <color theme="0"/>
      <name val="Arial Bold"/>
      <family val="2"/>
      <scheme val="major"/>
    </font>
    <font>
      <b/>
      <sz val="11"/>
      <color theme="0"/>
      <name val="Arial"/>
      <family val="2"/>
      <scheme val="minor"/>
    </font>
    <font>
      <sz val="11"/>
      <color rgb="FFFF0000"/>
      <name val="Arial"/>
      <family val="2"/>
      <scheme val="minor"/>
    </font>
    <font>
      <b/>
      <sz val="11"/>
      <color rgb="FFFF0000"/>
      <name val="Arial"/>
      <family val="2"/>
      <scheme val="minor"/>
    </font>
    <font>
      <b/>
      <sz val="9"/>
      <name val="Arial"/>
      <family val="2"/>
    </font>
    <font>
      <b/>
      <sz val="14"/>
      <color theme="1"/>
      <name val="Arial"/>
      <family val="2"/>
      <scheme val="minor"/>
    </font>
    <font>
      <b/>
      <sz val="11"/>
      <color rgb="FF000000"/>
      <name val="Calibri"/>
      <family val="2"/>
    </font>
    <font>
      <b/>
      <sz val="16"/>
      <name val="Calibri"/>
      <family val="2"/>
    </font>
    <font>
      <b/>
      <sz val="11"/>
      <name val="Calibri"/>
      <family val="2"/>
    </font>
    <font>
      <b/>
      <u/>
      <sz val="11"/>
      <color theme="0"/>
      <name val="Calibri"/>
      <family val="2"/>
    </font>
    <font>
      <u/>
      <sz val="11"/>
      <color rgb="FF000000"/>
      <name val="Calibri"/>
      <family val="2"/>
    </font>
    <font>
      <sz val="11"/>
      <color rgb="FFFF0000"/>
      <name val="Calibri"/>
      <family val="2"/>
    </font>
    <font>
      <b/>
      <sz val="12"/>
      <color rgb="FFFF0000"/>
      <name val="Arial"/>
      <family val="2"/>
      <scheme val="minor"/>
    </font>
    <font>
      <sz val="9"/>
      <name val="Arial"/>
      <family val="2"/>
    </font>
    <font>
      <sz val="9"/>
      <color theme="1"/>
      <name val="Arial"/>
      <family val="2"/>
    </font>
    <font>
      <sz val="14"/>
      <color rgb="FF0070C0"/>
      <name val="Arial"/>
      <family val="2"/>
    </font>
    <font>
      <b/>
      <sz val="20"/>
      <color rgb="FF002060"/>
      <name val="Arial"/>
      <family val="2"/>
    </font>
  </fonts>
  <fills count="25">
    <fill>
      <patternFill patternType="none"/>
    </fill>
    <fill>
      <patternFill patternType="gray125"/>
    </fill>
    <fill>
      <patternFill patternType="solid">
        <fgColor rgb="FFF2F2F2"/>
      </patternFill>
    </fill>
    <fill>
      <patternFill patternType="solid">
        <fgColor theme="4"/>
      </patternFill>
    </fill>
    <fill>
      <patternFill patternType="solid">
        <fgColor theme="5"/>
      </patternFill>
    </fill>
    <fill>
      <patternFill patternType="solid">
        <fgColor theme="0" tint="-4.9989318521683403E-2"/>
        <bgColor indexed="64"/>
      </patternFill>
    </fill>
    <fill>
      <patternFill patternType="solid">
        <fgColor theme="0"/>
        <bgColor indexed="64"/>
      </patternFill>
    </fill>
    <fill>
      <patternFill patternType="solid">
        <fgColor rgb="FFF2F2F2"/>
        <bgColor indexed="64"/>
      </patternFill>
    </fill>
    <fill>
      <patternFill patternType="solid">
        <fgColor rgb="FFE9E7E2"/>
        <bgColor rgb="FF000000"/>
      </patternFill>
    </fill>
    <fill>
      <patternFill patternType="solid">
        <fgColor theme="0"/>
        <bgColor rgb="FF000000"/>
      </patternFill>
    </fill>
    <fill>
      <patternFill patternType="solid">
        <fgColor rgb="FFF9F9F9"/>
        <bgColor indexed="64"/>
      </patternFill>
    </fill>
    <fill>
      <patternFill patternType="solid">
        <fgColor theme="1" tint="0.89999084444715716"/>
        <bgColor indexed="64"/>
      </patternFill>
    </fill>
    <fill>
      <patternFill patternType="solid">
        <fgColor rgb="FF92D050"/>
        <bgColor indexed="64"/>
      </patternFill>
    </fill>
    <fill>
      <patternFill patternType="solid">
        <fgColor theme="2" tint="-0.249977111117893"/>
        <bgColor indexed="64"/>
      </patternFill>
    </fill>
    <fill>
      <patternFill patternType="solid">
        <fgColor theme="9" tint="-0.499984740745262"/>
        <bgColor indexed="64"/>
      </patternFill>
    </fill>
    <fill>
      <patternFill patternType="solid">
        <fgColor theme="7" tint="-0.499984740745262"/>
        <bgColor indexed="64"/>
      </patternFill>
    </fill>
    <fill>
      <patternFill patternType="solid">
        <fgColor rgb="FFFF0000"/>
        <bgColor indexed="64"/>
      </patternFill>
    </fill>
    <fill>
      <patternFill patternType="solid">
        <fgColor rgb="FF002060"/>
        <bgColor indexed="64"/>
      </patternFill>
    </fill>
    <fill>
      <patternFill patternType="solid">
        <fgColor theme="2" tint="-0.249977111117893"/>
        <bgColor indexed="65"/>
      </patternFill>
    </fill>
    <fill>
      <patternFill patternType="solid">
        <fgColor theme="2" tint="-0.249977111117893"/>
        <bgColor rgb="FF000000"/>
      </patternFill>
    </fill>
    <fill>
      <patternFill patternType="solid">
        <fgColor rgb="FFD9E1F2"/>
        <bgColor rgb="FF000000"/>
      </patternFill>
    </fill>
    <fill>
      <patternFill patternType="solid">
        <fgColor rgb="FFFFF2CC"/>
        <bgColor rgb="FF000000"/>
      </patternFill>
    </fill>
    <fill>
      <patternFill patternType="solid">
        <fgColor rgb="FFE2EFDA"/>
        <bgColor rgb="FF000000"/>
      </patternFill>
    </fill>
    <fill>
      <patternFill patternType="solid">
        <fgColor rgb="FFFFC000"/>
        <bgColor indexed="64"/>
      </patternFill>
    </fill>
    <fill>
      <patternFill patternType="solid">
        <fgColor rgb="FFFFC000"/>
        <bgColor rgb="FF000000"/>
      </patternFill>
    </fill>
  </fills>
  <borders count="31">
    <border>
      <left/>
      <right/>
      <top/>
      <bottom/>
      <diagonal/>
    </border>
    <border>
      <left/>
      <right/>
      <top/>
      <bottom style="thick">
        <color theme="4"/>
      </bottom>
      <diagonal/>
    </border>
    <border>
      <left/>
      <right/>
      <top/>
      <bottom style="medium">
        <color theme="4" tint="0.39997558519241921"/>
      </bottom>
      <diagonal/>
    </border>
    <border>
      <left style="medium">
        <color theme="0"/>
      </left>
      <right style="medium">
        <color theme="0"/>
      </right>
      <top style="medium">
        <color theme="0"/>
      </top>
      <bottom style="medium">
        <color theme="0"/>
      </bottom>
      <diagonal/>
    </border>
    <border>
      <left style="medium">
        <color rgb="FFFFFFFF"/>
      </left>
      <right style="medium">
        <color rgb="FFFFFFFF"/>
      </right>
      <top style="medium">
        <color rgb="FFFFFFFF"/>
      </top>
      <bottom style="medium">
        <color rgb="FFFFFFFF"/>
      </bottom>
      <diagonal/>
    </border>
    <border>
      <left style="medium">
        <color rgb="FFFFFFFF"/>
      </left>
      <right style="medium">
        <color rgb="FFFFFFFF"/>
      </right>
      <top/>
      <bottom style="medium">
        <color rgb="FFFFFFFF"/>
      </bottom>
      <diagonal/>
    </border>
    <border>
      <left/>
      <right style="medium">
        <color rgb="FFFFFFFF"/>
      </right>
      <top style="medium">
        <color rgb="FFFFFFFF"/>
      </top>
      <bottom style="medium">
        <color rgb="FFFFFFFF"/>
      </bottom>
      <diagonal/>
    </border>
    <border>
      <left/>
      <right style="medium">
        <color rgb="FFFFFFFF"/>
      </right>
      <top/>
      <bottom style="medium">
        <color rgb="FFFFFFFF"/>
      </bottom>
      <diagonal/>
    </border>
    <border>
      <left style="thin">
        <color rgb="FF0070C0"/>
      </left>
      <right style="thin">
        <color theme="9" tint="-9.9948118533890809E-2"/>
      </right>
      <top style="thin">
        <color rgb="FF0070C0"/>
      </top>
      <bottom style="thin">
        <color theme="9" tint="-9.9948118533890809E-2"/>
      </bottom>
      <diagonal/>
    </border>
    <border>
      <left style="thin">
        <color rgb="FF0070C0"/>
      </left>
      <right/>
      <top style="thin">
        <color theme="9" tint="-9.9948118533890809E-2"/>
      </top>
      <bottom style="thin">
        <color theme="9" tint="-9.9948118533890809E-2"/>
      </bottom>
      <diagonal/>
    </border>
    <border>
      <left style="thin">
        <color theme="9" tint="-9.9948118533890809E-2"/>
      </left>
      <right style="thin">
        <color rgb="FF0070C0"/>
      </right>
      <top style="thin">
        <color rgb="FF0070C0"/>
      </top>
      <bottom/>
      <diagonal/>
    </border>
    <border>
      <left style="thin">
        <color rgb="FFFF0000"/>
      </left>
      <right style="thin">
        <color rgb="FFFF0000"/>
      </right>
      <top style="thin">
        <color rgb="FFFF0000"/>
      </top>
      <bottom style="thin">
        <color rgb="FFFF0000"/>
      </bottom>
      <diagonal/>
    </border>
    <border>
      <left style="thin">
        <color rgb="FF0070C0"/>
      </left>
      <right/>
      <top style="thin">
        <color theme="9" tint="-9.9948118533890809E-2"/>
      </top>
      <bottom style="thin">
        <color rgb="FF0070C0"/>
      </bottom>
      <diagonal/>
    </border>
    <border>
      <left/>
      <right style="medium">
        <color theme="0"/>
      </right>
      <top style="medium">
        <color theme="0"/>
      </top>
      <bottom style="medium">
        <color theme="0"/>
      </bottom>
      <diagonal/>
    </border>
    <border>
      <left style="medium">
        <color theme="0"/>
      </left>
      <right style="medium">
        <color theme="0"/>
      </right>
      <top style="medium">
        <color theme="0"/>
      </top>
      <bottom/>
      <diagonal/>
    </border>
    <border>
      <left style="medium">
        <color theme="0"/>
      </left>
      <right style="medium">
        <color theme="0"/>
      </right>
      <top/>
      <bottom style="medium">
        <color theme="0"/>
      </bottom>
      <diagonal/>
    </border>
    <border>
      <left style="thin">
        <color indexed="64"/>
      </left>
      <right style="medium">
        <color theme="0"/>
      </right>
      <top style="thin">
        <color indexed="64"/>
      </top>
      <bottom style="thin">
        <color indexed="64"/>
      </bottom>
      <diagonal/>
    </border>
    <border>
      <left style="medium">
        <color theme="0"/>
      </left>
      <right style="medium">
        <color theme="0"/>
      </right>
      <top style="thin">
        <color indexed="64"/>
      </top>
      <bottom style="thin">
        <color indexed="64"/>
      </bottom>
      <diagonal/>
    </border>
    <border>
      <left style="medium">
        <color theme="0"/>
      </left>
      <right style="thin">
        <color indexed="64"/>
      </right>
      <top style="thin">
        <color indexed="64"/>
      </top>
      <bottom style="thin">
        <color indexed="64"/>
      </bottom>
      <diagonal/>
    </border>
    <border>
      <left style="medium">
        <color theme="0"/>
      </left>
      <right style="medium">
        <color theme="0"/>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right style="medium">
        <color indexed="64"/>
      </right>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s>
  <cellStyleXfs count="11">
    <xf numFmtId="0" fontId="0" fillId="0" borderId="0"/>
    <xf numFmtId="43" fontId="1" fillId="0" borderId="0" applyFont="0" applyFill="0" applyBorder="0" applyAlignment="0" applyProtection="0"/>
    <xf numFmtId="9" fontId="1" fillId="0" borderId="0" applyFont="0" applyFill="0" applyBorder="0" applyAlignment="0" applyProtection="0"/>
    <xf numFmtId="0" fontId="2" fillId="0" borderId="1" applyNumberFormat="0" applyFill="0" applyAlignment="0" applyProtection="0"/>
    <xf numFmtId="0" fontId="3" fillId="0" borderId="2" applyNumberFormat="0" applyFill="0" applyAlignment="0" applyProtection="0"/>
    <xf numFmtId="0" fontId="5" fillId="0" borderId="0" applyNumberFormat="0" applyFill="0" applyBorder="0" applyAlignment="0" applyProtection="0"/>
    <xf numFmtId="0" fontId="11" fillId="3" borderId="0" applyNumberFormat="0" applyBorder="0" applyAlignment="0" applyProtection="0"/>
    <xf numFmtId="0" fontId="11" fillId="4" borderId="0" applyNumberFormat="0" applyBorder="0" applyAlignment="0" applyProtection="0"/>
    <xf numFmtId="0" fontId="20" fillId="0" borderId="0" applyNumberFormat="0" applyFill="0" applyBorder="0" applyAlignment="0" applyProtection="0"/>
    <xf numFmtId="0" fontId="25" fillId="0" borderId="0"/>
    <xf numFmtId="9" fontId="25" fillId="0" borderId="0" applyFont="0" applyFill="0" applyBorder="0" applyAlignment="0" applyProtection="0"/>
  </cellStyleXfs>
  <cellXfs count="206">
    <xf numFmtId="0" fontId="0" fillId="0" borderId="0" xfId="0"/>
    <xf numFmtId="0" fontId="4" fillId="5" borderId="0" xfId="0" applyFont="1" applyFill="1"/>
    <xf numFmtId="0" fontId="5" fillId="5" borderId="0" xfId="5" applyFill="1"/>
    <xf numFmtId="0" fontId="6" fillId="5" borderId="0" xfId="0" applyFont="1" applyFill="1"/>
    <xf numFmtId="0" fontId="6" fillId="6" borderId="0" xfId="0" applyFont="1" applyFill="1"/>
    <xf numFmtId="0" fontId="2" fillId="5" borderId="1" xfId="3" applyFill="1" applyAlignment="1"/>
    <xf numFmtId="0" fontId="2" fillId="5" borderId="1" xfId="3" applyFill="1"/>
    <xf numFmtId="0" fontId="7" fillId="5" borderId="0" xfId="0" applyFont="1" applyFill="1" applyAlignment="1">
      <alignment horizontal="right"/>
    </xf>
    <xf numFmtId="0" fontId="8" fillId="5" borderId="0" xfId="5" applyFont="1" applyFill="1"/>
    <xf numFmtId="0" fontId="9" fillId="5" borderId="0" xfId="0" applyFont="1" applyFill="1"/>
    <xf numFmtId="0" fontId="10" fillId="5" borderId="0" xfId="0" applyFont="1" applyFill="1"/>
    <xf numFmtId="0" fontId="3" fillId="5" borderId="2" xfId="4" applyFill="1"/>
    <xf numFmtId="0" fontId="11" fillId="3" borderId="3" xfId="6" applyBorder="1" applyAlignment="1">
      <alignment horizontal="left" vertical="center" wrapText="1"/>
    </xf>
    <xf numFmtId="0" fontId="11" fillId="3" borderId="3" xfId="6" applyBorder="1" applyAlignment="1">
      <alignment horizontal="center" vertical="center" wrapText="1"/>
    </xf>
    <xf numFmtId="0" fontId="11" fillId="4" borderId="3" xfId="7" applyBorder="1" applyAlignment="1">
      <alignment horizontal="left"/>
    </xf>
    <xf numFmtId="0" fontId="6" fillId="7" borderId="0" xfId="0" applyFont="1" applyFill="1"/>
    <xf numFmtId="164" fontId="6" fillId="5" borderId="0" xfId="2" applyNumberFormat="1" applyFont="1" applyFill="1"/>
    <xf numFmtId="165" fontId="6" fillId="5" borderId="0" xfId="2" applyNumberFormat="1" applyFont="1" applyFill="1"/>
    <xf numFmtId="0" fontId="3" fillId="2" borderId="2" xfId="4" applyFill="1"/>
    <xf numFmtId="9" fontId="6" fillId="5" borderId="0" xfId="2" applyFont="1" applyFill="1"/>
    <xf numFmtId="20" fontId="11" fillId="3" borderId="3" xfId="6" applyNumberFormat="1" applyBorder="1" applyAlignment="1">
      <alignment horizontal="center" vertical="center" wrapText="1"/>
    </xf>
    <xf numFmtId="2" fontId="12" fillId="0" borderId="4" xfId="0" applyNumberFormat="1" applyFont="1" applyBorder="1"/>
    <xf numFmtId="2" fontId="12" fillId="0" borderId="6" xfId="0" applyNumberFormat="1" applyFont="1" applyBorder="1"/>
    <xf numFmtId="2" fontId="6" fillId="5" borderId="0" xfId="0" applyNumberFormat="1" applyFont="1" applyFill="1"/>
    <xf numFmtId="2" fontId="6" fillId="6" borderId="0" xfId="0" applyNumberFormat="1" applyFont="1" applyFill="1"/>
    <xf numFmtId="2" fontId="12" fillId="8" borderId="5" xfId="0" applyNumberFormat="1" applyFont="1" applyFill="1" applyBorder="1"/>
    <xf numFmtId="2" fontId="12" fillId="8" borderId="7" xfId="0" applyNumberFormat="1" applyFont="1" applyFill="1" applyBorder="1"/>
    <xf numFmtId="2" fontId="12" fillId="0" borderId="5" xfId="0" applyNumberFormat="1" applyFont="1" applyBorder="1"/>
    <xf numFmtId="2" fontId="12" fillId="0" borderId="7" xfId="0" applyNumberFormat="1" applyFont="1" applyBorder="1"/>
    <xf numFmtId="43" fontId="6" fillId="5" borderId="0" xfId="1" applyFont="1" applyFill="1"/>
    <xf numFmtId="0" fontId="0" fillId="0" borderId="3" xfId="0" applyBorder="1" applyAlignment="1">
      <alignment horizontal="left"/>
    </xf>
    <xf numFmtId="0" fontId="0" fillId="0" borderId="3" xfId="0" applyBorder="1"/>
    <xf numFmtId="0" fontId="12" fillId="8" borderId="3" xfId="0" applyFont="1" applyFill="1" applyBorder="1"/>
    <xf numFmtId="0" fontId="12" fillId="9" borderId="3" xfId="0" applyFont="1" applyFill="1" applyBorder="1"/>
    <xf numFmtId="0" fontId="14" fillId="5" borderId="0" xfId="4" applyFont="1" applyFill="1" applyBorder="1"/>
    <xf numFmtId="0" fontId="15" fillId="5" borderId="0" xfId="4" applyFont="1" applyFill="1" applyBorder="1"/>
    <xf numFmtId="0" fontId="6" fillId="0" borderId="3" xfId="0" applyFont="1" applyBorder="1" applyAlignment="1">
      <alignment horizontal="left"/>
    </xf>
    <xf numFmtId="0" fontId="6" fillId="0" borderId="3" xfId="0" applyFont="1" applyBorder="1"/>
    <xf numFmtId="0" fontId="16" fillId="5" borderId="0" xfId="4" applyFont="1" applyFill="1" applyBorder="1"/>
    <xf numFmtId="0" fontId="17" fillId="0" borderId="3" xfId="0" applyFont="1" applyBorder="1" applyAlignment="1">
      <alignment horizontal="left"/>
    </xf>
    <xf numFmtId="0" fontId="17" fillId="0" borderId="3" xfId="0" applyFont="1" applyBorder="1"/>
    <xf numFmtId="0" fontId="18" fillId="10" borderId="1" xfId="3" applyFont="1" applyFill="1"/>
    <xf numFmtId="0" fontId="0" fillId="10" borderId="0" xfId="0" applyFill="1"/>
    <xf numFmtId="0" fontId="0" fillId="10" borderId="0" xfId="0" quotePrefix="1" applyFill="1" applyAlignment="1">
      <alignment horizontal="left" indent="2"/>
    </xf>
    <xf numFmtId="0" fontId="0" fillId="10" borderId="0" xfId="0" applyFill="1" applyAlignment="1">
      <alignment horizontal="left" indent="2"/>
    </xf>
    <xf numFmtId="0" fontId="0" fillId="6" borderId="3" xfId="0" applyFill="1" applyBorder="1"/>
    <xf numFmtId="0" fontId="20" fillId="10" borderId="0" xfId="8" applyFill="1"/>
    <xf numFmtId="0" fontId="21" fillId="7" borderId="0" xfId="0" applyFont="1" applyFill="1"/>
    <xf numFmtId="0" fontId="22" fillId="0" borderId="0" xfId="0" applyFont="1"/>
    <xf numFmtId="9" fontId="21" fillId="5" borderId="0" xfId="2" applyFont="1" applyFill="1"/>
    <xf numFmtId="0" fontId="21" fillId="6" borderId="0" xfId="0" applyFont="1" applyFill="1"/>
    <xf numFmtId="166" fontId="6" fillId="5" borderId="0" xfId="2" applyNumberFormat="1" applyFont="1" applyFill="1"/>
    <xf numFmtId="167" fontId="6" fillId="5" borderId="0" xfId="2" applyNumberFormat="1" applyFont="1" applyFill="1"/>
    <xf numFmtId="0" fontId="23" fillId="10" borderId="0" xfId="0" applyFont="1" applyFill="1"/>
    <xf numFmtId="9" fontId="0" fillId="0" borderId="0" xfId="2" applyFont="1"/>
    <xf numFmtId="9" fontId="24" fillId="0" borderId="0" xfId="0" applyNumberFormat="1" applyFont="1"/>
    <xf numFmtId="0" fontId="24" fillId="0" borderId="0" xfId="0" applyFont="1"/>
    <xf numFmtId="0" fontId="26" fillId="0" borderId="0" xfId="0" applyFont="1"/>
    <xf numFmtId="0" fontId="27" fillId="0" borderId="0" xfId="0" applyFont="1"/>
    <xf numFmtId="0" fontId="23" fillId="0" borderId="0" xfId="0" applyFont="1"/>
    <xf numFmtId="0" fontId="28" fillId="5" borderId="0" xfId="4" applyFont="1" applyFill="1" applyBorder="1"/>
    <xf numFmtId="0" fontId="6" fillId="0" borderId="0" xfId="0" applyFont="1"/>
    <xf numFmtId="0" fontId="15" fillId="5" borderId="2" xfId="4" applyFont="1" applyFill="1"/>
    <xf numFmtId="0" fontId="29" fillId="3" borderId="3" xfId="6" applyFont="1" applyBorder="1" applyAlignment="1">
      <alignment horizontal="left" vertical="center" wrapText="1"/>
    </xf>
    <xf numFmtId="0" fontId="29" fillId="3" borderId="3" xfId="6" applyFont="1" applyBorder="1" applyAlignment="1">
      <alignment horizontal="center" vertical="center" wrapText="1"/>
    </xf>
    <xf numFmtId="0" fontId="29" fillId="4" borderId="3" xfId="7" applyFont="1" applyBorder="1" applyAlignment="1">
      <alignment horizontal="left"/>
    </xf>
    <xf numFmtId="168" fontId="12" fillId="9" borderId="3" xfId="1" applyNumberFormat="1" applyFont="1" applyFill="1" applyBorder="1"/>
    <xf numFmtId="168" fontId="12" fillId="8" borderId="3" xfId="1" applyNumberFormat="1" applyFont="1" applyFill="1" applyBorder="1"/>
    <xf numFmtId="168" fontId="12" fillId="0" borderId="4" xfId="1" applyNumberFormat="1" applyFont="1" applyBorder="1"/>
    <xf numFmtId="43" fontId="0" fillId="0" borderId="0" xfId="0" applyNumberFormat="1"/>
    <xf numFmtId="9" fontId="0" fillId="5" borderId="0" xfId="2" applyFont="1" applyFill="1"/>
    <xf numFmtId="43" fontId="30" fillId="0" borderId="0" xfId="0" applyNumberFormat="1" applyFont="1"/>
    <xf numFmtId="0" fontId="33" fillId="0" borderId="0" xfId="0" applyFont="1"/>
    <xf numFmtId="0" fontId="34" fillId="0" borderId="0" xfId="0" applyFont="1"/>
    <xf numFmtId="0" fontId="35" fillId="7" borderId="0" xfId="0" applyFont="1" applyFill="1"/>
    <xf numFmtId="0" fontId="33" fillId="11" borderId="0" xfId="0" applyFont="1" applyFill="1"/>
    <xf numFmtId="9" fontId="33" fillId="11" borderId="0" xfId="2" applyFont="1" applyFill="1"/>
    <xf numFmtId="168" fontId="33" fillId="11" borderId="0" xfId="1" applyNumberFormat="1" applyFont="1" applyFill="1"/>
    <xf numFmtId="9" fontId="33" fillId="0" borderId="0" xfId="2" applyFont="1"/>
    <xf numFmtId="168" fontId="33" fillId="0" borderId="0" xfId="1" applyNumberFormat="1" applyFont="1"/>
    <xf numFmtId="9" fontId="22" fillId="0" borderId="0" xfId="2" applyFont="1"/>
    <xf numFmtId="169" fontId="22" fillId="0" borderId="0" xfId="0" applyNumberFormat="1" applyFont="1"/>
    <xf numFmtId="2" fontId="22" fillId="0" borderId="0" xfId="0" applyNumberFormat="1" applyFont="1"/>
    <xf numFmtId="0" fontId="0" fillId="0" borderId="0" xfId="0" applyAlignment="1">
      <alignment horizontal="center" vertical="center"/>
    </xf>
    <xf numFmtId="0" fontId="22" fillId="0" borderId="0" xfId="0" applyFont="1" applyAlignment="1">
      <alignment horizontal="center" vertical="center"/>
    </xf>
    <xf numFmtId="0" fontId="11" fillId="13" borderId="3" xfId="7" applyFill="1" applyBorder="1" applyAlignment="1">
      <alignment horizontal="left"/>
    </xf>
    <xf numFmtId="0" fontId="11" fillId="14" borderId="3" xfId="7" applyFill="1" applyBorder="1" applyAlignment="1">
      <alignment horizontal="left"/>
    </xf>
    <xf numFmtId="0" fontId="11" fillId="15" borderId="3" xfId="7" applyFill="1" applyBorder="1" applyAlignment="1">
      <alignment horizontal="left"/>
    </xf>
    <xf numFmtId="0" fontId="41" fillId="3" borderId="3" xfId="6" applyFont="1" applyBorder="1" applyAlignment="1">
      <alignment horizontal="center" vertical="center" wrapText="1"/>
    </xf>
    <xf numFmtId="0" fontId="38" fillId="12" borderId="11" xfId="0" applyFont="1" applyFill="1" applyBorder="1" applyAlignment="1">
      <alignment horizontal="center" vertical="center"/>
    </xf>
    <xf numFmtId="0" fontId="39" fillId="12" borderId="11" xfId="0" applyFont="1" applyFill="1" applyBorder="1" applyAlignment="1">
      <alignment horizontal="center" vertical="center"/>
    </xf>
    <xf numFmtId="170" fontId="42" fillId="16" borderId="11" xfId="0" applyNumberFormat="1" applyFont="1" applyFill="1" applyBorder="1" applyAlignment="1">
      <alignment horizontal="center" vertical="center"/>
    </xf>
    <xf numFmtId="2" fontId="0" fillId="0" borderId="0" xfId="0" applyNumberFormat="1"/>
    <xf numFmtId="0" fontId="0" fillId="13" borderId="0" xfId="0" applyFill="1"/>
    <xf numFmtId="0" fontId="29" fillId="18" borderId="3" xfId="7" applyFont="1" applyFill="1" applyBorder="1" applyAlignment="1">
      <alignment horizontal="left"/>
    </xf>
    <xf numFmtId="168" fontId="12" fillId="19" borderId="3" xfId="1" applyNumberFormat="1" applyFont="1" applyFill="1" applyBorder="1"/>
    <xf numFmtId="168" fontId="0" fillId="0" borderId="0" xfId="1" applyNumberFormat="1" applyFont="1"/>
    <xf numFmtId="168" fontId="0" fillId="0" borderId="0" xfId="0" applyNumberFormat="1"/>
    <xf numFmtId="0" fontId="45" fillId="0" borderId="0" xfId="0" applyFont="1"/>
    <xf numFmtId="1" fontId="0" fillId="0" borderId="0" xfId="0" applyNumberFormat="1"/>
    <xf numFmtId="168" fontId="23" fillId="0" borderId="0" xfId="1" applyNumberFormat="1" applyFont="1"/>
    <xf numFmtId="9" fontId="0" fillId="0" borderId="0" xfId="2" applyFont="1" applyAlignment="1">
      <alignment horizontal="center" vertical="center"/>
    </xf>
    <xf numFmtId="168" fontId="46" fillId="0" borderId="0" xfId="1" applyNumberFormat="1" applyFont="1"/>
    <xf numFmtId="9" fontId="12" fillId="9" borderId="3" xfId="2" applyFont="1" applyFill="1" applyBorder="1"/>
    <xf numFmtId="9" fontId="12" fillId="8" borderId="3" xfId="2" applyFont="1" applyFill="1" applyBorder="1"/>
    <xf numFmtId="0" fontId="29" fillId="4" borderId="0" xfId="7" applyFont="1" applyBorder="1" applyAlignment="1">
      <alignment horizontal="left"/>
    </xf>
    <xf numFmtId="9" fontId="47" fillId="0" borderId="0" xfId="2" applyFont="1" applyFill="1" applyBorder="1"/>
    <xf numFmtId="9" fontId="12" fillId="8" borderId="13" xfId="2" applyFont="1" applyFill="1" applyBorder="1"/>
    <xf numFmtId="0" fontId="29" fillId="4" borderId="14" xfId="7" applyFont="1" applyBorder="1" applyAlignment="1">
      <alignment horizontal="left"/>
    </xf>
    <xf numFmtId="9" fontId="12" fillId="9" borderId="14" xfId="2" applyFont="1" applyFill="1" applyBorder="1"/>
    <xf numFmtId="0" fontId="29" fillId="4" borderId="15" xfId="7" applyFont="1" applyBorder="1" applyAlignment="1">
      <alignment horizontal="left"/>
    </xf>
    <xf numFmtId="9" fontId="12" fillId="9" borderId="15" xfId="2" applyFont="1" applyFill="1" applyBorder="1"/>
    <xf numFmtId="0" fontId="29" fillId="4" borderId="16" xfId="7" applyFont="1" applyBorder="1" applyAlignment="1">
      <alignment horizontal="left"/>
    </xf>
    <xf numFmtId="9" fontId="12" fillId="8" borderId="17" xfId="2" applyFont="1" applyFill="1" applyBorder="1"/>
    <xf numFmtId="9" fontId="12" fillId="8" borderId="18" xfId="2" applyFont="1" applyFill="1" applyBorder="1"/>
    <xf numFmtId="0" fontId="29" fillId="4" borderId="19" xfId="7" applyFont="1" applyBorder="1" applyAlignment="1">
      <alignment horizontal="left"/>
    </xf>
    <xf numFmtId="9" fontId="12" fillId="9" borderId="19" xfId="2" applyFont="1" applyFill="1" applyBorder="1"/>
    <xf numFmtId="171" fontId="0" fillId="0" borderId="0" xfId="2" applyNumberFormat="1" applyFont="1"/>
    <xf numFmtId="9" fontId="0" fillId="0" borderId="0" xfId="0" applyNumberFormat="1"/>
    <xf numFmtId="172" fontId="0" fillId="0" borderId="0" xfId="0" applyNumberFormat="1" applyAlignment="1">
      <alignment horizontal="left"/>
    </xf>
    <xf numFmtId="0" fontId="48" fillId="0" borderId="0" xfId="0" applyFont="1"/>
    <xf numFmtId="168" fontId="12" fillId="8" borderId="0" xfId="1" applyNumberFormat="1" applyFont="1" applyFill="1" applyBorder="1"/>
    <xf numFmtId="9" fontId="12" fillId="8" borderId="0" xfId="2" applyFont="1" applyFill="1" applyBorder="1"/>
    <xf numFmtId="0" fontId="0" fillId="6" borderId="0" xfId="0" applyFill="1"/>
    <xf numFmtId="0" fontId="23" fillId="6" borderId="0" xfId="0" applyFont="1" applyFill="1"/>
    <xf numFmtId="0" fontId="49" fillId="0" borderId="0" xfId="0" applyFont="1"/>
    <xf numFmtId="0" fontId="50" fillId="5" borderId="0" xfId="0" applyFont="1" applyFill="1"/>
    <xf numFmtId="0" fontId="51" fillId="5" borderId="0" xfId="0" applyFont="1" applyFill="1"/>
    <xf numFmtId="0" fontId="52" fillId="5" borderId="0" xfId="0" applyFont="1" applyFill="1"/>
    <xf numFmtId="0" fontId="49" fillId="0" borderId="20" xfId="0" applyFont="1" applyBorder="1"/>
    <xf numFmtId="0" fontId="49" fillId="0" borderId="21" xfId="0" applyFont="1" applyBorder="1"/>
    <xf numFmtId="0" fontId="49" fillId="0" borderId="22" xfId="0" applyFont="1" applyBorder="1"/>
    <xf numFmtId="0" fontId="49" fillId="0" borderId="23" xfId="0" applyFont="1" applyBorder="1"/>
    <xf numFmtId="0" fontId="33" fillId="0" borderId="24" xfId="0" applyFont="1" applyBorder="1"/>
    <xf numFmtId="0" fontId="33" fillId="20" borderId="25" xfId="0" applyFont="1" applyFill="1" applyBorder="1"/>
    <xf numFmtId="168" fontId="33" fillId="20" borderId="0" xfId="1" applyNumberFormat="1" applyFont="1" applyFill="1" applyBorder="1"/>
    <xf numFmtId="168" fontId="33" fillId="20" borderId="24" xfId="1" applyNumberFormat="1" applyFont="1" applyFill="1" applyBorder="1"/>
    <xf numFmtId="0" fontId="53" fillId="20" borderId="25" xfId="0" applyFont="1" applyFill="1" applyBorder="1" applyAlignment="1">
      <alignment horizontal="right"/>
    </xf>
    <xf numFmtId="9" fontId="33" fillId="20" borderId="0" xfId="2" applyFont="1" applyFill="1" applyBorder="1"/>
    <xf numFmtId="0" fontId="33" fillId="0" borderId="25" xfId="0" applyFont="1" applyBorder="1"/>
    <xf numFmtId="168" fontId="33" fillId="21" borderId="25" xfId="1" applyNumberFormat="1" applyFont="1" applyFill="1" applyBorder="1"/>
    <xf numFmtId="168" fontId="33" fillId="21" borderId="0" xfId="1" applyNumberFormat="1" applyFont="1" applyFill="1" applyBorder="1"/>
    <xf numFmtId="168" fontId="54" fillId="21" borderId="0" xfId="1" applyNumberFormat="1" applyFont="1" applyFill="1" applyBorder="1"/>
    <xf numFmtId="168" fontId="33" fillId="21" borderId="24" xfId="1" applyNumberFormat="1" applyFont="1" applyFill="1" applyBorder="1"/>
    <xf numFmtId="168" fontId="33" fillId="0" borderId="0" xfId="1" applyNumberFormat="1" applyFont="1" applyFill="1" applyBorder="1"/>
    <xf numFmtId="0" fontId="53" fillId="21" borderId="25" xfId="0" applyFont="1" applyFill="1" applyBorder="1" applyAlignment="1">
      <alignment horizontal="right"/>
    </xf>
    <xf numFmtId="9" fontId="33" fillId="21" borderId="0" xfId="2" applyFont="1" applyFill="1" applyBorder="1"/>
    <xf numFmtId="168" fontId="33" fillId="22" borderId="25" xfId="1" applyNumberFormat="1" applyFont="1" applyFill="1" applyBorder="1"/>
    <xf numFmtId="168" fontId="33" fillId="22" borderId="0" xfId="1" applyNumberFormat="1" applyFont="1" applyFill="1" applyBorder="1"/>
    <xf numFmtId="168" fontId="33" fillId="22" borderId="24" xfId="1" applyNumberFormat="1" applyFont="1" applyFill="1" applyBorder="1"/>
    <xf numFmtId="0" fontId="53" fillId="22" borderId="26" xfId="0" applyFont="1" applyFill="1" applyBorder="1" applyAlignment="1">
      <alignment horizontal="right"/>
    </xf>
    <xf numFmtId="9" fontId="33" fillId="22" borderId="27" xfId="2" applyFont="1" applyFill="1" applyBorder="1"/>
    <xf numFmtId="0" fontId="33" fillId="0" borderId="20" xfId="0" applyFont="1" applyBorder="1"/>
    <xf numFmtId="0" fontId="33" fillId="0" borderId="21" xfId="0" applyFont="1" applyBorder="1"/>
    <xf numFmtId="0" fontId="33" fillId="0" borderId="22" xfId="0" applyFont="1" applyBorder="1"/>
    <xf numFmtId="9" fontId="33" fillId="20" borderId="25" xfId="2" applyFont="1" applyFill="1" applyBorder="1" applyAlignment="1">
      <alignment horizontal="right"/>
    </xf>
    <xf numFmtId="9" fontId="33" fillId="0" borderId="0" xfId="2" applyFont="1" applyFill="1" applyBorder="1"/>
    <xf numFmtId="0" fontId="33" fillId="21" borderId="0" xfId="0" applyFont="1" applyFill="1"/>
    <xf numFmtId="0" fontId="33" fillId="21" borderId="24" xfId="0" applyFont="1" applyFill="1" applyBorder="1"/>
    <xf numFmtId="9" fontId="33" fillId="21" borderId="25" xfId="2" applyFont="1" applyFill="1" applyBorder="1" applyAlignment="1">
      <alignment horizontal="right"/>
    </xf>
    <xf numFmtId="0" fontId="53" fillId="22" borderId="25" xfId="0" applyFont="1" applyFill="1" applyBorder="1" applyAlignment="1">
      <alignment horizontal="right"/>
    </xf>
    <xf numFmtId="0" fontId="33" fillId="22" borderId="0" xfId="0" applyFont="1" applyFill="1"/>
    <xf numFmtId="0" fontId="33" fillId="22" borderId="24" xfId="0" applyFont="1" applyFill="1" applyBorder="1"/>
    <xf numFmtId="9" fontId="33" fillId="22" borderId="25" xfId="2" applyFont="1" applyFill="1" applyBorder="1" applyAlignment="1">
      <alignment horizontal="right"/>
    </xf>
    <xf numFmtId="9" fontId="33" fillId="22" borderId="0" xfId="2" applyFont="1" applyFill="1" applyBorder="1"/>
    <xf numFmtId="9" fontId="33" fillId="22" borderId="24" xfId="2" applyFont="1" applyFill="1" applyBorder="1"/>
    <xf numFmtId="9" fontId="33" fillId="22" borderId="26" xfId="2" applyFont="1" applyFill="1" applyBorder="1" applyAlignment="1">
      <alignment horizontal="right"/>
    </xf>
    <xf numFmtId="9" fontId="33" fillId="22" borderId="28" xfId="2" applyFont="1" applyFill="1" applyBorder="1"/>
    <xf numFmtId="0" fontId="33" fillId="0" borderId="29" xfId="0" applyFont="1" applyBorder="1"/>
    <xf numFmtId="0" fontId="33" fillId="0" borderId="30" xfId="0" applyFont="1" applyBorder="1"/>
    <xf numFmtId="9" fontId="33" fillId="20" borderId="24" xfId="2" applyFont="1" applyFill="1" applyBorder="1"/>
    <xf numFmtId="0" fontId="33" fillId="21" borderId="25" xfId="1" applyNumberFormat="1" applyFont="1" applyFill="1" applyBorder="1"/>
    <xf numFmtId="9" fontId="33" fillId="21" borderId="24" xfId="2" applyFont="1" applyFill="1" applyBorder="1"/>
    <xf numFmtId="168" fontId="33" fillId="0" borderId="0" xfId="0" applyNumberFormat="1" applyFont="1"/>
    <xf numFmtId="0" fontId="29" fillId="4" borderId="0" xfId="7" quotePrefix="1" applyFont="1" applyBorder="1" applyAlignment="1">
      <alignment horizontal="left"/>
    </xf>
    <xf numFmtId="171" fontId="23" fillId="0" borderId="0" xfId="2" applyNumberFormat="1" applyFont="1"/>
    <xf numFmtId="171" fontId="46" fillId="0" borderId="0" xfId="2" applyNumberFormat="1" applyFont="1"/>
    <xf numFmtId="172" fontId="0" fillId="6" borderId="0" xfId="0" applyNumberFormat="1" applyFill="1" applyAlignment="1">
      <alignment horizontal="left"/>
    </xf>
    <xf numFmtId="0" fontId="44" fillId="6" borderId="0" xfId="0" applyFont="1" applyFill="1" applyAlignment="1">
      <alignment horizontal="center"/>
    </xf>
    <xf numFmtId="2" fontId="46" fillId="0" borderId="0" xfId="0" applyNumberFormat="1" applyFont="1"/>
    <xf numFmtId="9" fontId="56" fillId="0" borderId="0" xfId="2" applyFont="1" applyFill="1" applyBorder="1"/>
    <xf numFmtId="0" fontId="0" fillId="6" borderId="0" xfId="0" quotePrefix="1" applyFill="1"/>
    <xf numFmtId="0" fontId="20" fillId="6" borderId="0" xfId="8" quotePrefix="1" applyFill="1"/>
    <xf numFmtId="9" fontId="33" fillId="0" borderId="0" xfId="2" applyFont="1" applyFill="1"/>
    <xf numFmtId="168" fontId="0" fillId="6" borderId="0" xfId="1" applyNumberFormat="1" applyFont="1" applyFill="1"/>
    <xf numFmtId="168" fontId="23" fillId="6" borderId="0" xfId="1" applyNumberFormat="1" applyFont="1" applyFill="1"/>
    <xf numFmtId="9" fontId="0" fillId="6" borderId="0" xfId="2" applyFont="1" applyFill="1"/>
    <xf numFmtId="2" fontId="55" fillId="6" borderId="0" xfId="0" applyNumberFormat="1" applyFont="1" applyFill="1"/>
    <xf numFmtId="167" fontId="42" fillId="16" borderId="11" xfId="0" applyNumberFormat="1" applyFont="1" applyFill="1" applyBorder="1" applyAlignment="1">
      <alignment horizontal="center" vertical="center"/>
    </xf>
    <xf numFmtId="167" fontId="22" fillId="0" borderId="0" xfId="0" applyNumberFormat="1" applyFont="1"/>
    <xf numFmtId="0" fontId="58" fillId="0" borderId="0" xfId="0" applyFont="1"/>
    <xf numFmtId="0" fontId="3" fillId="23" borderId="2" xfId="4" applyFill="1"/>
    <xf numFmtId="0" fontId="36" fillId="23" borderId="0" xfId="0" applyFont="1" applyFill="1"/>
    <xf numFmtId="0" fontId="37" fillId="23" borderId="3" xfId="6" applyFont="1" applyFill="1" applyBorder="1" applyAlignment="1">
      <alignment horizontal="center" vertical="center" wrapText="1"/>
    </xf>
    <xf numFmtId="0" fontId="23" fillId="23" borderId="0" xfId="0" applyFont="1" applyFill="1"/>
    <xf numFmtId="0" fontId="0" fillId="23" borderId="0" xfId="0" applyFill="1"/>
    <xf numFmtId="168" fontId="12" fillId="24" borderId="3" xfId="1" applyNumberFormat="1" applyFont="1" applyFill="1" applyBorder="1"/>
    <xf numFmtId="0" fontId="40" fillId="23" borderId="9" xfId="0" applyFont="1" applyFill="1" applyBorder="1" applyAlignment="1">
      <alignment horizontal="left"/>
    </xf>
    <xf numFmtId="0" fontId="40" fillId="23" borderId="12" xfId="0" applyFont="1" applyFill="1" applyBorder="1" applyAlignment="1">
      <alignment horizontal="left"/>
    </xf>
    <xf numFmtId="0" fontId="22" fillId="23" borderId="0" xfId="0" applyFont="1" applyFill="1"/>
    <xf numFmtId="173" fontId="57" fillId="0" borderId="0" xfId="0" applyNumberFormat="1" applyFont="1" applyAlignment="1">
      <alignment horizontal="left" vertical="center"/>
    </xf>
    <xf numFmtId="0" fontId="59" fillId="0" borderId="0" xfId="0" applyFont="1" applyAlignment="1">
      <alignment horizontal="left" vertical="top" wrapText="1"/>
    </xf>
    <xf numFmtId="0" fontId="0" fillId="10" borderId="0" xfId="0" applyFill="1" applyAlignment="1">
      <alignment horizontal="left" wrapText="1"/>
    </xf>
    <xf numFmtId="0" fontId="22" fillId="23" borderId="0" xfId="0" applyFont="1" applyFill="1" applyAlignment="1">
      <alignment horizontal="center"/>
    </xf>
    <xf numFmtId="168" fontId="43" fillId="17" borderId="8" xfId="0" applyNumberFormat="1" applyFont="1" applyFill="1" applyBorder="1" applyAlignment="1">
      <alignment horizontal="center"/>
    </xf>
    <xf numFmtId="168" fontId="43" fillId="17" borderId="10" xfId="0" applyNumberFormat="1" applyFont="1" applyFill="1" applyBorder="1" applyAlignment="1">
      <alignment horizontal="center"/>
    </xf>
  </cellXfs>
  <cellStyles count="11">
    <cellStyle name="Accent1 2" xfId="6" xr:uid="{E056CC88-19B0-4947-B4BD-3F6D067CACEB}"/>
    <cellStyle name="Accent2 2" xfId="7" xr:uid="{357241CE-D3F5-4281-97DB-C5571D32D3CF}"/>
    <cellStyle name="Comma" xfId="1" builtinId="3"/>
    <cellStyle name="Heading 1" xfId="3" builtinId="16"/>
    <cellStyle name="Heading 3" xfId="4" builtinId="18"/>
    <cellStyle name="Hyperlink" xfId="8" builtinId="8"/>
    <cellStyle name="Hyperlink 2" xfId="5" xr:uid="{AF9EB7A0-12AA-4A04-BB31-BCA38B12E539}"/>
    <cellStyle name="Normal" xfId="0" builtinId="0"/>
    <cellStyle name="Normal 2" xfId="9" xr:uid="{0F60E986-E862-48B7-9925-F815F1DC60C1}"/>
    <cellStyle name="Percent" xfId="2" builtinId="5"/>
    <cellStyle name="Percent 2" xfId="10" xr:uid="{F55D39C4-BB52-49ED-AA99-5F6252098EC3}"/>
  </cellStyles>
  <dxfs count="0"/>
  <tableStyles count="0" defaultTableStyle="TableStyleMedium2" defaultPivotStyle="PivotStyleLight16"/>
  <colors>
    <mruColors>
      <color rgb="FFB3E0E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eetMetadata" Target="metadata.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28"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 Id="rId27"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10.xml"/><Relationship Id="rId1" Type="http://schemas.microsoft.com/office/2011/relationships/chartStyle" Target="style10.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BEV_Numbers!$B$70</c:f>
              <c:strCache>
                <c:ptCount val="1"/>
                <c:pt idx="0">
                  <c:v>Articulated Truck</c:v>
                </c:pt>
              </c:strCache>
            </c:strRef>
          </c:tx>
          <c:spPr>
            <a:solidFill>
              <a:schemeClr val="accent1"/>
            </a:solidFill>
            <a:ln>
              <a:noFill/>
            </a:ln>
            <a:effectLst/>
          </c:spPr>
          <c:invertIfNegative val="0"/>
          <c:cat>
            <c:strRef>
              <c:f>BEV_Numbers!$C$69:$AH$69</c:f>
              <c:strCache>
                <c:ptCount val="32"/>
                <c:pt idx="0">
                  <c:v>2022-23</c:v>
                </c:pt>
                <c:pt idx="1">
                  <c:v>2023-24</c:v>
                </c:pt>
                <c:pt idx="2">
                  <c:v>2024-25</c:v>
                </c:pt>
                <c:pt idx="3">
                  <c:v>2025-26</c:v>
                </c:pt>
                <c:pt idx="4">
                  <c:v>2026-27</c:v>
                </c:pt>
                <c:pt idx="5">
                  <c:v>2027-28</c:v>
                </c:pt>
                <c:pt idx="6">
                  <c:v>2028-29</c:v>
                </c:pt>
                <c:pt idx="7">
                  <c:v>2029-30</c:v>
                </c:pt>
                <c:pt idx="8">
                  <c:v>2030-31</c:v>
                </c:pt>
                <c:pt idx="9">
                  <c:v>2031-32</c:v>
                </c:pt>
                <c:pt idx="10">
                  <c:v>2032-33</c:v>
                </c:pt>
                <c:pt idx="11">
                  <c:v>2033-34</c:v>
                </c:pt>
                <c:pt idx="12">
                  <c:v>2034-35</c:v>
                </c:pt>
                <c:pt idx="13">
                  <c:v>2035-36</c:v>
                </c:pt>
                <c:pt idx="14">
                  <c:v>2036-37</c:v>
                </c:pt>
                <c:pt idx="15">
                  <c:v>2037-38</c:v>
                </c:pt>
                <c:pt idx="16">
                  <c:v>2038-39</c:v>
                </c:pt>
                <c:pt idx="17">
                  <c:v>2039-40</c:v>
                </c:pt>
                <c:pt idx="18">
                  <c:v>2040-41</c:v>
                </c:pt>
                <c:pt idx="19">
                  <c:v>2041-42</c:v>
                </c:pt>
                <c:pt idx="20">
                  <c:v>2042-43</c:v>
                </c:pt>
                <c:pt idx="21">
                  <c:v>2043-44</c:v>
                </c:pt>
                <c:pt idx="22">
                  <c:v>2044-45</c:v>
                </c:pt>
                <c:pt idx="23">
                  <c:v>2045-46</c:v>
                </c:pt>
                <c:pt idx="24">
                  <c:v>2046-47</c:v>
                </c:pt>
                <c:pt idx="25">
                  <c:v>2047-48</c:v>
                </c:pt>
                <c:pt idx="26">
                  <c:v>2048-49</c:v>
                </c:pt>
                <c:pt idx="27">
                  <c:v>2049-50</c:v>
                </c:pt>
                <c:pt idx="28">
                  <c:v>2050-51</c:v>
                </c:pt>
                <c:pt idx="29">
                  <c:v>2051-52</c:v>
                </c:pt>
                <c:pt idx="30">
                  <c:v>2052-53</c:v>
                </c:pt>
                <c:pt idx="31">
                  <c:v>2053-54</c:v>
                </c:pt>
              </c:strCache>
            </c:strRef>
          </c:cat>
          <c:val>
            <c:numRef>
              <c:f>BEV_Numbers!$C$70:$AH$70</c:f>
              <c:numCache>
                <c:formatCode>General</c:formatCode>
                <c:ptCount val="32"/>
                <c:pt idx="0">
                  <c:v>0</c:v>
                </c:pt>
                <c:pt idx="1">
                  <c:v>0</c:v>
                </c:pt>
                <c:pt idx="2">
                  <c:v>28</c:v>
                </c:pt>
                <c:pt idx="3">
                  <c:v>106</c:v>
                </c:pt>
                <c:pt idx="4">
                  <c:v>208</c:v>
                </c:pt>
                <c:pt idx="5">
                  <c:v>344</c:v>
                </c:pt>
                <c:pt idx="6">
                  <c:v>504</c:v>
                </c:pt>
                <c:pt idx="7">
                  <c:v>713</c:v>
                </c:pt>
                <c:pt idx="8">
                  <c:v>915</c:v>
                </c:pt>
                <c:pt idx="9">
                  <c:v>1109</c:v>
                </c:pt>
                <c:pt idx="10">
                  <c:v>2307</c:v>
                </c:pt>
                <c:pt idx="11">
                  <c:v>3505</c:v>
                </c:pt>
                <c:pt idx="12">
                  <c:v>4702</c:v>
                </c:pt>
                <c:pt idx="13">
                  <c:v>5901</c:v>
                </c:pt>
                <c:pt idx="14">
                  <c:v>7098</c:v>
                </c:pt>
                <c:pt idx="15">
                  <c:v>8296</c:v>
                </c:pt>
                <c:pt idx="16">
                  <c:v>9493</c:v>
                </c:pt>
                <c:pt idx="17">
                  <c:v>10691</c:v>
                </c:pt>
                <c:pt idx="18">
                  <c:v>11889</c:v>
                </c:pt>
                <c:pt idx="19">
                  <c:v>13086</c:v>
                </c:pt>
                <c:pt idx="20">
                  <c:v>14285</c:v>
                </c:pt>
                <c:pt idx="21">
                  <c:v>15482</c:v>
                </c:pt>
                <c:pt idx="22">
                  <c:v>16680</c:v>
                </c:pt>
                <c:pt idx="23">
                  <c:v>17877</c:v>
                </c:pt>
                <c:pt idx="24">
                  <c:v>19076</c:v>
                </c:pt>
                <c:pt idx="25">
                  <c:v>20273</c:v>
                </c:pt>
                <c:pt idx="26">
                  <c:v>21471</c:v>
                </c:pt>
                <c:pt idx="27">
                  <c:v>22669</c:v>
                </c:pt>
                <c:pt idx="28">
                  <c:v>23007</c:v>
                </c:pt>
                <c:pt idx="29">
                  <c:v>23351</c:v>
                </c:pt>
                <c:pt idx="30">
                  <c:v>23699</c:v>
                </c:pt>
                <c:pt idx="31">
                  <c:v>24052</c:v>
                </c:pt>
              </c:numCache>
            </c:numRef>
          </c:val>
          <c:extLst>
            <c:ext xmlns:c16="http://schemas.microsoft.com/office/drawing/2014/chart" uri="{C3380CC4-5D6E-409C-BE32-E72D297353CC}">
              <c16:uniqueId val="{00000000-D71E-47E7-B58B-C299246566A2}"/>
            </c:ext>
          </c:extLst>
        </c:ser>
        <c:ser>
          <c:idx val="1"/>
          <c:order val="1"/>
          <c:tx>
            <c:strRef>
              <c:f>BEV_Numbers!$B$71</c:f>
              <c:strCache>
                <c:ptCount val="1"/>
                <c:pt idx="0">
                  <c:v>Bus</c:v>
                </c:pt>
              </c:strCache>
            </c:strRef>
          </c:tx>
          <c:spPr>
            <a:solidFill>
              <a:schemeClr val="accent2"/>
            </a:solidFill>
            <a:ln>
              <a:noFill/>
            </a:ln>
            <a:effectLst/>
          </c:spPr>
          <c:invertIfNegative val="0"/>
          <c:cat>
            <c:strRef>
              <c:f>BEV_Numbers!$C$69:$AH$69</c:f>
              <c:strCache>
                <c:ptCount val="32"/>
                <c:pt idx="0">
                  <c:v>2022-23</c:v>
                </c:pt>
                <c:pt idx="1">
                  <c:v>2023-24</c:v>
                </c:pt>
                <c:pt idx="2">
                  <c:v>2024-25</c:v>
                </c:pt>
                <c:pt idx="3">
                  <c:v>2025-26</c:v>
                </c:pt>
                <c:pt idx="4">
                  <c:v>2026-27</c:v>
                </c:pt>
                <c:pt idx="5">
                  <c:v>2027-28</c:v>
                </c:pt>
                <c:pt idx="6">
                  <c:v>2028-29</c:v>
                </c:pt>
                <c:pt idx="7">
                  <c:v>2029-30</c:v>
                </c:pt>
                <c:pt idx="8">
                  <c:v>2030-31</c:v>
                </c:pt>
                <c:pt idx="9">
                  <c:v>2031-32</c:v>
                </c:pt>
                <c:pt idx="10">
                  <c:v>2032-33</c:v>
                </c:pt>
                <c:pt idx="11">
                  <c:v>2033-34</c:v>
                </c:pt>
                <c:pt idx="12">
                  <c:v>2034-35</c:v>
                </c:pt>
                <c:pt idx="13">
                  <c:v>2035-36</c:v>
                </c:pt>
                <c:pt idx="14">
                  <c:v>2036-37</c:v>
                </c:pt>
                <c:pt idx="15">
                  <c:v>2037-38</c:v>
                </c:pt>
                <c:pt idx="16">
                  <c:v>2038-39</c:v>
                </c:pt>
                <c:pt idx="17">
                  <c:v>2039-40</c:v>
                </c:pt>
                <c:pt idx="18">
                  <c:v>2040-41</c:v>
                </c:pt>
                <c:pt idx="19">
                  <c:v>2041-42</c:v>
                </c:pt>
                <c:pt idx="20">
                  <c:v>2042-43</c:v>
                </c:pt>
                <c:pt idx="21">
                  <c:v>2043-44</c:v>
                </c:pt>
                <c:pt idx="22">
                  <c:v>2044-45</c:v>
                </c:pt>
                <c:pt idx="23">
                  <c:v>2045-46</c:v>
                </c:pt>
                <c:pt idx="24">
                  <c:v>2046-47</c:v>
                </c:pt>
                <c:pt idx="25">
                  <c:v>2047-48</c:v>
                </c:pt>
                <c:pt idx="26">
                  <c:v>2048-49</c:v>
                </c:pt>
                <c:pt idx="27">
                  <c:v>2049-50</c:v>
                </c:pt>
                <c:pt idx="28">
                  <c:v>2050-51</c:v>
                </c:pt>
                <c:pt idx="29">
                  <c:v>2051-52</c:v>
                </c:pt>
                <c:pt idx="30">
                  <c:v>2052-53</c:v>
                </c:pt>
                <c:pt idx="31">
                  <c:v>2053-54</c:v>
                </c:pt>
              </c:strCache>
            </c:strRef>
          </c:cat>
          <c:val>
            <c:numRef>
              <c:f>BEV_Numbers!$C$71:$AH$71</c:f>
              <c:numCache>
                <c:formatCode>General</c:formatCode>
                <c:ptCount val="32"/>
                <c:pt idx="0">
                  <c:v>115</c:v>
                </c:pt>
                <c:pt idx="1">
                  <c:v>157</c:v>
                </c:pt>
                <c:pt idx="2">
                  <c:v>307</c:v>
                </c:pt>
                <c:pt idx="3">
                  <c:v>705</c:v>
                </c:pt>
                <c:pt idx="4">
                  <c:v>1284</c:v>
                </c:pt>
                <c:pt idx="5">
                  <c:v>2033</c:v>
                </c:pt>
                <c:pt idx="6">
                  <c:v>3064</c:v>
                </c:pt>
                <c:pt idx="7">
                  <c:v>4373</c:v>
                </c:pt>
                <c:pt idx="8">
                  <c:v>5751</c:v>
                </c:pt>
                <c:pt idx="9">
                  <c:v>7190</c:v>
                </c:pt>
                <c:pt idx="10">
                  <c:v>8902</c:v>
                </c:pt>
                <c:pt idx="11">
                  <c:v>10614</c:v>
                </c:pt>
                <c:pt idx="12">
                  <c:v>12326</c:v>
                </c:pt>
                <c:pt idx="13">
                  <c:v>14038</c:v>
                </c:pt>
                <c:pt idx="14">
                  <c:v>15750</c:v>
                </c:pt>
                <c:pt idx="15">
                  <c:v>17461</c:v>
                </c:pt>
                <c:pt idx="16">
                  <c:v>19173</c:v>
                </c:pt>
                <c:pt idx="17">
                  <c:v>20885</c:v>
                </c:pt>
                <c:pt idx="18">
                  <c:v>22597</c:v>
                </c:pt>
                <c:pt idx="19">
                  <c:v>24309</c:v>
                </c:pt>
                <c:pt idx="20">
                  <c:v>26021</c:v>
                </c:pt>
                <c:pt idx="21">
                  <c:v>27732</c:v>
                </c:pt>
                <c:pt idx="22">
                  <c:v>29444</c:v>
                </c:pt>
                <c:pt idx="23">
                  <c:v>31156</c:v>
                </c:pt>
                <c:pt idx="24">
                  <c:v>32868</c:v>
                </c:pt>
                <c:pt idx="25">
                  <c:v>34580</c:v>
                </c:pt>
                <c:pt idx="26">
                  <c:v>36291</c:v>
                </c:pt>
                <c:pt idx="27">
                  <c:v>38003</c:v>
                </c:pt>
                <c:pt idx="28">
                  <c:v>38255</c:v>
                </c:pt>
                <c:pt idx="29">
                  <c:v>38509</c:v>
                </c:pt>
                <c:pt idx="30">
                  <c:v>38765</c:v>
                </c:pt>
                <c:pt idx="31">
                  <c:v>39045</c:v>
                </c:pt>
              </c:numCache>
            </c:numRef>
          </c:val>
          <c:extLst>
            <c:ext xmlns:c16="http://schemas.microsoft.com/office/drawing/2014/chart" uri="{C3380CC4-5D6E-409C-BE32-E72D297353CC}">
              <c16:uniqueId val="{00000001-D71E-47E7-B58B-C299246566A2}"/>
            </c:ext>
          </c:extLst>
        </c:ser>
        <c:ser>
          <c:idx val="2"/>
          <c:order val="2"/>
          <c:tx>
            <c:strRef>
              <c:f>BEV_Numbers!$B$72</c:f>
              <c:strCache>
                <c:ptCount val="1"/>
                <c:pt idx="0">
                  <c:v>Large Light Commercial</c:v>
                </c:pt>
              </c:strCache>
            </c:strRef>
          </c:tx>
          <c:spPr>
            <a:solidFill>
              <a:schemeClr val="accent3"/>
            </a:solidFill>
            <a:ln>
              <a:noFill/>
            </a:ln>
            <a:effectLst/>
          </c:spPr>
          <c:invertIfNegative val="0"/>
          <c:cat>
            <c:strRef>
              <c:f>BEV_Numbers!$C$69:$AH$69</c:f>
              <c:strCache>
                <c:ptCount val="32"/>
                <c:pt idx="0">
                  <c:v>2022-23</c:v>
                </c:pt>
                <c:pt idx="1">
                  <c:v>2023-24</c:v>
                </c:pt>
                <c:pt idx="2">
                  <c:v>2024-25</c:v>
                </c:pt>
                <c:pt idx="3">
                  <c:v>2025-26</c:v>
                </c:pt>
                <c:pt idx="4">
                  <c:v>2026-27</c:v>
                </c:pt>
                <c:pt idx="5">
                  <c:v>2027-28</c:v>
                </c:pt>
                <c:pt idx="6">
                  <c:v>2028-29</c:v>
                </c:pt>
                <c:pt idx="7">
                  <c:v>2029-30</c:v>
                </c:pt>
                <c:pt idx="8">
                  <c:v>2030-31</c:v>
                </c:pt>
                <c:pt idx="9">
                  <c:v>2031-32</c:v>
                </c:pt>
                <c:pt idx="10">
                  <c:v>2032-33</c:v>
                </c:pt>
                <c:pt idx="11">
                  <c:v>2033-34</c:v>
                </c:pt>
                <c:pt idx="12">
                  <c:v>2034-35</c:v>
                </c:pt>
                <c:pt idx="13">
                  <c:v>2035-36</c:v>
                </c:pt>
                <c:pt idx="14">
                  <c:v>2036-37</c:v>
                </c:pt>
                <c:pt idx="15">
                  <c:v>2037-38</c:v>
                </c:pt>
                <c:pt idx="16">
                  <c:v>2038-39</c:v>
                </c:pt>
                <c:pt idx="17">
                  <c:v>2039-40</c:v>
                </c:pt>
                <c:pt idx="18">
                  <c:v>2040-41</c:v>
                </c:pt>
                <c:pt idx="19">
                  <c:v>2041-42</c:v>
                </c:pt>
                <c:pt idx="20">
                  <c:v>2042-43</c:v>
                </c:pt>
                <c:pt idx="21">
                  <c:v>2043-44</c:v>
                </c:pt>
                <c:pt idx="22">
                  <c:v>2044-45</c:v>
                </c:pt>
                <c:pt idx="23">
                  <c:v>2045-46</c:v>
                </c:pt>
                <c:pt idx="24">
                  <c:v>2046-47</c:v>
                </c:pt>
                <c:pt idx="25">
                  <c:v>2047-48</c:v>
                </c:pt>
                <c:pt idx="26">
                  <c:v>2048-49</c:v>
                </c:pt>
                <c:pt idx="27">
                  <c:v>2049-50</c:v>
                </c:pt>
                <c:pt idx="28">
                  <c:v>2050-51</c:v>
                </c:pt>
                <c:pt idx="29">
                  <c:v>2051-52</c:v>
                </c:pt>
                <c:pt idx="30">
                  <c:v>2052-53</c:v>
                </c:pt>
                <c:pt idx="31">
                  <c:v>2053-54</c:v>
                </c:pt>
              </c:strCache>
            </c:strRef>
          </c:cat>
          <c:val>
            <c:numRef>
              <c:f>BEV_Numbers!$C$72:$AH$72</c:f>
              <c:numCache>
                <c:formatCode>General</c:formatCode>
                <c:ptCount val="32"/>
                <c:pt idx="0">
                  <c:v>47</c:v>
                </c:pt>
                <c:pt idx="1">
                  <c:v>332</c:v>
                </c:pt>
                <c:pt idx="2">
                  <c:v>2586</c:v>
                </c:pt>
                <c:pt idx="3">
                  <c:v>21902</c:v>
                </c:pt>
                <c:pt idx="4">
                  <c:v>40418</c:v>
                </c:pt>
                <c:pt idx="5">
                  <c:v>66579</c:v>
                </c:pt>
                <c:pt idx="6">
                  <c:v>99459</c:v>
                </c:pt>
                <c:pt idx="7">
                  <c:v>138949</c:v>
                </c:pt>
                <c:pt idx="8">
                  <c:v>180455</c:v>
                </c:pt>
                <c:pt idx="9">
                  <c:v>223691</c:v>
                </c:pt>
                <c:pt idx="10">
                  <c:v>267365</c:v>
                </c:pt>
                <c:pt idx="11">
                  <c:v>311039</c:v>
                </c:pt>
                <c:pt idx="12">
                  <c:v>354714</c:v>
                </c:pt>
                <c:pt idx="13">
                  <c:v>398388</c:v>
                </c:pt>
                <c:pt idx="14">
                  <c:v>442062</c:v>
                </c:pt>
                <c:pt idx="15">
                  <c:v>485737</c:v>
                </c:pt>
                <c:pt idx="16">
                  <c:v>529411</c:v>
                </c:pt>
                <c:pt idx="17">
                  <c:v>573085</c:v>
                </c:pt>
                <c:pt idx="18">
                  <c:v>616759</c:v>
                </c:pt>
                <c:pt idx="19">
                  <c:v>660433</c:v>
                </c:pt>
                <c:pt idx="20">
                  <c:v>704107</c:v>
                </c:pt>
                <c:pt idx="21">
                  <c:v>747782</c:v>
                </c:pt>
                <c:pt idx="22">
                  <c:v>791456</c:v>
                </c:pt>
                <c:pt idx="23">
                  <c:v>835130</c:v>
                </c:pt>
                <c:pt idx="24">
                  <c:v>878805</c:v>
                </c:pt>
                <c:pt idx="25">
                  <c:v>922479</c:v>
                </c:pt>
                <c:pt idx="26">
                  <c:v>966153</c:v>
                </c:pt>
                <c:pt idx="27">
                  <c:v>998225</c:v>
                </c:pt>
                <c:pt idx="28">
                  <c:v>1009443</c:v>
                </c:pt>
                <c:pt idx="29">
                  <c:v>1020798</c:v>
                </c:pt>
                <c:pt idx="30">
                  <c:v>1032294</c:v>
                </c:pt>
                <c:pt idx="31">
                  <c:v>1043921</c:v>
                </c:pt>
              </c:numCache>
            </c:numRef>
          </c:val>
          <c:extLst>
            <c:ext xmlns:c16="http://schemas.microsoft.com/office/drawing/2014/chart" uri="{C3380CC4-5D6E-409C-BE32-E72D297353CC}">
              <c16:uniqueId val="{00000002-D71E-47E7-B58B-C299246566A2}"/>
            </c:ext>
          </c:extLst>
        </c:ser>
        <c:ser>
          <c:idx val="3"/>
          <c:order val="3"/>
          <c:tx>
            <c:strRef>
              <c:f>BEV_Numbers!$B$73</c:f>
              <c:strCache>
                <c:ptCount val="1"/>
                <c:pt idx="0">
                  <c:v>Large Residential</c:v>
                </c:pt>
              </c:strCache>
            </c:strRef>
          </c:tx>
          <c:spPr>
            <a:solidFill>
              <a:schemeClr val="accent4"/>
            </a:solidFill>
            <a:ln>
              <a:noFill/>
            </a:ln>
            <a:effectLst/>
          </c:spPr>
          <c:invertIfNegative val="0"/>
          <c:cat>
            <c:strRef>
              <c:f>BEV_Numbers!$C$69:$AH$69</c:f>
              <c:strCache>
                <c:ptCount val="32"/>
                <c:pt idx="0">
                  <c:v>2022-23</c:v>
                </c:pt>
                <c:pt idx="1">
                  <c:v>2023-24</c:v>
                </c:pt>
                <c:pt idx="2">
                  <c:v>2024-25</c:v>
                </c:pt>
                <c:pt idx="3">
                  <c:v>2025-26</c:v>
                </c:pt>
                <c:pt idx="4">
                  <c:v>2026-27</c:v>
                </c:pt>
                <c:pt idx="5">
                  <c:v>2027-28</c:v>
                </c:pt>
                <c:pt idx="6">
                  <c:v>2028-29</c:v>
                </c:pt>
                <c:pt idx="7">
                  <c:v>2029-30</c:v>
                </c:pt>
                <c:pt idx="8">
                  <c:v>2030-31</c:v>
                </c:pt>
                <c:pt idx="9">
                  <c:v>2031-32</c:v>
                </c:pt>
                <c:pt idx="10">
                  <c:v>2032-33</c:v>
                </c:pt>
                <c:pt idx="11">
                  <c:v>2033-34</c:v>
                </c:pt>
                <c:pt idx="12">
                  <c:v>2034-35</c:v>
                </c:pt>
                <c:pt idx="13">
                  <c:v>2035-36</c:v>
                </c:pt>
                <c:pt idx="14">
                  <c:v>2036-37</c:v>
                </c:pt>
                <c:pt idx="15">
                  <c:v>2037-38</c:v>
                </c:pt>
                <c:pt idx="16">
                  <c:v>2038-39</c:v>
                </c:pt>
                <c:pt idx="17">
                  <c:v>2039-40</c:v>
                </c:pt>
                <c:pt idx="18">
                  <c:v>2040-41</c:v>
                </c:pt>
                <c:pt idx="19">
                  <c:v>2041-42</c:v>
                </c:pt>
                <c:pt idx="20">
                  <c:v>2042-43</c:v>
                </c:pt>
                <c:pt idx="21">
                  <c:v>2043-44</c:v>
                </c:pt>
                <c:pt idx="22">
                  <c:v>2044-45</c:v>
                </c:pt>
                <c:pt idx="23">
                  <c:v>2045-46</c:v>
                </c:pt>
                <c:pt idx="24">
                  <c:v>2046-47</c:v>
                </c:pt>
                <c:pt idx="25">
                  <c:v>2047-48</c:v>
                </c:pt>
                <c:pt idx="26">
                  <c:v>2048-49</c:v>
                </c:pt>
                <c:pt idx="27">
                  <c:v>2049-50</c:v>
                </c:pt>
                <c:pt idx="28">
                  <c:v>2050-51</c:v>
                </c:pt>
                <c:pt idx="29">
                  <c:v>2051-52</c:v>
                </c:pt>
                <c:pt idx="30">
                  <c:v>2052-53</c:v>
                </c:pt>
                <c:pt idx="31">
                  <c:v>2053-54</c:v>
                </c:pt>
              </c:strCache>
            </c:strRef>
          </c:cat>
          <c:val>
            <c:numRef>
              <c:f>BEV_Numbers!$C$73:$AH$73</c:f>
              <c:numCache>
                <c:formatCode>General</c:formatCode>
                <c:ptCount val="32"/>
                <c:pt idx="0">
                  <c:v>4614</c:v>
                </c:pt>
                <c:pt idx="1">
                  <c:v>10519</c:v>
                </c:pt>
                <c:pt idx="2">
                  <c:v>25125</c:v>
                </c:pt>
                <c:pt idx="3">
                  <c:v>62761</c:v>
                </c:pt>
                <c:pt idx="4">
                  <c:v>111363</c:v>
                </c:pt>
                <c:pt idx="5">
                  <c:v>179998</c:v>
                </c:pt>
                <c:pt idx="6">
                  <c:v>266384</c:v>
                </c:pt>
                <c:pt idx="7">
                  <c:v>370329</c:v>
                </c:pt>
                <c:pt idx="8">
                  <c:v>479775</c:v>
                </c:pt>
                <c:pt idx="9">
                  <c:v>593961</c:v>
                </c:pt>
                <c:pt idx="10">
                  <c:v>679329</c:v>
                </c:pt>
                <c:pt idx="11">
                  <c:v>764696</c:v>
                </c:pt>
                <c:pt idx="12">
                  <c:v>850064</c:v>
                </c:pt>
                <c:pt idx="13">
                  <c:v>935432</c:v>
                </c:pt>
                <c:pt idx="14">
                  <c:v>1020799</c:v>
                </c:pt>
                <c:pt idx="15">
                  <c:v>1106167</c:v>
                </c:pt>
                <c:pt idx="16">
                  <c:v>1191534</c:v>
                </c:pt>
                <c:pt idx="17">
                  <c:v>1276902</c:v>
                </c:pt>
                <c:pt idx="18">
                  <c:v>1362270</c:v>
                </c:pt>
                <c:pt idx="19">
                  <c:v>1447637</c:v>
                </c:pt>
                <c:pt idx="20">
                  <c:v>1533005</c:v>
                </c:pt>
                <c:pt idx="21">
                  <c:v>1618373</c:v>
                </c:pt>
                <c:pt idx="22">
                  <c:v>1703740</c:v>
                </c:pt>
                <c:pt idx="23">
                  <c:v>1789108</c:v>
                </c:pt>
                <c:pt idx="24">
                  <c:v>1874475</c:v>
                </c:pt>
                <c:pt idx="25">
                  <c:v>1959843</c:v>
                </c:pt>
                <c:pt idx="26">
                  <c:v>2045210</c:v>
                </c:pt>
                <c:pt idx="27">
                  <c:v>2108104</c:v>
                </c:pt>
                <c:pt idx="28">
                  <c:v>2118202</c:v>
                </c:pt>
                <c:pt idx="29">
                  <c:v>2128009</c:v>
                </c:pt>
                <c:pt idx="30">
                  <c:v>2137499</c:v>
                </c:pt>
                <c:pt idx="31">
                  <c:v>2162638</c:v>
                </c:pt>
              </c:numCache>
            </c:numRef>
          </c:val>
          <c:extLst>
            <c:ext xmlns:c16="http://schemas.microsoft.com/office/drawing/2014/chart" uri="{C3380CC4-5D6E-409C-BE32-E72D297353CC}">
              <c16:uniqueId val="{00000003-D71E-47E7-B58B-C299246566A2}"/>
            </c:ext>
          </c:extLst>
        </c:ser>
        <c:ser>
          <c:idx val="4"/>
          <c:order val="4"/>
          <c:tx>
            <c:strRef>
              <c:f>BEV_Numbers!$B$74</c:f>
              <c:strCache>
                <c:ptCount val="1"/>
                <c:pt idx="0">
                  <c:v>Medium Light Commercial</c:v>
                </c:pt>
              </c:strCache>
            </c:strRef>
          </c:tx>
          <c:spPr>
            <a:solidFill>
              <a:schemeClr val="accent5"/>
            </a:solidFill>
            <a:ln>
              <a:noFill/>
            </a:ln>
            <a:effectLst/>
          </c:spPr>
          <c:invertIfNegative val="0"/>
          <c:cat>
            <c:strRef>
              <c:f>BEV_Numbers!$C$69:$AH$69</c:f>
              <c:strCache>
                <c:ptCount val="32"/>
                <c:pt idx="0">
                  <c:v>2022-23</c:v>
                </c:pt>
                <c:pt idx="1">
                  <c:v>2023-24</c:v>
                </c:pt>
                <c:pt idx="2">
                  <c:v>2024-25</c:v>
                </c:pt>
                <c:pt idx="3">
                  <c:v>2025-26</c:v>
                </c:pt>
                <c:pt idx="4">
                  <c:v>2026-27</c:v>
                </c:pt>
                <c:pt idx="5">
                  <c:v>2027-28</c:v>
                </c:pt>
                <c:pt idx="6">
                  <c:v>2028-29</c:v>
                </c:pt>
                <c:pt idx="7">
                  <c:v>2029-30</c:v>
                </c:pt>
                <c:pt idx="8">
                  <c:v>2030-31</c:v>
                </c:pt>
                <c:pt idx="9">
                  <c:v>2031-32</c:v>
                </c:pt>
                <c:pt idx="10">
                  <c:v>2032-33</c:v>
                </c:pt>
                <c:pt idx="11">
                  <c:v>2033-34</c:v>
                </c:pt>
                <c:pt idx="12">
                  <c:v>2034-35</c:v>
                </c:pt>
                <c:pt idx="13">
                  <c:v>2035-36</c:v>
                </c:pt>
                <c:pt idx="14">
                  <c:v>2036-37</c:v>
                </c:pt>
                <c:pt idx="15">
                  <c:v>2037-38</c:v>
                </c:pt>
                <c:pt idx="16">
                  <c:v>2038-39</c:v>
                </c:pt>
                <c:pt idx="17">
                  <c:v>2039-40</c:v>
                </c:pt>
                <c:pt idx="18">
                  <c:v>2040-41</c:v>
                </c:pt>
                <c:pt idx="19">
                  <c:v>2041-42</c:v>
                </c:pt>
                <c:pt idx="20">
                  <c:v>2042-43</c:v>
                </c:pt>
                <c:pt idx="21">
                  <c:v>2043-44</c:v>
                </c:pt>
                <c:pt idx="22">
                  <c:v>2044-45</c:v>
                </c:pt>
                <c:pt idx="23">
                  <c:v>2045-46</c:v>
                </c:pt>
                <c:pt idx="24">
                  <c:v>2046-47</c:v>
                </c:pt>
                <c:pt idx="25">
                  <c:v>2047-48</c:v>
                </c:pt>
                <c:pt idx="26">
                  <c:v>2048-49</c:v>
                </c:pt>
                <c:pt idx="27">
                  <c:v>2049-50</c:v>
                </c:pt>
                <c:pt idx="28">
                  <c:v>2050-51</c:v>
                </c:pt>
                <c:pt idx="29">
                  <c:v>2051-52</c:v>
                </c:pt>
                <c:pt idx="30">
                  <c:v>2052-53</c:v>
                </c:pt>
                <c:pt idx="31">
                  <c:v>2053-54</c:v>
                </c:pt>
              </c:strCache>
            </c:strRef>
          </c:cat>
          <c:val>
            <c:numRef>
              <c:f>BEV_Numbers!$C$74:$AH$74</c:f>
              <c:numCache>
                <c:formatCode>General</c:formatCode>
                <c:ptCount val="32"/>
                <c:pt idx="0">
                  <c:v>339</c:v>
                </c:pt>
                <c:pt idx="1">
                  <c:v>777</c:v>
                </c:pt>
                <c:pt idx="2">
                  <c:v>1878</c:v>
                </c:pt>
                <c:pt idx="3">
                  <c:v>4773</c:v>
                </c:pt>
                <c:pt idx="4">
                  <c:v>8499</c:v>
                </c:pt>
                <c:pt idx="5">
                  <c:v>13760</c:v>
                </c:pt>
                <c:pt idx="6">
                  <c:v>20353</c:v>
                </c:pt>
                <c:pt idx="7">
                  <c:v>28249</c:v>
                </c:pt>
                <c:pt idx="8">
                  <c:v>36568</c:v>
                </c:pt>
                <c:pt idx="9">
                  <c:v>45250</c:v>
                </c:pt>
                <c:pt idx="10">
                  <c:v>56635</c:v>
                </c:pt>
                <c:pt idx="11">
                  <c:v>68018</c:v>
                </c:pt>
                <c:pt idx="12">
                  <c:v>79403</c:v>
                </c:pt>
                <c:pt idx="13">
                  <c:v>90786</c:v>
                </c:pt>
                <c:pt idx="14">
                  <c:v>102171</c:v>
                </c:pt>
                <c:pt idx="15">
                  <c:v>113554</c:v>
                </c:pt>
                <c:pt idx="16">
                  <c:v>124939</c:v>
                </c:pt>
                <c:pt idx="17">
                  <c:v>136322</c:v>
                </c:pt>
                <c:pt idx="18">
                  <c:v>147707</c:v>
                </c:pt>
                <c:pt idx="19">
                  <c:v>159090</c:v>
                </c:pt>
                <c:pt idx="20">
                  <c:v>170475</c:v>
                </c:pt>
                <c:pt idx="21">
                  <c:v>181858</c:v>
                </c:pt>
                <c:pt idx="22">
                  <c:v>193243</c:v>
                </c:pt>
                <c:pt idx="23">
                  <c:v>204626</c:v>
                </c:pt>
                <c:pt idx="24">
                  <c:v>216011</c:v>
                </c:pt>
                <c:pt idx="25">
                  <c:v>227394</c:v>
                </c:pt>
                <c:pt idx="26">
                  <c:v>238779</c:v>
                </c:pt>
                <c:pt idx="27">
                  <c:v>247141</c:v>
                </c:pt>
                <c:pt idx="28">
                  <c:v>249805</c:v>
                </c:pt>
                <c:pt idx="29">
                  <c:v>252500</c:v>
                </c:pt>
                <c:pt idx="30">
                  <c:v>255228</c:v>
                </c:pt>
                <c:pt idx="31">
                  <c:v>257987</c:v>
                </c:pt>
              </c:numCache>
            </c:numRef>
          </c:val>
          <c:extLst>
            <c:ext xmlns:c16="http://schemas.microsoft.com/office/drawing/2014/chart" uri="{C3380CC4-5D6E-409C-BE32-E72D297353CC}">
              <c16:uniqueId val="{00000004-D71E-47E7-B58B-C299246566A2}"/>
            </c:ext>
          </c:extLst>
        </c:ser>
        <c:ser>
          <c:idx val="5"/>
          <c:order val="5"/>
          <c:tx>
            <c:strRef>
              <c:f>BEV_Numbers!$B$75</c:f>
              <c:strCache>
                <c:ptCount val="1"/>
                <c:pt idx="0">
                  <c:v>Medium Residential</c:v>
                </c:pt>
              </c:strCache>
            </c:strRef>
          </c:tx>
          <c:spPr>
            <a:solidFill>
              <a:schemeClr val="accent6"/>
            </a:solidFill>
            <a:ln>
              <a:noFill/>
            </a:ln>
            <a:effectLst/>
          </c:spPr>
          <c:invertIfNegative val="0"/>
          <c:cat>
            <c:strRef>
              <c:f>BEV_Numbers!$C$69:$AH$69</c:f>
              <c:strCache>
                <c:ptCount val="32"/>
                <c:pt idx="0">
                  <c:v>2022-23</c:v>
                </c:pt>
                <c:pt idx="1">
                  <c:v>2023-24</c:v>
                </c:pt>
                <c:pt idx="2">
                  <c:v>2024-25</c:v>
                </c:pt>
                <c:pt idx="3">
                  <c:v>2025-26</c:v>
                </c:pt>
                <c:pt idx="4">
                  <c:v>2026-27</c:v>
                </c:pt>
                <c:pt idx="5">
                  <c:v>2027-28</c:v>
                </c:pt>
                <c:pt idx="6">
                  <c:v>2028-29</c:v>
                </c:pt>
                <c:pt idx="7">
                  <c:v>2029-30</c:v>
                </c:pt>
                <c:pt idx="8">
                  <c:v>2030-31</c:v>
                </c:pt>
                <c:pt idx="9">
                  <c:v>2031-32</c:v>
                </c:pt>
                <c:pt idx="10">
                  <c:v>2032-33</c:v>
                </c:pt>
                <c:pt idx="11">
                  <c:v>2033-34</c:v>
                </c:pt>
                <c:pt idx="12">
                  <c:v>2034-35</c:v>
                </c:pt>
                <c:pt idx="13">
                  <c:v>2035-36</c:v>
                </c:pt>
                <c:pt idx="14">
                  <c:v>2036-37</c:v>
                </c:pt>
                <c:pt idx="15">
                  <c:v>2037-38</c:v>
                </c:pt>
                <c:pt idx="16">
                  <c:v>2038-39</c:v>
                </c:pt>
                <c:pt idx="17">
                  <c:v>2039-40</c:v>
                </c:pt>
                <c:pt idx="18">
                  <c:v>2040-41</c:v>
                </c:pt>
                <c:pt idx="19">
                  <c:v>2041-42</c:v>
                </c:pt>
                <c:pt idx="20">
                  <c:v>2042-43</c:v>
                </c:pt>
                <c:pt idx="21">
                  <c:v>2043-44</c:v>
                </c:pt>
                <c:pt idx="22">
                  <c:v>2044-45</c:v>
                </c:pt>
                <c:pt idx="23">
                  <c:v>2045-46</c:v>
                </c:pt>
                <c:pt idx="24">
                  <c:v>2046-47</c:v>
                </c:pt>
                <c:pt idx="25">
                  <c:v>2047-48</c:v>
                </c:pt>
                <c:pt idx="26">
                  <c:v>2048-49</c:v>
                </c:pt>
                <c:pt idx="27">
                  <c:v>2049-50</c:v>
                </c:pt>
                <c:pt idx="28">
                  <c:v>2050-51</c:v>
                </c:pt>
                <c:pt idx="29">
                  <c:v>2051-52</c:v>
                </c:pt>
                <c:pt idx="30">
                  <c:v>2052-53</c:v>
                </c:pt>
                <c:pt idx="31">
                  <c:v>2053-54</c:v>
                </c:pt>
              </c:strCache>
            </c:strRef>
          </c:cat>
          <c:val>
            <c:numRef>
              <c:f>BEV_Numbers!$C$75:$AH$75</c:f>
              <c:numCache>
                <c:formatCode>General</c:formatCode>
                <c:ptCount val="32"/>
                <c:pt idx="0">
                  <c:v>11697</c:v>
                </c:pt>
                <c:pt idx="1">
                  <c:v>19401</c:v>
                </c:pt>
                <c:pt idx="2">
                  <c:v>33431</c:v>
                </c:pt>
                <c:pt idx="3">
                  <c:v>59794</c:v>
                </c:pt>
                <c:pt idx="4">
                  <c:v>99729</c:v>
                </c:pt>
                <c:pt idx="5">
                  <c:v>156064</c:v>
                </c:pt>
                <c:pt idx="6">
                  <c:v>226775</c:v>
                </c:pt>
                <c:pt idx="7">
                  <c:v>311527</c:v>
                </c:pt>
                <c:pt idx="8">
                  <c:v>401152</c:v>
                </c:pt>
                <c:pt idx="9">
                  <c:v>495023</c:v>
                </c:pt>
                <c:pt idx="10">
                  <c:v>596481</c:v>
                </c:pt>
                <c:pt idx="11">
                  <c:v>697939</c:v>
                </c:pt>
                <c:pt idx="12">
                  <c:v>799398</c:v>
                </c:pt>
                <c:pt idx="13">
                  <c:v>900856</c:v>
                </c:pt>
                <c:pt idx="14">
                  <c:v>1002315</c:v>
                </c:pt>
                <c:pt idx="15">
                  <c:v>1103773</c:v>
                </c:pt>
                <c:pt idx="16">
                  <c:v>1205232</c:v>
                </c:pt>
                <c:pt idx="17">
                  <c:v>1306690</c:v>
                </c:pt>
                <c:pt idx="18">
                  <c:v>1408148</c:v>
                </c:pt>
                <c:pt idx="19">
                  <c:v>1509606</c:v>
                </c:pt>
                <c:pt idx="20">
                  <c:v>1611065</c:v>
                </c:pt>
                <c:pt idx="21">
                  <c:v>1712523</c:v>
                </c:pt>
                <c:pt idx="22">
                  <c:v>1813982</c:v>
                </c:pt>
                <c:pt idx="23">
                  <c:v>1915440</c:v>
                </c:pt>
                <c:pt idx="24">
                  <c:v>2016899</c:v>
                </c:pt>
                <c:pt idx="25">
                  <c:v>2118357</c:v>
                </c:pt>
                <c:pt idx="26">
                  <c:v>2219816</c:v>
                </c:pt>
                <c:pt idx="27">
                  <c:v>2294533</c:v>
                </c:pt>
                <c:pt idx="28">
                  <c:v>2306922</c:v>
                </c:pt>
                <c:pt idx="29">
                  <c:v>2319135</c:v>
                </c:pt>
                <c:pt idx="30">
                  <c:v>2331153</c:v>
                </c:pt>
                <c:pt idx="31">
                  <c:v>2353843</c:v>
                </c:pt>
              </c:numCache>
            </c:numRef>
          </c:val>
          <c:extLst>
            <c:ext xmlns:c16="http://schemas.microsoft.com/office/drawing/2014/chart" uri="{C3380CC4-5D6E-409C-BE32-E72D297353CC}">
              <c16:uniqueId val="{00000005-D71E-47E7-B58B-C299246566A2}"/>
            </c:ext>
          </c:extLst>
        </c:ser>
        <c:ser>
          <c:idx val="6"/>
          <c:order val="6"/>
          <c:tx>
            <c:strRef>
              <c:f>BEV_Numbers!$B$76</c:f>
              <c:strCache>
                <c:ptCount val="1"/>
                <c:pt idx="0">
                  <c:v>Motorcycle</c:v>
                </c:pt>
              </c:strCache>
            </c:strRef>
          </c:tx>
          <c:spPr>
            <a:solidFill>
              <a:schemeClr val="accent1">
                <a:lumMod val="60000"/>
              </a:schemeClr>
            </a:solidFill>
            <a:ln>
              <a:noFill/>
            </a:ln>
            <a:effectLst/>
          </c:spPr>
          <c:invertIfNegative val="0"/>
          <c:cat>
            <c:strRef>
              <c:f>BEV_Numbers!$C$69:$AH$69</c:f>
              <c:strCache>
                <c:ptCount val="32"/>
                <c:pt idx="0">
                  <c:v>2022-23</c:v>
                </c:pt>
                <c:pt idx="1">
                  <c:v>2023-24</c:v>
                </c:pt>
                <c:pt idx="2">
                  <c:v>2024-25</c:v>
                </c:pt>
                <c:pt idx="3">
                  <c:v>2025-26</c:v>
                </c:pt>
                <c:pt idx="4">
                  <c:v>2026-27</c:v>
                </c:pt>
                <c:pt idx="5">
                  <c:v>2027-28</c:v>
                </c:pt>
                <c:pt idx="6">
                  <c:v>2028-29</c:v>
                </c:pt>
                <c:pt idx="7">
                  <c:v>2029-30</c:v>
                </c:pt>
                <c:pt idx="8">
                  <c:v>2030-31</c:v>
                </c:pt>
                <c:pt idx="9">
                  <c:v>2031-32</c:v>
                </c:pt>
                <c:pt idx="10">
                  <c:v>2032-33</c:v>
                </c:pt>
                <c:pt idx="11">
                  <c:v>2033-34</c:v>
                </c:pt>
                <c:pt idx="12">
                  <c:v>2034-35</c:v>
                </c:pt>
                <c:pt idx="13">
                  <c:v>2035-36</c:v>
                </c:pt>
                <c:pt idx="14">
                  <c:v>2036-37</c:v>
                </c:pt>
                <c:pt idx="15">
                  <c:v>2037-38</c:v>
                </c:pt>
                <c:pt idx="16">
                  <c:v>2038-39</c:v>
                </c:pt>
                <c:pt idx="17">
                  <c:v>2039-40</c:v>
                </c:pt>
                <c:pt idx="18">
                  <c:v>2040-41</c:v>
                </c:pt>
                <c:pt idx="19">
                  <c:v>2041-42</c:v>
                </c:pt>
                <c:pt idx="20">
                  <c:v>2042-43</c:v>
                </c:pt>
                <c:pt idx="21">
                  <c:v>2043-44</c:v>
                </c:pt>
                <c:pt idx="22">
                  <c:v>2044-45</c:v>
                </c:pt>
                <c:pt idx="23">
                  <c:v>2045-46</c:v>
                </c:pt>
                <c:pt idx="24">
                  <c:v>2046-47</c:v>
                </c:pt>
                <c:pt idx="25">
                  <c:v>2047-48</c:v>
                </c:pt>
                <c:pt idx="26">
                  <c:v>2048-49</c:v>
                </c:pt>
                <c:pt idx="27">
                  <c:v>2049-50</c:v>
                </c:pt>
                <c:pt idx="28">
                  <c:v>2050-51</c:v>
                </c:pt>
                <c:pt idx="29">
                  <c:v>2051-52</c:v>
                </c:pt>
                <c:pt idx="30">
                  <c:v>2052-53</c:v>
                </c:pt>
                <c:pt idx="31">
                  <c:v>2053-54</c:v>
                </c:pt>
              </c:strCache>
            </c:strRef>
          </c:cat>
          <c:val>
            <c:numRef>
              <c:f>BEV_Numbers!$C$76:$AH$76</c:f>
              <c:numCache>
                <c:formatCode>General</c:formatCode>
                <c:ptCount val="32"/>
                <c:pt idx="0">
                  <c:v>3731</c:v>
                </c:pt>
                <c:pt idx="1">
                  <c:v>5189</c:v>
                </c:pt>
                <c:pt idx="2">
                  <c:v>7398</c:v>
                </c:pt>
                <c:pt idx="3">
                  <c:v>10807</c:v>
                </c:pt>
                <c:pt idx="4">
                  <c:v>16955</c:v>
                </c:pt>
                <c:pt idx="5">
                  <c:v>25704</c:v>
                </c:pt>
                <c:pt idx="6">
                  <c:v>36686</c:v>
                </c:pt>
                <c:pt idx="7">
                  <c:v>49980</c:v>
                </c:pt>
                <c:pt idx="8">
                  <c:v>64064</c:v>
                </c:pt>
                <c:pt idx="9">
                  <c:v>78843</c:v>
                </c:pt>
                <c:pt idx="10">
                  <c:v>100162</c:v>
                </c:pt>
                <c:pt idx="11">
                  <c:v>121483</c:v>
                </c:pt>
                <c:pt idx="12">
                  <c:v>142802</c:v>
                </c:pt>
                <c:pt idx="13">
                  <c:v>164121</c:v>
                </c:pt>
                <c:pt idx="14">
                  <c:v>185441</c:v>
                </c:pt>
                <c:pt idx="15">
                  <c:v>206760</c:v>
                </c:pt>
                <c:pt idx="16">
                  <c:v>228080</c:v>
                </c:pt>
                <c:pt idx="17">
                  <c:v>249399</c:v>
                </c:pt>
                <c:pt idx="18">
                  <c:v>270719</c:v>
                </c:pt>
                <c:pt idx="19">
                  <c:v>292038</c:v>
                </c:pt>
                <c:pt idx="20">
                  <c:v>313358</c:v>
                </c:pt>
                <c:pt idx="21">
                  <c:v>334678</c:v>
                </c:pt>
                <c:pt idx="22">
                  <c:v>355997</c:v>
                </c:pt>
                <c:pt idx="23">
                  <c:v>377317</c:v>
                </c:pt>
                <c:pt idx="24">
                  <c:v>398636</c:v>
                </c:pt>
                <c:pt idx="25">
                  <c:v>419955</c:v>
                </c:pt>
                <c:pt idx="26">
                  <c:v>441275</c:v>
                </c:pt>
                <c:pt idx="27">
                  <c:v>456952</c:v>
                </c:pt>
                <c:pt idx="28">
                  <c:v>460078</c:v>
                </c:pt>
                <c:pt idx="29">
                  <c:v>463222</c:v>
                </c:pt>
                <c:pt idx="30">
                  <c:v>466385</c:v>
                </c:pt>
                <c:pt idx="31">
                  <c:v>469566</c:v>
                </c:pt>
              </c:numCache>
            </c:numRef>
          </c:val>
          <c:extLst>
            <c:ext xmlns:c16="http://schemas.microsoft.com/office/drawing/2014/chart" uri="{C3380CC4-5D6E-409C-BE32-E72D297353CC}">
              <c16:uniqueId val="{00000006-D71E-47E7-B58B-C299246566A2}"/>
            </c:ext>
          </c:extLst>
        </c:ser>
        <c:ser>
          <c:idx val="7"/>
          <c:order val="7"/>
          <c:tx>
            <c:strRef>
              <c:f>BEV_Numbers!$B$77</c:f>
              <c:strCache>
                <c:ptCount val="1"/>
                <c:pt idx="0">
                  <c:v>Rigid Truck</c:v>
                </c:pt>
              </c:strCache>
            </c:strRef>
          </c:tx>
          <c:spPr>
            <a:solidFill>
              <a:schemeClr val="accent2">
                <a:lumMod val="60000"/>
              </a:schemeClr>
            </a:solidFill>
            <a:ln>
              <a:noFill/>
            </a:ln>
            <a:effectLst/>
          </c:spPr>
          <c:invertIfNegative val="0"/>
          <c:cat>
            <c:strRef>
              <c:f>BEV_Numbers!$C$69:$AH$69</c:f>
              <c:strCache>
                <c:ptCount val="32"/>
                <c:pt idx="0">
                  <c:v>2022-23</c:v>
                </c:pt>
                <c:pt idx="1">
                  <c:v>2023-24</c:v>
                </c:pt>
                <c:pt idx="2">
                  <c:v>2024-25</c:v>
                </c:pt>
                <c:pt idx="3">
                  <c:v>2025-26</c:v>
                </c:pt>
                <c:pt idx="4">
                  <c:v>2026-27</c:v>
                </c:pt>
                <c:pt idx="5">
                  <c:v>2027-28</c:v>
                </c:pt>
                <c:pt idx="6">
                  <c:v>2028-29</c:v>
                </c:pt>
                <c:pt idx="7">
                  <c:v>2029-30</c:v>
                </c:pt>
                <c:pt idx="8">
                  <c:v>2030-31</c:v>
                </c:pt>
                <c:pt idx="9">
                  <c:v>2031-32</c:v>
                </c:pt>
                <c:pt idx="10">
                  <c:v>2032-33</c:v>
                </c:pt>
                <c:pt idx="11">
                  <c:v>2033-34</c:v>
                </c:pt>
                <c:pt idx="12">
                  <c:v>2034-35</c:v>
                </c:pt>
                <c:pt idx="13">
                  <c:v>2035-36</c:v>
                </c:pt>
                <c:pt idx="14">
                  <c:v>2036-37</c:v>
                </c:pt>
                <c:pt idx="15">
                  <c:v>2037-38</c:v>
                </c:pt>
                <c:pt idx="16">
                  <c:v>2038-39</c:v>
                </c:pt>
                <c:pt idx="17">
                  <c:v>2039-40</c:v>
                </c:pt>
                <c:pt idx="18">
                  <c:v>2040-41</c:v>
                </c:pt>
                <c:pt idx="19">
                  <c:v>2041-42</c:v>
                </c:pt>
                <c:pt idx="20">
                  <c:v>2042-43</c:v>
                </c:pt>
                <c:pt idx="21">
                  <c:v>2043-44</c:v>
                </c:pt>
                <c:pt idx="22">
                  <c:v>2044-45</c:v>
                </c:pt>
                <c:pt idx="23">
                  <c:v>2045-46</c:v>
                </c:pt>
                <c:pt idx="24">
                  <c:v>2046-47</c:v>
                </c:pt>
                <c:pt idx="25">
                  <c:v>2047-48</c:v>
                </c:pt>
                <c:pt idx="26">
                  <c:v>2048-49</c:v>
                </c:pt>
                <c:pt idx="27">
                  <c:v>2049-50</c:v>
                </c:pt>
                <c:pt idx="28">
                  <c:v>2050-51</c:v>
                </c:pt>
                <c:pt idx="29">
                  <c:v>2051-52</c:v>
                </c:pt>
                <c:pt idx="30">
                  <c:v>2052-53</c:v>
                </c:pt>
                <c:pt idx="31">
                  <c:v>2053-54</c:v>
                </c:pt>
              </c:strCache>
            </c:strRef>
          </c:cat>
          <c:val>
            <c:numRef>
              <c:f>BEV_Numbers!$C$77:$AH$77</c:f>
              <c:numCache>
                <c:formatCode>General</c:formatCode>
                <c:ptCount val="32"/>
                <c:pt idx="0">
                  <c:v>94</c:v>
                </c:pt>
                <c:pt idx="1">
                  <c:v>80</c:v>
                </c:pt>
                <c:pt idx="2">
                  <c:v>69</c:v>
                </c:pt>
                <c:pt idx="3">
                  <c:v>59</c:v>
                </c:pt>
                <c:pt idx="4">
                  <c:v>123</c:v>
                </c:pt>
                <c:pt idx="5">
                  <c:v>184</c:v>
                </c:pt>
                <c:pt idx="6">
                  <c:v>313</c:v>
                </c:pt>
                <c:pt idx="7">
                  <c:v>554</c:v>
                </c:pt>
                <c:pt idx="8">
                  <c:v>2656</c:v>
                </c:pt>
                <c:pt idx="9">
                  <c:v>6592</c:v>
                </c:pt>
                <c:pt idx="10">
                  <c:v>17432</c:v>
                </c:pt>
                <c:pt idx="11">
                  <c:v>28271</c:v>
                </c:pt>
                <c:pt idx="12">
                  <c:v>39112</c:v>
                </c:pt>
                <c:pt idx="13">
                  <c:v>49951</c:v>
                </c:pt>
                <c:pt idx="14">
                  <c:v>60791</c:v>
                </c:pt>
                <c:pt idx="15">
                  <c:v>71630</c:v>
                </c:pt>
                <c:pt idx="16">
                  <c:v>82471</c:v>
                </c:pt>
                <c:pt idx="17">
                  <c:v>93310</c:v>
                </c:pt>
                <c:pt idx="18">
                  <c:v>104150</c:v>
                </c:pt>
                <c:pt idx="19">
                  <c:v>114989</c:v>
                </c:pt>
                <c:pt idx="20">
                  <c:v>125830</c:v>
                </c:pt>
                <c:pt idx="21">
                  <c:v>136669</c:v>
                </c:pt>
                <c:pt idx="22">
                  <c:v>147509</c:v>
                </c:pt>
                <c:pt idx="23">
                  <c:v>158348</c:v>
                </c:pt>
                <c:pt idx="24">
                  <c:v>169189</c:v>
                </c:pt>
                <c:pt idx="25">
                  <c:v>180028</c:v>
                </c:pt>
                <c:pt idx="26">
                  <c:v>190868</c:v>
                </c:pt>
                <c:pt idx="27">
                  <c:v>201707</c:v>
                </c:pt>
                <c:pt idx="28">
                  <c:v>204643</c:v>
                </c:pt>
                <c:pt idx="29">
                  <c:v>207620</c:v>
                </c:pt>
                <c:pt idx="30">
                  <c:v>210641</c:v>
                </c:pt>
                <c:pt idx="31">
                  <c:v>213704</c:v>
                </c:pt>
              </c:numCache>
            </c:numRef>
          </c:val>
          <c:extLst>
            <c:ext xmlns:c16="http://schemas.microsoft.com/office/drawing/2014/chart" uri="{C3380CC4-5D6E-409C-BE32-E72D297353CC}">
              <c16:uniqueId val="{00000007-D71E-47E7-B58B-C299246566A2}"/>
            </c:ext>
          </c:extLst>
        </c:ser>
        <c:ser>
          <c:idx val="8"/>
          <c:order val="8"/>
          <c:tx>
            <c:strRef>
              <c:f>BEV_Numbers!$B$78</c:f>
              <c:strCache>
                <c:ptCount val="1"/>
                <c:pt idx="0">
                  <c:v>Small Light Commercial</c:v>
                </c:pt>
              </c:strCache>
            </c:strRef>
          </c:tx>
          <c:spPr>
            <a:solidFill>
              <a:schemeClr val="accent3">
                <a:lumMod val="60000"/>
              </a:schemeClr>
            </a:solidFill>
            <a:ln>
              <a:noFill/>
            </a:ln>
            <a:effectLst/>
          </c:spPr>
          <c:invertIfNegative val="0"/>
          <c:cat>
            <c:strRef>
              <c:f>BEV_Numbers!$C$69:$AH$69</c:f>
              <c:strCache>
                <c:ptCount val="32"/>
                <c:pt idx="0">
                  <c:v>2022-23</c:v>
                </c:pt>
                <c:pt idx="1">
                  <c:v>2023-24</c:v>
                </c:pt>
                <c:pt idx="2">
                  <c:v>2024-25</c:v>
                </c:pt>
                <c:pt idx="3">
                  <c:v>2025-26</c:v>
                </c:pt>
                <c:pt idx="4">
                  <c:v>2026-27</c:v>
                </c:pt>
                <c:pt idx="5">
                  <c:v>2027-28</c:v>
                </c:pt>
                <c:pt idx="6">
                  <c:v>2028-29</c:v>
                </c:pt>
                <c:pt idx="7">
                  <c:v>2029-30</c:v>
                </c:pt>
                <c:pt idx="8">
                  <c:v>2030-31</c:v>
                </c:pt>
                <c:pt idx="9">
                  <c:v>2031-32</c:v>
                </c:pt>
                <c:pt idx="10">
                  <c:v>2032-33</c:v>
                </c:pt>
                <c:pt idx="11">
                  <c:v>2033-34</c:v>
                </c:pt>
                <c:pt idx="12">
                  <c:v>2034-35</c:v>
                </c:pt>
                <c:pt idx="13">
                  <c:v>2035-36</c:v>
                </c:pt>
                <c:pt idx="14">
                  <c:v>2036-37</c:v>
                </c:pt>
                <c:pt idx="15">
                  <c:v>2037-38</c:v>
                </c:pt>
                <c:pt idx="16">
                  <c:v>2038-39</c:v>
                </c:pt>
                <c:pt idx="17">
                  <c:v>2039-40</c:v>
                </c:pt>
                <c:pt idx="18">
                  <c:v>2040-41</c:v>
                </c:pt>
                <c:pt idx="19">
                  <c:v>2041-42</c:v>
                </c:pt>
                <c:pt idx="20">
                  <c:v>2042-43</c:v>
                </c:pt>
                <c:pt idx="21">
                  <c:v>2043-44</c:v>
                </c:pt>
                <c:pt idx="22">
                  <c:v>2044-45</c:v>
                </c:pt>
                <c:pt idx="23">
                  <c:v>2045-46</c:v>
                </c:pt>
                <c:pt idx="24">
                  <c:v>2046-47</c:v>
                </c:pt>
                <c:pt idx="25">
                  <c:v>2047-48</c:v>
                </c:pt>
                <c:pt idx="26">
                  <c:v>2048-49</c:v>
                </c:pt>
                <c:pt idx="27">
                  <c:v>2049-50</c:v>
                </c:pt>
                <c:pt idx="28">
                  <c:v>2050-51</c:v>
                </c:pt>
                <c:pt idx="29">
                  <c:v>2051-52</c:v>
                </c:pt>
                <c:pt idx="30">
                  <c:v>2052-53</c:v>
                </c:pt>
                <c:pt idx="31">
                  <c:v>2053-54</c:v>
                </c:pt>
              </c:strCache>
            </c:strRef>
          </c:cat>
          <c:val>
            <c:numRef>
              <c:f>BEV_Numbers!$C$78:$AH$78</c:f>
              <c:numCache>
                <c:formatCode>General</c:formatCode>
                <c:ptCount val="32"/>
                <c:pt idx="0">
                  <c:v>31</c:v>
                </c:pt>
                <c:pt idx="1">
                  <c:v>38</c:v>
                </c:pt>
                <c:pt idx="2">
                  <c:v>549</c:v>
                </c:pt>
                <c:pt idx="3">
                  <c:v>1399</c:v>
                </c:pt>
                <c:pt idx="4">
                  <c:v>2554</c:v>
                </c:pt>
                <c:pt idx="5">
                  <c:v>4179</c:v>
                </c:pt>
                <c:pt idx="6">
                  <c:v>6215</c:v>
                </c:pt>
                <c:pt idx="7">
                  <c:v>8649</c:v>
                </c:pt>
                <c:pt idx="8">
                  <c:v>11223</c:v>
                </c:pt>
                <c:pt idx="9">
                  <c:v>13917</c:v>
                </c:pt>
                <c:pt idx="10">
                  <c:v>17929</c:v>
                </c:pt>
                <c:pt idx="11">
                  <c:v>21941</c:v>
                </c:pt>
                <c:pt idx="12">
                  <c:v>25954</c:v>
                </c:pt>
                <c:pt idx="13">
                  <c:v>29966</c:v>
                </c:pt>
                <c:pt idx="14">
                  <c:v>33979</c:v>
                </c:pt>
                <c:pt idx="15">
                  <c:v>37991</c:v>
                </c:pt>
                <c:pt idx="16">
                  <c:v>42004</c:v>
                </c:pt>
                <c:pt idx="17">
                  <c:v>46016</c:v>
                </c:pt>
                <c:pt idx="18">
                  <c:v>50029</c:v>
                </c:pt>
                <c:pt idx="19">
                  <c:v>54042</c:v>
                </c:pt>
                <c:pt idx="20">
                  <c:v>58053</c:v>
                </c:pt>
                <c:pt idx="21">
                  <c:v>62066</c:v>
                </c:pt>
                <c:pt idx="22">
                  <c:v>66079</c:v>
                </c:pt>
                <c:pt idx="23">
                  <c:v>70091</c:v>
                </c:pt>
                <c:pt idx="24">
                  <c:v>74103</c:v>
                </c:pt>
                <c:pt idx="25">
                  <c:v>78116</c:v>
                </c:pt>
                <c:pt idx="26">
                  <c:v>82129</c:v>
                </c:pt>
                <c:pt idx="27">
                  <c:v>85070</c:v>
                </c:pt>
                <c:pt idx="28">
                  <c:v>85986</c:v>
                </c:pt>
                <c:pt idx="29">
                  <c:v>86914</c:v>
                </c:pt>
                <c:pt idx="30">
                  <c:v>87854</c:v>
                </c:pt>
                <c:pt idx="31">
                  <c:v>88802</c:v>
                </c:pt>
              </c:numCache>
            </c:numRef>
          </c:val>
          <c:extLst>
            <c:ext xmlns:c16="http://schemas.microsoft.com/office/drawing/2014/chart" uri="{C3380CC4-5D6E-409C-BE32-E72D297353CC}">
              <c16:uniqueId val="{00000008-D71E-47E7-B58B-C299246566A2}"/>
            </c:ext>
          </c:extLst>
        </c:ser>
        <c:ser>
          <c:idx val="9"/>
          <c:order val="9"/>
          <c:tx>
            <c:strRef>
              <c:f>BEV_Numbers!$B$79</c:f>
              <c:strCache>
                <c:ptCount val="1"/>
                <c:pt idx="0">
                  <c:v>Small Residential</c:v>
                </c:pt>
              </c:strCache>
            </c:strRef>
          </c:tx>
          <c:spPr>
            <a:solidFill>
              <a:schemeClr val="accent4">
                <a:lumMod val="60000"/>
              </a:schemeClr>
            </a:solidFill>
            <a:ln>
              <a:noFill/>
            </a:ln>
            <a:effectLst/>
          </c:spPr>
          <c:invertIfNegative val="0"/>
          <c:cat>
            <c:strRef>
              <c:f>BEV_Numbers!$C$69:$AH$69</c:f>
              <c:strCache>
                <c:ptCount val="32"/>
                <c:pt idx="0">
                  <c:v>2022-23</c:v>
                </c:pt>
                <c:pt idx="1">
                  <c:v>2023-24</c:v>
                </c:pt>
                <c:pt idx="2">
                  <c:v>2024-25</c:v>
                </c:pt>
                <c:pt idx="3">
                  <c:v>2025-26</c:v>
                </c:pt>
                <c:pt idx="4">
                  <c:v>2026-27</c:v>
                </c:pt>
                <c:pt idx="5">
                  <c:v>2027-28</c:v>
                </c:pt>
                <c:pt idx="6">
                  <c:v>2028-29</c:v>
                </c:pt>
                <c:pt idx="7">
                  <c:v>2029-30</c:v>
                </c:pt>
                <c:pt idx="8">
                  <c:v>2030-31</c:v>
                </c:pt>
                <c:pt idx="9">
                  <c:v>2031-32</c:v>
                </c:pt>
                <c:pt idx="10">
                  <c:v>2032-33</c:v>
                </c:pt>
                <c:pt idx="11">
                  <c:v>2033-34</c:v>
                </c:pt>
                <c:pt idx="12">
                  <c:v>2034-35</c:v>
                </c:pt>
                <c:pt idx="13">
                  <c:v>2035-36</c:v>
                </c:pt>
                <c:pt idx="14">
                  <c:v>2036-37</c:v>
                </c:pt>
                <c:pt idx="15">
                  <c:v>2037-38</c:v>
                </c:pt>
                <c:pt idx="16">
                  <c:v>2038-39</c:v>
                </c:pt>
                <c:pt idx="17">
                  <c:v>2039-40</c:v>
                </c:pt>
                <c:pt idx="18">
                  <c:v>2040-41</c:v>
                </c:pt>
                <c:pt idx="19">
                  <c:v>2041-42</c:v>
                </c:pt>
                <c:pt idx="20">
                  <c:v>2042-43</c:v>
                </c:pt>
                <c:pt idx="21">
                  <c:v>2043-44</c:v>
                </c:pt>
                <c:pt idx="22">
                  <c:v>2044-45</c:v>
                </c:pt>
                <c:pt idx="23">
                  <c:v>2045-46</c:v>
                </c:pt>
                <c:pt idx="24">
                  <c:v>2046-47</c:v>
                </c:pt>
                <c:pt idx="25">
                  <c:v>2047-48</c:v>
                </c:pt>
                <c:pt idx="26">
                  <c:v>2048-49</c:v>
                </c:pt>
                <c:pt idx="27">
                  <c:v>2049-50</c:v>
                </c:pt>
                <c:pt idx="28">
                  <c:v>2050-51</c:v>
                </c:pt>
                <c:pt idx="29">
                  <c:v>2051-52</c:v>
                </c:pt>
                <c:pt idx="30">
                  <c:v>2052-53</c:v>
                </c:pt>
                <c:pt idx="31">
                  <c:v>2053-54</c:v>
                </c:pt>
              </c:strCache>
            </c:strRef>
          </c:cat>
          <c:val>
            <c:numRef>
              <c:f>BEV_Numbers!$C$79:$AH$79</c:f>
              <c:numCache>
                <c:formatCode>General</c:formatCode>
                <c:ptCount val="32"/>
                <c:pt idx="0">
                  <c:v>11660</c:v>
                </c:pt>
                <c:pt idx="1">
                  <c:v>16227</c:v>
                </c:pt>
                <c:pt idx="2">
                  <c:v>23062</c:v>
                </c:pt>
                <c:pt idx="3">
                  <c:v>33454</c:v>
                </c:pt>
                <c:pt idx="4">
                  <c:v>50270</c:v>
                </c:pt>
                <c:pt idx="5">
                  <c:v>74471</c:v>
                </c:pt>
                <c:pt idx="6">
                  <c:v>104685</c:v>
                </c:pt>
                <c:pt idx="7">
                  <c:v>140820</c:v>
                </c:pt>
                <c:pt idx="8">
                  <c:v>179112</c:v>
                </c:pt>
                <c:pt idx="9">
                  <c:v>219295</c:v>
                </c:pt>
                <c:pt idx="10">
                  <c:v>266501</c:v>
                </c:pt>
                <c:pt idx="11">
                  <c:v>313706</c:v>
                </c:pt>
                <c:pt idx="12">
                  <c:v>360912</c:v>
                </c:pt>
                <c:pt idx="13">
                  <c:v>408117</c:v>
                </c:pt>
                <c:pt idx="14">
                  <c:v>455323</c:v>
                </c:pt>
                <c:pt idx="15">
                  <c:v>502528</c:v>
                </c:pt>
                <c:pt idx="16">
                  <c:v>549734</c:v>
                </c:pt>
                <c:pt idx="17">
                  <c:v>596939</c:v>
                </c:pt>
                <c:pt idx="18">
                  <c:v>644145</c:v>
                </c:pt>
                <c:pt idx="19">
                  <c:v>691350</c:v>
                </c:pt>
                <c:pt idx="20">
                  <c:v>738556</c:v>
                </c:pt>
                <c:pt idx="21">
                  <c:v>785761</c:v>
                </c:pt>
                <c:pt idx="22">
                  <c:v>832967</c:v>
                </c:pt>
                <c:pt idx="23">
                  <c:v>880172</c:v>
                </c:pt>
                <c:pt idx="24">
                  <c:v>927378</c:v>
                </c:pt>
                <c:pt idx="25">
                  <c:v>974583</c:v>
                </c:pt>
                <c:pt idx="26">
                  <c:v>1021790</c:v>
                </c:pt>
                <c:pt idx="27">
                  <c:v>1056693</c:v>
                </c:pt>
                <c:pt idx="28">
                  <c:v>1062924</c:v>
                </c:pt>
                <c:pt idx="29">
                  <c:v>1069130</c:v>
                </c:pt>
                <c:pt idx="30">
                  <c:v>1075306</c:v>
                </c:pt>
                <c:pt idx="31">
                  <c:v>1083981</c:v>
                </c:pt>
              </c:numCache>
            </c:numRef>
          </c:val>
          <c:extLst>
            <c:ext xmlns:c16="http://schemas.microsoft.com/office/drawing/2014/chart" uri="{C3380CC4-5D6E-409C-BE32-E72D297353CC}">
              <c16:uniqueId val="{00000009-D71E-47E7-B58B-C299246566A2}"/>
            </c:ext>
          </c:extLst>
        </c:ser>
        <c:dLbls>
          <c:showLegendKey val="0"/>
          <c:showVal val="0"/>
          <c:showCatName val="0"/>
          <c:showSerName val="0"/>
          <c:showPercent val="0"/>
          <c:showBubbleSize val="0"/>
        </c:dLbls>
        <c:gapWidth val="150"/>
        <c:overlap val="100"/>
        <c:axId val="722827983"/>
        <c:axId val="722852943"/>
      </c:barChart>
      <c:catAx>
        <c:axId val="72282798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22852943"/>
        <c:crosses val="autoZero"/>
        <c:auto val="1"/>
        <c:lblAlgn val="ctr"/>
        <c:lblOffset val="100"/>
        <c:noMultiLvlLbl val="0"/>
      </c:catAx>
      <c:valAx>
        <c:axId val="722852943"/>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228279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Total</a:t>
            </a:r>
            <a:r>
              <a:rPr lang="en-AU" baseline="0"/>
              <a:t> kW in AG</a:t>
            </a:r>
            <a:endParaRPr lang="en-AU"/>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5.3368599816368524E-2"/>
          <c:y val="7.5737487519251925E-2"/>
          <c:w val="0.93395934092229738"/>
          <c:h val="0.55320342546155987"/>
        </c:manualLayout>
      </c:layout>
      <c:areaChart>
        <c:grouping val="stacked"/>
        <c:varyColors val="0"/>
        <c:ser>
          <c:idx val="6"/>
          <c:order val="6"/>
          <c:tx>
            <c:strRef>
              <c:f>'AG_Profile_kW '!$H$66</c:f>
              <c:strCache>
                <c:ptCount val="1"/>
                <c:pt idx="0">
                  <c:v>Large Light Commercial, Convenience Charging</c:v>
                </c:pt>
              </c:strCache>
            </c:strRef>
          </c:tx>
          <c:spPr>
            <a:solidFill>
              <a:schemeClr val="accent1">
                <a:lumMod val="60000"/>
              </a:schemeClr>
            </a:solidFill>
            <a:ln>
              <a:noFill/>
            </a:ln>
            <a:effectLst/>
          </c:spPr>
          <c:cat>
            <c:numRef>
              <c:f>'AG_Profile_kW '!$I$59:$BD$59</c:f>
              <c:numCache>
                <c:formatCode>h:mm</c:formatCode>
                <c:ptCount val="48"/>
                <c:pt idx="0">
                  <c:v>0</c:v>
                </c:pt>
                <c:pt idx="1">
                  <c:v>2.0833333333333332E-2</c:v>
                </c:pt>
                <c:pt idx="2">
                  <c:v>4.1666666666666699E-2</c:v>
                </c:pt>
                <c:pt idx="3">
                  <c:v>6.25E-2</c:v>
                </c:pt>
                <c:pt idx="4">
                  <c:v>8.3333333333333301E-2</c:v>
                </c:pt>
                <c:pt idx="5">
                  <c:v>0.104166666666667</c:v>
                </c:pt>
                <c:pt idx="6">
                  <c:v>0.125</c:v>
                </c:pt>
                <c:pt idx="7">
                  <c:v>0.14583333333333301</c:v>
                </c:pt>
                <c:pt idx="8">
                  <c:v>0.16666666666666699</c:v>
                </c:pt>
                <c:pt idx="9">
                  <c:v>0.1875</c:v>
                </c:pt>
                <c:pt idx="10">
                  <c:v>0.20833333333333301</c:v>
                </c:pt>
                <c:pt idx="11">
                  <c:v>0.22916666666666666</c:v>
                </c:pt>
                <c:pt idx="12">
                  <c:v>0.25</c:v>
                </c:pt>
                <c:pt idx="13">
                  <c:v>0.27083333333333298</c:v>
                </c:pt>
                <c:pt idx="14">
                  <c:v>0.29166666666666702</c:v>
                </c:pt>
                <c:pt idx="15">
                  <c:v>0.3125</c:v>
                </c:pt>
                <c:pt idx="16">
                  <c:v>0.33333333333333298</c:v>
                </c:pt>
                <c:pt idx="17">
                  <c:v>0.35416666666666702</c:v>
                </c:pt>
                <c:pt idx="18">
                  <c:v>0.375</c:v>
                </c:pt>
                <c:pt idx="19">
                  <c:v>0.39583333333333298</c:v>
                </c:pt>
                <c:pt idx="20">
                  <c:v>0.41666666666666702</c:v>
                </c:pt>
                <c:pt idx="21">
                  <c:v>0.4375</c:v>
                </c:pt>
                <c:pt idx="22">
                  <c:v>0.45833333333333298</c:v>
                </c:pt>
                <c:pt idx="23">
                  <c:v>0.47916666666666702</c:v>
                </c:pt>
                <c:pt idx="24">
                  <c:v>0.5</c:v>
                </c:pt>
                <c:pt idx="25">
                  <c:v>0.52083333333333304</c:v>
                </c:pt>
                <c:pt idx="26">
                  <c:v>0.54166666666666696</c:v>
                </c:pt>
                <c:pt idx="27">
                  <c:v>0.5625</c:v>
                </c:pt>
                <c:pt idx="28">
                  <c:v>0.58333333333333304</c:v>
                </c:pt>
                <c:pt idx="29">
                  <c:v>0.60416666666666696</c:v>
                </c:pt>
                <c:pt idx="30">
                  <c:v>0.625</c:v>
                </c:pt>
                <c:pt idx="31">
                  <c:v>0.64583333333333304</c:v>
                </c:pt>
                <c:pt idx="32">
                  <c:v>0.66666666666666696</c:v>
                </c:pt>
                <c:pt idx="33">
                  <c:v>0.6875</c:v>
                </c:pt>
                <c:pt idx="34">
                  <c:v>0.70833333333333304</c:v>
                </c:pt>
                <c:pt idx="35">
                  <c:v>0.72916666666666696</c:v>
                </c:pt>
                <c:pt idx="36">
                  <c:v>0.75</c:v>
                </c:pt>
                <c:pt idx="37">
                  <c:v>0.77083333333333304</c:v>
                </c:pt>
                <c:pt idx="38">
                  <c:v>0.79166666666666696</c:v>
                </c:pt>
                <c:pt idx="39">
                  <c:v>0.8125</c:v>
                </c:pt>
                <c:pt idx="40">
                  <c:v>0.83333333333333304</c:v>
                </c:pt>
                <c:pt idx="41">
                  <c:v>0.85416666666666696</c:v>
                </c:pt>
                <c:pt idx="42">
                  <c:v>0.875</c:v>
                </c:pt>
                <c:pt idx="43">
                  <c:v>0.89583333333333304</c:v>
                </c:pt>
                <c:pt idx="44">
                  <c:v>0.91666666666666696</c:v>
                </c:pt>
                <c:pt idx="45">
                  <c:v>0.9375</c:v>
                </c:pt>
                <c:pt idx="46">
                  <c:v>0.95833333333333304</c:v>
                </c:pt>
                <c:pt idx="47">
                  <c:v>0.97916666666666696</c:v>
                </c:pt>
              </c:numCache>
            </c:numRef>
          </c:cat>
          <c:val>
            <c:numRef>
              <c:f>'AG_Profile_kW '!$I$66:$BD$66</c:f>
              <c:numCache>
                <c:formatCode>_-* #,##0_-;\-* #,##0_-;_-* "-"??_-;_-@_-</c:formatCode>
                <c:ptCount val="48"/>
                <c:pt idx="0">
                  <c:v>33381.573984080525</c:v>
                </c:pt>
                <c:pt idx="1">
                  <c:v>30854.847944461013</c:v>
                </c:pt>
                <c:pt idx="2">
                  <c:v>28328.121096285286</c:v>
                </c:pt>
                <c:pt idx="3">
                  <c:v>25754.510116055375</c:v>
                </c:pt>
                <c:pt idx="4">
                  <c:v>23180.898327269249</c:v>
                </c:pt>
                <c:pt idx="5">
                  <c:v>20646.959157666886</c:v>
                </c:pt>
                <c:pt idx="6">
                  <c:v>18113.020796620738</c:v>
                </c:pt>
                <c:pt idx="7">
                  <c:v>16320.019093166913</c:v>
                </c:pt>
                <c:pt idx="8">
                  <c:v>14527.01658115687</c:v>
                </c:pt>
                <c:pt idx="9">
                  <c:v>13978.249478886053</c:v>
                </c:pt>
                <c:pt idx="10">
                  <c:v>13429.481568059024</c:v>
                </c:pt>
                <c:pt idx="11">
                  <c:v>14657.954982967445</c:v>
                </c:pt>
                <c:pt idx="12">
                  <c:v>15886.427589319655</c:v>
                </c:pt>
                <c:pt idx="13">
                  <c:v>19931.800889281283</c:v>
                </c:pt>
                <c:pt idx="14">
                  <c:v>23977.174997799128</c:v>
                </c:pt>
                <c:pt idx="15">
                  <c:v>29845.797280614686</c:v>
                </c:pt>
                <c:pt idx="16">
                  <c:v>35714.420371986467</c:v>
                </c:pt>
                <c:pt idx="17">
                  <c:v>41592.079079046875</c:v>
                </c:pt>
                <c:pt idx="18">
                  <c:v>47469.738594663489</c:v>
                </c:pt>
                <c:pt idx="19">
                  <c:v>51531.976760131482</c:v>
                </c:pt>
                <c:pt idx="20">
                  <c:v>55594.214925599466</c:v>
                </c:pt>
                <c:pt idx="21">
                  <c:v>57409.116374102661</c:v>
                </c:pt>
                <c:pt idx="22">
                  <c:v>59224.017014049641</c:v>
                </c:pt>
                <c:pt idx="23">
                  <c:v>59728.837468990831</c:v>
                </c:pt>
                <c:pt idx="24">
                  <c:v>60233.657923932005</c:v>
                </c:pt>
                <c:pt idx="25">
                  <c:v>60459.500611331263</c:v>
                </c:pt>
                <c:pt idx="26">
                  <c:v>60685.342490174306</c:v>
                </c:pt>
                <c:pt idx="27">
                  <c:v>62063.971262425453</c:v>
                </c:pt>
                <c:pt idx="28">
                  <c:v>63442.600034676609</c:v>
                </c:pt>
                <c:pt idx="29">
                  <c:v>64269.467620997428</c:v>
                </c:pt>
                <c:pt idx="30">
                  <c:v>65096.336015874462</c:v>
                </c:pt>
                <c:pt idx="31">
                  <c:v>65235.756980923463</c:v>
                </c:pt>
                <c:pt idx="32">
                  <c:v>65375.177137416271</c:v>
                </c:pt>
                <c:pt idx="33">
                  <c:v>63565.428617663289</c:v>
                </c:pt>
                <c:pt idx="34">
                  <c:v>61755.680906466521</c:v>
                </c:pt>
                <c:pt idx="35">
                  <c:v>60770.643553612303</c:v>
                </c:pt>
                <c:pt idx="36">
                  <c:v>59785.606200758077</c:v>
                </c:pt>
                <c:pt idx="37">
                  <c:v>58659.318928699358</c:v>
                </c:pt>
                <c:pt idx="38">
                  <c:v>57533.030848084411</c:v>
                </c:pt>
                <c:pt idx="39">
                  <c:v>56622.231083995459</c:v>
                </c:pt>
                <c:pt idx="40">
                  <c:v>55711.431319906522</c:v>
                </c:pt>
                <c:pt idx="41">
                  <c:v>53484.577757504616</c:v>
                </c:pt>
                <c:pt idx="42">
                  <c:v>51257.725003658918</c:v>
                </c:pt>
                <c:pt idx="43">
                  <c:v>48230.865709469319</c:v>
                </c:pt>
                <c:pt idx="44">
                  <c:v>45204.007223835935</c:v>
                </c:pt>
                <c:pt idx="45">
                  <c:v>42045.503658261157</c:v>
                </c:pt>
                <c:pt idx="46">
                  <c:v>38887.000901242587</c:v>
                </c:pt>
                <c:pt idx="47">
                  <c:v>36134.28744266156</c:v>
                </c:pt>
              </c:numCache>
            </c:numRef>
          </c:val>
          <c:extLst>
            <c:ext xmlns:c16="http://schemas.microsoft.com/office/drawing/2014/chart" uri="{C3380CC4-5D6E-409C-BE32-E72D297353CC}">
              <c16:uniqueId val="{00000006-0B41-48C3-B2CE-481655FB509B}"/>
            </c:ext>
          </c:extLst>
        </c:ser>
        <c:ser>
          <c:idx val="7"/>
          <c:order val="7"/>
          <c:tx>
            <c:strRef>
              <c:f>'AG_Profile_kW '!$H$67</c:f>
              <c:strCache>
                <c:ptCount val="1"/>
                <c:pt idx="0">
                  <c:v>Large Light Commercial, Daytime Charging</c:v>
                </c:pt>
              </c:strCache>
            </c:strRef>
          </c:tx>
          <c:spPr>
            <a:solidFill>
              <a:schemeClr val="accent2">
                <a:lumMod val="60000"/>
              </a:schemeClr>
            </a:solidFill>
            <a:ln>
              <a:noFill/>
            </a:ln>
            <a:effectLst/>
          </c:spPr>
          <c:cat>
            <c:numRef>
              <c:f>'AG_Profile_kW '!$I$59:$BD$59</c:f>
              <c:numCache>
                <c:formatCode>h:mm</c:formatCode>
                <c:ptCount val="48"/>
                <c:pt idx="0">
                  <c:v>0</c:v>
                </c:pt>
                <c:pt idx="1">
                  <c:v>2.0833333333333332E-2</c:v>
                </c:pt>
                <c:pt idx="2">
                  <c:v>4.1666666666666699E-2</c:v>
                </c:pt>
                <c:pt idx="3">
                  <c:v>6.25E-2</c:v>
                </c:pt>
                <c:pt idx="4">
                  <c:v>8.3333333333333301E-2</c:v>
                </c:pt>
                <c:pt idx="5">
                  <c:v>0.104166666666667</c:v>
                </c:pt>
                <c:pt idx="6">
                  <c:v>0.125</c:v>
                </c:pt>
                <c:pt idx="7">
                  <c:v>0.14583333333333301</c:v>
                </c:pt>
                <c:pt idx="8">
                  <c:v>0.16666666666666699</c:v>
                </c:pt>
                <c:pt idx="9">
                  <c:v>0.1875</c:v>
                </c:pt>
                <c:pt idx="10">
                  <c:v>0.20833333333333301</c:v>
                </c:pt>
                <c:pt idx="11">
                  <c:v>0.22916666666666666</c:v>
                </c:pt>
                <c:pt idx="12">
                  <c:v>0.25</c:v>
                </c:pt>
                <c:pt idx="13">
                  <c:v>0.27083333333333298</c:v>
                </c:pt>
                <c:pt idx="14">
                  <c:v>0.29166666666666702</c:v>
                </c:pt>
                <c:pt idx="15">
                  <c:v>0.3125</c:v>
                </c:pt>
                <c:pt idx="16">
                  <c:v>0.33333333333333298</c:v>
                </c:pt>
                <c:pt idx="17">
                  <c:v>0.35416666666666702</c:v>
                </c:pt>
                <c:pt idx="18">
                  <c:v>0.375</c:v>
                </c:pt>
                <c:pt idx="19">
                  <c:v>0.39583333333333298</c:v>
                </c:pt>
                <c:pt idx="20">
                  <c:v>0.41666666666666702</c:v>
                </c:pt>
                <c:pt idx="21">
                  <c:v>0.4375</c:v>
                </c:pt>
                <c:pt idx="22">
                  <c:v>0.45833333333333298</c:v>
                </c:pt>
                <c:pt idx="23">
                  <c:v>0.47916666666666702</c:v>
                </c:pt>
                <c:pt idx="24">
                  <c:v>0.5</c:v>
                </c:pt>
                <c:pt idx="25">
                  <c:v>0.52083333333333304</c:v>
                </c:pt>
                <c:pt idx="26">
                  <c:v>0.54166666666666696</c:v>
                </c:pt>
                <c:pt idx="27">
                  <c:v>0.5625</c:v>
                </c:pt>
                <c:pt idx="28">
                  <c:v>0.58333333333333304</c:v>
                </c:pt>
                <c:pt idx="29">
                  <c:v>0.60416666666666696</c:v>
                </c:pt>
                <c:pt idx="30">
                  <c:v>0.625</c:v>
                </c:pt>
                <c:pt idx="31">
                  <c:v>0.64583333333333304</c:v>
                </c:pt>
                <c:pt idx="32">
                  <c:v>0.66666666666666696</c:v>
                </c:pt>
                <c:pt idx="33">
                  <c:v>0.6875</c:v>
                </c:pt>
                <c:pt idx="34">
                  <c:v>0.70833333333333304</c:v>
                </c:pt>
                <c:pt idx="35">
                  <c:v>0.72916666666666696</c:v>
                </c:pt>
                <c:pt idx="36">
                  <c:v>0.75</c:v>
                </c:pt>
                <c:pt idx="37">
                  <c:v>0.77083333333333304</c:v>
                </c:pt>
                <c:pt idx="38">
                  <c:v>0.79166666666666696</c:v>
                </c:pt>
                <c:pt idx="39">
                  <c:v>0.8125</c:v>
                </c:pt>
                <c:pt idx="40">
                  <c:v>0.83333333333333304</c:v>
                </c:pt>
                <c:pt idx="41">
                  <c:v>0.85416666666666696</c:v>
                </c:pt>
                <c:pt idx="42">
                  <c:v>0.875</c:v>
                </c:pt>
                <c:pt idx="43">
                  <c:v>0.89583333333333304</c:v>
                </c:pt>
                <c:pt idx="44">
                  <c:v>0.91666666666666696</c:v>
                </c:pt>
                <c:pt idx="45">
                  <c:v>0.9375</c:v>
                </c:pt>
                <c:pt idx="46">
                  <c:v>0.95833333333333304</c:v>
                </c:pt>
                <c:pt idx="47">
                  <c:v>0.97916666666666696</c:v>
                </c:pt>
              </c:numCache>
            </c:numRef>
          </c:cat>
          <c:val>
            <c:numRef>
              <c:f>'AG_Profile_kW '!$I$67:$BD$67</c:f>
              <c:numCache>
                <c:formatCode>_-* #,##0_-;\-* #,##0_-;_-* "-"??_-;_-@_-</c:formatCode>
                <c:ptCount val="48"/>
                <c:pt idx="0">
                  <c:v>7385.5566952397285</c:v>
                </c:pt>
                <c:pt idx="1">
                  <c:v>6768.0025507872269</c:v>
                </c:pt>
                <c:pt idx="2">
                  <c:v>6150.4482563545207</c:v>
                </c:pt>
                <c:pt idx="3">
                  <c:v>5415.434414375839</c:v>
                </c:pt>
                <c:pt idx="4">
                  <c:v>4680.4205723971554</c:v>
                </c:pt>
                <c:pt idx="5">
                  <c:v>4029.067788730189</c:v>
                </c:pt>
                <c:pt idx="6">
                  <c:v>3377.7150050632222</c:v>
                </c:pt>
                <c:pt idx="7">
                  <c:v>2843.1185117589694</c:v>
                </c:pt>
                <c:pt idx="8">
                  <c:v>2308.5218684745118</c:v>
                </c:pt>
                <c:pt idx="9">
                  <c:v>1895.108781236856</c:v>
                </c:pt>
                <c:pt idx="10">
                  <c:v>1481.6956939992006</c:v>
                </c:pt>
                <c:pt idx="11">
                  <c:v>1543.59057503748</c:v>
                </c:pt>
                <c:pt idx="12">
                  <c:v>1605.4853060955538</c:v>
                </c:pt>
                <c:pt idx="13">
                  <c:v>3963.6185268034246</c:v>
                </c:pt>
                <c:pt idx="14">
                  <c:v>6321.7517475112954</c:v>
                </c:pt>
                <c:pt idx="15">
                  <c:v>7822.9780138417927</c:v>
                </c:pt>
                <c:pt idx="16">
                  <c:v>9324.2041301920854</c:v>
                </c:pt>
                <c:pt idx="17">
                  <c:v>11544.166736825742</c:v>
                </c:pt>
                <c:pt idx="18">
                  <c:v>13764.129193479197</c:v>
                </c:pt>
                <c:pt idx="19">
                  <c:v>16211.562728222947</c:v>
                </c:pt>
                <c:pt idx="20">
                  <c:v>18658.996262966699</c:v>
                </c:pt>
                <c:pt idx="21">
                  <c:v>19994.300927832071</c:v>
                </c:pt>
                <c:pt idx="22">
                  <c:v>21329.605442717238</c:v>
                </c:pt>
                <c:pt idx="23">
                  <c:v>20887.549735767392</c:v>
                </c:pt>
                <c:pt idx="24">
                  <c:v>20445.493878837337</c:v>
                </c:pt>
                <c:pt idx="25">
                  <c:v>18762.652532286138</c:v>
                </c:pt>
                <c:pt idx="26">
                  <c:v>17079.811185734936</c:v>
                </c:pt>
                <c:pt idx="27">
                  <c:v>15261.361336958886</c:v>
                </c:pt>
                <c:pt idx="28">
                  <c:v>13442.911488182839</c:v>
                </c:pt>
                <c:pt idx="29">
                  <c:v>11808.111501074556</c:v>
                </c:pt>
                <c:pt idx="30">
                  <c:v>10173.311513966279</c:v>
                </c:pt>
                <c:pt idx="31">
                  <c:v>7876.9474908845359</c:v>
                </c:pt>
                <c:pt idx="32">
                  <c:v>5580.5836177829997</c:v>
                </c:pt>
                <c:pt idx="33">
                  <c:v>4006.7615327370004</c:v>
                </c:pt>
                <c:pt idx="34">
                  <c:v>2432.9395976712053</c:v>
                </c:pt>
                <c:pt idx="35">
                  <c:v>2252.1282613714034</c:v>
                </c:pt>
                <c:pt idx="36">
                  <c:v>2071.3169250716014</c:v>
                </c:pt>
                <c:pt idx="37">
                  <c:v>2058.1416139651947</c:v>
                </c:pt>
                <c:pt idx="38">
                  <c:v>2044.9664528389933</c:v>
                </c:pt>
                <c:pt idx="39">
                  <c:v>3008.154630091236</c:v>
                </c:pt>
                <c:pt idx="40">
                  <c:v>3971.3428073434789</c:v>
                </c:pt>
                <c:pt idx="41">
                  <c:v>4977.2345485273881</c:v>
                </c:pt>
                <c:pt idx="42">
                  <c:v>5983.1261397310909</c:v>
                </c:pt>
                <c:pt idx="43">
                  <c:v>6943.1116396765819</c:v>
                </c:pt>
                <c:pt idx="44">
                  <c:v>7903.097139622073</c:v>
                </c:pt>
                <c:pt idx="45">
                  <c:v>7927.6515988946585</c:v>
                </c:pt>
                <c:pt idx="46">
                  <c:v>7952.2060581672422</c:v>
                </c:pt>
                <c:pt idx="47">
                  <c:v>7668.8814516935881</c:v>
                </c:pt>
              </c:numCache>
            </c:numRef>
          </c:val>
          <c:extLst>
            <c:ext xmlns:c16="http://schemas.microsoft.com/office/drawing/2014/chart" uri="{C3380CC4-5D6E-409C-BE32-E72D297353CC}">
              <c16:uniqueId val="{00000007-0B41-48C3-B2CE-481655FB509B}"/>
            </c:ext>
          </c:extLst>
        </c:ser>
        <c:ser>
          <c:idx val="9"/>
          <c:order val="9"/>
          <c:tx>
            <c:strRef>
              <c:f>'AG_Profile_kW '!$H$69</c:f>
              <c:strCache>
                <c:ptCount val="1"/>
                <c:pt idx="0">
                  <c:v>Large Light Commercial, Nighttime Charging</c:v>
                </c:pt>
              </c:strCache>
            </c:strRef>
          </c:tx>
          <c:spPr>
            <a:solidFill>
              <a:schemeClr val="accent4">
                <a:lumMod val="60000"/>
              </a:schemeClr>
            </a:solidFill>
            <a:ln>
              <a:noFill/>
            </a:ln>
            <a:effectLst/>
          </c:spPr>
          <c:cat>
            <c:numRef>
              <c:f>'AG_Profile_kW '!$I$59:$BD$59</c:f>
              <c:numCache>
                <c:formatCode>h:mm</c:formatCode>
                <c:ptCount val="48"/>
                <c:pt idx="0">
                  <c:v>0</c:v>
                </c:pt>
                <c:pt idx="1">
                  <c:v>2.0833333333333332E-2</c:v>
                </c:pt>
                <c:pt idx="2">
                  <c:v>4.1666666666666699E-2</c:v>
                </c:pt>
                <c:pt idx="3">
                  <c:v>6.25E-2</c:v>
                </c:pt>
                <c:pt idx="4">
                  <c:v>8.3333333333333301E-2</c:v>
                </c:pt>
                <c:pt idx="5">
                  <c:v>0.104166666666667</c:v>
                </c:pt>
                <c:pt idx="6">
                  <c:v>0.125</c:v>
                </c:pt>
                <c:pt idx="7">
                  <c:v>0.14583333333333301</c:v>
                </c:pt>
                <c:pt idx="8">
                  <c:v>0.16666666666666699</c:v>
                </c:pt>
                <c:pt idx="9">
                  <c:v>0.1875</c:v>
                </c:pt>
                <c:pt idx="10">
                  <c:v>0.20833333333333301</c:v>
                </c:pt>
                <c:pt idx="11">
                  <c:v>0.22916666666666666</c:v>
                </c:pt>
                <c:pt idx="12">
                  <c:v>0.25</c:v>
                </c:pt>
                <c:pt idx="13">
                  <c:v>0.27083333333333298</c:v>
                </c:pt>
                <c:pt idx="14">
                  <c:v>0.29166666666666702</c:v>
                </c:pt>
                <c:pt idx="15">
                  <c:v>0.3125</c:v>
                </c:pt>
                <c:pt idx="16">
                  <c:v>0.33333333333333298</c:v>
                </c:pt>
                <c:pt idx="17">
                  <c:v>0.35416666666666702</c:v>
                </c:pt>
                <c:pt idx="18">
                  <c:v>0.375</c:v>
                </c:pt>
                <c:pt idx="19">
                  <c:v>0.39583333333333298</c:v>
                </c:pt>
                <c:pt idx="20">
                  <c:v>0.41666666666666702</c:v>
                </c:pt>
                <c:pt idx="21">
                  <c:v>0.4375</c:v>
                </c:pt>
                <c:pt idx="22">
                  <c:v>0.45833333333333298</c:v>
                </c:pt>
                <c:pt idx="23">
                  <c:v>0.47916666666666702</c:v>
                </c:pt>
                <c:pt idx="24">
                  <c:v>0.5</c:v>
                </c:pt>
                <c:pt idx="25">
                  <c:v>0.52083333333333304</c:v>
                </c:pt>
                <c:pt idx="26">
                  <c:v>0.54166666666666696</c:v>
                </c:pt>
                <c:pt idx="27">
                  <c:v>0.5625</c:v>
                </c:pt>
                <c:pt idx="28">
                  <c:v>0.58333333333333304</c:v>
                </c:pt>
                <c:pt idx="29">
                  <c:v>0.60416666666666696</c:v>
                </c:pt>
                <c:pt idx="30">
                  <c:v>0.625</c:v>
                </c:pt>
                <c:pt idx="31">
                  <c:v>0.64583333333333304</c:v>
                </c:pt>
                <c:pt idx="32">
                  <c:v>0.66666666666666696</c:v>
                </c:pt>
                <c:pt idx="33">
                  <c:v>0.6875</c:v>
                </c:pt>
                <c:pt idx="34">
                  <c:v>0.70833333333333304</c:v>
                </c:pt>
                <c:pt idx="35">
                  <c:v>0.72916666666666696</c:v>
                </c:pt>
                <c:pt idx="36">
                  <c:v>0.75</c:v>
                </c:pt>
                <c:pt idx="37">
                  <c:v>0.77083333333333304</c:v>
                </c:pt>
                <c:pt idx="38">
                  <c:v>0.79166666666666696</c:v>
                </c:pt>
                <c:pt idx="39">
                  <c:v>0.8125</c:v>
                </c:pt>
                <c:pt idx="40">
                  <c:v>0.83333333333333304</c:v>
                </c:pt>
                <c:pt idx="41">
                  <c:v>0.85416666666666696</c:v>
                </c:pt>
                <c:pt idx="42">
                  <c:v>0.875</c:v>
                </c:pt>
                <c:pt idx="43">
                  <c:v>0.89583333333333304</c:v>
                </c:pt>
                <c:pt idx="44">
                  <c:v>0.91666666666666696</c:v>
                </c:pt>
                <c:pt idx="45">
                  <c:v>0.9375</c:v>
                </c:pt>
                <c:pt idx="46">
                  <c:v>0.95833333333333304</c:v>
                </c:pt>
                <c:pt idx="47">
                  <c:v>0.97916666666666696</c:v>
                </c:pt>
              </c:numCache>
            </c:numRef>
          </c:cat>
          <c:val>
            <c:numRef>
              <c:f>'AG_Profile_kW '!$I$69:$BD$69</c:f>
              <c:numCache>
                <c:formatCode>_-* #,##0_-;\-* #,##0_-;_-* "-"??_-;_-@_-</c:formatCode>
                <c:ptCount val="4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numCache>
            </c:numRef>
          </c:val>
          <c:extLst>
            <c:ext xmlns:c16="http://schemas.microsoft.com/office/drawing/2014/chart" uri="{C3380CC4-5D6E-409C-BE32-E72D297353CC}">
              <c16:uniqueId val="{00000009-0B41-48C3-B2CE-481655FB509B}"/>
            </c:ext>
          </c:extLst>
        </c:ser>
        <c:ser>
          <c:idx val="10"/>
          <c:order val="10"/>
          <c:tx>
            <c:strRef>
              <c:f>'AG_Profile_kW '!$H$70</c:f>
              <c:strCache>
                <c:ptCount val="1"/>
                <c:pt idx="0">
                  <c:v>Large Residential, Convenience Charging</c:v>
                </c:pt>
              </c:strCache>
            </c:strRef>
          </c:tx>
          <c:spPr>
            <a:solidFill>
              <a:schemeClr val="accent5">
                <a:lumMod val="60000"/>
              </a:schemeClr>
            </a:solidFill>
            <a:ln>
              <a:noFill/>
            </a:ln>
            <a:effectLst/>
          </c:spPr>
          <c:cat>
            <c:numRef>
              <c:f>'AG_Profile_kW '!$I$59:$BD$59</c:f>
              <c:numCache>
                <c:formatCode>h:mm</c:formatCode>
                <c:ptCount val="48"/>
                <c:pt idx="0">
                  <c:v>0</c:v>
                </c:pt>
                <c:pt idx="1">
                  <c:v>2.0833333333333332E-2</c:v>
                </c:pt>
                <c:pt idx="2">
                  <c:v>4.1666666666666699E-2</c:v>
                </c:pt>
                <c:pt idx="3">
                  <c:v>6.25E-2</c:v>
                </c:pt>
                <c:pt idx="4">
                  <c:v>8.3333333333333301E-2</c:v>
                </c:pt>
                <c:pt idx="5">
                  <c:v>0.104166666666667</c:v>
                </c:pt>
                <c:pt idx="6">
                  <c:v>0.125</c:v>
                </c:pt>
                <c:pt idx="7">
                  <c:v>0.14583333333333301</c:v>
                </c:pt>
                <c:pt idx="8">
                  <c:v>0.16666666666666699</c:v>
                </c:pt>
                <c:pt idx="9">
                  <c:v>0.1875</c:v>
                </c:pt>
                <c:pt idx="10">
                  <c:v>0.20833333333333301</c:v>
                </c:pt>
                <c:pt idx="11">
                  <c:v>0.22916666666666666</c:v>
                </c:pt>
                <c:pt idx="12">
                  <c:v>0.25</c:v>
                </c:pt>
                <c:pt idx="13">
                  <c:v>0.27083333333333298</c:v>
                </c:pt>
                <c:pt idx="14">
                  <c:v>0.29166666666666702</c:v>
                </c:pt>
                <c:pt idx="15">
                  <c:v>0.3125</c:v>
                </c:pt>
                <c:pt idx="16">
                  <c:v>0.33333333333333298</c:v>
                </c:pt>
                <c:pt idx="17">
                  <c:v>0.35416666666666702</c:v>
                </c:pt>
                <c:pt idx="18">
                  <c:v>0.375</c:v>
                </c:pt>
                <c:pt idx="19">
                  <c:v>0.39583333333333298</c:v>
                </c:pt>
                <c:pt idx="20">
                  <c:v>0.41666666666666702</c:v>
                </c:pt>
                <c:pt idx="21">
                  <c:v>0.4375</c:v>
                </c:pt>
                <c:pt idx="22">
                  <c:v>0.45833333333333298</c:v>
                </c:pt>
                <c:pt idx="23">
                  <c:v>0.47916666666666702</c:v>
                </c:pt>
                <c:pt idx="24">
                  <c:v>0.5</c:v>
                </c:pt>
                <c:pt idx="25">
                  <c:v>0.52083333333333304</c:v>
                </c:pt>
                <c:pt idx="26">
                  <c:v>0.54166666666666696</c:v>
                </c:pt>
                <c:pt idx="27">
                  <c:v>0.5625</c:v>
                </c:pt>
                <c:pt idx="28">
                  <c:v>0.58333333333333304</c:v>
                </c:pt>
                <c:pt idx="29">
                  <c:v>0.60416666666666696</c:v>
                </c:pt>
                <c:pt idx="30">
                  <c:v>0.625</c:v>
                </c:pt>
                <c:pt idx="31">
                  <c:v>0.64583333333333304</c:v>
                </c:pt>
                <c:pt idx="32">
                  <c:v>0.66666666666666696</c:v>
                </c:pt>
                <c:pt idx="33">
                  <c:v>0.6875</c:v>
                </c:pt>
                <c:pt idx="34">
                  <c:v>0.70833333333333304</c:v>
                </c:pt>
                <c:pt idx="35">
                  <c:v>0.72916666666666696</c:v>
                </c:pt>
                <c:pt idx="36">
                  <c:v>0.75</c:v>
                </c:pt>
                <c:pt idx="37">
                  <c:v>0.77083333333333304</c:v>
                </c:pt>
                <c:pt idx="38">
                  <c:v>0.79166666666666696</c:v>
                </c:pt>
                <c:pt idx="39">
                  <c:v>0.8125</c:v>
                </c:pt>
                <c:pt idx="40">
                  <c:v>0.83333333333333304</c:v>
                </c:pt>
                <c:pt idx="41">
                  <c:v>0.85416666666666696</c:v>
                </c:pt>
                <c:pt idx="42">
                  <c:v>0.875</c:v>
                </c:pt>
                <c:pt idx="43">
                  <c:v>0.89583333333333304</c:v>
                </c:pt>
                <c:pt idx="44">
                  <c:v>0.91666666666666696</c:v>
                </c:pt>
                <c:pt idx="45">
                  <c:v>0.9375</c:v>
                </c:pt>
                <c:pt idx="46">
                  <c:v>0.95833333333333304</c:v>
                </c:pt>
                <c:pt idx="47">
                  <c:v>0.97916666666666696</c:v>
                </c:pt>
              </c:numCache>
            </c:numRef>
          </c:cat>
          <c:val>
            <c:numRef>
              <c:f>'AG_Profile_kW '!$I$70:$BD$70</c:f>
              <c:numCache>
                <c:formatCode>_-* #,##0_-;\-* #,##0_-;_-* "-"??_-;_-@_-</c:formatCode>
                <c:ptCount val="48"/>
                <c:pt idx="0">
                  <c:v>45557.358268810873</c:v>
                </c:pt>
                <c:pt idx="1">
                  <c:v>42803.01874965123</c:v>
                </c:pt>
                <c:pt idx="2">
                  <c:v>40048.678129168547</c:v>
                </c:pt>
                <c:pt idx="3">
                  <c:v>36270.329556372148</c:v>
                </c:pt>
                <c:pt idx="4">
                  <c:v>32491.979882252723</c:v>
                </c:pt>
                <c:pt idx="5">
                  <c:v>28296.181422193938</c:v>
                </c:pt>
                <c:pt idx="6">
                  <c:v>24100.382962135147</c:v>
                </c:pt>
                <c:pt idx="7">
                  <c:v>20412.694199992799</c:v>
                </c:pt>
                <c:pt idx="8">
                  <c:v>16725.00543785045</c:v>
                </c:pt>
                <c:pt idx="9">
                  <c:v>14682.737338125944</c:v>
                </c:pt>
                <c:pt idx="10">
                  <c:v>12640.469238401436</c:v>
                </c:pt>
                <c:pt idx="11">
                  <c:v>12497.058257170635</c:v>
                </c:pt>
                <c:pt idx="12">
                  <c:v>12353.648377262869</c:v>
                </c:pt>
                <c:pt idx="13">
                  <c:v>14055.441360385988</c:v>
                </c:pt>
                <c:pt idx="14">
                  <c:v>15757.234343509106</c:v>
                </c:pt>
                <c:pt idx="15">
                  <c:v>19425.501273985814</c:v>
                </c:pt>
                <c:pt idx="16">
                  <c:v>23093.767103139486</c:v>
                </c:pt>
                <c:pt idx="17">
                  <c:v>26877.683965184613</c:v>
                </c:pt>
                <c:pt idx="18">
                  <c:v>30661.599725906715</c:v>
                </c:pt>
                <c:pt idx="19">
                  <c:v>34078.879542730254</c:v>
                </c:pt>
                <c:pt idx="20">
                  <c:v>37496.160460876825</c:v>
                </c:pt>
                <c:pt idx="21">
                  <c:v>38947.028004436565</c:v>
                </c:pt>
                <c:pt idx="22">
                  <c:v>40397.895547996297</c:v>
                </c:pt>
                <c:pt idx="23">
                  <c:v>40534.589560056193</c:v>
                </c:pt>
                <c:pt idx="24">
                  <c:v>40671.282470793063</c:v>
                </c:pt>
                <c:pt idx="25">
                  <c:v>40291.101354926504</c:v>
                </c:pt>
                <c:pt idx="26">
                  <c:v>39910.920239059938</c:v>
                </c:pt>
                <c:pt idx="27">
                  <c:v>38961.924499764573</c:v>
                </c:pt>
                <c:pt idx="28">
                  <c:v>38012.928760469214</c:v>
                </c:pt>
                <c:pt idx="29">
                  <c:v>37875.376817767545</c:v>
                </c:pt>
                <c:pt idx="30">
                  <c:v>37737.824875065875</c:v>
                </c:pt>
                <c:pt idx="31">
                  <c:v>38166.098565084721</c:v>
                </c:pt>
                <c:pt idx="32">
                  <c:v>38594.371153780528</c:v>
                </c:pt>
                <c:pt idx="33">
                  <c:v>41177.166394862259</c:v>
                </c:pt>
                <c:pt idx="34">
                  <c:v>43759.961635943997</c:v>
                </c:pt>
                <c:pt idx="35">
                  <c:v>48043.031135688012</c:v>
                </c:pt>
                <c:pt idx="36">
                  <c:v>52326.101736755059</c:v>
                </c:pt>
                <c:pt idx="37">
                  <c:v>57665.841125966625</c:v>
                </c:pt>
                <c:pt idx="38">
                  <c:v>63005.580515178197</c:v>
                </c:pt>
                <c:pt idx="39">
                  <c:v>66054.237601353816</c:v>
                </c:pt>
                <c:pt idx="40">
                  <c:v>69102.89468752945</c:v>
                </c:pt>
                <c:pt idx="41">
                  <c:v>68798.02864851497</c:v>
                </c:pt>
                <c:pt idx="42">
                  <c:v>68493.16371082353</c:v>
                </c:pt>
                <c:pt idx="43">
                  <c:v>64428.287228815032</c:v>
                </c:pt>
                <c:pt idx="44">
                  <c:v>60363.410746806519</c:v>
                </c:pt>
                <c:pt idx="45">
                  <c:v>56382.437458652021</c:v>
                </c:pt>
                <c:pt idx="46">
                  <c:v>52401.464170497515</c:v>
                </c:pt>
                <c:pt idx="47">
                  <c:v>48979.411219654197</c:v>
                </c:pt>
              </c:numCache>
            </c:numRef>
          </c:val>
          <c:extLst>
            <c:ext xmlns:c16="http://schemas.microsoft.com/office/drawing/2014/chart" uri="{C3380CC4-5D6E-409C-BE32-E72D297353CC}">
              <c16:uniqueId val="{0000000A-0B41-48C3-B2CE-481655FB509B}"/>
            </c:ext>
          </c:extLst>
        </c:ser>
        <c:ser>
          <c:idx val="11"/>
          <c:order val="11"/>
          <c:tx>
            <c:strRef>
              <c:f>'AG_Profile_kW '!$H$71</c:f>
              <c:strCache>
                <c:ptCount val="1"/>
                <c:pt idx="0">
                  <c:v>Large Residential, Daytime Charging</c:v>
                </c:pt>
              </c:strCache>
            </c:strRef>
          </c:tx>
          <c:spPr>
            <a:solidFill>
              <a:schemeClr val="accent6">
                <a:lumMod val="60000"/>
              </a:schemeClr>
            </a:solidFill>
            <a:ln>
              <a:noFill/>
            </a:ln>
            <a:effectLst/>
          </c:spPr>
          <c:cat>
            <c:numRef>
              <c:f>'AG_Profile_kW '!$I$59:$BD$59</c:f>
              <c:numCache>
                <c:formatCode>h:mm</c:formatCode>
                <c:ptCount val="48"/>
                <c:pt idx="0">
                  <c:v>0</c:v>
                </c:pt>
                <c:pt idx="1">
                  <c:v>2.0833333333333332E-2</c:v>
                </c:pt>
                <c:pt idx="2">
                  <c:v>4.1666666666666699E-2</c:v>
                </c:pt>
                <c:pt idx="3">
                  <c:v>6.25E-2</c:v>
                </c:pt>
                <c:pt idx="4">
                  <c:v>8.3333333333333301E-2</c:v>
                </c:pt>
                <c:pt idx="5">
                  <c:v>0.104166666666667</c:v>
                </c:pt>
                <c:pt idx="6">
                  <c:v>0.125</c:v>
                </c:pt>
                <c:pt idx="7">
                  <c:v>0.14583333333333301</c:v>
                </c:pt>
                <c:pt idx="8">
                  <c:v>0.16666666666666699</c:v>
                </c:pt>
                <c:pt idx="9">
                  <c:v>0.1875</c:v>
                </c:pt>
                <c:pt idx="10">
                  <c:v>0.20833333333333301</c:v>
                </c:pt>
                <c:pt idx="11">
                  <c:v>0.22916666666666666</c:v>
                </c:pt>
                <c:pt idx="12">
                  <c:v>0.25</c:v>
                </c:pt>
                <c:pt idx="13">
                  <c:v>0.27083333333333298</c:v>
                </c:pt>
                <c:pt idx="14">
                  <c:v>0.29166666666666702</c:v>
                </c:pt>
                <c:pt idx="15">
                  <c:v>0.3125</c:v>
                </c:pt>
                <c:pt idx="16">
                  <c:v>0.33333333333333298</c:v>
                </c:pt>
                <c:pt idx="17">
                  <c:v>0.35416666666666702</c:v>
                </c:pt>
                <c:pt idx="18">
                  <c:v>0.375</c:v>
                </c:pt>
                <c:pt idx="19">
                  <c:v>0.39583333333333298</c:v>
                </c:pt>
                <c:pt idx="20">
                  <c:v>0.41666666666666702</c:v>
                </c:pt>
                <c:pt idx="21">
                  <c:v>0.4375</c:v>
                </c:pt>
                <c:pt idx="22">
                  <c:v>0.45833333333333298</c:v>
                </c:pt>
                <c:pt idx="23">
                  <c:v>0.47916666666666702</c:v>
                </c:pt>
                <c:pt idx="24">
                  <c:v>0.5</c:v>
                </c:pt>
                <c:pt idx="25">
                  <c:v>0.52083333333333304</c:v>
                </c:pt>
                <c:pt idx="26">
                  <c:v>0.54166666666666696</c:v>
                </c:pt>
                <c:pt idx="27">
                  <c:v>0.5625</c:v>
                </c:pt>
                <c:pt idx="28">
                  <c:v>0.58333333333333304</c:v>
                </c:pt>
                <c:pt idx="29">
                  <c:v>0.60416666666666696</c:v>
                </c:pt>
                <c:pt idx="30">
                  <c:v>0.625</c:v>
                </c:pt>
                <c:pt idx="31">
                  <c:v>0.64583333333333304</c:v>
                </c:pt>
                <c:pt idx="32">
                  <c:v>0.66666666666666696</c:v>
                </c:pt>
                <c:pt idx="33">
                  <c:v>0.6875</c:v>
                </c:pt>
                <c:pt idx="34">
                  <c:v>0.70833333333333304</c:v>
                </c:pt>
                <c:pt idx="35">
                  <c:v>0.72916666666666696</c:v>
                </c:pt>
                <c:pt idx="36">
                  <c:v>0.75</c:v>
                </c:pt>
                <c:pt idx="37">
                  <c:v>0.77083333333333304</c:v>
                </c:pt>
                <c:pt idx="38">
                  <c:v>0.79166666666666696</c:v>
                </c:pt>
                <c:pt idx="39">
                  <c:v>0.8125</c:v>
                </c:pt>
                <c:pt idx="40">
                  <c:v>0.83333333333333304</c:v>
                </c:pt>
                <c:pt idx="41">
                  <c:v>0.85416666666666696</c:v>
                </c:pt>
                <c:pt idx="42">
                  <c:v>0.875</c:v>
                </c:pt>
                <c:pt idx="43">
                  <c:v>0.89583333333333304</c:v>
                </c:pt>
                <c:pt idx="44">
                  <c:v>0.91666666666666696</c:v>
                </c:pt>
                <c:pt idx="45">
                  <c:v>0.9375</c:v>
                </c:pt>
                <c:pt idx="46">
                  <c:v>0.95833333333333304</c:v>
                </c:pt>
                <c:pt idx="47">
                  <c:v>0.97916666666666696</c:v>
                </c:pt>
              </c:numCache>
            </c:numRef>
          </c:cat>
          <c:val>
            <c:numRef>
              <c:f>'AG_Profile_kW '!$I$71:$BD$71</c:f>
              <c:numCache>
                <c:formatCode>_-* #,##0_-;\-* #,##0_-;_-* "-"??_-;_-@_-</c:formatCode>
                <c:ptCount val="48"/>
                <c:pt idx="0">
                  <c:v>4099.3388613590269</c:v>
                </c:pt>
                <c:pt idx="1">
                  <c:v>3756.5666051779281</c:v>
                </c:pt>
                <c:pt idx="2">
                  <c:v>3413.7942212982402</c:v>
                </c:pt>
                <c:pt idx="3">
                  <c:v>3005.8263443308874</c:v>
                </c:pt>
                <c:pt idx="4">
                  <c:v>2597.8583396649456</c:v>
                </c:pt>
                <c:pt idx="5">
                  <c:v>2236.3262668516609</c:v>
                </c:pt>
                <c:pt idx="6">
                  <c:v>1874.794194038376</c:v>
                </c:pt>
                <c:pt idx="7">
                  <c:v>1578.0673674243988</c:v>
                </c:pt>
                <c:pt idx="8">
                  <c:v>1281.3405408104215</c:v>
                </c:pt>
                <c:pt idx="9">
                  <c:v>1051.8763920448207</c:v>
                </c:pt>
                <c:pt idx="10">
                  <c:v>822.41224327922009</c:v>
                </c:pt>
                <c:pt idx="11">
                  <c:v>856.76686701219694</c:v>
                </c:pt>
                <c:pt idx="12">
                  <c:v>891.12149074517379</c:v>
                </c:pt>
                <c:pt idx="13">
                  <c:v>2199.998699916745</c:v>
                </c:pt>
                <c:pt idx="14">
                  <c:v>3508.8759090883154</c:v>
                </c:pt>
                <c:pt idx="15">
                  <c:v>4342.1286132967152</c:v>
                </c:pt>
                <c:pt idx="16">
                  <c:v>5175.3813175051146</c:v>
                </c:pt>
                <c:pt idx="17">
                  <c:v>6407.5672235004649</c:v>
                </c:pt>
                <c:pt idx="18">
                  <c:v>7639.7530017972267</c:v>
                </c:pt>
                <c:pt idx="19">
                  <c:v>8998.1962906380195</c:v>
                </c:pt>
                <c:pt idx="20">
                  <c:v>10356.639451780224</c:v>
                </c:pt>
                <c:pt idx="21">
                  <c:v>11097.797721293886</c:v>
                </c:pt>
                <c:pt idx="22">
                  <c:v>11838.955863108957</c:v>
                </c:pt>
                <c:pt idx="23">
                  <c:v>11593.59375079199</c:v>
                </c:pt>
                <c:pt idx="24">
                  <c:v>11348.231510776433</c:v>
                </c:pt>
                <c:pt idx="25">
                  <c:v>10414.173668013498</c:v>
                </c:pt>
                <c:pt idx="26">
                  <c:v>9480.1158252505629</c:v>
                </c:pt>
                <c:pt idx="27">
                  <c:v>8470.788858498463</c:v>
                </c:pt>
                <c:pt idx="28">
                  <c:v>7461.4617640477745</c:v>
                </c:pt>
                <c:pt idx="29">
                  <c:v>6554.0691744738187</c:v>
                </c:pt>
                <c:pt idx="30">
                  <c:v>5646.6767125984516</c:v>
                </c:pt>
                <c:pt idx="31">
                  <c:v>4372.0844037301968</c:v>
                </c:pt>
                <c:pt idx="32">
                  <c:v>3097.492094861942</c:v>
                </c:pt>
                <c:pt idx="33">
                  <c:v>2223.9452501433102</c:v>
                </c:pt>
                <c:pt idx="34">
                  <c:v>1350.3982777260899</c:v>
                </c:pt>
                <c:pt idx="35">
                  <c:v>1250.0393180419474</c:v>
                </c:pt>
                <c:pt idx="36">
                  <c:v>1149.6803583578048</c:v>
                </c:pt>
                <c:pt idx="37">
                  <c:v>1142.3674432545395</c:v>
                </c:pt>
                <c:pt idx="38">
                  <c:v>1135.0546558498631</c:v>
                </c:pt>
                <c:pt idx="39">
                  <c:v>1669.6702902496052</c:v>
                </c:pt>
                <c:pt idx="40">
                  <c:v>2204.2860523479358</c:v>
                </c:pt>
                <c:pt idx="41">
                  <c:v>2762.6043326690201</c:v>
                </c:pt>
                <c:pt idx="42">
                  <c:v>3320.9224852915154</c:v>
                </c:pt>
                <c:pt idx="43">
                  <c:v>3853.7605553306748</c:v>
                </c:pt>
                <c:pt idx="44">
                  <c:v>4386.5986253698338</c:v>
                </c:pt>
                <c:pt idx="45">
                  <c:v>4400.2275126910872</c:v>
                </c:pt>
                <c:pt idx="46">
                  <c:v>4413.8564000123415</c:v>
                </c:pt>
                <c:pt idx="47">
                  <c:v>4256.5976306856837</c:v>
                </c:pt>
              </c:numCache>
            </c:numRef>
          </c:val>
          <c:extLst>
            <c:ext xmlns:c16="http://schemas.microsoft.com/office/drawing/2014/chart" uri="{C3380CC4-5D6E-409C-BE32-E72D297353CC}">
              <c16:uniqueId val="{0000000B-0B41-48C3-B2CE-481655FB509B}"/>
            </c:ext>
          </c:extLst>
        </c:ser>
        <c:ser>
          <c:idx val="13"/>
          <c:order val="13"/>
          <c:tx>
            <c:strRef>
              <c:f>'AG_Profile_kW '!$H$73</c:f>
              <c:strCache>
                <c:ptCount val="1"/>
                <c:pt idx="0">
                  <c:v>Large Residential, Nighttime Charging</c:v>
                </c:pt>
              </c:strCache>
            </c:strRef>
          </c:tx>
          <c:spPr>
            <a:solidFill>
              <a:schemeClr val="accent2">
                <a:lumMod val="80000"/>
                <a:lumOff val="20000"/>
              </a:schemeClr>
            </a:solidFill>
            <a:ln>
              <a:noFill/>
            </a:ln>
            <a:effectLst/>
          </c:spPr>
          <c:cat>
            <c:numRef>
              <c:f>'AG_Profile_kW '!$I$59:$BD$59</c:f>
              <c:numCache>
                <c:formatCode>h:mm</c:formatCode>
                <c:ptCount val="48"/>
                <c:pt idx="0">
                  <c:v>0</c:v>
                </c:pt>
                <c:pt idx="1">
                  <c:v>2.0833333333333332E-2</c:v>
                </c:pt>
                <c:pt idx="2">
                  <c:v>4.1666666666666699E-2</c:v>
                </c:pt>
                <c:pt idx="3">
                  <c:v>6.25E-2</c:v>
                </c:pt>
                <c:pt idx="4">
                  <c:v>8.3333333333333301E-2</c:v>
                </c:pt>
                <c:pt idx="5">
                  <c:v>0.104166666666667</c:v>
                </c:pt>
                <c:pt idx="6">
                  <c:v>0.125</c:v>
                </c:pt>
                <c:pt idx="7">
                  <c:v>0.14583333333333301</c:v>
                </c:pt>
                <c:pt idx="8">
                  <c:v>0.16666666666666699</c:v>
                </c:pt>
                <c:pt idx="9">
                  <c:v>0.1875</c:v>
                </c:pt>
                <c:pt idx="10">
                  <c:v>0.20833333333333301</c:v>
                </c:pt>
                <c:pt idx="11">
                  <c:v>0.22916666666666666</c:v>
                </c:pt>
                <c:pt idx="12">
                  <c:v>0.25</c:v>
                </c:pt>
                <c:pt idx="13">
                  <c:v>0.27083333333333298</c:v>
                </c:pt>
                <c:pt idx="14">
                  <c:v>0.29166666666666702</c:v>
                </c:pt>
                <c:pt idx="15">
                  <c:v>0.3125</c:v>
                </c:pt>
                <c:pt idx="16">
                  <c:v>0.33333333333333298</c:v>
                </c:pt>
                <c:pt idx="17">
                  <c:v>0.35416666666666702</c:v>
                </c:pt>
                <c:pt idx="18">
                  <c:v>0.375</c:v>
                </c:pt>
                <c:pt idx="19">
                  <c:v>0.39583333333333298</c:v>
                </c:pt>
                <c:pt idx="20">
                  <c:v>0.41666666666666702</c:v>
                </c:pt>
                <c:pt idx="21">
                  <c:v>0.4375</c:v>
                </c:pt>
                <c:pt idx="22">
                  <c:v>0.45833333333333298</c:v>
                </c:pt>
                <c:pt idx="23">
                  <c:v>0.47916666666666702</c:v>
                </c:pt>
                <c:pt idx="24">
                  <c:v>0.5</c:v>
                </c:pt>
                <c:pt idx="25">
                  <c:v>0.52083333333333304</c:v>
                </c:pt>
                <c:pt idx="26">
                  <c:v>0.54166666666666696</c:v>
                </c:pt>
                <c:pt idx="27">
                  <c:v>0.5625</c:v>
                </c:pt>
                <c:pt idx="28">
                  <c:v>0.58333333333333304</c:v>
                </c:pt>
                <c:pt idx="29">
                  <c:v>0.60416666666666696</c:v>
                </c:pt>
                <c:pt idx="30">
                  <c:v>0.625</c:v>
                </c:pt>
                <c:pt idx="31">
                  <c:v>0.64583333333333304</c:v>
                </c:pt>
                <c:pt idx="32">
                  <c:v>0.66666666666666696</c:v>
                </c:pt>
                <c:pt idx="33">
                  <c:v>0.6875</c:v>
                </c:pt>
                <c:pt idx="34">
                  <c:v>0.70833333333333304</c:v>
                </c:pt>
                <c:pt idx="35">
                  <c:v>0.72916666666666696</c:v>
                </c:pt>
                <c:pt idx="36">
                  <c:v>0.75</c:v>
                </c:pt>
                <c:pt idx="37">
                  <c:v>0.77083333333333304</c:v>
                </c:pt>
                <c:pt idx="38">
                  <c:v>0.79166666666666696</c:v>
                </c:pt>
                <c:pt idx="39">
                  <c:v>0.8125</c:v>
                </c:pt>
                <c:pt idx="40">
                  <c:v>0.83333333333333304</c:v>
                </c:pt>
                <c:pt idx="41">
                  <c:v>0.85416666666666696</c:v>
                </c:pt>
                <c:pt idx="42">
                  <c:v>0.875</c:v>
                </c:pt>
                <c:pt idx="43">
                  <c:v>0.89583333333333304</c:v>
                </c:pt>
                <c:pt idx="44">
                  <c:v>0.91666666666666696</c:v>
                </c:pt>
                <c:pt idx="45">
                  <c:v>0.9375</c:v>
                </c:pt>
                <c:pt idx="46">
                  <c:v>0.95833333333333304</c:v>
                </c:pt>
                <c:pt idx="47">
                  <c:v>0.97916666666666696</c:v>
                </c:pt>
              </c:numCache>
            </c:numRef>
          </c:cat>
          <c:val>
            <c:numRef>
              <c:f>'AG_Profile_kW '!$I$73:$BD$73</c:f>
              <c:numCache>
                <c:formatCode>_-* #,##0_-;\-* #,##0_-;_-* "-"??_-;_-@_-</c:formatCode>
                <c:ptCount val="48"/>
                <c:pt idx="0">
                  <c:v>28406.543483117301</c:v>
                </c:pt>
                <c:pt idx="1">
                  <c:v>26031.288084012172</c:v>
                </c:pt>
                <c:pt idx="2">
                  <c:v>23656.032684907048</c:v>
                </c:pt>
                <c:pt idx="3">
                  <c:v>20829.001326147179</c:v>
                </c:pt>
                <c:pt idx="4">
                  <c:v>18001.969967387315</c:v>
                </c:pt>
                <c:pt idx="5">
                  <c:v>15496.717747571747</c:v>
                </c:pt>
                <c:pt idx="6">
                  <c:v>12991.466006046141</c:v>
                </c:pt>
                <c:pt idx="7">
                  <c:v>10935.285016140029</c:v>
                </c:pt>
                <c:pt idx="8">
                  <c:v>8879.1040262339193</c:v>
                </c:pt>
                <c:pt idx="9">
                  <c:v>7289.0223455284004</c:v>
                </c:pt>
                <c:pt idx="10">
                  <c:v>5698.9411431128465</c:v>
                </c:pt>
                <c:pt idx="11">
                  <c:v>5937.0027982437805</c:v>
                </c:pt>
                <c:pt idx="12">
                  <c:v>6175.0644533747136</c:v>
                </c:pt>
                <c:pt idx="13">
                  <c:v>7140.0163684967756</c:v>
                </c:pt>
                <c:pt idx="14">
                  <c:v>8104.9682836188376</c:v>
                </c:pt>
                <c:pt idx="15">
                  <c:v>10029.654926937854</c:v>
                </c:pt>
                <c:pt idx="16">
                  <c:v>11954.342048546834</c:v>
                </c:pt>
                <c:pt idx="17">
                  <c:v>14800.503092698757</c:v>
                </c:pt>
                <c:pt idx="18">
                  <c:v>17646.664615140646</c:v>
                </c:pt>
                <c:pt idx="19">
                  <c:v>20784.461529848431</c:v>
                </c:pt>
                <c:pt idx="20">
                  <c:v>23922.257966266254</c:v>
                </c:pt>
                <c:pt idx="21">
                  <c:v>25634.220843576491</c:v>
                </c:pt>
                <c:pt idx="22">
                  <c:v>27346.183242596766</c:v>
                </c:pt>
                <c:pt idx="23">
                  <c:v>26779.434028284442</c:v>
                </c:pt>
                <c:pt idx="24">
                  <c:v>26212.684335682156</c:v>
                </c:pt>
                <c:pt idx="25">
                  <c:v>24055.153224157315</c:v>
                </c:pt>
                <c:pt idx="26">
                  <c:v>21897.622112632467</c:v>
                </c:pt>
                <c:pt idx="27">
                  <c:v>19566.230686107239</c:v>
                </c:pt>
                <c:pt idx="28">
                  <c:v>17234.839259582019</c:v>
                </c:pt>
                <c:pt idx="29">
                  <c:v>15138.900894725175</c:v>
                </c:pt>
                <c:pt idx="30">
                  <c:v>13042.962051578366</c:v>
                </c:pt>
                <c:pt idx="31">
                  <c:v>11887.531636663765</c:v>
                </c:pt>
                <c:pt idx="32">
                  <c:v>10732.101700039129</c:v>
                </c:pt>
                <c:pt idx="33">
                  <c:v>10044.872200426047</c:v>
                </c:pt>
                <c:pt idx="34">
                  <c:v>9357.6427008129685</c:v>
                </c:pt>
                <c:pt idx="35">
                  <c:v>8662.200962521476</c:v>
                </c:pt>
                <c:pt idx="36">
                  <c:v>7966.7592242299861</c:v>
                </c:pt>
                <c:pt idx="37">
                  <c:v>7916.0844025656015</c:v>
                </c:pt>
                <c:pt idx="38">
                  <c:v>7865.4091026112528</c:v>
                </c:pt>
                <c:pt idx="39">
                  <c:v>11570.051846204049</c:v>
                </c:pt>
                <c:pt idx="40">
                  <c:v>15274.694589796847</c:v>
                </c:pt>
                <c:pt idx="41">
                  <c:v>19143.584020117691</c:v>
                </c:pt>
                <c:pt idx="42">
                  <c:v>23012.473928728494</c:v>
                </c:pt>
                <c:pt idx="43">
                  <c:v>26704.797836013713</c:v>
                </c:pt>
                <c:pt idx="44">
                  <c:v>30397.122221588896</c:v>
                </c:pt>
                <c:pt idx="45">
                  <c:v>30491.564401260493</c:v>
                </c:pt>
                <c:pt idx="46">
                  <c:v>30586.006102642128</c:v>
                </c:pt>
                <c:pt idx="47">
                  <c:v>29496.2750320247</c:v>
                </c:pt>
              </c:numCache>
            </c:numRef>
          </c:val>
          <c:extLst>
            <c:ext xmlns:c16="http://schemas.microsoft.com/office/drawing/2014/chart" uri="{C3380CC4-5D6E-409C-BE32-E72D297353CC}">
              <c16:uniqueId val="{0000000D-0B41-48C3-B2CE-481655FB509B}"/>
            </c:ext>
          </c:extLst>
        </c:ser>
        <c:ser>
          <c:idx val="16"/>
          <c:order val="16"/>
          <c:tx>
            <c:strRef>
              <c:f>'AG_Profile_kW '!$H$76</c:f>
              <c:strCache>
                <c:ptCount val="1"/>
                <c:pt idx="0">
                  <c:v>Medium Light Commercial, Convenience Charging</c:v>
                </c:pt>
              </c:strCache>
            </c:strRef>
          </c:tx>
          <c:spPr>
            <a:solidFill>
              <a:schemeClr val="accent5">
                <a:lumMod val="80000"/>
                <a:lumOff val="20000"/>
              </a:schemeClr>
            </a:solidFill>
            <a:ln>
              <a:noFill/>
            </a:ln>
            <a:effectLst/>
          </c:spPr>
          <c:cat>
            <c:numRef>
              <c:f>'AG_Profile_kW '!$I$59:$BD$59</c:f>
              <c:numCache>
                <c:formatCode>h:mm</c:formatCode>
                <c:ptCount val="48"/>
                <c:pt idx="0">
                  <c:v>0</c:v>
                </c:pt>
                <c:pt idx="1">
                  <c:v>2.0833333333333332E-2</c:v>
                </c:pt>
                <c:pt idx="2">
                  <c:v>4.1666666666666699E-2</c:v>
                </c:pt>
                <c:pt idx="3">
                  <c:v>6.25E-2</c:v>
                </c:pt>
                <c:pt idx="4">
                  <c:v>8.3333333333333301E-2</c:v>
                </c:pt>
                <c:pt idx="5">
                  <c:v>0.104166666666667</c:v>
                </c:pt>
                <c:pt idx="6">
                  <c:v>0.125</c:v>
                </c:pt>
                <c:pt idx="7">
                  <c:v>0.14583333333333301</c:v>
                </c:pt>
                <c:pt idx="8">
                  <c:v>0.16666666666666699</c:v>
                </c:pt>
                <c:pt idx="9">
                  <c:v>0.1875</c:v>
                </c:pt>
                <c:pt idx="10">
                  <c:v>0.20833333333333301</c:v>
                </c:pt>
                <c:pt idx="11">
                  <c:v>0.22916666666666666</c:v>
                </c:pt>
                <c:pt idx="12">
                  <c:v>0.25</c:v>
                </c:pt>
                <c:pt idx="13">
                  <c:v>0.27083333333333298</c:v>
                </c:pt>
                <c:pt idx="14">
                  <c:v>0.29166666666666702</c:v>
                </c:pt>
                <c:pt idx="15">
                  <c:v>0.3125</c:v>
                </c:pt>
                <c:pt idx="16">
                  <c:v>0.33333333333333298</c:v>
                </c:pt>
                <c:pt idx="17">
                  <c:v>0.35416666666666702</c:v>
                </c:pt>
                <c:pt idx="18">
                  <c:v>0.375</c:v>
                </c:pt>
                <c:pt idx="19">
                  <c:v>0.39583333333333298</c:v>
                </c:pt>
                <c:pt idx="20">
                  <c:v>0.41666666666666702</c:v>
                </c:pt>
                <c:pt idx="21">
                  <c:v>0.4375</c:v>
                </c:pt>
                <c:pt idx="22">
                  <c:v>0.45833333333333298</c:v>
                </c:pt>
                <c:pt idx="23">
                  <c:v>0.47916666666666702</c:v>
                </c:pt>
                <c:pt idx="24">
                  <c:v>0.5</c:v>
                </c:pt>
                <c:pt idx="25">
                  <c:v>0.52083333333333304</c:v>
                </c:pt>
                <c:pt idx="26">
                  <c:v>0.54166666666666696</c:v>
                </c:pt>
                <c:pt idx="27">
                  <c:v>0.5625</c:v>
                </c:pt>
                <c:pt idx="28">
                  <c:v>0.58333333333333304</c:v>
                </c:pt>
                <c:pt idx="29">
                  <c:v>0.60416666666666696</c:v>
                </c:pt>
                <c:pt idx="30">
                  <c:v>0.625</c:v>
                </c:pt>
                <c:pt idx="31">
                  <c:v>0.64583333333333304</c:v>
                </c:pt>
                <c:pt idx="32">
                  <c:v>0.66666666666666696</c:v>
                </c:pt>
                <c:pt idx="33">
                  <c:v>0.6875</c:v>
                </c:pt>
                <c:pt idx="34">
                  <c:v>0.70833333333333304</c:v>
                </c:pt>
                <c:pt idx="35">
                  <c:v>0.72916666666666696</c:v>
                </c:pt>
                <c:pt idx="36">
                  <c:v>0.75</c:v>
                </c:pt>
                <c:pt idx="37">
                  <c:v>0.77083333333333304</c:v>
                </c:pt>
                <c:pt idx="38">
                  <c:v>0.79166666666666696</c:v>
                </c:pt>
                <c:pt idx="39">
                  <c:v>0.8125</c:v>
                </c:pt>
                <c:pt idx="40">
                  <c:v>0.83333333333333304</c:v>
                </c:pt>
                <c:pt idx="41">
                  <c:v>0.85416666666666696</c:v>
                </c:pt>
                <c:pt idx="42">
                  <c:v>0.875</c:v>
                </c:pt>
                <c:pt idx="43">
                  <c:v>0.89583333333333304</c:v>
                </c:pt>
                <c:pt idx="44">
                  <c:v>0.91666666666666696</c:v>
                </c:pt>
                <c:pt idx="45">
                  <c:v>0.9375</c:v>
                </c:pt>
                <c:pt idx="46">
                  <c:v>0.95833333333333304</c:v>
                </c:pt>
                <c:pt idx="47">
                  <c:v>0.97916666666666696</c:v>
                </c:pt>
              </c:numCache>
            </c:numRef>
          </c:cat>
          <c:val>
            <c:numRef>
              <c:f>'AG_Profile_kW '!$I$76:$BD$76</c:f>
              <c:numCache>
                <c:formatCode>_-* #,##0_-;\-* #,##0_-;_-* "-"??_-;_-@_-</c:formatCode>
                <c:ptCount val="48"/>
                <c:pt idx="0">
                  <c:v>4643.1841617638192</c:v>
                </c:pt>
                <c:pt idx="1">
                  <c:v>4291.7311856407468</c:v>
                </c:pt>
                <c:pt idx="2">
                  <c:v>3940.2780444470709</c:v>
                </c:pt>
                <c:pt idx="3">
                  <c:v>3582.3036240153306</c:v>
                </c:pt>
                <c:pt idx="4">
                  <c:v>3224.3290385129867</c:v>
                </c:pt>
                <c:pt idx="5">
                  <c:v>2871.8727632655032</c:v>
                </c:pt>
                <c:pt idx="6">
                  <c:v>2519.4166530886228</c:v>
                </c:pt>
                <c:pt idx="7">
                  <c:v>2270.0203929834984</c:v>
                </c:pt>
                <c:pt idx="8">
                  <c:v>2020.6241328783747</c:v>
                </c:pt>
                <c:pt idx="9">
                  <c:v>1944.2936703219852</c:v>
                </c:pt>
                <c:pt idx="10">
                  <c:v>1867.9633728361987</c:v>
                </c:pt>
                <c:pt idx="11">
                  <c:v>2038.8368677078531</c:v>
                </c:pt>
                <c:pt idx="12">
                  <c:v>2209.7103625795075</c:v>
                </c:pt>
                <c:pt idx="13">
                  <c:v>2772.3984117592813</c:v>
                </c:pt>
                <c:pt idx="14">
                  <c:v>3335.0866260096573</c:v>
                </c:pt>
                <c:pt idx="15">
                  <c:v>4151.3780897506012</c:v>
                </c:pt>
                <c:pt idx="16">
                  <c:v>4967.669718562147</c:v>
                </c:pt>
                <c:pt idx="17">
                  <c:v>5785.218029873552</c:v>
                </c:pt>
                <c:pt idx="18">
                  <c:v>6602.7665062555598</c:v>
                </c:pt>
                <c:pt idx="19">
                  <c:v>7167.8003737731069</c:v>
                </c:pt>
                <c:pt idx="20">
                  <c:v>7732.8342412906568</c:v>
                </c:pt>
                <c:pt idx="21">
                  <c:v>7985.2765492310464</c:v>
                </c:pt>
                <c:pt idx="22">
                  <c:v>8237.718857171436</c:v>
                </c:pt>
                <c:pt idx="23">
                  <c:v>8307.9364251613279</c:v>
                </c:pt>
                <c:pt idx="24">
                  <c:v>8378.1539931512216</c:v>
                </c:pt>
                <c:pt idx="25">
                  <c:v>8409.5674240944045</c:v>
                </c:pt>
                <c:pt idx="26">
                  <c:v>8440.9806899669875</c:v>
                </c:pt>
                <c:pt idx="27">
                  <c:v>8632.7399079408369</c:v>
                </c:pt>
                <c:pt idx="28">
                  <c:v>8824.4992909852917</c:v>
                </c:pt>
                <c:pt idx="29">
                  <c:v>8939.5119034128475</c:v>
                </c:pt>
                <c:pt idx="30">
                  <c:v>9054.5243507698033</c:v>
                </c:pt>
                <c:pt idx="31">
                  <c:v>9073.9170102687913</c:v>
                </c:pt>
                <c:pt idx="32">
                  <c:v>9093.3096697677793</c:v>
                </c:pt>
                <c:pt idx="33">
                  <c:v>8841.5840983851704</c:v>
                </c:pt>
                <c:pt idx="34">
                  <c:v>8589.8585270025615</c:v>
                </c:pt>
                <c:pt idx="35">
                  <c:v>8452.8456347620431</c:v>
                </c:pt>
                <c:pt idx="36">
                  <c:v>8315.8325774509249</c:v>
                </c:pt>
                <c:pt idx="37">
                  <c:v>8159.1724868417514</c:v>
                </c:pt>
                <c:pt idx="38">
                  <c:v>8002.512396232577</c:v>
                </c:pt>
                <c:pt idx="39">
                  <c:v>7875.8253304857053</c:v>
                </c:pt>
                <c:pt idx="40">
                  <c:v>7749.1384298094345</c:v>
                </c:pt>
                <c:pt idx="41">
                  <c:v>7439.395988838286</c:v>
                </c:pt>
                <c:pt idx="42">
                  <c:v>7129.6535478671358</c:v>
                </c:pt>
                <c:pt idx="43">
                  <c:v>6708.6348675650124</c:v>
                </c:pt>
                <c:pt idx="44">
                  <c:v>6287.6163523334908</c:v>
                </c:pt>
                <c:pt idx="45">
                  <c:v>5848.286720193164</c:v>
                </c:pt>
                <c:pt idx="46">
                  <c:v>5408.9572531234408</c:v>
                </c:pt>
                <c:pt idx="47">
                  <c:v>5026.0707074436295</c:v>
                </c:pt>
              </c:numCache>
            </c:numRef>
          </c:val>
          <c:extLst>
            <c:ext xmlns:c16="http://schemas.microsoft.com/office/drawing/2014/chart" uri="{C3380CC4-5D6E-409C-BE32-E72D297353CC}">
              <c16:uniqueId val="{00000010-0B41-48C3-B2CE-481655FB509B}"/>
            </c:ext>
          </c:extLst>
        </c:ser>
        <c:ser>
          <c:idx val="17"/>
          <c:order val="17"/>
          <c:tx>
            <c:strRef>
              <c:f>'AG_Profile_kW '!$H$77</c:f>
              <c:strCache>
                <c:ptCount val="1"/>
                <c:pt idx="0">
                  <c:v>Medium Light Commercial, Daytime Charging</c:v>
                </c:pt>
              </c:strCache>
            </c:strRef>
          </c:tx>
          <c:spPr>
            <a:solidFill>
              <a:schemeClr val="accent6">
                <a:lumMod val="80000"/>
                <a:lumOff val="20000"/>
              </a:schemeClr>
            </a:solidFill>
            <a:ln>
              <a:noFill/>
            </a:ln>
            <a:effectLst/>
          </c:spPr>
          <c:cat>
            <c:numRef>
              <c:f>'AG_Profile_kW '!$I$59:$BD$59</c:f>
              <c:numCache>
                <c:formatCode>h:mm</c:formatCode>
                <c:ptCount val="48"/>
                <c:pt idx="0">
                  <c:v>0</c:v>
                </c:pt>
                <c:pt idx="1">
                  <c:v>2.0833333333333332E-2</c:v>
                </c:pt>
                <c:pt idx="2">
                  <c:v>4.1666666666666699E-2</c:v>
                </c:pt>
                <c:pt idx="3">
                  <c:v>6.25E-2</c:v>
                </c:pt>
                <c:pt idx="4">
                  <c:v>8.3333333333333301E-2</c:v>
                </c:pt>
                <c:pt idx="5">
                  <c:v>0.104166666666667</c:v>
                </c:pt>
                <c:pt idx="6">
                  <c:v>0.125</c:v>
                </c:pt>
                <c:pt idx="7">
                  <c:v>0.14583333333333301</c:v>
                </c:pt>
                <c:pt idx="8">
                  <c:v>0.16666666666666699</c:v>
                </c:pt>
                <c:pt idx="9">
                  <c:v>0.1875</c:v>
                </c:pt>
                <c:pt idx="10">
                  <c:v>0.20833333333333301</c:v>
                </c:pt>
                <c:pt idx="11">
                  <c:v>0.22916666666666666</c:v>
                </c:pt>
                <c:pt idx="12">
                  <c:v>0.25</c:v>
                </c:pt>
                <c:pt idx="13">
                  <c:v>0.27083333333333298</c:v>
                </c:pt>
                <c:pt idx="14">
                  <c:v>0.29166666666666702</c:v>
                </c:pt>
                <c:pt idx="15">
                  <c:v>0.3125</c:v>
                </c:pt>
                <c:pt idx="16">
                  <c:v>0.33333333333333298</c:v>
                </c:pt>
                <c:pt idx="17">
                  <c:v>0.35416666666666702</c:v>
                </c:pt>
                <c:pt idx="18">
                  <c:v>0.375</c:v>
                </c:pt>
                <c:pt idx="19">
                  <c:v>0.39583333333333298</c:v>
                </c:pt>
                <c:pt idx="20">
                  <c:v>0.41666666666666702</c:v>
                </c:pt>
                <c:pt idx="21">
                  <c:v>0.4375</c:v>
                </c:pt>
                <c:pt idx="22">
                  <c:v>0.45833333333333298</c:v>
                </c:pt>
                <c:pt idx="23">
                  <c:v>0.47916666666666702</c:v>
                </c:pt>
                <c:pt idx="24">
                  <c:v>0.5</c:v>
                </c:pt>
                <c:pt idx="25">
                  <c:v>0.52083333333333304</c:v>
                </c:pt>
                <c:pt idx="26">
                  <c:v>0.54166666666666696</c:v>
                </c:pt>
                <c:pt idx="27">
                  <c:v>0.5625</c:v>
                </c:pt>
                <c:pt idx="28">
                  <c:v>0.58333333333333304</c:v>
                </c:pt>
                <c:pt idx="29">
                  <c:v>0.60416666666666696</c:v>
                </c:pt>
                <c:pt idx="30">
                  <c:v>0.625</c:v>
                </c:pt>
                <c:pt idx="31">
                  <c:v>0.64583333333333304</c:v>
                </c:pt>
                <c:pt idx="32">
                  <c:v>0.66666666666666696</c:v>
                </c:pt>
                <c:pt idx="33">
                  <c:v>0.6875</c:v>
                </c:pt>
                <c:pt idx="34">
                  <c:v>0.70833333333333304</c:v>
                </c:pt>
                <c:pt idx="35">
                  <c:v>0.72916666666666696</c:v>
                </c:pt>
                <c:pt idx="36">
                  <c:v>0.75</c:v>
                </c:pt>
                <c:pt idx="37">
                  <c:v>0.77083333333333304</c:v>
                </c:pt>
                <c:pt idx="38">
                  <c:v>0.79166666666666696</c:v>
                </c:pt>
                <c:pt idx="39">
                  <c:v>0.8125</c:v>
                </c:pt>
                <c:pt idx="40">
                  <c:v>0.83333333333333304</c:v>
                </c:pt>
                <c:pt idx="41">
                  <c:v>0.85416666666666696</c:v>
                </c:pt>
                <c:pt idx="42">
                  <c:v>0.875</c:v>
                </c:pt>
                <c:pt idx="43">
                  <c:v>0.89583333333333304</c:v>
                </c:pt>
                <c:pt idx="44">
                  <c:v>0.91666666666666696</c:v>
                </c:pt>
                <c:pt idx="45">
                  <c:v>0.9375</c:v>
                </c:pt>
                <c:pt idx="46">
                  <c:v>0.95833333333333304</c:v>
                </c:pt>
                <c:pt idx="47">
                  <c:v>0.97916666666666696</c:v>
                </c:pt>
              </c:numCache>
            </c:numRef>
          </c:cat>
          <c:val>
            <c:numRef>
              <c:f>'AG_Profile_kW '!$I$77:$BD$77</c:f>
              <c:numCache>
                <c:formatCode>_-* #,##0_-;\-* #,##0_-;_-* "-"??_-;_-@_-</c:formatCode>
                <c:ptCount val="48"/>
                <c:pt idx="0">
                  <c:v>1027.2883024389994</c:v>
                </c:pt>
                <c:pt idx="1">
                  <c:v>941.39006940966749</c:v>
                </c:pt>
                <c:pt idx="2">
                  <c:v>855.49183638033549</c:v>
                </c:pt>
                <c:pt idx="3">
                  <c:v>753.25564107959542</c:v>
                </c:pt>
                <c:pt idx="4">
                  <c:v>651.0194763980287</c:v>
                </c:pt>
                <c:pt idx="5">
                  <c:v>560.42006733846881</c:v>
                </c:pt>
                <c:pt idx="6">
                  <c:v>469.82065827890904</c:v>
                </c:pt>
                <c:pt idx="7">
                  <c:v>395.46135261248941</c:v>
                </c:pt>
                <c:pt idx="8">
                  <c:v>321.10204694606972</c:v>
                </c:pt>
                <c:pt idx="9">
                  <c:v>263.59868810789698</c:v>
                </c:pt>
                <c:pt idx="10">
                  <c:v>206.09532926972426</c:v>
                </c:pt>
                <c:pt idx="11">
                  <c:v>214.70452226176641</c:v>
                </c:pt>
                <c:pt idx="12">
                  <c:v>223.313745872982</c:v>
                </c:pt>
                <c:pt idx="13">
                  <c:v>551.31646655312545</c:v>
                </c:pt>
                <c:pt idx="14">
                  <c:v>879.3191566140955</c:v>
                </c:pt>
                <c:pt idx="15">
                  <c:v>1088.1310495693019</c:v>
                </c:pt>
                <c:pt idx="16">
                  <c:v>1296.9429731436817</c:v>
                </c:pt>
                <c:pt idx="17">
                  <c:v>1605.7269266206808</c:v>
                </c:pt>
                <c:pt idx="18">
                  <c:v>1914.51088009768</c:v>
                </c:pt>
                <c:pt idx="19">
                  <c:v>2254.9347583846443</c:v>
                </c:pt>
                <c:pt idx="20">
                  <c:v>2595.3586366716081</c:v>
                </c:pt>
                <c:pt idx="21">
                  <c:v>2781.0917869449609</c:v>
                </c:pt>
                <c:pt idx="22">
                  <c:v>2966.8249678374859</c:v>
                </c:pt>
                <c:pt idx="23">
                  <c:v>2905.33753401071</c:v>
                </c:pt>
                <c:pt idx="24">
                  <c:v>2843.8501308031077</c:v>
                </c:pt>
                <c:pt idx="25">
                  <c:v>2609.7766236733714</c:v>
                </c:pt>
                <c:pt idx="26">
                  <c:v>2375.7031165436356</c:v>
                </c:pt>
                <c:pt idx="27">
                  <c:v>2122.7672493894274</c:v>
                </c:pt>
                <c:pt idx="28">
                  <c:v>1869.8313516160465</c:v>
                </c:pt>
                <c:pt idx="29">
                  <c:v>1642.4401116563397</c:v>
                </c:pt>
                <c:pt idx="30">
                  <c:v>1415.0488716966338</c:v>
                </c:pt>
                <c:pt idx="31">
                  <c:v>1095.6379216988532</c:v>
                </c:pt>
                <c:pt idx="32">
                  <c:v>776.22694108189944</c:v>
                </c:pt>
                <c:pt idx="33">
                  <c:v>557.3173958760915</c:v>
                </c:pt>
                <c:pt idx="34">
                  <c:v>338.40785067028378</c:v>
                </c:pt>
                <c:pt idx="35">
                  <c:v>313.25802709793032</c:v>
                </c:pt>
                <c:pt idx="36">
                  <c:v>288.10823414475021</c:v>
                </c:pt>
                <c:pt idx="37">
                  <c:v>286.27561537688842</c:v>
                </c:pt>
                <c:pt idx="38">
                  <c:v>284.44302722820009</c:v>
                </c:pt>
                <c:pt idx="39">
                  <c:v>418.41694497882611</c:v>
                </c:pt>
                <c:pt idx="40">
                  <c:v>552.39086272945212</c:v>
                </c:pt>
                <c:pt idx="41">
                  <c:v>692.30456331371363</c:v>
                </c:pt>
                <c:pt idx="42">
                  <c:v>832.21829451714848</c:v>
                </c:pt>
                <c:pt idx="43">
                  <c:v>965.74673391360727</c:v>
                </c:pt>
                <c:pt idx="44">
                  <c:v>1099.2751733100661</c:v>
                </c:pt>
                <c:pt idx="45">
                  <c:v>1102.6905583906378</c:v>
                </c:pt>
                <c:pt idx="46">
                  <c:v>1106.1059434712095</c:v>
                </c:pt>
                <c:pt idx="47">
                  <c:v>1066.6971076455177</c:v>
                </c:pt>
              </c:numCache>
            </c:numRef>
          </c:val>
          <c:extLst>
            <c:ext xmlns:c16="http://schemas.microsoft.com/office/drawing/2014/chart" uri="{C3380CC4-5D6E-409C-BE32-E72D297353CC}">
              <c16:uniqueId val="{00000011-0B41-48C3-B2CE-481655FB509B}"/>
            </c:ext>
          </c:extLst>
        </c:ser>
        <c:ser>
          <c:idx val="19"/>
          <c:order val="19"/>
          <c:tx>
            <c:strRef>
              <c:f>'AG_Profile_kW '!$H$79</c:f>
              <c:strCache>
                <c:ptCount val="1"/>
                <c:pt idx="0">
                  <c:v>Medium Light Commercial, Nighttime Charging</c:v>
                </c:pt>
              </c:strCache>
            </c:strRef>
          </c:tx>
          <c:spPr>
            <a:solidFill>
              <a:schemeClr val="accent2">
                <a:lumMod val="80000"/>
              </a:schemeClr>
            </a:solidFill>
            <a:ln>
              <a:noFill/>
            </a:ln>
            <a:effectLst/>
          </c:spPr>
          <c:cat>
            <c:numRef>
              <c:f>'AG_Profile_kW '!$I$59:$BD$59</c:f>
              <c:numCache>
                <c:formatCode>h:mm</c:formatCode>
                <c:ptCount val="48"/>
                <c:pt idx="0">
                  <c:v>0</c:v>
                </c:pt>
                <c:pt idx="1">
                  <c:v>2.0833333333333332E-2</c:v>
                </c:pt>
                <c:pt idx="2">
                  <c:v>4.1666666666666699E-2</c:v>
                </c:pt>
                <c:pt idx="3">
                  <c:v>6.25E-2</c:v>
                </c:pt>
                <c:pt idx="4">
                  <c:v>8.3333333333333301E-2</c:v>
                </c:pt>
                <c:pt idx="5">
                  <c:v>0.104166666666667</c:v>
                </c:pt>
                <c:pt idx="6">
                  <c:v>0.125</c:v>
                </c:pt>
                <c:pt idx="7">
                  <c:v>0.14583333333333301</c:v>
                </c:pt>
                <c:pt idx="8">
                  <c:v>0.16666666666666699</c:v>
                </c:pt>
                <c:pt idx="9">
                  <c:v>0.1875</c:v>
                </c:pt>
                <c:pt idx="10">
                  <c:v>0.20833333333333301</c:v>
                </c:pt>
                <c:pt idx="11">
                  <c:v>0.22916666666666666</c:v>
                </c:pt>
                <c:pt idx="12">
                  <c:v>0.25</c:v>
                </c:pt>
                <c:pt idx="13">
                  <c:v>0.27083333333333298</c:v>
                </c:pt>
                <c:pt idx="14">
                  <c:v>0.29166666666666702</c:v>
                </c:pt>
                <c:pt idx="15">
                  <c:v>0.3125</c:v>
                </c:pt>
                <c:pt idx="16">
                  <c:v>0.33333333333333298</c:v>
                </c:pt>
                <c:pt idx="17">
                  <c:v>0.35416666666666702</c:v>
                </c:pt>
                <c:pt idx="18">
                  <c:v>0.375</c:v>
                </c:pt>
                <c:pt idx="19">
                  <c:v>0.39583333333333298</c:v>
                </c:pt>
                <c:pt idx="20">
                  <c:v>0.41666666666666702</c:v>
                </c:pt>
                <c:pt idx="21">
                  <c:v>0.4375</c:v>
                </c:pt>
                <c:pt idx="22">
                  <c:v>0.45833333333333298</c:v>
                </c:pt>
                <c:pt idx="23">
                  <c:v>0.47916666666666702</c:v>
                </c:pt>
                <c:pt idx="24">
                  <c:v>0.5</c:v>
                </c:pt>
                <c:pt idx="25">
                  <c:v>0.52083333333333304</c:v>
                </c:pt>
                <c:pt idx="26">
                  <c:v>0.54166666666666696</c:v>
                </c:pt>
                <c:pt idx="27">
                  <c:v>0.5625</c:v>
                </c:pt>
                <c:pt idx="28">
                  <c:v>0.58333333333333304</c:v>
                </c:pt>
                <c:pt idx="29">
                  <c:v>0.60416666666666696</c:v>
                </c:pt>
                <c:pt idx="30">
                  <c:v>0.625</c:v>
                </c:pt>
                <c:pt idx="31">
                  <c:v>0.64583333333333304</c:v>
                </c:pt>
                <c:pt idx="32">
                  <c:v>0.66666666666666696</c:v>
                </c:pt>
                <c:pt idx="33">
                  <c:v>0.6875</c:v>
                </c:pt>
                <c:pt idx="34">
                  <c:v>0.70833333333333304</c:v>
                </c:pt>
                <c:pt idx="35">
                  <c:v>0.72916666666666696</c:v>
                </c:pt>
                <c:pt idx="36">
                  <c:v>0.75</c:v>
                </c:pt>
                <c:pt idx="37">
                  <c:v>0.77083333333333304</c:v>
                </c:pt>
                <c:pt idx="38">
                  <c:v>0.79166666666666696</c:v>
                </c:pt>
                <c:pt idx="39">
                  <c:v>0.8125</c:v>
                </c:pt>
                <c:pt idx="40">
                  <c:v>0.83333333333333304</c:v>
                </c:pt>
                <c:pt idx="41">
                  <c:v>0.85416666666666696</c:v>
                </c:pt>
                <c:pt idx="42">
                  <c:v>0.875</c:v>
                </c:pt>
                <c:pt idx="43">
                  <c:v>0.89583333333333304</c:v>
                </c:pt>
                <c:pt idx="44">
                  <c:v>0.91666666666666696</c:v>
                </c:pt>
                <c:pt idx="45">
                  <c:v>0.9375</c:v>
                </c:pt>
                <c:pt idx="46">
                  <c:v>0.95833333333333304</c:v>
                </c:pt>
                <c:pt idx="47">
                  <c:v>0.97916666666666696</c:v>
                </c:pt>
              </c:numCache>
            </c:numRef>
          </c:cat>
          <c:val>
            <c:numRef>
              <c:f>'AG_Profile_kW '!$I$79:$BD$79</c:f>
              <c:numCache>
                <c:formatCode>_-* #,##0_-;\-* #,##0_-;_-* "-"??_-;_-@_-</c:formatCode>
                <c:ptCount val="4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numCache>
            </c:numRef>
          </c:val>
          <c:extLst>
            <c:ext xmlns:c16="http://schemas.microsoft.com/office/drawing/2014/chart" uri="{C3380CC4-5D6E-409C-BE32-E72D297353CC}">
              <c16:uniqueId val="{00000013-0B41-48C3-B2CE-481655FB509B}"/>
            </c:ext>
          </c:extLst>
        </c:ser>
        <c:ser>
          <c:idx val="20"/>
          <c:order val="20"/>
          <c:tx>
            <c:strRef>
              <c:f>'AG_Profile_kW '!$H$80</c:f>
              <c:strCache>
                <c:ptCount val="1"/>
                <c:pt idx="0">
                  <c:v>Medium Residential, Convenience Charging</c:v>
                </c:pt>
              </c:strCache>
            </c:strRef>
          </c:tx>
          <c:spPr>
            <a:solidFill>
              <a:schemeClr val="accent3">
                <a:lumMod val="80000"/>
              </a:schemeClr>
            </a:solidFill>
            <a:ln>
              <a:noFill/>
            </a:ln>
            <a:effectLst/>
          </c:spPr>
          <c:cat>
            <c:numRef>
              <c:f>'AG_Profile_kW '!$I$59:$BD$59</c:f>
              <c:numCache>
                <c:formatCode>h:mm</c:formatCode>
                <c:ptCount val="48"/>
                <c:pt idx="0">
                  <c:v>0</c:v>
                </c:pt>
                <c:pt idx="1">
                  <c:v>2.0833333333333332E-2</c:v>
                </c:pt>
                <c:pt idx="2">
                  <c:v>4.1666666666666699E-2</c:v>
                </c:pt>
                <c:pt idx="3">
                  <c:v>6.25E-2</c:v>
                </c:pt>
                <c:pt idx="4">
                  <c:v>8.3333333333333301E-2</c:v>
                </c:pt>
                <c:pt idx="5">
                  <c:v>0.104166666666667</c:v>
                </c:pt>
                <c:pt idx="6">
                  <c:v>0.125</c:v>
                </c:pt>
                <c:pt idx="7">
                  <c:v>0.14583333333333301</c:v>
                </c:pt>
                <c:pt idx="8">
                  <c:v>0.16666666666666699</c:v>
                </c:pt>
                <c:pt idx="9">
                  <c:v>0.1875</c:v>
                </c:pt>
                <c:pt idx="10">
                  <c:v>0.20833333333333301</c:v>
                </c:pt>
                <c:pt idx="11">
                  <c:v>0.22916666666666666</c:v>
                </c:pt>
                <c:pt idx="12">
                  <c:v>0.25</c:v>
                </c:pt>
                <c:pt idx="13">
                  <c:v>0.27083333333333298</c:v>
                </c:pt>
                <c:pt idx="14">
                  <c:v>0.29166666666666702</c:v>
                </c:pt>
                <c:pt idx="15">
                  <c:v>0.3125</c:v>
                </c:pt>
                <c:pt idx="16">
                  <c:v>0.33333333333333298</c:v>
                </c:pt>
                <c:pt idx="17">
                  <c:v>0.35416666666666702</c:v>
                </c:pt>
                <c:pt idx="18">
                  <c:v>0.375</c:v>
                </c:pt>
                <c:pt idx="19">
                  <c:v>0.39583333333333298</c:v>
                </c:pt>
                <c:pt idx="20">
                  <c:v>0.41666666666666702</c:v>
                </c:pt>
                <c:pt idx="21">
                  <c:v>0.4375</c:v>
                </c:pt>
                <c:pt idx="22">
                  <c:v>0.45833333333333298</c:v>
                </c:pt>
                <c:pt idx="23">
                  <c:v>0.47916666666666702</c:v>
                </c:pt>
                <c:pt idx="24">
                  <c:v>0.5</c:v>
                </c:pt>
                <c:pt idx="25">
                  <c:v>0.52083333333333304</c:v>
                </c:pt>
                <c:pt idx="26">
                  <c:v>0.54166666666666696</c:v>
                </c:pt>
                <c:pt idx="27">
                  <c:v>0.5625</c:v>
                </c:pt>
                <c:pt idx="28">
                  <c:v>0.58333333333333304</c:v>
                </c:pt>
                <c:pt idx="29">
                  <c:v>0.60416666666666696</c:v>
                </c:pt>
                <c:pt idx="30">
                  <c:v>0.625</c:v>
                </c:pt>
                <c:pt idx="31">
                  <c:v>0.64583333333333304</c:v>
                </c:pt>
                <c:pt idx="32">
                  <c:v>0.66666666666666696</c:v>
                </c:pt>
                <c:pt idx="33">
                  <c:v>0.6875</c:v>
                </c:pt>
                <c:pt idx="34">
                  <c:v>0.70833333333333304</c:v>
                </c:pt>
                <c:pt idx="35">
                  <c:v>0.72916666666666696</c:v>
                </c:pt>
                <c:pt idx="36">
                  <c:v>0.75</c:v>
                </c:pt>
                <c:pt idx="37">
                  <c:v>0.77083333333333304</c:v>
                </c:pt>
                <c:pt idx="38">
                  <c:v>0.79166666666666696</c:v>
                </c:pt>
                <c:pt idx="39">
                  <c:v>0.8125</c:v>
                </c:pt>
                <c:pt idx="40">
                  <c:v>0.83333333333333304</c:v>
                </c:pt>
                <c:pt idx="41">
                  <c:v>0.85416666666666696</c:v>
                </c:pt>
                <c:pt idx="42">
                  <c:v>0.875</c:v>
                </c:pt>
                <c:pt idx="43">
                  <c:v>0.89583333333333304</c:v>
                </c:pt>
                <c:pt idx="44">
                  <c:v>0.91666666666666696</c:v>
                </c:pt>
                <c:pt idx="45">
                  <c:v>0.9375</c:v>
                </c:pt>
                <c:pt idx="46">
                  <c:v>0.95833333333333304</c:v>
                </c:pt>
                <c:pt idx="47">
                  <c:v>0.97916666666666696</c:v>
                </c:pt>
              </c:numCache>
            </c:numRef>
          </c:cat>
          <c:val>
            <c:numRef>
              <c:f>'AG_Profile_kW '!$I$80:$BD$80</c:f>
              <c:numCache>
                <c:formatCode>_-* #,##0_-;\-* #,##0_-;_-* "-"??_-;_-@_-</c:formatCode>
                <c:ptCount val="48"/>
                <c:pt idx="0">
                  <c:v>26529.233483837106</c:v>
                </c:pt>
                <c:pt idx="1">
                  <c:v>24925.309804376269</c:v>
                </c:pt>
                <c:pt idx="2">
                  <c:v>23321.385190041114</c:v>
                </c:pt>
                <c:pt idx="3">
                  <c:v>21121.154727130532</c:v>
                </c:pt>
                <c:pt idx="4">
                  <c:v>18920.924264219946</c:v>
                </c:pt>
                <c:pt idx="5">
                  <c:v>16477.601235254981</c:v>
                </c:pt>
                <c:pt idx="6">
                  <c:v>14034.279141164339</c:v>
                </c:pt>
                <c:pt idx="7">
                  <c:v>11886.841966249453</c:v>
                </c:pt>
                <c:pt idx="8">
                  <c:v>9739.40572620889</c:v>
                </c:pt>
                <c:pt idx="9">
                  <c:v>8550.1390093921618</c:v>
                </c:pt>
                <c:pt idx="10">
                  <c:v>7360.8732274497597</c:v>
                </c:pt>
                <c:pt idx="11">
                  <c:v>7277.3618388898331</c:v>
                </c:pt>
                <c:pt idx="12">
                  <c:v>7193.8504503299091</c:v>
                </c:pt>
                <c:pt idx="13">
                  <c:v>8184.8480854690433</c:v>
                </c:pt>
                <c:pt idx="14">
                  <c:v>9175.8466554825027</c:v>
                </c:pt>
                <c:pt idx="15">
                  <c:v>11311.973720815979</c:v>
                </c:pt>
                <c:pt idx="16">
                  <c:v>13448.100786149455</c:v>
                </c:pt>
                <c:pt idx="17">
                  <c:v>15651.573393218441</c:v>
                </c:pt>
                <c:pt idx="18">
                  <c:v>17855.046000287424</c:v>
                </c:pt>
                <c:pt idx="19">
                  <c:v>19845.016683430549</c:v>
                </c:pt>
                <c:pt idx="20">
                  <c:v>21834.988301448004</c:v>
                </c:pt>
                <c:pt idx="21">
                  <c:v>22679.866014495456</c:v>
                </c:pt>
                <c:pt idx="22">
                  <c:v>23524.743727542907</c:v>
                </c:pt>
                <c:pt idx="23">
                  <c:v>23604.343601927878</c:v>
                </c:pt>
                <c:pt idx="24">
                  <c:v>23683.944411187171</c:v>
                </c:pt>
                <c:pt idx="25">
                  <c:v>23462.554952582988</c:v>
                </c:pt>
                <c:pt idx="26">
                  <c:v>23241.165493978806</c:v>
                </c:pt>
                <c:pt idx="27">
                  <c:v>22688.540713355258</c:v>
                </c:pt>
                <c:pt idx="28">
                  <c:v>22135.915932731717</c:v>
                </c:pt>
                <c:pt idx="29">
                  <c:v>22055.815900582984</c:v>
                </c:pt>
                <c:pt idx="30">
                  <c:v>21975.715868434247</c:v>
                </c:pt>
                <c:pt idx="31">
                  <c:v>22225.110422312093</c:v>
                </c:pt>
                <c:pt idx="32">
                  <c:v>22474.504976189943</c:v>
                </c:pt>
                <c:pt idx="33">
                  <c:v>23978.533594548753</c:v>
                </c:pt>
                <c:pt idx="34">
                  <c:v>25482.562212907564</c:v>
                </c:pt>
                <c:pt idx="35">
                  <c:v>27976.705010168582</c:v>
                </c:pt>
                <c:pt idx="36">
                  <c:v>30470.847807429593</c:v>
                </c:pt>
                <c:pt idx="37">
                  <c:v>33580.31740627838</c:v>
                </c:pt>
                <c:pt idx="38">
                  <c:v>36689.786070252849</c:v>
                </c:pt>
                <c:pt idx="39">
                  <c:v>38465.098389930339</c:v>
                </c:pt>
                <c:pt idx="40">
                  <c:v>40240.41070960783</c:v>
                </c:pt>
                <c:pt idx="41">
                  <c:v>40062.879010202923</c:v>
                </c:pt>
                <c:pt idx="42">
                  <c:v>39885.348245672329</c:v>
                </c:pt>
                <c:pt idx="43">
                  <c:v>37518.26515276901</c:v>
                </c:pt>
                <c:pt idx="44">
                  <c:v>35151.182059865692</c:v>
                </c:pt>
                <c:pt idx="45">
                  <c:v>32832.958303799307</c:v>
                </c:pt>
                <c:pt idx="46">
                  <c:v>30514.733612858607</c:v>
                </c:pt>
                <c:pt idx="47">
                  <c:v>28521.983548347853</c:v>
                </c:pt>
              </c:numCache>
            </c:numRef>
          </c:val>
          <c:extLst>
            <c:ext xmlns:c16="http://schemas.microsoft.com/office/drawing/2014/chart" uri="{C3380CC4-5D6E-409C-BE32-E72D297353CC}">
              <c16:uniqueId val="{00000014-0B41-48C3-B2CE-481655FB509B}"/>
            </c:ext>
          </c:extLst>
        </c:ser>
        <c:ser>
          <c:idx val="21"/>
          <c:order val="21"/>
          <c:tx>
            <c:strRef>
              <c:f>'AG_Profile_kW '!$H$81</c:f>
              <c:strCache>
                <c:ptCount val="1"/>
                <c:pt idx="0">
                  <c:v>Medium Residential, Daytime Charging</c:v>
                </c:pt>
              </c:strCache>
            </c:strRef>
          </c:tx>
          <c:spPr>
            <a:solidFill>
              <a:schemeClr val="accent4">
                <a:lumMod val="80000"/>
              </a:schemeClr>
            </a:solidFill>
            <a:ln>
              <a:noFill/>
            </a:ln>
            <a:effectLst/>
          </c:spPr>
          <c:cat>
            <c:numRef>
              <c:f>'AG_Profile_kW '!$I$59:$BD$59</c:f>
              <c:numCache>
                <c:formatCode>h:mm</c:formatCode>
                <c:ptCount val="48"/>
                <c:pt idx="0">
                  <c:v>0</c:v>
                </c:pt>
                <c:pt idx="1">
                  <c:v>2.0833333333333332E-2</c:v>
                </c:pt>
                <c:pt idx="2">
                  <c:v>4.1666666666666699E-2</c:v>
                </c:pt>
                <c:pt idx="3">
                  <c:v>6.25E-2</c:v>
                </c:pt>
                <c:pt idx="4">
                  <c:v>8.3333333333333301E-2</c:v>
                </c:pt>
                <c:pt idx="5">
                  <c:v>0.104166666666667</c:v>
                </c:pt>
                <c:pt idx="6">
                  <c:v>0.125</c:v>
                </c:pt>
                <c:pt idx="7">
                  <c:v>0.14583333333333301</c:v>
                </c:pt>
                <c:pt idx="8">
                  <c:v>0.16666666666666699</c:v>
                </c:pt>
                <c:pt idx="9">
                  <c:v>0.1875</c:v>
                </c:pt>
                <c:pt idx="10">
                  <c:v>0.20833333333333301</c:v>
                </c:pt>
                <c:pt idx="11">
                  <c:v>0.22916666666666666</c:v>
                </c:pt>
                <c:pt idx="12">
                  <c:v>0.25</c:v>
                </c:pt>
                <c:pt idx="13">
                  <c:v>0.27083333333333298</c:v>
                </c:pt>
                <c:pt idx="14">
                  <c:v>0.29166666666666702</c:v>
                </c:pt>
                <c:pt idx="15">
                  <c:v>0.3125</c:v>
                </c:pt>
                <c:pt idx="16">
                  <c:v>0.33333333333333298</c:v>
                </c:pt>
                <c:pt idx="17">
                  <c:v>0.35416666666666702</c:v>
                </c:pt>
                <c:pt idx="18">
                  <c:v>0.375</c:v>
                </c:pt>
                <c:pt idx="19">
                  <c:v>0.39583333333333298</c:v>
                </c:pt>
                <c:pt idx="20">
                  <c:v>0.41666666666666702</c:v>
                </c:pt>
                <c:pt idx="21">
                  <c:v>0.4375</c:v>
                </c:pt>
                <c:pt idx="22">
                  <c:v>0.45833333333333298</c:v>
                </c:pt>
                <c:pt idx="23">
                  <c:v>0.47916666666666702</c:v>
                </c:pt>
                <c:pt idx="24">
                  <c:v>0.5</c:v>
                </c:pt>
                <c:pt idx="25">
                  <c:v>0.52083333333333304</c:v>
                </c:pt>
                <c:pt idx="26">
                  <c:v>0.54166666666666696</c:v>
                </c:pt>
                <c:pt idx="27">
                  <c:v>0.5625</c:v>
                </c:pt>
                <c:pt idx="28">
                  <c:v>0.58333333333333304</c:v>
                </c:pt>
                <c:pt idx="29">
                  <c:v>0.60416666666666696</c:v>
                </c:pt>
                <c:pt idx="30">
                  <c:v>0.625</c:v>
                </c:pt>
                <c:pt idx="31">
                  <c:v>0.64583333333333304</c:v>
                </c:pt>
                <c:pt idx="32">
                  <c:v>0.66666666666666696</c:v>
                </c:pt>
                <c:pt idx="33">
                  <c:v>0.6875</c:v>
                </c:pt>
                <c:pt idx="34">
                  <c:v>0.70833333333333304</c:v>
                </c:pt>
                <c:pt idx="35">
                  <c:v>0.72916666666666696</c:v>
                </c:pt>
                <c:pt idx="36">
                  <c:v>0.75</c:v>
                </c:pt>
                <c:pt idx="37">
                  <c:v>0.77083333333333304</c:v>
                </c:pt>
                <c:pt idx="38">
                  <c:v>0.79166666666666696</c:v>
                </c:pt>
                <c:pt idx="39">
                  <c:v>0.8125</c:v>
                </c:pt>
                <c:pt idx="40">
                  <c:v>0.83333333333333304</c:v>
                </c:pt>
                <c:pt idx="41">
                  <c:v>0.85416666666666696</c:v>
                </c:pt>
                <c:pt idx="42">
                  <c:v>0.875</c:v>
                </c:pt>
                <c:pt idx="43">
                  <c:v>0.89583333333333304</c:v>
                </c:pt>
                <c:pt idx="44">
                  <c:v>0.91666666666666696</c:v>
                </c:pt>
                <c:pt idx="45">
                  <c:v>0.9375</c:v>
                </c:pt>
                <c:pt idx="46">
                  <c:v>0.95833333333333304</c:v>
                </c:pt>
                <c:pt idx="47">
                  <c:v>0.97916666666666696</c:v>
                </c:pt>
              </c:numCache>
            </c:numRef>
          </c:cat>
          <c:val>
            <c:numRef>
              <c:f>'AG_Profile_kW '!$I$81:$BD$81</c:f>
              <c:numCache>
                <c:formatCode>_-* #,##0_-;\-* #,##0_-;_-* "-"??_-;_-@_-</c:formatCode>
                <c:ptCount val="48"/>
                <c:pt idx="0">
                  <c:v>2387.1515300277579</c:v>
                </c:pt>
                <c:pt idx="1">
                  <c:v>2187.5462426647277</c:v>
                </c:pt>
                <c:pt idx="2">
                  <c:v>1987.9410637005321</c:v>
                </c:pt>
                <c:pt idx="3">
                  <c:v>1750.3707107815194</c:v>
                </c:pt>
                <c:pt idx="4">
                  <c:v>1512.8003578625066</c:v>
                </c:pt>
                <c:pt idx="5">
                  <c:v>1302.2708528267692</c:v>
                </c:pt>
                <c:pt idx="6">
                  <c:v>1091.7413477910316</c:v>
                </c:pt>
                <c:pt idx="7">
                  <c:v>918.94959595679825</c:v>
                </c:pt>
                <c:pt idx="8">
                  <c:v>746.15784412256505</c:v>
                </c:pt>
                <c:pt idx="9">
                  <c:v>612.5349268936651</c:v>
                </c:pt>
                <c:pt idx="10">
                  <c:v>478.91200966476526</c:v>
                </c:pt>
                <c:pt idx="11">
                  <c:v>498.91766483557922</c:v>
                </c:pt>
                <c:pt idx="12">
                  <c:v>518.92321160755944</c:v>
                </c:pt>
                <c:pt idx="13">
                  <c:v>1281.1163868153417</c:v>
                </c:pt>
                <c:pt idx="14">
                  <c:v>2043.3095620231236</c:v>
                </c:pt>
                <c:pt idx="15">
                  <c:v>2528.5342861730724</c:v>
                </c:pt>
                <c:pt idx="16">
                  <c:v>3013.7590103230209</c:v>
                </c:pt>
                <c:pt idx="17">
                  <c:v>3731.2928415946603</c:v>
                </c:pt>
                <c:pt idx="18">
                  <c:v>4448.8265644674657</c:v>
                </c:pt>
                <c:pt idx="19">
                  <c:v>5239.8834223477052</c:v>
                </c:pt>
                <c:pt idx="20">
                  <c:v>6030.9401718291128</c:v>
                </c:pt>
                <c:pt idx="21">
                  <c:v>6462.5358737424594</c:v>
                </c:pt>
                <c:pt idx="22">
                  <c:v>6894.1314672569733</c:v>
                </c:pt>
                <c:pt idx="23">
                  <c:v>6751.250747627374</c:v>
                </c:pt>
                <c:pt idx="24">
                  <c:v>6608.3699195989429</c:v>
                </c:pt>
                <c:pt idx="25">
                  <c:v>6064.4438665823845</c:v>
                </c:pt>
                <c:pt idx="26">
                  <c:v>5520.5177051669916</c:v>
                </c:pt>
                <c:pt idx="27">
                  <c:v>4932.7603669056889</c:v>
                </c:pt>
                <c:pt idx="28">
                  <c:v>4345.0030286443862</c:v>
                </c:pt>
                <c:pt idx="29">
                  <c:v>3816.6047833731927</c:v>
                </c:pt>
                <c:pt idx="30">
                  <c:v>3288.2065381019993</c:v>
                </c:pt>
                <c:pt idx="31">
                  <c:v>2545.9782601035222</c:v>
                </c:pt>
                <c:pt idx="32">
                  <c:v>1803.7500905038789</c:v>
                </c:pt>
                <c:pt idx="33">
                  <c:v>1295.061029593056</c:v>
                </c:pt>
                <c:pt idx="34">
                  <c:v>786.37207708106678</c:v>
                </c:pt>
                <c:pt idx="35">
                  <c:v>727.93036342140817</c:v>
                </c:pt>
                <c:pt idx="36">
                  <c:v>669.4887581605833</c:v>
                </c:pt>
                <c:pt idx="37">
                  <c:v>665.23030997474586</c:v>
                </c:pt>
                <c:pt idx="38">
                  <c:v>660.97175339007458</c:v>
                </c:pt>
                <c:pt idx="39">
                  <c:v>972.29244527216701</c:v>
                </c:pt>
                <c:pt idx="40">
                  <c:v>1283.6130287554258</c:v>
                </c:pt>
                <c:pt idx="41">
                  <c:v>1608.7362525441208</c:v>
                </c:pt>
                <c:pt idx="42">
                  <c:v>1933.8594763328156</c:v>
                </c:pt>
                <c:pt idx="43">
                  <c:v>2244.1448509532829</c:v>
                </c:pt>
                <c:pt idx="44">
                  <c:v>2554.4303339725848</c:v>
                </c:pt>
                <c:pt idx="45">
                  <c:v>2562.3667545892599</c:v>
                </c:pt>
                <c:pt idx="46">
                  <c:v>2570.3032836047696</c:v>
                </c:pt>
                <c:pt idx="47">
                  <c:v>2478.7274068162633</c:v>
                </c:pt>
              </c:numCache>
            </c:numRef>
          </c:val>
          <c:extLst>
            <c:ext xmlns:c16="http://schemas.microsoft.com/office/drawing/2014/chart" uri="{C3380CC4-5D6E-409C-BE32-E72D297353CC}">
              <c16:uniqueId val="{00000015-0B41-48C3-B2CE-481655FB509B}"/>
            </c:ext>
          </c:extLst>
        </c:ser>
        <c:ser>
          <c:idx val="23"/>
          <c:order val="23"/>
          <c:tx>
            <c:strRef>
              <c:f>'AG_Profile_kW '!$H$83</c:f>
              <c:strCache>
                <c:ptCount val="1"/>
                <c:pt idx="0">
                  <c:v>Medium Residential, Nighttime Charging</c:v>
                </c:pt>
              </c:strCache>
            </c:strRef>
          </c:tx>
          <c:spPr>
            <a:solidFill>
              <a:schemeClr val="accent6">
                <a:lumMod val="80000"/>
              </a:schemeClr>
            </a:solidFill>
            <a:ln>
              <a:noFill/>
            </a:ln>
            <a:effectLst/>
          </c:spPr>
          <c:cat>
            <c:numRef>
              <c:f>'AG_Profile_kW '!$I$59:$BD$59</c:f>
              <c:numCache>
                <c:formatCode>h:mm</c:formatCode>
                <c:ptCount val="48"/>
                <c:pt idx="0">
                  <c:v>0</c:v>
                </c:pt>
                <c:pt idx="1">
                  <c:v>2.0833333333333332E-2</c:v>
                </c:pt>
                <c:pt idx="2">
                  <c:v>4.1666666666666699E-2</c:v>
                </c:pt>
                <c:pt idx="3">
                  <c:v>6.25E-2</c:v>
                </c:pt>
                <c:pt idx="4">
                  <c:v>8.3333333333333301E-2</c:v>
                </c:pt>
                <c:pt idx="5">
                  <c:v>0.104166666666667</c:v>
                </c:pt>
                <c:pt idx="6">
                  <c:v>0.125</c:v>
                </c:pt>
                <c:pt idx="7">
                  <c:v>0.14583333333333301</c:v>
                </c:pt>
                <c:pt idx="8">
                  <c:v>0.16666666666666699</c:v>
                </c:pt>
                <c:pt idx="9">
                  <c:v>0.1875</c:v>
                </c:pt>
                <c:pt idx="10">
                  <c:v>0.20833333333333301</c:v>
                </c:pt>
                <c:pt idx="11">
                  <c:v>0.22916666666666666</c:v>
                </c:pt>
                <c:pt idx="12">
                  <c:v>0.25</c:v>
                </c:pt>
                <c:pt idx="13">
                  <c:v>0.27083333333333298</c:v>
                </c:pt>
                <c:pt idx="14">
                  <c:v>0.29166666666666702</c:v>
                </c:pt>
                <c:pt idx="15">
                  <c:v>0.3125</c:v>
                </c:pt>
                <c:pt idx="16">
                  <c:v>0.33333333333333298</c:v>
                </c:pt>
                <c:pt idx="17">
                  <c:v>0.35416666666666702</c:v>
                </c:pt>
                <c:pt idx="18">
                  <c:v>0.375</c:v>
                </c:pt>
                <c:pt idx="19">
                  <c:v>0.39583333333333298</c:v>
                </c:pt>
                <c:pt idx="20">
                  <c:v>0.41666666666666702</c:v>
                </c:pt>
                <c:pt idx="21">
                  <c:v>0.4375</c:v>
                </c:pt>
                <c:pt idx="22">
                  <c:v>0.45833333333333298</c:v>
                </c:pt>
                <c:pt idx="23">
                  <c:v>0.47916666666666702</c:v>
                </c:pt>
                <c:pt idx="24">
                  <c:v>0.5</c:v>
                </c:pt>
                <c:pt idx="25">
                  <c:v>0.52083333333333304</c:v>
                </c:pt>
                <c:pt idx="26">
                  <c:v>0.54166666666666696</c:v>
                </c:pt>
                <c:pt idx="27">
                  <c:v>0.5625</c:v>
                </c:pt>
                <c:pt idx="28">
                  <c:v>0.58333333333333304</c:v>
                </c:pt>
                <c:pt idx="29">
                  <c:v>0.60416666666666696</c:v>
                </c:pt>
                <c:pt idx="30">
                  <c:v>0.625</c:v>
                </c:pt>
                <c:pt idx="31">
                  <c:v>0.64583333333333304</c:v>
                </c:pt>
                <c:pt idx="32">
                  <c:v>0.66666666666666696</c:v>
                </c:pt>
                <c:pt idx="33">
                  <c:v>0.6875</c:v>
                </c:pt>
                <c:pt idx="34">
                  <c:v>0.70833333333333304</c:v>
                </c:pt>
                <c:pt idx="35">
                  <c:v>0.72916666666666696</c:v>
                </c:pt>
                <c:pt idx="36">
                  <c:v>0.75</c:v>
                </c:pt>
                <c:pt idx="37">
                  <c:v>0.77083333333333304</c:v>
                </c:pt>
                <c:pt idx="38">
                  <c:v>0.79166666666666696</c:v>
                </c:pt>
                <c:pt idx="39">
                  <c:v>0.8125</c:v>
                </c:pt>
                <c:pt idx="40">
                  <c:v>0.83333333333333304</c:v>
                </c:pt>
                <c:pt idx="41">
                  <c:v>0.85416666666666696</c:v>
                </c:pt>
                <c:pt idx="42">
                  <c:v>0.875</c:v>
                </c:pt>
                <c:pt idx="43">
                  <c:v>0.89583333333333304</c:v>
                </c:pt>
                <c:pt idx="44">
                  <c:v>0.91666666666666696</c:v>
                </c:pt>
                <c:pt idx="45">
                  <c:v>0.9375</c:v>
                </c:pt>
                <c:pt idx="46">
                  <c:v>0.95833333333333304</c:v>
                </c:pt>
                <c:pt idx="47">
                  <c:v>0.97916666666666696</c:v>
                </c:pt>
              </c:numCache>
            </c:numRef>
          </c:cat>
          <c:val>
            <c:numRef>
              <c:f>'AG_Profile_kW '!$I$83:$BD$83</c:f>
              <c:numCache>
                <c:formatCode>_-* #,##0_-;\-* #,##0_-;_-* "-"??_-;_-@_-</c:formatCode>
                <c:ptCount val="48"/>
                <c:pt idx="0">
                  <c:v>16541.868049815508</c:v>
                </c:pt>
                <c:pt idx="1">
                  <c:v>15158.695321606034</c:v>
                </c:pt>
                <c:pt idx="2">
                  <c:v>13775.522187393059</c:v>
                </c:pt>
                <c:pt idx="3">
                  <c:v>12129.268528425398</c:v>
                </c:pt>
                <c:pt idx="4">
                  <c:v>10483.014463454238</c:v>
                </c:pt>
                <c:pt idx="5">
                  <c:v>9024.1411644179352</c:v>
                </c:pt>
                <c:pt idx="6">
                  <c:v>7565.267865381632</c:v>
                </c:pt>
                <c:pt idx="7">
                  <c:v>6367.9006095219947</c:v>
                </c:pt>
                <c:pt idx="8">
                  <c:v>5170.5329476588568</c:v>
                </c:pt>
                <c:pt idx="9">
                  <c:v>4244.5871524844952</c:v>
                </c:pt>
                <c:pt idx="10">
                  <c:v>3318.6413573101345</c:v>
                </c:pt>
                <c:pt idx="11">
                  <c:v>3457.2708468235774</c:v>
                </c:pt>
                <c:pt idx="12">
                  <c:v>3595.9003363370198</c:v>
                </c:pt>
                <c:pt idx="13">
                  <c:v>4157.8168961948768</c:v>
                </c:pt>
                <c:pt idx="14">
                  <c:v>4719.733862056235</c:v>
                </c:pt>
                <c:pt idx="15">
                  <c:v>5840.5288575717641</c:v>
                </c:pt>
                <c:pt idx="16">
                  <c:v>6961.3238530872932</c:v>
                </c:pt>
                <c:pt idx="17">
                  <c:v>8618.7174361234665</c:v>
                </c:pt>
                <c:pt idx="18">
                  <c:v>10276.11101915964</c:v>
                </c:pt>
                <c:pt idx="19">
                  <c:v>12103.331806752212</c:v>
                </c:pt>
                <c:pt idx="20">
                  <c:v>13930.552188341286</c:v>
                </c:pt>
                <c:pt idx="21">
                  <c:v>14927.472673587408</c:v>
                </c:pt>
                <c:pt idx="22">
                  <c:v>15924.392752830034</c:v>
                </c:pt>
                <c:pt idx="23">
                  <c:v>15594.359814690906</c:v>
                </c:pt>
                <c:pt idx="24">
                  <c:v>15264.326876551781</c:v>
                </c:pt>
                <c:pt idx="25">
                  <c:v>14007.940515722996</c:v>
                </c:pt>
                <c:pt idx="26">
                  <c:v>12751.554154894209</c:v>
                </c:pt>
                <c:pt idx="27">
                  <c:v>11393.924324961665</c:v>
                </c:pt>
                <c:pt idx="28">
                  <c:v>10036.29449502912</c:v>
                </c:pt>
                <c:pt idx="29">
                  <c:v>8815.774889508175</c:v>
                </c:pt>
                <c:pt idx="30">
                  <c:v>7595.2556899907313</c:v>
                </c:pt>
                <c:pt idx="31">
                  <c:v>6922.4185675757653</c:v>
                </c:pt>
                <c:pt idx="32">
                  <c:v>6249.5814451607994</c:v>
                </c:pt>
                <c:pt idx="33">
                  <c:v>5849.3898839875128</c:v>
                </c:pt>
                <c:pt idx="34">
                  <c:v>5449.1983228142253</c:v>
                </c:pt>
                <c:pt idx="35">
                  <c:v>5044.2248524026945</c:v>
                </c:pt>
                <c:pt idx="36">
                  <c:v>4639.2509759876602</c:v>
                </c:pt>
                <c:pt idx="37">
                  <c:v>4609.7414235030856</c:v>
                </c:pt>
                <c:pt idx="38">
                  <c:v>4580.2318710185118</c:v>
                </c:pt>
                <c:pt idx="39">
                  <c:v>6737.541625233388</c:v>
                </c:pt>
                <c:pt idx="40">
                  <c:v>8894.851379448266</c:v>
                </c:pt>
                <c:pt idx="41">
                  <c:v>11147.806220487555</c:v>
                </c:pt>
                <c:pt idx="42">
                  <c:v>13400.761467530345</c:v>
                </c:pt>
                <c:pt idx="43">
                  <c:v>15550.897545880853</c:v>
                </c:pt>
                <c:pt idx="44">
                  <c:v>17701.033624231361</c:v>
                </c:pt>
                <c:pt idx="45">
                  <c:v>17756.029640506185</c:v>
                </c:pt>
                <c:pt idx="46">
                  <c:v>17811.026062784509</c:v>
                </c:pt>
                <c:pt idx="47">
                  <c:v>17176.44705630001</c:v>
                </c:pt>
              </c:numCache>
            </c:numRef>
          </c:val>
          <c:extLst>
            <c:ext xmlns:c16="http://schemas.microsoft.com/office/drawing/2014/chart" uri="{C3380CC4-5D6E-409C-BE32-E72D297353CC}">
              <c16:uniqueId val="{00000017-0B41-48C3-B2CE-481655FB509B}"/>
            </c:ext>
          </c:extLst>
        </c:ser>
        <c:ser>
          <c:idx val="26"/>
          <c:order val="26"/>
          <c:tx>
            <c:strRef>
              <c:f>'AG_Profile_kW '!$H$86</c:f>
              <c:strCache>
                <c:ptCount val="1"/>
                <c:pt idx="0">
                  <c:v>Motorcycle, Convenience Charging</c:v>
                </c:pt>
              </c:strCache>
            </c:strRef>
          </c:tx>
          <c:spPr>
            <a:solidFill>
              <a:schemeClr val="accent3">
                <a:lumMod val="60000"/>
                <a:lumOff val="40000"/>
              </a:schemeClr>
            </a:solidFill>
            <a:ln>
              <a:noFill/>
            </a:ln>
            <a:effectLst/>
          </c:spPr>
          <c:cat>
            <c:numRef>
              <c:f>'AG_Profile_kW '!$I$59:$BD$59</c:f>
              <c:numCache>
                <c:formatCode>h:mm</c:formatCode>
                <c:ptCount val="48"/>
                <c:pt idx="0">
                  <c:v>0</c:v>
                </c:pt>
                <c:pt idx="1">
                  <c:v>2.0833333333333332E-2</c:v>
                </c:pt>
                <c:pt idx="2">
                  <c:v>4.1666666666666699E-2</c:v>
                </c:pt>
                <c:pt idx="3">
                  <c:v>6.25E-2</c:v>
                </c:pt>
                <c:pt idx="4">
                  <c:v>8.3333333333333301E-2</c:v>
                </c:pt>
                <c:pt idx="5">
                  <c:v>0.104166666666667</c:v>
                </c:pt>
                <c:pt idx="6">
                  <c:v>0.125</c:v>
                </c:pt>
                <c:pt idx="7">
                  <c:v>0.14583333333333301</c:v>
                </c:pt>
                <c:pt idx="8">
                  <c:v>0.16666666666666699</c:v>
                </c:pt>
                <c:pt idx="9">
                  <c:v>0.1875</c:v>
                </c:pt>
                <c:pt idx="10">
                  <c:v>0.20833333333333301</c:v>
                </c:pt>
                <c:pt idx="11">
                  <c:v>0.22916666666666666</c:v>
                </c:pt>
                <c:pt idx="12">
                  <c:v>0.25</c:v>
                </c:pt>
                <c:pt idx="13">
                  <c:v>0.27083333333333298</c:v>
                </c:pt>
                <c:pt idx="14">
                  <c:v>0.29166666666666702</c:v>
                </c:pt>
                <c:pt idx="15">
                  <c:v>0.3125</c:v>
                </c:pt>
                <c:pt idx="16">
                  <c:v>0.33333333333333298</c:v>
                </c:pt>
                <c:pt idx="17">
                  <c:v>0.35416666666666702</c:v>
                </c:pt>
                <c:pt idx="18">
                  <c:v>0.375</c:v>
                </c:pt>
                <c:pt idx="19">
                  <c:v>0.39583333333333298</c:v>
                </c:pt>
                <c:pt idx="20">
                  <c:v>0.41666666666666702</c:v>
                </c:pt>
                <c:pt idx="21">
                  <c:v>0.4375</c:v>
                </c:pt>
                <c:pt idx="22">
                  <c:v>0.45833333333333298</c:v>
                </c:pt>
                <c:pt idx="23">
                  <c:v>0.47916666666666702</c:v>
                </c:pt>
                <c:pt idx="24">
                  <c:v>0.5</c:v>
                </c:pt>
                <c:pt idx="25">
                  <c:v>0.52083333333333304</c:v>
                </c:pt>
                <c:pt idx="26">
                  <c:v>0.54166666666666696</c:v>
                </c:pt>
                <c:pt idx="27">
                  <c:v>0.5625</c:v>
                </c:pt>
                <c:pt idx="28">
                  <c:v>0.58333333333333304</c:v>
                </c:pt>
                <c:pt idx="29">
                  <c:v>0.60416666666666696</c:v>
                </c:pt>
                <c:pt idx="30">
                  <c:v>0.625</c:v>
                </c:pt>
                <c:pt idx="31">
                  <c:v>0.64583333333333304</c:v>
                </c:pt>
                <c:pt idx="32">
                  <c:v>0.66666666666666696</c:v>
                </c:pt>
                <c:pt idx="33">
                  <c:v>0.6875</c:v>
                </c:pt>
                <c:pt idx="34">
                  <c:v>0.70833333333333304</c:v>
                </c:pt>
                <c:pt idx="35">
                  <c:v>0.72916666666666696</c:v>
                </c:pt>
                <c:pt idx="36">
                  <c:v>0.75</c:v>
                </c:pt>
                <c:pt idx="37">
                  <c:v>0.77083333333333304</c:v>
                </c:pt>
                <c:pt idx="38">
                  <c:v>0.79166666666666696</c:v>
                </c:pt>
                <c:pt idx="39">
                  <c:v>0.8125</c:v>
                </c:pt>
                <c:pt idx="40">
                  <c:v>0.83333333333333304</c:v>
                </c:pt>
                <c:pt idx="41">
                  <c:v>0.85416666666666696</c:v>
                </c:pt>
                <c:pt idx="42">
                  <c:v>0.875</c:v>
                </c:pt>
                <c:pt idx="43">
                  <c:v>0.89583333333333304</c:v>
                </c:pt>
                <c:pt idx="44">
                  <c:v>0.91666666666666696</c:v>
                </c:pt>
                <c:pt idx="45">
                  <c:v>0.9375</c:v>
                </c:pt>
                <c:pt idx="46">
                  <c:v>0.95833333333333304</c:v>
                </c:pt>
                <c:pt idx="47">
                  <c:v>0.97916666666666696</c:v>
                </c:pt>
              </c:numCache>
            </c:numRef>
          </c:cat>
          <c:val>
            <c:numRef>
              <c:f>'AG_Profile_kW '!$I$86:$BD$86</c:f>
              <c:numCache>
                <c:formatCode>_-* #,##0_-;\-* #,##0_-;_-* "-"??_-;_-@_-</c:formatCode>
                <c:ptCount val="48"/>
                <c:pt idx="0">
                  <c:v>374.61822877299505</c:v>
                </c:pt>
                <c:pt idx="1">
                  <c:v>351.96928229487168</c:v>
                </c:pt>
                <c:pt idx="2">
                  <c:v>329.32033581674824</c:v>
                </c:pt>
                <c:pt idx="3">
                  <c:v>298.2509477116285</c:v>
                </c:pt>
                <c:pt idx="4">
                  <c:v>267.18155960650864</c:v>
                </c:pt>
                <c:pt idx="5">
                  <c:v>232.67949533285719</c:v>
                </c:pt>
                <c:pt idx="6">
                  <c:v>198.17743105920565</c:v>
                </c:pt>
                <c:pt idx="7">
                  <c:v>167.85363370953317</c:v>
                </c:pt>
                <c:pt idx="8">
                  <c:v>137.529688425187</c:v>
                </c:pt>
                <c:pt idx="9">
                  <c:v>120.7361442667781</c:v>
                </c:pt>
                <c:pt idx="10">
                  <c:v>103.94260010836918</c:v>
                </c:pt>
                <c:pt idx="11">
                  <c:v>102.76326488963383</c:v>
                </c:pt>
                <c:pt idx="12">
                  <c:v>101.58407760557218</c:v>
                </c:pt>
                <c:pt idx="13">
                  <c:v>115.57795806421112</c:v>
                </c:pt>
                <c:pt idx="14">
                  <c:v>129.57169058817635</c:v>
                </c:pt>
                <c:pt idx="15">
                  <c:v>159.73586642492668</c:v>
                </c:pt>
                <c:pt idx="16">
                  <c:v>189.90004226167699</c:v>
                </c:pt>
                <c:pt idx="17">
                  <c:v>221.01514218097006</c:v>
                </c:pt>
                <c:pt idx="18">
                  <c:v>252.13039003493682</c:v>
                </c:pt>
                <c:pt idx="19">
                  <c:v>280.23058130422658</c:v>
                </c:pt>
                <c:pt idx="20">
                  <c:v>308.33092050819005</c:v>
                </c:pt>
                <c:pt idx="21">
                  <c:v>320.26140813806325</c:v>
                </c:pt>
                <c:pt idx="22">
                  <c:v>332.19189576793644</c:v>
                </c:pt>
                <c:pt idx="23">
                  <c:v>333.31590341870799</c:v>
                </c:pt>
                <c:pt idx="24">
                  <c:v>334.43991106947959</c:v>
                </c:pt>
                <c:pt idx="25">
                  <c:v>331.31375554485402</c:v>
                </c:pt>
                <c:pt idx="26">
                  <c:v>328.18745208555464</c:v>
                </c:pt>
                <c:pt idx="27">
                  <c:v>320.3838980478867</c:v>
                </c:pt>
                <c:pt idx="28">
                  <c:v>312.58034401021871</c:v>
                </c:pt>
                <c:pt idx="29">
                  <c:v>311.44923549510952</c:v>
                </c:pt>
                <c:pt idx="30">
                  <c:v>310.31812698000039</c:v>
                </c:pt>
                <c:pt idx="31">
                  <c:v>313.83985982209941</c:v>
                </c:pt>
                <c:pt idx="32">
                  <c:v>317.3615926641985</c:v>
                </c:pt>
                <c:pt idx="33">
                  <c:v>338.59983409391987</c:v>
                </c:pt>
                <c:pt idx="34">
                  <c:v>359.83822345831499</c:v>
                </c:pt>
                <c:pt idx="35">
                  <c:v>395.05791883408455</c:v>
                </c:pt>
                <c:pt idx="36">
                  <c:v>430.27761420985416</c:v>
                </c:pt>
                <c:pt idx="37">
                  <c:v>474.18625264538542</c:v>
                </c:pt>
                <c:pt idx="38">
                  <c:v>518.09489108091668</c:v>
                </c:pt>
                <c:pt idx="39">
                  <c:v>543.16404882076995</c:v>
                </c:pt>
                <c:pt idx="40">
                  <c:v>568.2332065606231</c:v>
                </c:pt>
                <c:pt idx="41">
                  <c:v>565.72630558010508</c:v>
                </c:pt>
                <c:pt idx="42">
                  <c:v>563.21925666491347</c:v>
                </c:pt>
                <c:pt idx="43">
                  <c:v>529.79386094644963</c:v>
                </c:pt>
                <c:pt idx="44">
                  <c:v>496.36831729331197</c:v>
                </c:pt>
                <c:pt idx="45">
                  <c:v>463.63288889298428</c:v>
                </c:pt>
                <c:pt idx="46">
                  <c:v>430.8973125579829</c:v>
                </c:pt>
                <c:pt idx="47">
                  <c:v>402.75777066548898</c:v>
                </c:pt>
              </c:numCache>
            </c:numRef>
          </c:val>
          <c:extLst>
            <c:ext xmlns:c16="http://schemas.microsoft.com/office/drawing/2014/chart" uri="{C3380CC4-5D6E-409C-BE32-E72D297353CC}">
              <c16:uniqueId val="{0000001A-0B41-48C3-B2CE-481655FB509B}"/>
            </c:ext>
          </c:extLst>
        </c:ser>
        <c:ser>
          <c:idx val="27"/>
          <c:order val="27"/>
          <c:tx>
            <c:strRef>
              <c:f>'AG_Profile_kW '!$H$87</c:f>
              <c:strCache>
                <c:ptCount val="1"/>
                <c:pt idx="0">
                  <c:v>Motorcycle, Daytime Charging</c:v>
                </c:pt>
              </c:strCache>
            </c:strRef>
          </c:tx>
          <c:spPr>
            <a:solidFill>
              <a:schemeClr val="accent4">
                <a:lumMod val="60000"/>
                <a:lumOff val="40000"/>
              </a:schemeClr>
            </a:solidFill>
            <a:ln>
              <a:noFill/>
            </a:ln>
            <a:effectLst/>
          </c:spPr>
          <c:cat>
            <c:numRef>
              <c:f>'AG_Profile_kW '!$I$59:$BD$59</c:f>
              <c:numCache>
                <c:formatCode>h:mm</c:formatCode>
                <c:ptCount val="48"/>
                <c:pt idx="0">
                  <c:v>0</c:v>
                </c:pt>
                <c:pt idx="1">
                  <c:v>2.0833333333333332E-2</c:v>
                </c:pt>
                <c:pt idx="2">
                  <c:v>4.1666666666666699E-2</c:v>
                </c:pt>
                <c:pt idx="3">
                  <c:v>6.25E-2</c:v>
                </c:pt>
                <c:pt idx="4">
                  <c:v>8.3333333333333301E-2</c:v>
                </c:pt>
                <c:pt idx="5">
                  <c:v>0.104166666666667</c:v>
                </c:pt>
                <c:pt idx="6">
                  <c:v>0.125</c:v>
                </c:pt>
                <c:pt idx="7">
                  <c:v>0.14583333333333301</c:v>
                </c:pt>
                <c:pt idx="8">
                  <c:v>0.16666666666666699</c:v>
                </c:pt>
                <c:pt idx="9">
                  <c:v>0.1875</c:v>
                </c:pt>
                <c:pt idx="10">
                  <c:v>0.20833333333333301</c:v>
                </c:pt>
                <c:pt idx="11">
                  <c:v>0.22916666666666666</c:v>
                </c:pt>
                <c:pt idx="12">
                  <c:v>0.25</c:v>
                </c:pt>
                <c:pt idx="13">
                  <c:v>0.27083333333333298</c:v>
                </c:pt>
                <c:pt idx="14">
                  <c:v>0.29166666666666702</c:v>
                </c:pt>
                <c:pt idx="15">
                  <c:v>0.3125</c:v>
                </c:pt>
                <c:pt idx="16">
                  <c:v>0.33333333333333298</c:v>
                </c:pt>
                <c:pt idx="17">
                  <c:v>0.35416666666666702</c:v>
                </c:pt>
                <c:pt idx="18">
                  <c:v>0.375</c:v>
                </c:pt>
                <c:pt idx="19">
                  <c:v>0.39583333333333298</c:v>
                </c:pt>
                <c:pt idx="20">
                  <c:v>0.41666666666666702</c:v>
                </c:pt>
                <c:pt idx="21">
                  <c:v>0.4375</c:v>
                </c:pt>
                <c:pt idx="22">
                  <c:v>0.45833333333333298</c:v>
                </c:pt>
                <c:pt idx="23">
                  <c:v>0.47916666666666702</c:v>
                </c:pt>
                <c:pt idx="24">
                  <c:v>0.5</c:v>
                </c:pt>
                <c:pt idx="25">
                  <c:v>0.52083333333333304</c:v>
                </c:pt>
                <c:pt idx="26">
                  <c:v>0.54166666666666696</c:v>
                </c:pt>
                <c:pt idx="27">
                  <c:v>0.5625</c:v>
                </c:pt>
                <c:pt idx="28">
                  <c:v>0.58333333333333304</c:v>
                </c:pt>
                <c:pt idx="29">
                  <c:v>0.60416666666666696</c:v>
                </c:pt>
                <c:pt idx="30">
                  <c:v>0.625</c:v>
                </c:pt>
                <c:pt idx="31">
                  <c:v>0.64583333333333304</c:v>
                </c:pt>
                <c:pt idx="32">
                  <c:v>0.66666666666666696</c:v>
                </c:pt>
                <c:pt idx="33">
                  <c:v>0.6875</c:v>
                </c:pt>
                <c:pt idx="34">
                  <c:v>0.70833333333333304</c:v>
                </c:pt>
                <c:pt idx="35">
                  <c:v>0.72916666666666696</c:v>
                </c:pt>
                <c:pt idx="36">
                  <c:v>0.75</c:v>
                </c:pt>
                <c:pt idx="37">
                  <c:v>0.77083333333333304</c:v>
                </c:pt>
                <c:pt idx="38">
                  <c:v>0.79166666666666696</c:v>
                </c:pt>
                <c:pt idx="39">
                  <c:v>0.8125</c:v>
                </c:pt>
                <c:pt idx="40">
                  <c:v>0.83333333333333304</c:v>
                </c:pt>
                <c:pt idx="41">
                  <c:v>0.85416666666666696</c:v>
                </c:pt>
                <c:pt idx="42">
                  <c:v>0.875</c:v>
                </c:pt>
                <c:pt idx="43">
                  <c:v>0.89583333333333304</c:v>
                </c:pt>
                <c:pt idx="44">
                  <c:v>0.91666666666666696</c:v>
                </c:pt>
                <c:pt idx="45">
                  <c:v>0.9375</c:v>
                </c:pt>
                <c:pt idx="46">
                  <c:v>0.95833333333333304</c:v>
                </c:pt>
                <c:pt idx="47">
                  <c:v>0.97916666666666696</c:v>
                </c:pt>
              </c:numCache>
            </c:numRef>
          </c:cat>
          <c:val>
            <c:numRef>
              <c:f>'AG_Profile_kW '!$I$87:$BD$87</c:f>
              <c:numCache>
                <c:formatCode>_-* #,##0_-;\-* #,##0_-;_-* "-"??_-;_-@_-</c:formatCode>
                <c:ptCount val="48"/>
                <c:pt idx="0">
                  <c:v>33.708865253677352</c:v>
                </c:pt>
                <c:pt idx="1">
                  <c:v>30.89024175915381</c:v>
                </c:pt>
                <c:pt idx="2">
                  <c:v>28.071635417680344</c:v>
                </c:pt>
                <c:pt idx="3">
                  <c:v>24.716910496093842</c:v>
                </c:pt>
                <c:pt idx="4">
                  <c:v>21.36218557450734</c:v>
                </c:pt>
                <c:pt idx="5">
                  <c:v>18.389304700653877</c:v>
                </c:pt>
                <c:pt idx="6">
                  <c:v>15.416440979850494</c:v>
                </c:pt>
                <c:pt idx="7">
                  <c:v>12.976453912695851</c:v>
                </c:pt>
                <c:pt idx="8">
                  <c:v>10.536466845541206</c:v>
                </c:pt>
                <c:pt idx="9">
                  <c:v>8.6495798780744408</c:v>
                </c:pt>
                <c:pt idx="10">
                  <c:v>6.7626929106076794</c:v>
                </c:pt>
                <c:pt idx="11">
                  <c:v>7.0451864923028156</c:v>
                </c:pt>
                <c:pt idx="12">
                  <c:v>7.3276972270480289</c:v>
                </c:pt>
                <c:pt idx="13">
                  <c:v>18.09058433358722</c:v>
                </c:pt>
                <c:pt idx="14">
                  <c:v>28.85348859317649</c:v>
                </c:pt>
                <c:pt idx="15">
                  <c:v>35.705325905027081</c:v>
                </c:pt>
                <c:pt idx="16">
                  <c:v>42.557163216877683</c:v>
                </c:pt>
                <c:pt idx="17">
                  <c:v>52.689435590437334</c:v>
                </c:pt>
                <c:pt idx="18">
                  <c:v>62.821690810946905</c:v>
                </c:pt>
                <c:pt idx="19">
                  <c:v>73.992168693382624</c:v>
                </c:pt>
                <c:pt idx="20">
                  <c:v>85.162646575818343</c:v>
                </c:pt>
                <c:pt idx="21">
                  <c:v>91.257193879881058</c:v>
                </c:pt>
                <c:pt idx="22">
                  <c:v>97.351741183943773</c:v>
                </c:pt>
                <c:pt idx="23">
                  <c:v>95.334130821850835</c:v>
                </c:pt>
                <c:pt idx="24">
                  <c:v>93.316520459757882</c:v>
                </c:pt>
                <c:pt idx="25">
                  <c:v>85.635762003003663</c:v>
                </c:pt>
                <c:pt idx="26">
                  <c:v>77.955003546249472</c:v>
                </c:pt>
                <c:pt idx="27">
                  <c:v>69.655294430567153</c:v>
                </c:pt>
                <c:pt idx="28">
                  <c:v>61.355602467934894</c:v>
                </c:pt>
                <c:pt idx="29">
                  <c:v>53.894111450297139</c:v>
                </c:pt>
                <c:pt idx="30">
                  <c:v>46.432620432659398</c:v>
                </c:pt>
                <c:pt idx="31">
                  <c:v>35.95166085716285</c:v>
                </c:pt>
                <c:pt idx="32">
                  <c:v>25.47068412861622</c:v>
                </c:pt>
                <c:pt idx="33">
                  <c:v>18.287501348455166</c:v>
                </c:pt>
                <c:pt idx="34">
                  <c:v>11.104318568294106</c:v>
                </c:pt>
                <c:pt idx="35">
                  <c:v>10.27906817610668</c:v>
                </c:pt>
                <c:pt idx="36">
                  <c:v>9.4538177839192539</c:v>
                </c:pt>
                <c:pt idx="37">
                  <c:v>9.3936963434042582</c:v>
                </c:pt>
                <c:pt idx="38">
                  <c:v>9.3335577498391888</c:v>
                </c:pt>
                <c:pt idx="39">
                  <c:v>13.729695800665887</c:v>
                </c:pt>
                <c:pt idx="40">
                  <c:v>18.12585100454266</c:v>
                </c:pt>
                <c:pt idx="41">
                  <c:v>22.716899163378461</c:v>
                </c:pt>
                <c:pt idx="42">
                  <c:v>27.307947322214261</c:v>
                </c:pt>
                <c:pt idx="43">
                  <c:v>31.689470974376544</c:v>
                </c:pt>
                <c:pt idx="44">
                  <c:v>36.0710117795889</c:v>
                </c:pt>
                <c:pt idx="45">
                  <c:v>36.183072655732829</c:v>
                </c:pt>
                <c:pt idx="46">
                  <c:v>36.295150684926831</c:v>
                </c:pt>
                <c:pt idx="47">
                  <c:v>35.001999392777059</c:v>
                </c:pt>
              </c:numCache>
            </c:numRef>
          </c:val>
          <c:extLst>
            <c:ext xmlns:c16="http://schemas.microsoft.com/office/drawing/2014/chart" uri="{C3380CC4-5D6E-409C-BE32-E72D297353CC}">
              <c16:uniqueId val="{0000001B-0B41-48C3-B2CE-481655FB509B}"/>
            </c:ext>
          </c:extLst>
        </c:ser>
        <c:ser>
          <c:idx val="29"/>
          <c:order val="29"/>
          <c:tx>
            <c:strRef>
              <c:f>'AG_Profile_kW '!$H$89</c:f>
              <c:strCache>
                <c:ptCount val="1"/>
                <c:pt idx="0">
                  <c:v>Motorcycle, Nighttime Charging</c:v>
                </c:pt>
              </c:strCache>
            </c:strRef>
          </c:tx>
          <c:spPr>
            <a:solidFill>
              <a:schemeClr val="accent6">
                <a:lumMod val="60000"/>
                <a:lumOff val="40000"/>
              </a:schemeClr>
            </a:solidFill>
            <a:ln>
              <a:noFill/>
            </a:ln>
            <a:effectLst/>
          </c:spPr>
          <c:cat>
            <c:numRef>
              <c:f>'AG_Profile_kW '!$I$59:$BD$59</c:f>
              <c:numCache>
                <c:formatCode>h:mm</c:formatCode>
                <c:ptCount val="48"/>
                <c:pt idx="0">
                  <c:v>0</c:v>
                </c:pt>
                <c:pt idx="1">
                  <c:v>2.0833333333333332E-2</c:v>
                </c:pt>
                <c:pt idx="2">
                  <c:v>4.1666666666666699E-2</c:v>
                </c:pt>
                <c:pt idx="3">
                  <c:v>6.25E-2</c:v>
                </c:pt>
                <c:pt idx="4">
                  <c:v>8.3333333333333301E-2</c:v>
                </c:pt>
                <c:pt idx="5">
                  <c:v>0.104166666666667</c:v>
                </c:pt>
                <c:pt idx="6">
                  <c:v>0.125</c:v>
                </c:pt>
                <c:pt idx="7">
                  <c:v>0.14583333333333301</c:v>
                </c:pt>
                <c:pt idx="8">
                  <c:v>0.16666666666666699</c:v>
                </c:pt>
                <c:pt idx="9">
                  <c:v>0.1875</c:v>
                </c:pt>
                <c:pt idx="10">
                  <c:v>0.20833333333333301</c:v>
                </c:pt>
                <c:pt idx="11">
                  <c:v>0.22916666666666666</c:v>
                </c:pt>
                <c:pt idx="12">
                  <c:v>0.25</c:v>
                </c:pt>
                <c:pt idx="13">
                  <c:v>0.27083333333333298</c:v>
                </c:pt>
                <c:pt idx="14">
                  <c:v>0.29166666666666702</c:v>
                </c:pt>
                <c:pt idx="15">
                  <c:v>0.3125</c:v>
                </c:pt>
                <c:pt idx="16">
                  <c:v>0.33333333333333298</c:v>
                </c:pt>
                <c:pt idx="17">
                  <c:v>0.35416666666666702</c:v>
                </c:pt>
                <c:pt idx="18">
                  <c:v>0.375</c:v>
                </c:pt>
                <c:pt idx="19">
                  <c:v>0.39583333333333298</c:v>
                </c:pt>
                <c:pt idx="20">
                  <c:v>0.41666666666666702</c:v>
                </c:pt>
                <c:pt idx="21">
                  <c:v>0.4375</c:v>
                </c:pt>
                <c:pt idx="22">
                  <c:v>0.45833333333333298</c:v>
                </c:pt>
                <c:pt idx="23">
                  <c:v>0.47916666666666702</c:v>
                </c:pt>
                <c:pt idx="24">
                  <c:v>0.5</c:v>
                </c:pt>
                <c:pt idx="25">
                  <c:v>0.52083333333333304</c:v>
                </c:pt>
                <c:pt idx="26">
                  <c:v>0.54166666666666696</c:v>
                </c:pt>
                <c:pt idx="27">
                  <c:v>0.5625</c:v>
                </c:pt>
                <c:pt idx="28">
                  <c:v>0.58333333333333304</c:v>
                </c:pt>
                <c:pt idx="29">
                  <c:v>0.60416666666666696</c:v>
                </c:pt>
                <c:pt idx="30">
                  <c:v>0.625</c:v>
                </c:pt>
                <c:pt idx="31">
                  <c:v>0.64583333333333304</c:v>
                </c:pt>
                <c:pt idx="32">
                  <c:v>0.66666666666666696</c:v>
                </c:pt>
                <c:pt idx="33">
                  <c:v>0.6875</c:v>
                </c:pt>
                <c:pt idx="34">
                  <c:v>0.70833333333333304</c:v>
                </c:pt>
                <c:pt idx="35">
                  <c:v>0.72916666666666696</c:v>
                </c:pt>
                <c:pt idx="36">
                  <c:v>0.75</c:v>
                </c:pt>
                <c:pt idx="37">
                  <c:v>0.77083333333333304</c:v>
                </c:pt>
                <c:pt idx="38">
                  <c:v>0.79166666666666696</c:v>
                </c:pt>
                <c:pt idx="39">
                  <c:v>0.8125</c:v>
                </c:pt>
                <c:pt idx="40">
                  <c:v>0.83333333333333304</c:v>
                </c:pt>
                <c:pt idx="41">
                  <c:v>0.85416666666666696</c:v>
                </c:pt>
                <c:pt idx="42">
                  <c:v>0.875</c:v>
                </c:pt>
                <c:pt idx="43">
                  <c:v>0.89583333333333304</c:v>
                </c:pt>
                <c:pt idx="44">
                  <c:v>0.91666666666666696</c:v>
                </c:pt>
                <c:pt idx="45">
                  <c:v>0.9375</c:v>
                </c:pt>
                <c:pt idx="46">
                  <c:v>0.95833333333333304</c:v>
                </c:pt>
                <c:pt idx="47">
                  <c:v>0.97916666666666696</c:v>
                </c:pt>
              </c:numCache>
            </c:numRef>
          </c:cat>
          <c:val>
            <c:numRef>
              <c:f>'AG_Profile_kW '!$I$89:$BD$89</c:f>
              <c:numCache>
                <c:formatCode>_-* #,##0_-;\-* #,##0_-;_-* "-"??_-;_-@_-</c:formatCode>
                <c:ptCount val="48"/>
                <c:pt idx="0">
                  <c:v>233.58699507259283</c:v>
                </c:pt>
                <c:pt idx="1">
                  <c:v>214.05529224258339</c:v>
                </c:pt>
                <c:pt idx="2">
                  <c:v>194.52358941257398</c:v>
                </c:pt>
                <c:pt idx="3">
                  <c:v>171.27692219131129</c:v>
                </c:pt>
                <c:pt idx="4">
                  <c:v>148.03019072398482</c:v>
                </c:pt>
                <c:pt idx="5">
                  <c:v>127.42949763895911</c:v>
                </c:pt>
                <c:pt idx="6">
                  <c:v>106.82880455393335</c:v>
                </c:pt>
                <c:pt idx="7">
                  <c:v>89.920846722097551</c:v>
                </c:pt>
                <c:pt idx="8">
                  <c:v>73.012888890261721</c:v>
                </c:pt>
                <c:pt idx="9">
                  <c:v>59.937658484563777</c:v>
                </c:pt>
                <c:pt idx="10">
                  <c:v>46.862428078865811</c:v>
                </c:pt>
                <c:pt idx="11">
                  <c:v>48.820005641841163</c:v>
                </c:pt>
                <c:pt idx="12">
                  <c:v>50.777583204816509</c:v>
                </c:pt>
                <c:pt idx="13">
                  <c:v>58.712357556402765</c:v>
                </c:pt>
                <c:pt idx="14">
                  <c:v>66.647131907989021</c:v>
                </c:pt>
                <c:pt idx="15">
                  <c:v>82.473892732692846</c:v>
                </c:pt>
                <c:pt idx="16">
                  <c:v>98.300589311332885</c:v>
                </c:pt>
                <c:pt idx="17">
                  <c:v>121.70453089669675</c:v>
                </c:pt>
                <c:pt idx="18">
                  <c:v>145.10853672812442</c:v>
                </c:pt>
                <c:pt idx="19">
                  <c:v>170.91065538177656</c:v>
                </c:pt>
                <c:pt idx="20">
                  <c:v>196.71277403542874</c:v>
                </c:pt>
                <c:pt idx="21">
                  <c:v>210.79024303588926</c:v>
                </c:pt>
                <c:pt idx="22">
                  <c:v>224.86771203634979</c:v>
                </c:pt>
                <c:pt idx="23">
                  <c:v>220.20730257070386</c:v>
                </c:pt>
                <c:pt idx="24">
                  <c:v>215.5468931050579</c:v>
                </c:pt>
                <c:pt idx="25">
                  <c:v>197.80553533403878</c:v>
                </c:pt>
                <c:pt idx="26">
                  <c:v>180.06417756301963</c:v>
                </c:pt>
                <c:pt idx="27">
                  <c:v>160.89315213499719</c:v>
                </c:pt>
                <c:pt idx="28">
                  <c:v>141.72206246091096</c:v>
                </c:pt>
                <c:pt idx="29">
                  <c:v>124.48722065662953</c:v>
                </c:pt>
                <c:pt idx="30">
                  <c:v>107.2523146062843</c:v>
                </c:pt>
                <c:pt idx="31">
                  <c:v>97.751156973998945</c:v>
                </c:pt>
                <c:pt idx="32">
                  <c:v>88.250063587777333</c:v>
                </c:pt>
                <c:pt idx="33">
                  <c:v>82.598979818846871</c:v>
                </c:pt>
                <c:pt idx="34">
                  <c:v>76.94789604991638</c:v>
                </c:pt>
                <c:pt idx="35">
                  <c:v>71.229289667966967</c:v>
                </c:pt>
                <c:pt idx="36">
                  <c:v>65.510683286017553</c:v>
                </c:pt>
                <c:pt idx="37">
                  <c:v>65.093983316425891</c:v>
                </c:pt>
                <c:pt idx="38">
                  <c:v>64.677283346834216</c:v>
                </c:pt>
                <c:pt idx="39">
                  <c:v>95.140518172833765</c:v>
                </c:pt>
                <c:pt idx="40">
                  <c:v>125.60381724489706</c:v>
                </c:pt>
                <c:pt idx="41">
                  <c:v>157.41769706946667</c:v>
                </c:pt>
                <c:pt idx="42">
                  <c:v>189.23157689403632</c:v>
                </c:pt>
                <c:pt idx="43">
                  <c:v>219.59355992353935</c:v>
                </c:pt>
                <c:pt idx="44">
                  <c:v>249.95554295304231</c:v>
                </c:pt>
                <c:pt idx="45">
                  <c:v>250.7321493718558</c:v>
                </c:pt>
                <c:pt idx="46">
                  <c:v>251.50875579066923</c:v>
                </c:pt>
                <c:pt idx="47">
                  <c:v>242.54790755466294</c:v>
                </c:pt>
              </c:numCache>
            </c:numRef>
          </c:val>
          <c:extLst>
            <c:ext xmlns:c16="http://schemas.microsoft.com/office/drawing/2014/chart" uri="{C3380CC4-5D6E-409C-BE32-E72D297353CC}">
              <c16:uniqueId val="{0000001D-0B41-48C3-B2CE-481655FB509B}"/>
            </c:ext>
          </c:extLst>
        </c:ser>
        <c:ser>
          <c:idx val="35"/>
          <c:order val="35"/>
          <c:tx>
            <c:strRef>
              <c:f>'AG_Profile_kW '!$H$95</c:f>
              <c:strCache>
                <c:ptCount val="1"/>
                <c:pt idx="0">
                  <c:v>Small Light Commercial, Convenience Charging</c:v>
                </c:pt>
              </c:strCache>
            </c:strRef>
          </c:tx>
          <c:spPr>
            <a:solidFill>
              <a:schemeClr val="accent6">
                <a:lumMod val="50000"/>
              </a:schemeClr>
            </a:solidFill>
            <a:ln>
              <a:noFill/>
            </a:ln>
            <a:effectLst/>
          </c:spPr>
          <c:cat>
            <c:numRef>
              <c:f>'AG_Profile_kW '!$I$59:$BD$59</c:f>
              <c:numCache>
                <c:formatCode>h:mm</c:formatCode>
                <c:ptCount val="48"/>
                <c:pt idx="0">
                  <c:v>0</c:v>
                </c:pt>
                <c:pt idx="1">
                  <c:v>2.0833333333333332E-2</c:v>
                </c:pt>
                <c:pt idx="2">
                  <c:v>4.1666666666666699E-2</c:v>
                </c:pt>
                <c:pt idx="3">
                  <c:v>6.25E-2</c:v>
                </c:pt>
                <c:pt idx="4">
                  <c:v>8.3333333333333301E-2</c:v>
                </c:pt>
                <c:pt idx="5">
                  <c:v>0.104166666666667</c:v>
                </c:pt>
                <c:pt idx="6">
                  <c:v>0.125</c:v>
                </c:pt>
                <c:pt idx="7">
                  <c:v>0.14583333333333301</c:v>
                </c:pt>
                <c:pt idx="8">
                  <c:v>0.16666666666666699</c:v>
                </c:pt>
                <c:pt idx="9">
                  <c:v>0.1875</c:v>
                </c:pt>
                <c:pt idx="10">
                  <c:v>0.20833333333333301</c:v>
                </c:pt>
                <c:pt idx="11">
                  <c:v>0.22916666666666666</c:v>
                </c:pt>
                <c:pt idx="12">
                  <c:v>0.25</c:v>
                </c:pt>
                <c:pt idx="13">
                  <c:v>0.27083333333333298</c:v>
                </c:pt>
                <c:pt idx="14">
                  <c:v>0.29166666666666702</c:v>
                </c:pt>
                <c:pt idx="15">
                  <c:v>0.3125</c:v>
                </c:pt>
                <c:pt idx="16">
                  <c:v>0.33333333333333298</c:v>
                </c:pt>
                <c:pt idx="17">
                  <c:v>0.35416666666666702</c:v>
                </c:pt>
                <c:pt idx="18">
                  <c:v>0.375</c:v>
                </c:pt>
                <c:pt idx="19">
                  <c:v>0.39583333333333298</c:v>
                </c:pt>
                <c:pt idx="20">
                  <c:v>0.41666666666666702</c:v>
                </c:pt>
                <c:pt idx="21">
                  <c:v>0.4375</c:v>
                </c:pt>
                <c:pt idx="22">
                  <c:v>0.45833333333333298</c:v>
                </c:pt>
                <c:pt idx="23">
                  <c:v>0.47916666666666702</c:v>
                </c:pt>
                <c:pt idx="24">
                  <c:v>0.5</c:v>
                </c:pt>
                <c:pt idx="25">
                  <c:v>0.52083333333333304</c:v>
                </c:pt>
                <c:pt idx="26">
                  <c:v>0.54166666666666696</c:v>
                </c:pt>
                <c:pt idx="27">
                  <c:v>0.5625</c:v>
                </c:pt>
                <c:pt idx="28">
                  <c:v>0.58333333333333304</c:v>
                </c:pt>
                <c:pt idx="29">
                  <c:v>0.60416666666666696</c:v>
                </c:pt>
                <c:pt idx="30">
                  <c:v>0.625</c:v>
                </c:pt>
                <c:pt idx="31">
                  <c:v>0.64583333333333304</c:v>
                </c:pt>
                <c:pt idx="32">
                  <c:v>0.66666666666666696</c:v>
                </c:pt>
                <c:pt idx="33">
                  <c:v>0.6875</c:v>
                </c:pt>
                <c:pt idx="34">
                  <c:v>0.70833333333333304</c:v>
                </c:pt>
                <c:pt idx="35">
                  <c:v>0.72916666666666696</c:v>
                </c:pt>
                <c:pt idx="36">
                  <c:v>0.75</c:v>
                </c:pt>
                <c:pt idx="37">
                  <c:v>0.77083333333333304</c:v>
                </c:pt>
                <c:pt idx="38">
                  <c:v>0.79166666666666696</c:v>
                </c:pt>
                <c:pt idx="39">
                  <c:v>0.8125</c:v>
                </c:pt>
                <c:pt idx="40">
                  <c:v>0.83333333333333304</c:v>
                </c:pt>
                <c:pt idx="41">
                  <c:v>0.85416666666666696</c:v>
                </c:pt>
                <c:pt idx="42">
                  <c:v>0.875</c:v>
                </c:pt>
                <c:pt idx="43">
                  <c:v>0.89583333333333304</c:v>
                </c:pt>
                <c:pt idx="44">
                  <c:v>0.91666666666666696</c:v>
                </c:pt>
                <c:pt idx="45">
                  <c:v>0.9375</c:v>
                </c:pt>
                <c:pt idx="46">
                  <c:v>0.95833333333333304</c:v>
                </c:pt>
                <c:pt idx="47">
                  <c:v>0.97916666666666696</c:v>
                </c:pt>
              </c:numCache>
            </c:numRef>
          </c:cat>
          <c:val>
            <c:numRef>
              <c:f>'AG_Profile_kW '!$I$95:$BD$95</c:f>
              <c:numCache>
                <c:formatCode>_-* #,##0_-;\-* #,##0_-;_-* "-"??_-;_-@_-</c:formatCode>
                <c:ptCount val="48"/>
                <c:pt idx="0">
                  <c:v>771.7856646771603</c:v>
                </c:pt>
                <c:pt idx="1">
                  <c:v>713.36747787018817</c:v>
                </c:pt>
                <c:pt idx="2">
                  <c:v>654.94929106321626</c:v>
                </c:pt>
                <c:pt idx="3">
                  <c:v>595.44710815250335</c:v>
                </c:pt>
                <c:pt idx="4">
                  <c:v>535.94492524179054</c:v>
                </c:pt>
                <c:pt idx="5">
                  <c:v>477.35999699696731</c:v>
                </c:pt>
                <c:pt idx="6">
                  <c:v>418.77502947265339</c:v>
                </c:pt>
                <c:pt idx="7">
                  <c:v>377.32063341492915</c:v>
                </c:pt>
                <c:pt idx="8">
                  <c:v>335.86623735720497</c:v>
                </c:pt>
                <c:pt idx="9">
                  <c:v>323.17868691762703</c:v>
                </c:pt>
                <c:pt idx="10">
                  <c:v>310.49109719855846</c:v>
                </c:pt>
                <c:pt idx="11">
                  <c:v>338.89354698185304</c:v>
                </c:pt>
                <c:pt idx="12">
                  <c:v>367.29595748565691</c:v>
                </c:pt>
                <c:pt idx="13">
                  <c:v>460.82545252165079</c:v>
                </c:pt>
                <c:pt idx="14">
                  <c:v>554.35494755764466</c:v>
                </c:pt>
                <c:pt idx="15">
                  <c:v>690.03813142358058</c:v>
                </c:pt>
                <c:pt idx="16">
                  <c:v>825.7213545690073</c:v>
                </c:pt>
                <c:pt idx="17">
                  <c:v>961.6134660457634</c:v>
                </c:pt>
                <c:pt idx="18">
                  <c:v>1097.5056168020101</c:v>
                </c:pt>
                <c:pt idx="19">
                  <c:v>1191.4250000622937</c:v>
                </c:pt>
                <c:pt idx="20">
                  <c:v>1285.3443833225776</c:v>
                </c:pt>
                <c:pt idx="21">
                  <c:v>1327.3051312943985</c:v>
                </c:pt>
                <c:pt idx="22">
                  <c:v>1369.2658399867287</c:v>
                </c:pt>
                <c:pt idx="23">
                  <c:v>1380.9373478414075</c:v>
                </c:pt>
                <c:pt idx="24">
                  <c:v>1392.608855696086</c:v>
                </c:pt>
                <c:pt idx="25">
                  <c:v>1397.8303176689951</c:v>
                </c:pt>
                <c:pt idx="26">
                  <c:v>1403.0518189213954</c:v>
                </c:pt>
                <c:pt idx="27">
                  <c:v>1434.9258686481919</c:v>
                </c:pt>
                <c:pt idx="28">
                  <c:v>1466.7999183749887</c:v>
                </c:pt>
                <c:pt idx="29">
                  <c:v>1485.9172071996645</c:v>
                </c:pt>
                <c:pt idx="30">
                  <c:v>1505.0344960243408</c:v>
                </c:pt>
                <c:pt idx="31">
                  <c:v>1508.2579281458536</c:v>
                </c:pt>
                <c:pt idx="32">
                  <c:v>1511.4813209878757</c:v>
                </c:pt>
                <c:pt idx="33">
                  <c:v>1469.6397469907172</c:v>
                </c:pt>
                <c:pt idx="34">
                  <c:v>1427.7981729935584</c:v>
                </c:pt>
                <c:pt idx="35">
                  <c:v>1405.0240028679375</c:v>
                </c:pt>
                <c:pt idx="36">
                  <c:v>1382.2498327423168</c:v>
                </c:pt>
                <c:pt idx="37">
                  <c:v>1356.2099264837423</c:v>
                </c:pt>
                <c:pt idx="38">
                  <c:v>1330.1700202251682</c:v>
                </c:pt>
                <c:pt idx="39">
                  <c:v>1309.1122460029123</c:v>
                </c:pt>
                <c:pt idx="40">
                  <c:v>1288.0544717806567</c:v>
                </c:pt>
                <c:pt idx="41">
                  <c:v>1236.5693507520984</c:v>
                </c:pt>
                <c:pt idx="42">
                  <c:v>1185.0842690030311</c:v>
                </c:pt>
                <c:pt idx="43">
                  <c:v>1115.1029464561109</c:v>
                </c:pt>
                <c:pt idx="44">
                  <c:v>1045.1216239091909</c:v>
                </c:pt>
                <c:pt idx="45">
                  <c:v>972.09669074899898</c:v>
                </c:pt>
                <c:pt idx="46">
                  <c:v>899.07175758880726</c:v>
                </c:pt>
                <c:pt idx="47">
                  <c:v>835.42873077272895</c:v>
                </c:pt>
              </c:numCache>
            </c:numRef>
          </c:val>
          <c:extLst>
            <c:ext xmlns:c16="http://schemas.microsoft.com/office/drawing/2014/chart" uri="{C3380CC4-5D6E-409C-BE32-E72D297353CC}">
              <c16:uniqueId val="{00000023-0B41-48C3-B2CE-481655FB509B}"/>
            </c:ext>
          </c:extLst>
        </c:ser>
        <c:ser>
          <c:idx val="36"/>
          <c:order val="36"/>
          <c:tx>
            <c:strRef>
              <c:f>'AG_Profile_kW '!$H$96</c:f>
              <c:strCache>
                <c:ptCount val="1"/>
                <c:pt idx="0">
                  <c:v>Small Light Commercial, Daytime Charging</c:v>
                </c:pt>
              </c:strCache>
            </c:strRef>
          </c:tx>
          <c:spPr>
            <a:solidFill>
              <a:schemeClr val="accent1">
                <a:lumMod val="70000"/>
                <a:lumOff val="30000"/>
              </a:schemeClr>
            </a:solidFill>
            <a:ln>
              <a:noFill/>
            </a:ln>
            <a:effectLst/>
          </c:spPr>
          <c:cat>
            <c:numRef>
              <c:f>'AG_Profile_kW '!$I$59:$BD$59</c:f>
              <c:numCache>
                <c:formatCode>h:mm</c:formatCode>
                <c:ptCount val="48"/>
                <c:pt idx="0">
                  <c:v>0</c:v>
                </c:pt>
                <c:pt idx="1">
                  <c:v>2.0833333333333332E-2</c:v>
                </c:pt>
                <c:pt idx="2">
                  <c:v>4.1666666666666699E-2</c:v>
                </c:pt>
                <c:pt idx="3">
                  <c:v>6.25E-2</c:v>
                </c:pt>
                <c:pt idx="4">
                  <c:v>8.3333333333333301E-2</c:v>
                </c:pt>
                <c:pt idx="5">
                  <c:v>0.104166666666667</c:v>
                </c:pt>
                <c:pt idx="6">
                  <c:v>0.125</c:v>
                </c:pt>
                <c:pt idx="7">
                  <c:v>0.14583333333333301</c:v>
                </c:pt>
                <c:pt idx="8">
                  <c:v>0.16666666666666699</c:v>
                </c:pt>
                <c:pt idx="9">
                  <c:v>0.1875</c:v>
                </c:pt>
                <c:pt idx="10">
                  <c:v>0.20833333333333301</c:v>
                </c:pt>
                <c:pt idx="11">
                  <c:v>0.22916666666666666</c:v>
                </c:pt>
                <c:pt idx="12">
                  <c:v>0.25</c:v>
                </c:pt>
                <c:pt idx="13">
                  <c:v>0.27083333333333298</c:v>
                </c:pt>
                <c:pt idx="14">
                  <c:v>0.29166666666666702</c:v>
                </c:pt>
                <c:pt idx="15">
                  <c:v>0.3125</c:v>
                </c:pt>
                <c:pt idx="16">
                  <c:v>0.33333333333333298</c:v>
                </c:pt>
                <c:pt idx="17">
                  <c:v>0.35416666666666702</c:v>
                </c:pt>
                <c:pt idx="18">
                  <c:v>0.375</c:v>
                </c:pt>
                <c:pt idx="19">
                  <c:v>0.39583333333333298</c:v>
                </c:pt>
                <c:pt idx="20">
                  <c:v>0.41666666666666702</c:v>
                </c:pt>
                <c:pt idx="21">
                  <c:v>0.4375</c:v>
                </c:pt>
                <c:pt idx="22">
                  <c:v>0.45833333333333298</c:v>
                </c:pt>
                <c:pt idx="23">
                  <c:v>0.47916666666666702</c:v>
                </c:pt>
                <c:pt idx="24">
                  <c:v>0.5</c:v>
                </c:pt>
                <c:pt idx="25">
                  <c:v>0.52083333333333304</c:v>
                </c:pt>
                <c:pt idx="26">
                  <c:v>0.54166666666666696</c:v>
                </c:pt>
                <c:pt idx="27">
                  <c:v>0.5625</c:v>
                </c:pt>
                <c:pt idx="28">
                  <c:v>0.58333333333333304</c:v>
                </c:pt>
                <c:pt idx="29">
                  <c:v>0.60416666666666696</c:v>
                </c:pt>
                <c:pt idx="30">
                  <c:v>0.625</c:v>
                </c:pt>
                <c:pt idx="31">
                  <c:v>0.64583333333333304</c:v>
                </c:pt>
                <c:pt idx="32">
                  <c:v>0.66666666666666696</c:v>
                </c:pt>
                <c:pt idx="33">
                  <c:v>0.6875</c:v>
                </c:pt>
                <c:pt idx="34">
                  <c:v>0.70833333333333304</c:v>
                </c:pt>
                <c:pt idx="35">
                  <c:v>0.72916666666666696</c:v>
                </c:pt>
                <c:pt idx="36">
                  <c:v>0.75</c:v>
                </c:pt>
                <c:pt idx="37">
                  <c:v>0.77083333333333304</c:v>
                </c:pt>
                <c:pt idx="38">
                  <c:v>0.79166666666666696</c:v>
                </c:pt>
                <c:pt idx="39">
                  <c:v>0.8125</c:v>
                </c:pt>
                <c:pt idx="40">
                  <c:v>0.83333333333333304</c:v>
                </c:pt>
                <c:pt idx="41">
                  <c:v>0.85416666666666696</c:v>
                </c:pt>
                <c:pt idx="42">
                  <c:v>0.875</c:v>
                </c:pt>
                <c:pt idx="43">
                  <c:v>0.89583333333333304</c:v>
                </c:pt>
                <c:pt idx="44">
                  <c:v>0.91666666666666696</c:v>
                </c:pt>
                <c:pt idx="45">
                  <c:v>0.9375</c:v>
                </c:pt>
                <c:pt idx="46">
                  <c:v>0.95833333333333304</c:v>
                </c:pt>
                <c:pt idx="47">
                  <c:v>0.97916666666666696</c:v>
                </c:pt>
              </c:numCache>
            </c:numRef>
          </c:cat>
          <c:val>
            <c:numRef>
              <c:f>'AG_Profile_kW '!$I$96:$BD$96</c:f>
              <c:numCache>
                <c:formatCode>_-* #,##0_-;\-* #,##0_-;_-* "-"??_-;_-@_-</c:formatCode>
                <c:ptCount val="48"/>
                <c:pt idx="0">
                  <c:v>106.73842911796538</c:v>
                </c:pt>
                <c:pt idx="1">
                  <c:v>97.8133339483133</c:v>
                </c:pt>
                <c:pt idx="2">
                  <c:v>88.888243333124692</c:v>
                </c:pt>
                <c:pt idx="3">
                  <c:v>78.265590313721134</c:v>
                </c:pt>
                <c:pt idx="4">
                  <c:v>67.642932739854089</c:v>
                </c:pt>
                <c:pt idx="5">
                  <c:v>58.229375915390399</c:v>
                </c:pt>
                <c:pt idx="6">
                  <c:v>48.815819090926716</c:v>
                </c:pt>
                <c:pt idx="7">
                  <c:v>41.089654553705387</c:v>
                </c:pt>
                <c:pt idx="8">
                  <c:v>33.363494570947545</c:v>
                </c:pt>
                <c:pt idx="9">
                  <c:v>27.388717087462968</c:v>
                </c:pt>
                <c:pt idx="10">
                  <c:v>21.413939603978388</c:v>
                </c:pt>
                <c:pt idx="11">
                  <c:v>22.30846356014511</c:v>
                </c:pt>
                <c:pt idx="12">
                  <c:v>23.202987516311836</c:v>
                </c:pt>
                <c:pt idx="13">
                  <c:v>57.283482165522848</c:v>
                </c:pt>
                <c:pt idx="14">
                  <c:v>91.363976814733874</c:v>
                </c:pt>
                <c:pt idx="15">
                  <c:v>113.06017929348917</c:v>
                </c:pt>
                <c:pt idx="16">
                  <c:v>134.75638177224445</c:v>
                </c:pt>
                <c:pt idx="17">
                  <c:v>166.83998556776754</c:v>
                </c:pt>
                <c:pt idx="18">
                  <c:v>198.92359391775412</c:v>
                </c:pt>
                <c:pt idx="19">
                  <c:v>234.29468688605397</c:v>
                </c:pt>
                <c:pt idx="20">
                  <c:v>269.66577985435384</c:v>
                </c:pt>
                <c:pt idx="21">
                  <c:v>288.96402997897786</c:v>
                </c:pt>
                <c:pt idx="22">
                  <c:v>308.26227554913828</c:v>
                </c:pt>
                <c:pt idx="23">
                  <c:v>301.87354743353433</c:v>
                </c:pt>
                <c:pt idx="24">
                  <c:v>295.48481476346694</c:v>
                </c:pt>
                <c:pt idx="25">
                  <c:v>271.16385220325446</c:v>
                </c:pt>
                <c:pt idx="26">
                  <c:v>246.8428896430421</c:v>
                </c:pt>
                <c:pt idx="27">
                  <c:v>220.56207312624039</c:v>
                </c:pt>
                <c:pt idx="28">
                  <c:v>194.28125660943866</c:v>
                </c:pt>
                <c:pt idx="29">
                  <c:v>170.65460379038385</c:v>
                </c:pt>
                <c:pt idx="30">
                  <c:v>147.02795097132901</c:v>
                </c:pt>
                <c:pt idx="31">
                  <c:v>113.84016304735231</c:v>
                </c:pt>
                <c:pt idx="32">
                  <c:v>80.652379677839079</c:v>
                </c:pt>
                <c:pt idx="33">
                  <c:v>57.906997326195828</c:v>
                </c:pt>
                <c:pt idx="34">
                  <c:v>35.16161952901605</c:v>
                </c:pt>
                <c:pt idx="35">
                  <c:v>32.548477883921286</c:v>
                </c:pt>
                <c:pt idx="36">
                  <c:v>29.935336238826526</c:v>
                </c:pt>
                <c:pt idx="37">
                  <c:v>29.744923229247291</c:v>
                </c:pt>
                <c:pt idx="38">
                  <c:v>29.554505665204577</c:v>
                </c:pt>
                <c:pt idx="39">
                  <c:v>43.474813419894019</c:v>
                </c:pt>
                <c:pt idx="40">
                  <c:v>57.395116620119985</c:v>
                </c:pt>
                <c:pt idx="41">
                  <c:v>71.932586058914211</c:v>
                </c:pt>
                <c:pt idx="42">
                  <c:v>86.470050943244942</c:v>
                </c:pt>
                <c:pt idx="43">
                  <c:v>100.34406713102463</c:v>
                </c:pt>
                <c:pt idx="44">
                  <c:v>114.21808787326779</c:v>
                </c:pt>
                <c:pt idx="45">
                  <c:v>114.57295345053473</c:v>
                </c:pt>
                <c:pt idx="46">
                  <c:v>114.92782358226512</c:v>
                </c:pt>
                <c:pt idx="47">
                  <c:v>110.83312407288351</c:v>
                </c:pt>
              </c:numCache>
            </c:numRef>
          </c:val>
          <c:extLst>
            <c:ext xmlns:c16="http://schemas.microsoft.com/office/drawing/2014/chart" uri="{C3380CC4-5D6E-409C-BE32-E72D297353CC}">
              <c16:uniqueId val="{00000024-0B41-48C3-B2CE-481655FB509B}"/>
            </c:ext>
          </c:extLst>
        </c:ser>
        <c:ser>
          <c:idx val="38"/>
          <c:order val="38"/>
          <c:tx>
            <c:strRef>
              <c:f>'AG_Profile_kW '!$H$98</c:f>
              <c:strCache>
                <c:ptCount val="1"/>
                <c:pt idx="0">
                  <c:v>Small Light Commercial, Nighttime Charging</c:v>
                </c:pt>
              </c:strCache>
            </c:strRef>
          </c:tx>
          <c:spPr>
            <a:solidFill>
              <a:schemeClr val="accent3">
                <a:lumMod val="70000"/>
                <a:lumOff val="30000"/>
              </a:schemeClr>
            </a:solidFill>
            <a:ln>
              <a:noFill/>
            </a:ln>
            <a:effectLst/>
          </c:spPr>
          <c:cat>
            <c:numRef>
              <c:f>'AG_Profile_kW '!$I$59:$BD$59</c:f>
              <c:numCache>
                <c:formatCode>h:mm</c:formatCode>
                <c:ptCount val="48"/>
                <c:pt idx="0">
                  <c:v>0</c:v>
                </c:pt>
                <c:pt idx="1">
                  <c:v>2.0833333333333332E-2</c:v>
                </c:pt>
                <c:pt idx="2">
                  <c:v>4.1666666666666699E-2</c:v>
                </c:pt>
                <c:pt idx="3">
                  <c:v>6.25E-2</c:v>
                </c:pt>
                <c:pt idx="4">
                  <c:v>8.3333333333333301E-2</c:v>
                </c:pt>
                <c:pt idx="5">
                  <c:v>0.104166666666667</c:v>
                </c:pt>
                <c:pt idx="6">
                  <c:v>0.125</c:v>
                </c:pt>
                <c:pt idx="7">
                  <c:v>0.14583333333333301</c:v>
                </c:pt>
                <c:pt idx="8">
                  <c:v>0.16666666666666699</c:v>
                </c:pt>
                <c:pt idx="9">
                  <c:v>0.1875</c:v>
                </c:pt>
                <c:pt idx="10">
                  <c:v>0.20833333333333301</c:v>
                </c:pt>
                <c:pt idx="11">
                  <c:v>0.22916666666666666</c:v>
                </c:pt>
                <c:pt idx="12">
                  <c:v>0.25</c:v>
                </c:pt>
                <c:pt idx="13">
                  <c:v>0.27083333333333298</c:v>
                </c:pt>
                <c:pt idx="14">
                  <c:v>0.29166666666666702</c:v>
                </c:pt>
                <c:pt idx="15">
                  <c:v>0.3125</c:v>
                </c:pt>
                <c:pt idx="16">
                  <c:v>0.33333333333333298</c:v>
                </c:pt>
                <c:pt idx="17">
                  <c:v>0.35416666666666702</c:v>
                </c:pt>
                <c:pt idx="18">
                  <c:v>0.375</c:v>
                </c:pt>
                <c:pt idx="19">
                  <c:v>0.39583333333333298</c:v>
                </c:pt>
                <c:pt idx="20">
                  <c:v>0.41666666666666702</c:v>
                </c:pt>
                <c:pt idx="21">
                  <c:v>0.4375</c:v>
                </c:pt>
                <c:pt idx="22">
                  <c:v>0.45833333333333298</c:v>
                </c:pt>
                <c:pt idx="23">
                  <c:v>0.47916666666666702</c:v>
                </c:pt>
                <c:pt idx="24">
                  <c:v>0.5</c:v>
                </c:pt>
                <c:pt idx="25">
                  <c:v>0.52083333333333304</c:v>
                </c:pt>
                <c:pt idx="26">
                  <c:v>0.54166666666666696</c:v>
                </c:pt>
                <c:pt idx="27">
                  <c:v>0.5625</c:v>
                </c:pt>
                <c:pt idx="28">
                  <c:v>0.58333333333333304</c:v>
                </c:pt>
                <c:pt idx="29">
                  <c:v>0.60416666666666696</c:v>
                </c:pt>
                <c:pt idx="30">
                  <c:v>0.625</c:v>
                </c:pt>
                <c:pt idx="31">
                  <c:v>0.64583333333333304</c:v>
                </c:pt>
                <c:pt idx="32">
                  <c:v>0.66666666666666696</c:v>
                </c:pt>
                <c:pt idx="33">
                  <c:v>0.6875</c:v>
                </c:pt>
                <c:pt idx="34">
                  <c:v>0.70833333333333304</c:v>
                </c:pt>
                <c:pt idx="35">
                  <c:v>0.72916666666666696</c:v>
                </c:pt>
                <c:pt idx="36">
                  <c:v>0.75</c:v>
                </c:pt>
                <c:pt idx="37">
                  <c:v>0.77083333333333304</c:v>
                </c:pt>
                <c:pt idx="38">
                  <c:v>0.79166666666666696</c:v>
                </c:pt>
                <c:pt idx="39">
                  <c:v>0.8125</c:v>
                </c:pt>
                <c:pt idx="40">
                  <c:v>0.83333333333333304</c:v>
                </c:pt>
                <c:pt idx="41">
                  <c:v>0.85416666666666696</c:v>
                </c:pt>
                <c:pt idx="42">
                  <c:v>0.875</c:v>
                </c:pt>
                <c:pt idx="43">
                  <c:v>0.89583333333333304</c:v>
                </c:pt>
                <c:pt idx="44">
                  <c:v>0.91666666666666696</c:v>
                </c:pt>
                <c:pt idx="45">
                  <c:v>0.9375</c:v>
                </c:pt>
                <c:pt idx="46">
                  <c:v>0.95833333333333304</c:v>
                </c:pt>
                <c:pt idx="47">
                  <c:v>0.97916666666666696</c:v>
                </c:pt>
              </c:numCache>
            </c:numRef>
          </c:cat>
          <c:val>
            <c:numRef>
              <c:f>'AG_Profile_kW '!$I$98:$BD$98</c:f>
              <c:numCache>
                <c:formatCode>_-* #,##0_-;\-* #,##0_-;_-* "-"??_-;_-@_-</c:formatCode>
                <c:ptCount val="48"/>
                <c:pt idx="0">
                  <c:v>739.64847698320591</c:v>
                </c:pt>
                <c:pt idx="1">
                  <c:v>677.80167452580224</c:v>
                </c:pt>
                <c:pt idx="2">
                  <c:v>615.95487206839857</c:v>
                </c:pt>
                <c:pt idx="3">
                  <c:v>542.34474179425911</c:v>
                </c:pt>
                <c:pt idx="4">
                  <c:v>468.73459446155869</c:v>
                </c:pt>
                <c:pt idx="5">
                  <c:v>403.5029470292269</c:v>
                </c:pt>
                <c:pt idx="6">
                  <c:v>338.27128253833411</c:v>
                </c:pt>
                <c:pt idx="7">
                  <c:v>284.73252812419213</c:v>
                </c:pt>
                <c:pt idx="8">
                  <c:v>231.19377371005012</c:v>
                </c:pt>
                <c:pt idx="9">
                  <c:v>189.79128137416268</c:v>
                </c:pt>
                <c:pt idx="10">
                  <c:v>148.3888060968363</c:v>
                </c:pt>
                <c:pt idx="11">
                  <c:v>154.58744365722194</c:v>
                </c:pt>
                <c:pt idx="12">
                  <c:v>160.78609827616862</c:v>
                </c:pt>
                <c:pt idx="13">
                  <c:v>185.9114822505762</c:v>
                </c:pt>
                <c:pt idx="14">
                  <c:v>211.0368491664228</c:v>
                </c:pt>
                <c:pt idx="15">
                  <c:v>261.15177979365376</c:v>
                </c:pt>
                <c:pt idx="16">
                  <c:v>311.26669336232374</c:v>
                </c:pt>
                <c:pt idx="17">
                  <c:v>385.37493361891444</c:v>
                </c:pt>
                <c:pt idx="18">
                  <c:v>459.4831738755052</c:v>
                </c:pt>
                <c:pt idx="19">
                  <c:v>541.18499846319969</c:v>
                </c:pt>
                <c:pt idx="20">
                  <c:v>622.88684010945531</c:v>
                </c:pt>
                <c:pt idx="21">
                  <c:v>667.46285596607208</c:v>
                </c:pt>
                <c:pt idx="22">
                  <c:v>712.03885476412756</c:v>
                </c:pt>
                <c:pt idx="23">
                  <c:v>697.28186889429844</c:v>
                </c:pt>
                <c:pt idx="24">
                  <c:v>682.52486596590836</c:v>
                </c:pt>
                <c:pt idx="25">
                  <c:v>626.3471521584371</c:v>
                </c:pt>
                <c:pt idx="26">
                  <c:v>570.16943835096572</c:v>
                </c:pt>
                <c:pt idx="27">
                  <c:v>509.4647577310642</c:v>
                </c:pt>
                <c:pt idx="28">
                  <c:v>448.76007711116256</c:v>
                </c:pt>
                <c:pt idx="29">
                  <c:v>394.18610686157405</c:v>
                </c:pt>
                <c:pt idx="30">
                  <c:v>339.61215367054649</c:v>
                </c:pt>
                <c:pt idx="31">
                  <c:v>309.52709542429568</c:v>
                </c:pt>
                <c:pt idx="32">
                  <c:v>279.44205423660588</c:v>
                </c:pt>
                <c:pt idx="33">
                  <c:v>261.54799899099612</c:v>
                </c:pt>
                <c:pt idx="34">
                  <c:v>243.65394374538639</c:v>
                </c:pt>
                <c:pt idx="35">
                  <c:v>225.54605943710447</c:v>
                </c:pt>
                <c:pt idx="36">
                  <c:v>207.43817512882256</c:v>
                </c:pt>
                <c:pt idx="37">
                  <c:v>206.11869543215789</c:v>
                </c:pt>
                <c:pt idx="38">
                  <c:v>204.79921573549322</c:v>
                </c:pt>
                <c:pt idx="39">
                  <c:v>301.26056791861231</c:v>
                </c:pt>
                <c:pt idx="40">
                  <c:v>397.7219030431703</c:v>
                </c:pt>
                <c:pt idx="41">
                  <c:v>498.45990471397675</c:v>
                </c:pt>
                <c:pt idx="42">
                  <c:v>599.19790638478332</c:v>
                </c:pt>
                <c:pt idx="43">
                  <c:v>695.33850644461359</c:v>
                </c:pt>
                <c:pt idx="44">
                  <c:v>791.47908944588289</c:v>
                </c:pt>
                <c:pt idx="45">
                  <c:v>793.93816631301536</c:v>
                </c:pt>
                <c:pt idx="46">
                  <c:v>796.39726023870878</c:v>
                </c:pt>
                <c:pt idx="47">
                  <c:v>768.02286861095729</c:v>
                </c:pt>
              </c:numCache>
            </c:numRef>
          </c:val>
          <c:extLst>
            <c:ext xmlns:c16="http://schemas.microsoft.com/office/drawing/2014/chart" uri="{C3380CC4-5D6E-409C-BE32-E72D297353CC}">
              <c16:uniqueId val="{00000026-0B41-48C3-B2CE-481655FB509B}"/>
            </c:ext>
          </c:extLst>
        </c:ser>
        <c:ser>
          <c:idx val="39"/>
          <c:order val="39"/>
          <c:tx>
            <c:strRef>
              <c:f>'AG_Profile_kW '!$H$99</c:f>
              <c:strCache>
                <c:ptCount val="1"/>
                <c:pt idx="0">
                  <c:v>Small Residential, Convenience Charging</c:v>
                </c:pt>
              </c:strCache>
            </c:strRef>
          </c:tx>
          <c:spPr>
            <a:solidFill>
              <a:schemeClr val="accent4">
                <a:lumMod val="70000"/>
                <a:lumOff val="30000"/>
              </a:schemeClr>
            </a:solidFill>
            <a:ln>
              <a:noFill/>
            </a:ln>
            <a:effectLst/>
          </c:spPr>
          <c:cat>
            <c:numRef>
              <c:f>'AG_Profile_kW '!$I$59:$BD$59</c:f>
              <c:numCache>
                <c:formatCode>h:mm</c:formatCode>
                <c:ptCount val="48"/>
                <c:pt idx="0">
                  <c:v>0</c:v>
                </c:pt>
                <c:pt idx="1">
                  <c:v>2.0833333333333332E-2</c:v>
                </c:pt>
                <c:pt idx="2">
                  <c:v>4.1666666666666699E-2</c:v>
                </c:pt>
                <c:pt idx="3">
                  <c:v>6.25E-2</c:v>
                </c:pt>
                <c:pt idx="4">
                  <c:v>8.3333333333333301E-2</c:v>
                </c:pt>
                <c:pt idx="5">
                  <c:v>0.104166666666667</c:v>
                </c:pt>
                <c:pt idx="6">
                  <c:v>0.125</c:v>
                </c:pt>
                <c:pt idx="7">
                  <c:v>0.14583333333333301</c:v>
                </c:pt>
                <c:pt idx="8">
                  <c:v>0.16666666666666699</c:v>
                </c:pt>
                <c:pt idx="9">
                  <c:v>0.1875</c:v>
                </c:pt>
                <c:pt idx="10">
                  <c:v>0.20833333333333301</c:v>
                </c:pt>
                <c:pt idx="11">
                  <c:v>0.22916666666666666</c:v>
                </c:pt>
                <c:pt idx="12">
                  <c:v>0.25</c:v>
                </c:pt>
                <c:pt idx="13">
                  <c:v>0.27083333333333298</c:v>
                </c:pt>
                <c:pt idx="14">
                  <c:v>0.29166666666666702</c:v>
                </c:pt>
                <c:pt idx="15">
                  <c:v>0.3125</c:v>
                </c:pt>
                <c:pt idx="16">
                  <c:v>0.33333333333333298</c:v>
                </c:pt>
                <c:pt idx="17">
                  <c:v>0.35416666666666702</c:v>
                </c:pt>
                <c:pt idx="18">
                  <c:v>0.375</c:v>
                </c:pt>
                <c:pt idx="19">
                  <c:v>0.39583333333333298</c:v>
                </c:pt>
                <c:pt idx="20">
                  <c:v>0.41666666666666702</c:v>
                </c:pt>
                <c:pt idx="21">
                  <c:v>0.4375</c:v>
                </c:pt>
                <c:pt idx="22">
                  <c:v>0.45833333333333298</c:v>
                </c:pt>
                <c:pt idx="23">
                  <c:v>0.47916666666666702</c:v>
                </c:pt>
                <c:pt idx="24">
                  <c:v>0.5</c:v>
                </c:pt>
                <c:pt idx="25">
                  <c:v>0.52083333333333304</c:v>
                </c:pt>
                <c:pt idx="26">
                  <c:v>0.54166666666666696</c:v>
                </c:pt>
                <c:pt idx="27">
                  <c:v>0.5625</c:v>
                </c:pt>
                <c:pt idx="28">
                  <c:v>0.58333333333333304</c:v>
                </c:pt>
                <c:pt idx="29">
                  <c:v>0.60416666666666696</c:v>
                </c:pt>
                <c:pt idx="30">
                  <c:v>0.625</c:v>
                </c:pt>
                <c:pt idx="31">
                  <c:v>0.64583333333333304</c:v>
                </c:pt>
                <c:pt idx="32">
                  <c:v>0.66666666666666696</c:v>
                </c:pt>
                <c:pt idx="33">
                  <c:v>0.6875</c:v>
                </c:pt>
                <c:pt idx="34">
                  <c:v>0.70833333333333304</c:v>
                </c:pt>
                <c:pt idx="35">
                  <c:v>0.72916666666666696</c:v>
                </c:pt>
                <c:pt idx="36">
                  <c:v>0.75</c:v>
                </c:pt>
                <c:pt idx="37">
                  <c:v>0.77083333333333304</c:v>
                </c:pt>
                <c:pt idx="38">
                  <c:v>0.79166666666666696</c:v>
                </c:pt>
                <c:pt idx="39">
                  <c:v>0.8125</c:v>
                </c:pt>
                <c:pt idx="40">
                  <c:v>0.83333333333333304</c:v>
                </c:pt>
                <c:pt idx="41">
                  <c:v>0.85416666666666696</c:v>
                </c:pt>
                <c:pt idx="42">
                  <c:v>0.875</c:v>
                </c:pt>
                <c:pt idx="43">
                  <c:v>0.89583333333333304</c:v>
                </c:pt>
                <c:pt idx="44">
                  <c:v>0.91666666666666696</c:v>
                </c:pt>
                <c:pt idx="45">
                  <c:v>0.9375</c:v>
                </c:pt>
                <c:pt idx="46">
                  <c:v>0.95833333333333304</c:v>
                </c:pt>
                <c:pt idx="47">
                  <c:v>0.97916666666666696</c:v>
                </c:pt>
              </c:numCache>
            </c:numRef>
          </c:cat>
          <c:val>
            <c:numRef>
              <c:f>'AG_Profile_kW '!$I$99:$BD$99</c:f>
              <c:numCache>
                <c:formatCode>_-* #,##0_-;\-* #,##0_-;_-* "-"??_-;_-@_-</c:formatCode>
                <c:ptCount val="48"/>
                <c:pt idx="0">
                  <c:v>8368.887014138083</c:v>
                </c:pt>
                <c:pt idx="1">
                  <c:v>7862.9143464201206</c:v>
                </c:pt>
                <c:pt idx="2">
                  <c:v>7356.942104566363</c:v>
                </c:pt>
                <c:pt idx="3">
                  <c:v>6662.8596816950776</c:v>
                </c:pt>
                <c:pt idx="4">
                  <c:v>5968.7768329595883</c:v>
                </c:pt>
                <c:pt idx="5">
                  <c:v>5198.0086170049808</c:v>
                </c:pt>
                <c:pt idx="6">
                  <c:v>4427.2404010503733</c:v>
                </c:pt>
                <c:pt idx="7">
                  <c:v>3749.8118237417639</c:v>
                </c:pt>
                <c:pt idx="8">
                  <c:v>3072.3836722973579</c:v>
                </c:pt>
                <c:pt idx="9">
                  <c:v>2697.2190276240863</c:v>
                </c:pt>
                <c:pt idx="10">
                  <c:v>2322.0543829508156</c:v>
                </c:pt>
                <c:pt idx="11">
                  <c:v>2295.709571561305</c:v>
                </c:pt>
                <c:pt idx="12">
                  <c:v>2269.3651860359982</c:v>
                </c:pt>
                <c:pt idx="13">
                  <c:v>2581.9844326564544</c:v>
                </c:pt>
                <c:pt idx="14">
                  <c:v>2894.6041051411144</c:v>
                </c:pt>
                <c:pt idx="15">
                  <c:v>3568.4643662841836</c:v>
                </c:pt>
                <c:pt idx="16">
                  <c:v>4242.3250532914562</c:v>
                </c:pt>
                <c:pt idx="17">
                  <c:v>4937.4304019808133</c:v>
                </c:pt>
                <c:pt idx="18">
                  <c:v>5632.5357506701703</c:v>
                </c:pt>
                <c:pt idx="19">
                  <c:v>6260.2902496284732</c:v>
                </c:pt>
                <c:pt idx="20">
                  <c:v>6888.0447485867762</c:v>
                </c:pt>
                <c:pt idx="21">
                  <c:v>7154.5688796275672</c:v>
                </c:pt>
                <c:pt idx="22">
                  <c:v>7421.0934365325629</c:v>
                </c:pt>
                <c:pt idx="23">
                  <c:v>7446.204093458804</c:v>
                </c:pt>
                <c:pt idx="24">
                  <c:v>7471.314750385045</c:v>
                </c:pt>
                <c:pt idx="25">
                  <c:v>7401.4751502456575</c:v>
                </c:pt>
                <c:pt idx="26">
                  <c:v>7331.6359759704737</c:v>
                </c:pt>
                <c:pt idx="27">
                  <c:v>7157.3054830026458</c:v>
                </c:pt>
                <c:pt idx="28">
                  <c:v>6982.9749900348152</c:v>
                </c:pt>
                <c:pt idx="29">
                  <c:v>6957.7067633530842</c:v>
                </c:pt>
                <c:pt idx="30">
                  <c:v>6932.4385366713541</c:v>
                </c:pt>
                <c:pt idx="31">
                  <c:v>7011.1122638590741</c:v>
                </c:pt>
                <c:pt idx="32">
                  <c:v>7089.785991046796</c:v>
                </c:pt>
                <c:pt idx="33">
                  <c:v>7564.2455593951772</c:v>
                </c:pt>
                <c:pt idx="34">
                  <c:v>8038.7051277435576</c:v>
                </c:pt>
                <c:pt idx="35">
                  <c:v>8825.5050016587575</c:v>
                </c:pt>
                <c:pt idx="36">
                  <c:v>9612.3048755739583</c:v>
                </c:pt>
                <c:pt idx="37">
                  <c:v>10593.214931277218</c:v>
                </c:pt>
                <c:pt idx="38">
                  <c:v>11574.12498698048</c:v>
                </c:pt>
                <c:pt idx="39">
                  <c:v>12134.163670584878</c:v>
                </c:pt>
                <c:pt idx="40">
                  <c:v>12694.201928325072</c:v>
                </c:pt>
                <c:pt idx="41">
                  <c:v>12638.19780444611</c:v>
                </c:pt>
                <c:pt idx="42">
                  <c:v>12582.194106431351</c:v>
                </c:pt>
                <c:pt idx="43">
                  <c:v>11835.476571399164</c:v>
                </c:pt>
                <c:pt idx="44">
                  <c:v>11088.758610502766</c:v>
                </c:pt>
                <c:pt idx="45">
                  <c:v>10357.453952742715</c:v>
                </c:pt>
                <c:pt idx="46">
                  <c:v>9626.1488691184622</c:v>
                </c:pt>
                <c:pt idx="47">
                  <c:v>8997.5179416282735</c:v>
                </c:pt>
              </c:numCache>
            </c:numRef>
          </c:val>
          <c:extLst>
            <c:ext xmlns:c16="http://schemas.microsoft.com/office/drawing/2014/chart" uri="{C3380CC4-5D6E-409C-BE32-E72D297353CC}">
              <c16:uniqueId val="{00000027-0B41-48C3-B2CE-481655FB509B}"/>
            </c:ext>
          </c:extLst>
        </c:ser>
        <c:ser>
          <c:idx val="40"/>
          <c:order val="40"/>
          <c:tx>
            <c:strRef>
              <c:f>'AG_Profile_kW '!$H$100</c:f>
              <c:strCache>
                <c:ptCount val="1"/>
                <c:pt idx="0">
                  <c:v>Small Residential, Daytime Charging</c:v>
                </c:pt>
              </c:strCache>
            </c:strRef>
          </c:tx>
          <c:spPr>
            <a:solidFill>
              <a:schemeClr val="accent5">
                <a:lumMod val="70000"/>
                <a:lumOff val="30000"/>
              </a:schemeClr>
            </a:solidFill>
            <a:ln>
              <a:noFill/>
            </a:ln>
            <a:effectLst/>
          </c:spPr>
          <c:cat>
            <c:numRef>
              <c:f>'AG_Profile_kW '!$I$59:$BD$59</c:f>
              <c:numCache>
                <c:formatCode>h:mm</c:formatCode>
                <c:ptCount val="48"/>
                <c:pt idx="0">
                  <c:v>0</c:v>
                </c:pt>
                <c:pt idx="1">
                  <c:v>2.0833333333333332E-2</c:v>
                </c:pt>
                <c:pt idx="2">
                  <c:v>4.1666666666666699E-2</c:v>
                </c:pt>
                <c:pt idx="3">
                  <c:v>6.25E-2</c:v>
                </c:pt>
                <c:pt idx="4">
                  <c:v>8.3333333333333301E-2</c:v>
                </c:pt>
                <c:pt idx="5">
                  <c:v>0.104166666666667</c:v>
                </c:pt>
                <c:pt idx="6">
                  <c:v>0.125</c:v>
                </c:pt>
                <c:pt idx="7">
                  <c:v>0.14583333333333301</c:v>
                </c:pt>
                <c:pt idx="8">
                  <c:v>0.16666666666666699</c:v>
                </c:pt>
                <c:pt idx="9">
                  <c:v>0.1875</c:v>
                </c:pt>
                <c:pt idx="10">
                  <c:v>0.20833333333333301</c:v>
                </c:pt>
                <c:pt idx="11">
                  <c:v>0.22916666666666666</c:v>
                </c:pt>
                <c:pt idx="12">
                  <c:v>0.25</c:v>
                </c:pt>
                <c:pt idx="13">
                  <c:v>0.27083333333333298</c:v>
                </c:pt>
                <c:pt idx="14">
                  <c:v>0.29166666666666702</c:v>
                </c:pt>
                <c:pt idx="15">
                  <c:v>0.3125</c:v>
                </c:pt>
                <c:pt idx="16">
                  <c:v>0.33333333333333298</c:v>
                </c:pt>
                <c:pt idx="17">
                  <c:v>0.35416666666666702</c:v>
                </c:pt>
                <c:pt idx="18">
                  <c:v>0.375</c:v>
                </c:pt>
                <c:pt idx="19">
                  <c:v>0.39583333333333298</c:v>
                </c:pt>
                <c:pt idx="20">
                  <c:v>0.41666666666666702</c:v>
                </c:pt>
                <c:pt idx="21">
                  <c:v>0.4375</c:v>
                </c:pt>
                <c:pt idx="22">
                  <c:v>0.45833333333333298</c:v>
                </c:pt>
                <c:pt idx="23">
                  <c:v>0.47916666666666702</c:v>
                </c:pt>
                <c:pt idx="24">
                  <c:v>0.5</c:v>
                </c:pt>
                <c:pt idx="25">
                  <c:v>0.52083333333333304</c:v>
                </c:pt>
                <c:pt idx="26">
                  <c:v>0.54166666666666696</c:v>
                </c:pt>
                <c:pt idx="27">
                  <c:v>0.5625</c:v>
                </c:pt>
                <c:pt idx="28">
                  <c:v>0.58333333333333304</c:v>
                </c:pt>
                <c:pt idx="29">
                  <c:v>0.60416666666666696</c:v>
                </c:pt>
                <c:pt idx="30">
                  <c:v>0.625</c:v>
                </c:pt>
                <c:pt idx="31">
                  <c:v>0.64583333333333304</c:v>
                </c:pt>
                <c:pt idx="32">
                  <c:v>0.66666666666666696</c:v>
                </c:pt>
                <c:pt idx="33">
                  <c:v>0.6875</c:v>
                </c:pt>
                <c:pt idx="34">
                  <c:v>0.70833333333333304</c:v>
                </c:pt>
                <c:pt idx="35">
                  <c:v>0.72916666666666696</c:v>
                </c:pt>
                <c:pt idx="36">
                  <c:v>0.75</c:v>
                </c:pt>
                <c:pt idx="37">
                  <c:v>0.77083333333333304</c:v>
                </c:pt>
                <c:pt idx="38">
                  <c:v>0.79166666666666696</c:v>
                </c:pt>
                <c:pt idx="39">
                  <c:v>0.8125</c:v>
                </c:pt>
                <c:pt idx="40">
                  <c:v>0.83333333333333304</c:v>
                </c:pt>
                <c:pt idx="41">
                  <c:v>0.85416666666666696</c:v>
                </c:pt>
                <c:pt idx="42">
                  <c:v>0.875</c:v>
                </c:pt>
                <c:pt idx="43">
                  <c:v>0.89583333333333304</c:v>
                </c:pt>
                <c:pt idx="44">
                  <c:v>0.91666666666666696</c:v>
                </c:pt>
                <c:pt idx="45">
                  <c:v>0.9375</c:v>
                </c:pt>
                <c:pt idx="46">
                  <c:v>0.95833333333333304</c:v>
                </c:pt>
                <c:pt idx="47">
                  <c:v>0.97916666666666696</c:v>
                </c:pt>
              </c:numCache>
            </c:numRef>
          </c:cat>
          <c:val>
            <c:numRef>
              <c:f>'AG_Profile_kW '!$I$100:$BD$100</c:f>
              <c:numCache>
                <c:formatCode>_-* #,##0_-;\-* #,##0_-;_-* "-"??_-;_-@_-</c:formatCode>
                <c:ptCount val="48"/>
                <c:pt idx="0">
                  <c:v>753.04855643924304</c:v>
                </c:pt>
                <c:pt idx="1">
                  <c:v>690.08126263299573</c:v>
                </c:pt>
                <c:pt idx="2">
                  <c:v>627.1140182057735</c:v>
                </c:pt>
                <c:pt idx="3">
                  <c:v>552.17028618864902</c:v>
                </c:pt>
                <c:pt idx="4">
                  <c:v>477.2265541715243</c:v>
                </c:pt>
                <c:pt idx="5">
                  <c:v>410.81314755837445</c:v>
                </c:pt>
                <c:pt idx="6">
                  <c:v>344.39969156619924</c:v>
                </c:pt>
                <c:pt idx="7">
                  <c:v>289.89097543995246</c:v>
                </c:pt>
                <c:pt idx="8">
                  <c:v>235.38225931370573</c:v>
                </c:pt>
                <c:pt idx="9">
                  <c:v>193.22970610402169</c:v>
                </c:pt>
                <c:pt idx="10">
                  <c:v>151.07715289433762</c:v>
                </c:pt>
                <c:pt idx="11">
                  <c:v>157.3880886205834</c:v>
                </c:pt>
                <c:pt idx="12">
                  <c:v>163.69902434682916</c:v>
                </c:pt>
                <c:pt idx="13">
                  <c:v>404.13976978534959</c:v>
                </c:pt>
                <c:pt idx="14">
                  <c:v>644.58051522387007</c:v>
                </c:pt>
                <c:pt idx="15">
                  <c:v>797.64902545642383</c:v>
                </c:pt>
                <c:pt idx="16">
                  <c:v>950.71753568897736</c:v>
                </c:pt>
                <c:pt idx="17">
                  <c:v>1177.0700995143654</c:v>
                </c:pt>
                <c:pt idx="18">
                  <c:v>1403.4226139607283</c:v>
                </c:pt>
                <c:pt idx="19">
                  <c:v>1652.9686541755252</c:v>
                </c:pt>
                <c:pt idx="20">
                  <c:v>1902.5146943903223</c:v>
                </c:pt>
                <c:pt idx="21">
                  <c:v>2038.6654567145692</c:v>
                </c:pt>
                <c:pt idx="22">
                  <c:v>2174.8162190388161</c:v>
                </c:pt>
                <c:pt idx="23">
                  <c:v>2129.7431927481098</c:v>
                </c:pt>
                <c:pt idx="24">
                  <c:v>2084.6701170783786</c:v>
                </c:pt>
                <c:pt idx="25">
                  <c:v>1913.0837316179166</c:v>
                </c:pt>
                <c:pt idx="26">
                  <c:v>1741.497296778429</c:v>
                </c:pt>
                <c:pt idx="27">
                  <c:v>1556.0838953704226</c:v>
                </c:pt>
                <c:pt idx="28">
                  <c:v>1370.6705433414413</c:v>
                </c:pt>
                <c:pt idx="29">
                  <c:v>1203.9825078262702</c:v>
                </c:pt>
                <c:pt idx="30">
                  <c:v>1037.2945216901246</c:v>
                </c:pt>
                <c:pt idx="31">
                  <c:v>803.15192281025907</c:v>
                </c:pt>
                <c:pt idx="32">
                  <c:v>569.00927455136821</c:v>
                </c:pt>
                <c:pt idx="33">
                  <c:v>408.53874964629767</c:v>
                </c:pt>
                <c:pt idx="34">
                  <c:v>248.06817536220171</c:v>
                </c:pt>
                <c:pt idx="35">
                  <c:v>229.63221993750943</c:v>
                </c:pt>
                <c:pt idx="36">
                  <c:v>211.19631389184269</c:v>
                </c:pt>
                <c:pt idx="37">
                  <c:v>209.85290812553873</c:v>
                </c:pt>
                <c:pt idx="38">
                  <c:v>208.50955173826023</c:v>
                </c:pt>
                <c:pt idx="39">
                  <c:v>306.71845848974266</c:v>
                </c:pt>
                <c:pt idx="40">
                  <c:v>404.92736524122506</c:v>
                </c:pt>
                <c:pt idx="41">
                  <c:v>507.4904156985499</c:v>
                </c:pt>
                <c:pt idx="42">
                  <c:v>610.05346615587484</c:v>
                </c:pt>
                <c:pt idx="43">
                  <c:v>707.93582941207808</c:v>
                </c:pt>
                <c:pt idx="44">
                  <c:v>805.8181926682812</c:v>
                </c:pt>
                <c:pt idx="45">
                  <c:v>808.32180801648167</c:v>
                </c:pt>
                <c:pt idx="46">
                  <c:v>810.82542336468202</c:v>
                </c:pt>
                <c:pt idx="47">
                  <c:v>781.93701459147542</c:v>
                </c:pt>
              </c:numCache>
            </c:numRef>
          </c:val>
          <c:extLst>
            <c:ext xmlns:c16="http://schemas.microsoft.com/office/drawing/2014/chart" uri="{C3380CC4-5D6E-409C-BE32-E72D297353CC}">
              <c16:uniqueId val="{00000028-0B41-48C3-B2CE-481655FB509B}"/>
            </c:ext>
          </c:extLst>
        </c:ser>
        <c:ser>
          <c:idx val="42"/>
          <c:order val="42"/>
          <c:tx>
            <c:strRef>
              <c:f>'AG_Profile_kW '!$H$102</c:f>
              <c:strCache>
                <c:ptCount val="1"/>
                <c:pt idx="0">
                  <c:v>Small Residential, Nighttime Charging</c:v>
                </c:pt>
              </c:strCache>
            </c:strRef>
          </c:tx>
          <c:spPr>
            <a:solidFill>
              <a:schemeClr val="accent1">
                <a:lumMod val="70000"/>
              </a:schemeClr>
            </a:solidFill>
            <a:ln>
              <a:noFill/>
            </a:ln>
            <a:effectLst/>
          </c:spPr>
          <c:cat>
            <c:numRef>
              <c:f>'AG_Profile_kW '!$I$59:$BD$59</c:f>
              <c:numCache>
                <c:formatCode>h:mm</c:formatCode>
                <c:ptCount val="48"/>
                <c:pt idx="0">
                  <c:v>0</c:v>
                </c:pt>
                <c:pt idx="1">
                  <c:v>2.0833333333333332E-2</c:v>
                </c:pt>
                <c:pt idx="2">
                  <c:v>4.1666666666666699E-2</c:v>
                </c:pt>
                <c:pt idx="3">
                  <c:v>6.25E-2</c:v>
                </c:pt>
                <c:pt idx="4">
                  <c:v>8.3333333333333301E-2</c:v>
                </c:pt>
                <c:pt idx="5">
                  <c:v>0.104166666666667</c:v>
                </c:pt>
                <c:pt idx="6">
                  <c:v>0.125</c:v>
                </c:pt>
                <c:pt idx="7">
                  <c:v>0.14583333333333301</c:v>
                </c:pt>
                <c:pt idx="8">
                  <c:v>0.16666666666666699</c:v>
                </c:pt>
                <c:pt idx="9">
                  <c:v>0.1875</c:v>
                </c:pt>
                <c:pt idx="10">
                  <c:v>0.20833333333333301</c:v>
                </c:pt>
                <c:pt idx="11">
                  <c:v>0.22916666666666666</c:v>
                </c:pt>
                <c:pt idx="12">
                  <c:v>0.25</c:v>
                </c:pt>
                <c:pt idx="13">
                  <c:v>0.27083333333333298</c:v>
                </c:pt>
                <c:pt idx="14">
                  <c:v>0.29166666666666702</c:v>
                </c:pt>
                <c:pt idx="15">
                  <c:v>0.3125</c:v>
                </c:pt>
                <c:pt idx="16">
                  <c:v>0.33333333333333298</c:v>
                </c:pt>
                <c:pt idx="17">
                  <c:v>0.35416666666666702</c:v>
                </c:pt>
                <c:pt idx="18">
                  <c:v>0.375</c:v>
                </c:pt>
                <c:pt idx="19">
                  <c:v>0.39583333333333298</c:v>
                </c:pt>
                <c:pt idx="20">
                  <c:v>0.41666666666666702</c:v>
                </c:pt>
                <c:pt idx="21">
                  <c:v>0.4375</c:v>
                </c:pt>
                <c:pt idx="22">
                  <c:v>0.45833333333333298</c:v>
                </c:pt>
                <c:pt idx="23">
                  <c:v>0.47916666666666702</c:v>
                </c:pt>
                <c:pt idx="24">
                  <c:v>0.5</c:v>
                </c:pt>
                <c:pt idx="25">
                  <c:v>0.52083333333333304</c:v>
                </c:pt>
                <c:pt idx="26">
                  <c:v>0.54166666666666696</c:v>
                </c:pt>
                <c:pt idx="27">
                  <c:v>0.5625</c:v>
                </c:pt>
                <c:pt idx="28">
                  <c:v>0.58333333333333304</c:v>
                </c:pt>
                <c:pt idx="29">
                  <c:v>0.60416666666666696</c:v>
                </c:pt>
                <c:pt idx="30">
                  <c:v>0.625</c:v>
                </c:pt>
                <c:pt idx="31">
                  <c:v>0.64583333333333304</c:v>
                </c:pt>
                <c:pt idx="32">
                  <c:v>0.66666666666666696</c:v>
                </c:pt>
                <c:pt idx="33">
                  <c:v>0.6875</c:v>
                </c:pt>
                <c:pt idx="34">
                  <c:v>0.70833333333333304</c:v>
                </c:pt>
                <c:pt idx="35">
                  <c:v>0.72916666666666696</c:v>
                </c:pt>
                <c:pt idx="36">
                  <c:v>0.75</c:v>
                </c:pt>
                <c:pt idx="37">
                  <c:v>0.77083333333333304</c:v>
                </c:pt>
                <c:pt idx="38">
                  <c:v>0.79166666666666696</c:v>
                </c:pt>
                <c:pt idx="39">
                  <c:v>0.8125</c:v>
                </c:pt>
                <c:pt idx="40">
                  <c:v>0.83333333333333304</c:v>
                </c:pt>
                <c:pt idx="41">
                  <c:v>0.85416666666666696</c:v>
                </c:pt>
                <c:pt idx="42">
                  <c:v>0.875</c:v>
                </c:pt>
                <c:pt idx="43">
                  <c:v>0.89583333333333304</c:v>
                </c:pt>
                <c:pt idx="44">
                  <c:v>0.91666666666666696</c:v>
                </c:pt>
                <c:pt idx="45">
                  <c:v>0.9375</c:v>
                </c:pt>
                <c:pt idx="46">
                  <c:v>0.95833333333333304</c:v>
                </c:pt>
                <c:pt idx="47">
                  <c:v>0.97916666666666696</c:v>
                </c:pt>
              </c:numCache>
            </c:numRef>
          </c:cat>
          <c:val>
            <c:numRef>
              <c:f>'AG_Profile_kW '!$I$102:$BD$102</c:f>
              <c:numCache>
                <c:formatCode>_-* #,##0_-;\-* #,##0_-;_-* "-"??_-;_-@_-</c:formatCode>
                <c:ptCount val="48"/>
                <c:pt idx="0">
                  <c:v>5218.2820986950956</c:v>
                </c:pt>
                <c:pt idx="1">
                  <c:v>4781.9477142196811</c:v>
                </c:pt>
                <c:pt idx="2">
                  <c:v>4345.6133297442648</c:v>
                </c:pt>
                <c:pt idx="3">
                  <c:v>3826.2876030025541</c:v>
                </c:pt>
                <c:pt idx="4">
                  <c:v>3306.9618762608425</c:v>
                </c:pt>
                <c:pt idx="5">
                  <c:v>2846.7471135770966</c:v>
                </c:pt>
                <c:pt idx="6">
                  <c:v>2386.5323508933516</c:v>
                </c:pt>
                <c:pt idx="7">
                  <c:v>2008.8117924908959</c:v>
                </c:pt>
                <c:pt idx="8">
                  <c:v>1631.0914190356082</c:v>
                </c:pt>
                <c:pt idx="9">
                  <c:v>1338.9934462449412</c:v>
                </c:pt>
                <c:pt idx="10">
                  <c:v>1046.8954734542745</c:v>
                </c:pt>
                <c:pt idx="11">
                  <c:v>1090.6273407841152</c:v>
                </c:pt>
                <c:pt idx="12">
                  <c:v>1134.359393061123</c:v>
                </c:pt>
                <c:pt idx="13">
                  <c:v>1311.62108057571</c:v>
                </c:pt>
                <c:pt idx="14">
                  <c:v>1488.8827680902971</c:v>
                </c:pt>
                <c:pt idx="15">
                  <c:v>1842.4477468998646</c:v>
                </c:pt>
                <c:pt idx="16">
                  <c:v>2196.012540762265</c:v>
                </c:pt>
                <c:pt idx="17">
                  <c:v>2718.8524486249221</c:v>
                </c:pt>
                <c:pt idx="18">
                  <c:v>3241.6923564875792</c:v>
                </c:pt>
                <c:pt idx="19">
                  <c:v>3818.1055403326613</c:v>
                </c:pt>
                <c:pt idx="20">
                  <c:v>4394.5189091249104</c:v>
                </c:pt>
                <c:pt idx="21">
                  <c:v>4709.0064010103906</c:v>
                </c:pt>
                <c:pt idx="22">
                  <c:v>5023.4938928958709</c:v>
                </c:pt>
                <c:pt idx="23">
                  <c:v>4919.3819540478289</c:v>
                </c:pt>
                <c:pt idx="24">
                  <c:v>4815.2702001469543</c:v>
                </c:pt>
                <c:pt idx="25">
                  <c:v>4418.9317502271524</c:v>
                </c:pt>
                <c:pt idx="26">
                  <c:v>4022.5933003073501</c:v>
                </c:pt>
                <c:pt idx="27">
                  <c:v>3594.3165090584093</c:v>
                </c:pt>
                <c:pt idx="28">
                  <c:v>3166.0399027566355</c:v>
                </c:pt>
                <c:pt idx="29">
                  <c:v>2781.0161506220666</c:v>
                </c:pt>
                <c:pt idx="30">
                  <c:v>2395.9922135403299</c:v>
                </c:pt>
                <c:pt idx="31">
                  <c:v>2183.7396317045932</c:v>
                </c:pt>
                <c:pt idx="32">
                  <c:v>1971.4870498688558</c:v>
                </c:pt>
                <c:pt idx="33">
                  <c:v>1845.2430383825217</c:v>
                </c:pt>
                <c:pt idx="34">
                  <c:v>1718.9990268961876</c:v>
                </c:pt>
                <c:pt idx="35">
                  <c:v>1591.2464013683004</c:v>
                </c:pt>
                <c:pt idx="36">
                  <c:v>1463.493775840413</c:v>
                </c:pt>
                <c:pt idx="37">
                  <c:v>1454.1846451345727</c:v>
                </c:pt>
                <c:pt idx="38">
                  <c:v>1444.8756993758993</c:v>
                </c:pt>
                <c:pt idx="39">
                  <c:v>2125.4185769970591</c:v>
                </c:pt>
                <c:pt idx="40">
                  <c:v>2805.9614546182188</c:v>
                </c:pt>
                <c:pt idx="41">
                  <c:v>3516.6764281232763</c:v>
                </c:pt>
                <c:pt idx="42">
                  <c:v>4227.3914016283343</c:v>
                </c:pt>
                <c:pt idx="43">
                  <c:v>4905.6714506607477</c:v>
                </c:pt>
                <c:pt idx="44">
                  <c:v>5583.9513147459938</c:v>
                </c:pt>
                <c:pt idx="45">
                  <c:v>5601.3002837502727</c:v>
                </c:pt>
                <c:pt idx="46">
                  <c:v>5618.649437701717</c:v>
                </c:pt>
                <c:pt idx="47">
                  <c:v>5418.4657681984072</c:v>
                </c:pt>
              </c:numCache>
            </c:numRef>
          </c:val>
          <c:extLst>
            <c:ext xmlns:c16="http://schemas.microsoft.com/office/drawing/2014/chart" uri="{C3380CC4-5D6E-409C-BE32-E72D297353CC}">
              <c16:uniqueId val="{0000002A-0B41-48C3-B2CE-481655FB509B}"/>
            </c:ext>
          </c:extLst>
        </c:ser>
        <c:ser>
          <c:idx val="45"/>
          <c:order val="45"/>
          <c:tx>
            <c:strRef>
              <c:f>'AG_Profile_kW '!$H$109</c:f>
              <c:strCache>
                <c:ptCount val="1"/>
                <c:pt idx="0">
                  <c:v>Peak time contribution</c:v>
                </c:pt>
              </c:strCache>
            </c:strRef>
          </c:tx>
          <c:spPr>
            <a:solidFill>
              <a:schemeClr val="accent4">
                <a:lumMod val="70000"/>
              </a:schemeClr>
            </a:solidFill>
            <a:ln>
              <a:noFill/>
            </a:ln>
            <a:effectLst/>
          </c:spPr>
          <c:val>
            <c:numRef>
              <c:f>'AG_Profile_kW '!$I$109:$BD$109</c:f>
              <c:numCache>
                <c:formatCode>General</c:formatCode>
                <c:ptCount val="4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0.6</c:v>
                </c:pt>
                <c:pt idx="37">
                  <c:v>0.75</c:v>
                </c:pt>
                <c:pt idx="38">
                  <c:v>1</c:v>
                </c:pt>
                <c:pt idx="39">
                  <c:v>1</c:v>
                </c:pt>
                <c:pt idx="40">
                  <c:v>0.5</c:v>
                </c:pt>
                <c:pt idx="41">
                  <c:v>0.25</c:v>
                </c:pt>
                <c:pt idx="42">
                  <c:v>0</c:v>
                </c:pt>
                <c:pt idx="43">
                  <c:v>0</c:v>
                </c:pt>
                <c:pt idx="44">
                  <c:v>0</c:v>
                </c:pt>
                <c:pt idx="45">
                  <c:v>0</c:v>
                </c:pt>
                <c:pt idx="46">
                  <c:v>0</c:v>
                </c:pt>
                <c:pt idx="47">
                  <c:v>0</c:v>
                </c:pt>
              </c:numCache>
            </c:numRef>
          </c:val>
          <c:extLst>
            <c:ext xmlns:c16="http://schemas.microsoft.com/office/drawing/2014/chart" uri="{C3380CC4-5D6E-409C-BE32-E72D297353CC}">
              <c16:uniqueId val="{00000000-8AB3-4A97-9438-395F6DA3593B}"/>
            </c:ext>
          </c:extLst>
        </c:ser>
        <c:dLbls>
          <c:showLegendKey val="0"/>
          <c:showVal val="0"/>
          <c:showCatName val="0"/>
          <c:showSerName val="0"/>
          <c:showPercent val="0"/>
          <c:showBubbleSize val="0"/>
        </c:dLbls>
        <c:axId val="368771743"/>
        <c:axId val="368772703"/>
        <c:extLst>
          <c:ext xmlns:c15="http://schemas.microsoft.com/office/drawing/2012/chart" uri="{02D57815-91ED-43cb-92C2-25804820EDAC}">
            <c15:filteredAreaSeries>
              <c15:ser>
                <c:idx val="0"/>
                <c:order val="0"/>
                <c:tx>
                  <c:strRef>
                    <c:extLst>
                      <c:ext uri="{02D57815-91ED-43cb-92C2-25804820EDAC}">
                        <c15:formulaRef>
                          <c15:sqref>'AG_Profile_kW '!$H$60</c15:sqref>
                        </c15:formulaRef>
                      </c:ext>
                    </c:extLst>
                    <c:strCache>
                      <c:ptCount val="1"/>
                      <c:pt idx="0">
                        <c:v>Articulated Truck, Convenience Charging</c:v>
                      </c:pt>
                    </c:strCache>
                  </c:strRef>
                </c:tx>
                <c:spPr>
                  <a:solidFill>
                    <a:schemeClr val="accent1"/>
                  </a:solidFill>
                  <a:ln>
                    <a:noFill/>
                  </a:ln>
                  <a:effectLst/>
                </c:spPr>
                <c:cat>
                  <c:numRef>
                    <c:extLst>
                      <c:ext uri="{02D57815-91ED-43cb-92C2-25804820EDAC}">
                        <c15:formulaRef>
                          <c15:sqref>'AG_Profile_kW '!$I$59:$BD$59</c15:sqref>
                        </c15:formulaRef>
                      </c:ext>
                    </c:extLst>
                    <c:numCache>
                      <c:formatCode>h:mm</c:formatCode>
                      <c:ptCount val="48"/>
                      <c:pt idx="0">
                        <c:v>0</c:v>
                      </c:pt>
                      <c:pt idx="1">
                        <c:v>2.0833333333333332E-2</c:v>
                      </c:pt>
                      <c:pt idx="2">
                        <c:v>4.1666666666666699E-2</c:v>
                      </c:pt>
                      <c:pt idx="3">
                        <c:v>6.25E-2</c:v>
                      </c:pt>
                      <c:pt idx="4">
                        <c:v>8.3333333333333301E-2</c:v>
                      </c:pt>
                      <c:pt idx="5">
                        <c:v>0.104166666666667</c:v>
                      </c:pt>
                      <c:pt idx="6">
                        <c:v>0.125</c:v>
                      </c:pt>
                      <c:pt idx="7">
                        <c:v>0.14583333333333301</c:v>
                      </c:pt>
                      <c:pt idx="8">
                        <c:v>0.16666666666666699</c:v>
                      </c:pt>
                      <c:pt idx="9">
                        <c:v>0.1875</c:v>
                      </c:pt>
                      <c:pt idx="10">
                        <c:v>0.20833333333333301</c:v>
                      </c:pt>
                      <c:pt idx="11">
                        <c:v>0.22916666666666666</c:v>
                      </c:pt>
                      <c:pt idx="12">
                        <c:v>0.25</c:v>
                      </c:pt>
                      <c:pt idx="13">
                        <c:v>0.27083333333333298</c:v>
                      </c:pt>
                      <c:pt idx="14">
                        <c:v>0.29166666666666702</c:v>
                      </c:pt>
                      <c:pt idx="15">
                        <c:v>0.3125</c:v>
                      </c:pt>
                      <c:pt idx="16">
                        <c:v>0.33333333333333298</c:v>
                      </c:pt>
                      <c:pt idx="17">
                        <c:v>0.35416666666666702</c:v>
                      </c:pt>
                      <c:pt idx="18">
                        <c:v>0.375</c:v>
                      </c:pt>
                      <c:pt idx="19">
                        <c:v>0.39583333333333298</c:v>
                      </c:pt>
                      <c:pt idx="20">
                        <c:v>0.41666666666666702</c:v>
                      </c:pt>
                      <c:pt idx="21">
                        <c:v>0.4375</c:v>
                      </c:pt>
                      <c:pt idx="22">
                        <c:v>0.45833333333333298</c:v>
                      </c:pt>
                      <c:pt idx="23">
                        <c:v>0.47916666666666702</c:v>
                      </c:pt>
                      <c:pt idx="24">
                        <c:v>0.5</c:v>
                      </c:pt>
                      <c:pt idx="25">
                        <c:v>0.52083333333333304</c:v>
                      </c:pt>
                      <c:pt idx="26">
                        <c:v>0.54166666666666696</c:v>
                      </c:pt>
                      <c:pt idx="27">
                        <c:v>0.5625</c:v>
                      </c:pt>
                      <c:pt idx="28">
                        <c:v>0.58333333333333304</c:v>
                      </c:pt>
                      <c:pt idx="29">
                        <c:v>0.60416666666666696</c:v>
                      </c:pt>
                      <c:pt idx="30">
                        <c:v>0.625</c:v>
                      </c:pt>
                      <c:pt idx="31">
                        <c:v>0.64583333333333304</c:v>
                      </c:pt>
                      <c:pt idx="32">
                        <c:v>0.66666666666666696</c:v>
                      </c:pt>
                      <c:pt idx="33">
                        <c:v>0.6875</c:v>
                      </c:pt>
                      <c:pt idx="34">
                        <c:v>0.70833333333333304</c:v>
                      </c:pt>
                      <c:pt idx="35">
                        <c:v>0.72916666666666696</c:v>
                      </c:pt>
                      <c:pt idx="36">
                        <c:v>0.75</c:v>
                      </c:pt>
                      <c:pt idx="37">
                        <c:v>0.77083333333333304</c:v>
                      </c:pt>
                      <c:pt idx="38">
                        <c:v>0.79166666666666696</c:v>
                      </c:pt>
                      <c:pt idx="39">
                        <c:v>0.8125</c:v>
                      </c:pt>
                      <c:pt idx="40">
                        <c:v>0.83333333333333304</c:v>
                      </c:pt>
                      <c:pt idx="41">
                        <c:v>0.85416666666666696</c:v>
                      </c:pt>
                      <c:pt idx="42">
                        <c:v>0.875</c:v>
                      </c:pt>
                      <c:pt idx="43">
                        <c:v>0.89583333333333304</c:v>
                      </c:pt>
                      <c:pt idx="44">
                        <c:v>0.91666666666666696</c:v>
                      </c:pt>
                      <c:pt idx="45">
                        <c:v>0.9375</c:v>
                      </c:pt>
                      <c:pt idx="46">
                        <c:v>0.95833333333333304</c:v>
                      </c:pt>
                      <c:pt idx="47">
                        <c:v>0.97916666666666696</c:v>
                      </c:pt>
                    </c:numCache>
                  </c:numRef>
                </c:cat>
                <c:val>
                  <c:numRef>
                    <c:extLst>
                      <c:ext uri="{02D57815-91ED-43cb-92C2-25804820EDAC}">
                        <c15:formulaRef>
                          <c15:sqref>'AG_Profile_kW '!$I$60:$BD$60</c15:sqref>
                        </c15:formulaRef>
                      </c:ext>
                    </c:extLst>
                    <c:numCache>
                      <c:formatCode>_-* #,##0_-;\-* #,##0_-;_-* "-"??_-;_-@_-</c:formatCode>
                      <c:ptCount val="4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numCache>
                  </c:numRef>
                </c:val>
                <c:extLst>
                  <c:ext xmlns:c16="http://schemas.microsoft.com/office/drawing/2014/chart" uri="{C3380CC4-5D6E-409C-BE32-E72D297353CC}">
                    <c16:uniqueId val="{00000000-0B41-48C3-B2CE-481655FB509B}"/>
                  </c:ext>
                </c:extLst>
              </c15:ser>
            </c15:filteredAreaSeries>
            <c15:filteredAreaSeries>
              <c15:ser>
                <c:idx val="1"/>
                <c:order val="1"/>
                <c:tx>
                  <c:strRef>
                    <c:extLst xmlns:c15="http://schemas.microsoft.com/office/drawing/2012/chart">
                      <c:ext xmlns:c15="http://schemas.microsoft.com/office/drawing/2012/chart" uri="{02D57815-91ED-43cb-92C2-25804820EDAC}">
                        <c15:formulaRef>
                          <c15:sqref>'AG_Profile_kW '!$H$61</c15:sqref>
                        </c15:formulaRef>
                      </c:ext>
                    </c:extLst>
                    <c:strCache>
                      <c:ptCount val="1"/>
                      <c:pt idx="0">
                        <c:v>Articulated Truck, Daytime Charging</c:v>
                      </c:pt>
                    </c:strCache>
                  </c:strRef>
                </c:tx>
                <c:spPr>
                  <a:solidFill>
                    <a:schemeClr val="accent2"/>
                  </a:solidFill>
                  <a:ln>
                    <a:noFill/>
                  </a:ln>
                  <a:effectLst/>
                </c:spPr>
                <c:cat>
                  <c:numRef>
                    <c:extLst xmlns:c15="http://schemas.microsoft.com/office/drawing/2012/chart">
                      <c:ext xmlns:c15="http://schemas.microsoft.com/office/drawing/2012/chart" uri="{02D57815-91ED-43cb-92C2-25804820EDAC}">
                        <c15:formulaRef>
                          <c15:sqref>'AG_Profile_kW '!$I$59:$BD$59</c15:sqref>
                        </c15:formulaRef>
                      </c:ext>
                    </c:extLst>
                    <c:numCache>
                      <c:formatCode>h:mm</c:formatCode>
                      <c:ptCount val="48"/>
                      <c:pt idx="0">
                        <c:v>0</c:v>
                      </c:pt>
                      <c:pt idx="1">
                        <c:v>2.0833333333333332E-2</c:v>
                      </c:pt>
                      <c:pt idx="2">
                        <c:v>4.1666666666666699E-2</c:v>
                      </c:pt>
                      <c:pt idx="3">
                        <c:v>6.25E-2</c:v>
                      </c:pt>
                      <c:pt idx="4">
                        <c:v>8.3333333333333301E-2</c:v>
                      </c:pt>
                      <c:pt idx="5">
                        <c:v>0.104166666666667</c:v>
                      </c:pt>
                      <c:pt idx="6">
                        <c:v>0.125</c:v>
                      </c:pt>
                      <c:pt idx="7">
                        <c:v>0.14583333333333301</c:v>
                      </c:pt>
                      <c:pt idx="8">
                        <c:v>0.16666666666666699</c:v>
                      </c:pt>
                      <c:pt idx="9">
                        <c:v>0.1875</c:v>
                      </c:pt>
                      <c:pt idx="10">
                        <c:v>0.20833333333333301</c:v>
                      </c:pt>
                      <c:pt idx="11">
                        <c:v>0.22916666666666666</c:v>
                      </c:pt>
                      <c:pt idx="12">
                        <c:v>0.25</c:v>
                      </c:pt>
                      <c:pt idx="13">
                        <c:v>0.27083333333333298</c:v>
                      </c:pt>
                      <c:pt idx="14">
                        <c:v>0.29166666666666702</c:v>
                      </c:pt>
                      <c:pt idx="15">
                        <c:v>0.3125</c:v>
                      </c:pt>
                      <c:pt idx="16">
                        <c:v>0.33333333333333298</c:v>
                      </c:pt>
                      <c:pt idx="17">
                        <c:v>0.35416666666666702</c:v>
                      </c:pt>
                      <c:pt idx="18">
                        <c:v>0.375</c:v>
                      </c:pt>
                      <c:pt idx="19">
                        <c:v>0.39583333333333298</c:v>
                      </c:pt>
                      <c:pt idx="20">
                        <c:v>0.41666666666666702</c:v>
                      </c:pt>
                      <c:pt idx="21">
                        <c:v>0.4375</c:v>
                      </c:pt>
                      <c:pt idx="22">
                        <c:v>0.45833333333333298</c:v>
                      </c:pt>
                      <c:pt idx="23">
                        <c:v>0.47916666666666702</c:v>
                      </c:pt>
                      <c:pt idx="24">
                        <c:v>0.5</c:v>
                      </c:pt>
                      <c:pt idx="25">
                        <c:v>0.52083333333333304</c:v>
                      </c:pt>
                      <c:pt idx="26">
                        <c:v>0.54166666666666696</c:v>
                      </c:pt>
                      <c:pt idx="27">
                        <c:v>0.5625</c:v>
                      </c:pt>
                      <c:pt idx="28">
                        <c:v>0.58333333333333304</c:v>
                      </c:pt>
                      <c:pt idx="29">
                        <c:v>0.60416666666666696</c:v>
                      </c:pt>
                      <c:pt idx="30">
                        <c:v>0.625</c:v>
                      </c:pt>
                      <c:pt idx="31">
                        <c:v>0.64583333333333304</c:v>
                      </c:pt>
                      <c:pt idx="32">
                        <c:v>0.66666666666666696</c:v>
                      </c:pt>
                      <c:pt idx="33">
                        <c:v>0.6875</c:v>
                      </c:pt>
                      <c:pt idx="34">
                        <c:v>0.70833333333333304</c:v>
                      </c:pt>
                      <c:pt idx="35">
                        <c:v>0.72916666666666696</c:v>
                      </c:pt>
                      <c:pt idx="36">
                        <c:v>0.75</c:v>
                      </c:pt>
                      <c:pt idx="37">
                        <c:v>0.77083333333333304</c:v>
                      </c:pt>
                      <c:pt idx="38">
                        <c:v>0.79166666666666696</c:v>
                      </c:pt>
                      <c:pt idx="39">
                        <c:v>0.8125</c:v>
                      </c:pt>
                      <c:pt idx="40">
                        <c:v>0.83333333333333304</c:v>
                      </c:pt>
                      <c:pt idx="41">
                        <c:v>0.85416666666666696</c:v>
                      </c:pt>
                      <c:pt idx="42">
                        <c:v>0.875</c:v>
                      </c:pt>
                      <c:pt idx="43">
                        <c:v>0.89583333333333304</c:v>
                      </c:pt>
                      <c:pt idx="44">
                        <c:v>0.91666666666666696</c:v>
                      </c:pt>
                      <c:pt idx="45">
                        <c:v>0.9375</c:v>
                      </c:pt>
                      <c:pt idx="46">
                        <c:v>0.95833333333333304</c:v>
                      </c:pt>
                      <c:pt idx="47">
                        <c:v>0.97916666666666696</c:v>
                      </c:pt>
                    </c:numCache>
                  </c:numRef>
                </c:cat>
                <c:val>
                  <c:numRef>
                    <c:extLst xmlns:c15="http://schemas.microsoft.com/office/drawing/2012/chart">
                      <c:ext xmlns:c15="http://schemas.microsoft.com/office/drawing/2012/chart" uri="{02D57815-91ED-43cb-92C2-25804820EDAC}">
                        <c15:formulaRef>
                          <c15:sqref>'AG_Profile_kW '!$I$61:$BD$61</c15:sqref>
                        </c15:formulaRef>
                      </c:ext>
                    </c:extLst>
                    <c:numCache>
                      <c:formatCode>_-* #,##0_-;\-* #,##0_-;_-* "-"??_-;_-@_-</c:formatCode>
                      <c:ptCount val="4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numCache>
                  </c:numRef>
                </c:val>
                <c:extLst xmlns:c15="http://schemas.microsoft.com/office/drawing/2012/chart">
                  <c:ext xmlns:c16="http://schemas.microsoft.com/office/drawing/2014/chart" uri="{C3380CC4-5D6E-409C-BE32-E72D297353CC}">
                    <c16:uniqueId val="{00000001-0B41-48C3-B2CE-481655FB509B}"/>
                  </c:ext>
                </c:extLst>
              </c15:ser>
            </c15:filteredAreaSeries>
            <c15:filteredAreaSeries>
              <c15:ser>
                <c:idx val="2"/>
                <c:order val="2"/>
                <c:tx>
                  <c:strRef>
                    <c:extLst xmlns:c15="http://schemas.microsoft.com/office/drawing/2012/chart">
                      <c:ext xmlns:c15="http://schemas.microsoft.com/office/drawing/2012/chart" uri="{02D57815-91ED-43cb-92C2-25804820EDAC}">
                        <c15:formulaRef>
                          <c15:sqref>'AG_Profile_kW '!$H$62</c15:sqref>
                        </c15:formulaRef>
                      </c:ext>
                    </c:extLst>
                    <c:strCache>
                      <c:ptCount val="1"/>
                      <c:pt idx="0">
                        <c:v>Articulated Truck, Highway Fast Charging</c:v>
                      </c:pt>
                    </c:strCache>
                  </c:strRef>
                </c:tx>
                <c:spPr>
                  <a:solidFill>
                    <a:schemeClr val="accent3"/>
                  </a:solidFill>
                  <a:ln>
                    <a:noFill/>
                  </a:ln>
                  <a:effectLst/>
                </c:spPr>
                <c:cat>
                  <c:numRef>
                    <c:extLst xmlns:c15="http://schemas.microsoft.com/office/drawing/2012/chart">
                      <c:ext xmlns:c15="http://schemas.microsoft.com/office/drawing/2012/chart" uri="{02D57815-91ED-43cb-92C2-25804820EDAC}">
                        <c15:formulaRef>
                          <c15:sqref>'AG_Profile_kW '!$I$59:$BD$59</c15:sqref>
                        </c15:formulaRef>
                      </c:ext>
                    </c:extLst>
                    <c:numCache>
                      <c:formatCode>h:mm</c:formatCode>
                      <c:ptCount val="48"/>
                      <c:pt idx="0">
                        <c:v>0</c:v>
                      </c:pt>
                      <c:pt idx="1">
                        <c:v>2.0833333333333332E-2</c:v>
                      </c:pt>
                      <c:pt idx="2">
                        <c:v>4.1666666666666699E-2</c:v>
                      </c:pt>
                      <c:pt idx="3">
                        <c:v>6.25E-2</c:v>
                      </c:pt>
                      <c:pt idx="4">
                        <c:v>8.3333333333333301E-2</c:v>
                      </c:pt>
                      <c:pt idx="5">
                        <c:v>0.104166666666667</c:v>
                      </c:pt>
                      <c:pt idx="6">
                        <c:v>0.125</c:v>
                      </c:pt>
                      <c:pt idx="7">
                        <c:v>0.14583333333333301</c:v>
                      </c:pt>
                      <c:pt idx="8">
                        <c:v>0.16666666666666699</c:v>
                      </c:pt>
                      <c:pt idx="9">
                        <c:v>0.1875</c:v>
                      </c:pt>
                      <c:pt idx="10">
                        <c:v>0.20833333333333301</c:v>
                      </c:pt>
                      <c:pt idx="11">
                        <c:v>0.22916666666666666</c:v>
                      </c:pt>
                      <c:pt idx="12">
                        <c:v>0.25</c:v>
                      </c:pt>
                      <c:pt idx="13">
                        <c:v>0.27083333333333298</c:v>
                      </c:pt>
                      <c:pt idx="14">
                        <c:v>0.29166666666666702</c:v>
                      </c:pt>
                      <c:pt idx="15">
                        <c:v>0.3125</c:v>
                      </c:pt>
                      <c:pt idx="16">
                        <c:v>0.33333333333333298</c:v>
                      </c:pt>
                      <c:pt idx="17">
                        <c:v>0.35416666666666702</c:v>
                      </c:pt>
                      <c:pt idx="18">
                        <c:v>0.375</c:v>
                      </c:pt>
                      <c:pt idx="19">
                        <c:v>0.39583333333333298</c:v>
                      </c:pt>
                      <c:pt idx="20">
                        <c:v>0.41666666666666702</c:v>
                      </c:pt>
                      <c:pt idx="21">
                        <c:v>0.4375</c:v>
                      </c:pt>
                      <c:pt idx="22">
                        <c:v>0.45833333333333298</c:v>
                      </c:pt>
                      <c:pt idx="23">
                        <c:v>0.47916666666666702</c:v>
                      </c:pt>
                      <c:pt idx="24">
                        <c:v>0.5</c:v>
                      </c:pt>
                      <c:pt idx="25">
                        <c:v>0.52083333333333304</c:v>
                      </c:pt>
                      <c:pt idx="26">
                        <c:v>0.54166666666666696</c:v>
                      </c:pt>
                      <c:pt idx="27">
                        <c:v>0.5625</c:v>
                      </c:pt>
                      <c:pt idx="28">
                        <c:v>0.58333333333333304</c:v>
                      </c:pt>
                      <c:pt idx="29">
                        <c:v>0.60416666666666696</c:v>
                      </c:pt>
                      <c:pt idx="30">
                        <c:v>0.625</c:v>
                      </c:pt>
                      <c:pt idx="31">
                        <c:v>0.64583333333333304</c:v>
                      </c:pt>
                      <c:pt idx="32">
                        <c:v>0.66666666666666696</c:v>
                      </c:pt>
                      <c:pt idx="33">
                        <c:v>0.6875</c:v>
                      </c:pt>
                      <c:pt idx="34">
                        <c:v>0.70833333333333304</c:v>
                      </c:pt>
                      <c:pt idx="35">
                        <c:v>0.72916666666666696</c:v>
                      </c:pt>
                      <c:pt idx="36">
                        <c:v>0.75</c:v>
                      </c:pt>
                      <c:pt idx="37">
                        <c:v>0.77083333333333304</c:v>
                      </c:pt>
                      <c:pt idx="38">
                        <c:v>0.79166666666666696</c:v>
                      </c:pt>
                      <c:pt idx="39">
                        <c:v>0.8125</c:v>
                      </c:pt>
                      <c:pt idx="40">
                        <c:v>0.83333333333333304</c:v>
                      </c:pt>
                      <c:pt idx="41">
                        <c:v>0.85416666666666696</c:v>
                      </c:pt>
                      <c:pt idx="42">
                        <c:v>0.875</c:v>
                      </c:pt>
                      <c:pt idx="43">
                        <c:v>0.89583333333333304</c:v>
                      </c:pt>
                      <c:pt idx="44">
                        <c:v>0.91666666666666696</c:v>
                      </c:pt>
                      <c:pt idx="45">
                        <c:v>0.9375</c:v>
                      </c:pt>
                      <c:pt idx="46">
                        <c:v>0.95833333333333304</c:v>
                      </c:pt>
                      <c:pt idx="47">
                        <c:v>0.97916666666666696</c:v>
                      </c:pt>
                    </c:numCache>
                  </c:numRef>
                </c:cat>
                <c:val>
                  <c:numRef>
                    <c:extLst xmlns:c15="http://schemas.microsoft.com/office/drawing/2012/chart">
                      <c:ext xmlns:c15="http://schemas.microsoft.com/office/drawing/2012/chart" uri="{02D57815-91ED-43cb-92C2-25804820EDAC}">
                        <c15:formulaRef>
                          <c15:sqref>'AG_Profile_kW '!$I$62:$BD$62</c15:sqref>
                        </c15:formulaRef>
                      </c:ext>
                    </c:extLst>
                    <c:numCache>
                      <c:formatCode>_-* #,##0_-;\-* #,##0_-;_-* "-"??_-;_-@_-</c:formatCode>
                      <c:ptCount val="4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numCache>
                  </c:numRef>
                </c:val>
                <c:extLst xmlns:c15="http://schemas.microsoft.com/office/drawing/2012/chart">
                  <c:ext xmlns:c16="http://schemas.microsoft.com/office/drawing/2014/chart" uri="{C3380CC4-5D6E-409C-BE32-E72D297353CC}">
                    <c16:uniqueId val="{00000002-0B41-48C3-B2CE-481655FB509B}"/>
                  </c:ext>
                </c:extLst>
              </c15:ser>
            </c15:filteredAreaSeries>
            <c15:filteredAreaSeries>
              <c15:ser>
                <c:idx val="3"/>
                <c:order val="3"/>
                <c:tx>
                  <c:strRef>
                    <c:extLst xmlns:c15="http://schemas.microsoft.com/office/drawing/2012/chart">
                      <c:ext xmlns:c15="http://schemas.microsoft.com/office/drawing/2012/chart" uri="{02D57815-91ED-43cb-92C2-25804820EDAC}">
                        <c15:formulaRef>
                          <c15:sqref>'AG_Profile_kW '!$H$63</c15:sqref>
                        </c15:formulaRef>
                      </c:ext>
                    </c:extLst>
                    <c:strCache>
                      <c:ptCount val="1"/>
                      <c:pt idx="0">
                        <c:v>Bus, Convenience Charging</c:v>
                      </c:pt>
                    </c:strCache>
                  </c:strRef>
                </c:tx>
                <c:spPr>
                  <a:solidFill>
                    <a:schemeClr val="accent4"/>
                  </a:solidFill>
                  <a:ln>
                    <a:noFill/>
                  </a:ln>
                  <a:effectLst/>
                </c:spPr>
                <c:cat>
                  <c:numRef>
                    <c:extLst xmlns:c15="http://schemas.microsoft.com/office/drawing/2012/chart">
                      <c:ext xmlns:c15="http://schemas.microsoft.com/office/drawing/2012/chart" uri="{02D57815-91ED-43cb-92C2-25804820EDAC}">
                        <c15:formulaRef>
                          <c15:sqref>'AG_Profile_kW '!$I$59:$BD$59</c15:sqref>
                        </c15:formulaRef>
                      </c:ext>
                    </c:extLst>
                    <c:numCache>
                      <c:formatCode>h:mm</c:formatCode>
                      <c:ptCount val="48"/>
                      <c:pt idx="0">
                        <c:v>0</c:v>
                      </c:pt>
                      <c:pt idx="1">
                        <c:v>2.0833333333333332E-2</c:v>
                      </c:pt>
                      <c:pt idx="2">
                        <c:v>4.1666666666666699E-2</c:v>
                      </c:pt>
                      <c:pt idx="3">
                        <c:v>6.25E-2</c:v>
                      </c:pt>
                      <c:pt idx="4">
                        <c:v>8.3333333333333301E-2</c:v>
                      </c:pt>
                      <c:pt idx="5">
                        <c:v>0.104166666666667</c:v>
                      </c:pt>
                      <c:pt idx="6">
                        <c:v>0.125</c:v>
                      </c:pt>
                      <c:pt idx="7">
                        <c:v>0.14583333333333301</c:v>
                      </c:pt>
                      <c:pt idx="8">
                        <c:v>0.16666666666666699</c:v>
                      </c:pt>
                      <c:pt idx="9">
                        <c:v>0.1875</c:v>
                      </c:pt>
                      <c:pt idx="10">
                        <c:v>0.20833333333333301</c:v>
                      </c:pt>
                      <c:pt idx="11">
                        <c:v>0.22916666666666666</c:v>
                      </c:pt>
                      <c:pt idx="12">
                        <c:v>0.25</c:v>
                      </c:pt>
                      <c:pt idx="13">
                        <c:v>0.27083333333333298</c:v>
                      </c:pt>
                      <c:pt idx="14">
                        <c:v>0.29166666666666702</c:v>
                      </c:pt>
                      <c:pt idx="15">
                        <c:v>0.3125</c:v>
                      </c:pt>
                      <c:pt idx="16">
                        <c:v>0.33333333333333298</c:v>
                      </c:pt>
                      <c:pt idx="17">
                        <c:v>0.35416666666666702</c:v>
                      </c:pt>
                      <c:pt idx="18">
                        <c:v>0.375</c:v>
                      </c:pt>
                      <c:pt idx="19">
                        <c:v>0.39583333333333298</c:v>
                      </c:pt>
                      <c:pt idx="20">
                        <c:v>0.41666666666666702</c:v>
                      </c:pt>
                      <c:pt idx="21">
                        <c:v>0.4375</c:v>
                      </c:pt>
                      <c:pt idx="22">
                        <c:v>0.45833333333333298</c:v>
                      </c:pt>
                      <c:pt idx="23">
                        <c:v>0.47916666666666702</c:v>
                      </c:pt>
                      <c:pt idx="24">
                        <c:v>0.5</c:v>
                      </c:pt>
                      <c:pt idx="25">
                        <c:v>0.52083333333333304</c:v>
                      </c:pt>
                      <c:pt idx="26">
                        <c:v>0.54166666666666696</c:v>
                      </c:pt>
                      <c:pt idx="27">
                        <c:v>0.5625</c:v>
                      </c:pt>
                      <c:pt idx="28">
                        <c:v>0.58333333333333304</c:v>
                      </c:pt>
                      <c:pt idx="29">
                        <c:v>0.60416666666666696</c:v>
                      </c:pt>
                      <c:pt idx="30">
                        <c:v>0.625</c:v>
                      </c:pt>
                      <c:pt idx="31">
                        <c:v>0.64583333333333304</c:v>
                      </c:pt>
                      <c:pt idx="32">
                        <c:v>0.66666666666666696</c:v>
                      </c:pt>
                      <c:pt idx="33">
                        <c:v>0.6875</c:v>
                      </c:pt>
                      <c:pt idx="34">
                        <c:v>0.70833333333333304</c:v>
                      </c:pt>
                      <c:pt idx="35">
                        <c:v>0.72916666666666696</c:v>
                      </c:pt>
                      <c:pt idx="36">
                        <c:v>0.75</c:v>
                      </c:pt>
                      <c:pt idx="37">
                        <c:v>0.77083333333333304</c:v>
                      </c:pt>
                      <c:pt idx="38">
                        <c:v>0.79166666666666696</c:v>
                      </c:pt>
                      <c:pt idx="39">
                        <c:v>0.8125</c:v>
                      </c:pt>
                      <c:pt idx="40">
                        <c:v>0.83333333333333304</c:v>
                      </c:pt>
                      <c:pt idx="41">
                        <c:v>0.85416666666666696</c:v>
                      </c:pt>
                      <c:pt idx="42">
                        <c:v>0.875</c:v>
                      </c:pt>
                      <c:pt idx="43">
                        <c:v>0.89583333333333304</c:v>
                      </c:pt>
                      <c:pt idx="44">
                        <c:v>0.91666666666666696</c:v>
                      </c:pt>
                      <c:pt idx="45">
                        <c:v>0.9375</c:v>
                      </c:pt>
                      <c:pt idx="46">
                        <c:v>0.95833333333333304</c:v>
                      </c:pt>
                      <c:pt idx="47">
                        <c:v>0.97916666666666696</c:v>
                      </c:pt>
                    </c:numCache>
                  </c:numRef>
                </c:cat>
                <c:val>
                  <c:numRef>
                    <c:extLst xmlns:c15="http://schemas.microsoft.com/office/drawing/2012/chart">
                      <c:ext xmlns:c15="http://schemas.microsoft.com/office/drawing/2012/chart" uri="{02D57815-91ED-43cb-92C2-25804820EDAC}">
                        <c15:formulaRef>
                          <c15:sqref>'AG_Profile_kW '!$I$63:$BD$63</c15:sqref>
                        </c15:formulaRef>
                      </c:ext>
                    </c:extLst>
                    <c:numCache>
                      <c:formatCode>_-* #,##0_-;\-* #,##0_-;_-* "-"??_-;_-@_-</c:formatCode>
                      <c:ptCount val="4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numCache>
                  </c:numRef>
                </c:val>
                <c:extLst xmlns:c15="http://schemas.microsoft.com/office/drawing/2012/chart">
                  <c:ext xmlns:c16="http://schemas.microsoft.com/office/drawing/2014/chart" uri="{C3380CC4-5D6E-409C-BE32-E72D297353CC}">
                    <c16:uniqueId val="{00000003-0B41-48C3-B2CE-481655FB509B}"/>
                  </c:ext>
                </c:extLst>
              </c15:ser>
            </c15:filteredAreaSeries>
            <c15:filteredAreaSeries>
              <c15:ser>
                <c:idx val="4"/>
                <c:order val="4"/>
                <c:tx>
                  <c:strRef>
                    <c:extLst xmlns:c15="http://schemas.microsoft.com/office/drawing/2012/chart">
                      <c:ext xmlns:c15="http://schemas.microsoft.com/office/drawing/2012/chart" uri="{02D57815-91ED-43cb-92C2-25804820EDAC}">
                        <c15:formulaRef>
                          <c15:sqref>'AG_Profile_kW '!$H$64</c15:sqref>
                        </c15:formulaRef>
                      </c:ext>
                    </c:extLst>
                    <c:strCache>
                      <c:ptCount val="1"/>
                      <c:pt idx="0">
                        <c:v>Bus, Daytime Charging</c:v>
                      </c:pt>
                    </c:strCache>
                  </c:strRef>
                </c:tx>
                <c:spPr>
                  <a:solidFill>
                    <a:schemeClr val="accent5"/>
                  </a:solidFill>
                  <a:ln>
                    <a:noFill/>
                  </a:ln>
                  <a:effectLst/>
                </c:spPr>
                <c:cat>
                  <c:numRef>
                    <c:extLst xmlns:c15="http://schemas.microsoft.com/office/drawing/2012/chart">
                      <c:ext xmlns:c15="http://schemas.microsoft.com/office/drawing/2012/chart" uri="{02D57815-91ED-43cb-92C2-25804820EDAC}">
                        <c15:formulaRef>
                          <c15:sqref>'AG_Profile_kW '!$I$59:$BD$59</c15:sqref>
                        </c15:formulaRef>
                      </c:ext>
                    </c:extLst>
                    <c:numCache>
                      <c:formatCode>h:mm</c:formatCode>
                      <c:ptCount val="48"/>
                      <c:pt idx="0">
                        <c:v>0</c:v>
                      </c:pt>
                      <c:pt idx="1">
                        <c:v>2.0833333333333332E-2</c:v>
                      </c:pt>
                      <c:pt idx="2">
                        <c:v>4.1666666666666699E-2</c:v>
                      </c:pt>
                      <c:pt idx="3">
                        <c:v>6.25E-2</c:v>
                      </c:pt>
                      <c:pt idx="4">
                        <c:v>8.3333333333333301E-2</c:v>
                      </c:pt>
                      <c:pt idx="5">
                        <c:v>0.104166666666667</c:v>
                      </c:pt>
                      <c:pt idx="6">
                        <c:v>0.125</c:v>
                      </c:pt>
                      <c:pt idx="7">
                        <c:v>0.14583333333333301</c:v>
                      </c:pt>
                      <c:pt idx="8">
                        <c:v>0.16666666666666699</c:v>
                      </c:pt>
                      <c:pt idx="9">
                        <c:v>0.1875</c:v>
                      </c:pt>
                      <c:pt idx="10">
                        <c:v>0.20833333333333301</c:v>
                      </c:pt>
                      <c:pt idx="11">
                        <c:v>0.22916666666666666</c:v>
                      </c:pt>
                      <c:pt idx="12">
                        <c:v>0.25</c:v>
                      </c:pt>
                      <c:pt idx="13">
                        <c:v>0.27083333333333298</c:v>
                      </c:pt>
                      <c:pt idx="14">
                        <c:v>0.29166666666666702</c:v>
                      </c:pt>
                      <c:pt idx="15">
                        <c:v>0.3125</c:v>
                      </c:pt>
                      <c:pt idx="16">
                        <c:v>0.33333333333333298</c:v>
                      </c:pt>
                      <c:pt idx="17">
                        <c:v>0.35416666666666702</c:v>
                      </c:pt>
                      <c:pt idx="18">
                        <c:v>0.375</c:v>
                      </c:pt>
                      <c:pt idx="19">
                        <c:v>0.39583333333333298</c:v>
                      </c:pt>
                      <c:pt idx="20">
                        <c:v>0.41666666666666702</c:v>
                      </c:pt>
                      <c:pt idx="21">
                        <c:v>0.4375</c:v>
                      </c:pt>
                      <c:pt idx="22">
                        <c:v>0.45833333333333298</c:v>
                      </c:pt>
                      <c:pt idx="23">
                        <c:v>0.47916666666666702</c:v>
                      </c:pt>
                      <c:pt idx="24">
                        <c:v>0.5</c:v>
                      </c:pt>
                      <c:pt idx="25">
                        <c:v>0.52083333333333304</c:v>
                      </c:pt>
                      <c:pt idx="26">
                        <c:v>0.54166666666666696</c:v>
                      </c:pt>
                      <c:pt idx="27">
                        <c:v>0.5625</c:v>
                      </c:pt>
                      <c:pt idx="28">
                        <c:v>0.58333333333333304</c:v>
                      </c:pt>
                      <c:pt idx="29">
                        <c:v>0.60416666666666696</c:v>
                      </c:pt>
                      <c:pt idx="30">
                        <c:v>0.625</c:v>
                      </c:pt>
                      <c:pt idx="31">
                        <c:v>0.64583333333333304</c:v>
                      </c:pt>
                      <c:pt idx="32">
                        <c:v>0.66666666666666696</c:v>
                      </c:pt>
                      <c:pt idx="33">
                        <c:v>0.6875</c:v>
                      </c:pt>
                      <c:pt idx="34">
                        <c:v>0.70833333333333304</c:v>
                      </c:pt>
                      <c:pt idx="35">
                        <c:v>0.72916666666666696</c:v>
                      </c:pt>
                      <c:pt idx="36">
                        <c:v>0.75</c:v>
                      </c:pt>
                      <c:pt idx="37">
                        <c:v>0.77083333333333304</c:v>
                      </c:pt>
                      <c:pt idx="38">
                        <c:v>0.79166666666666696</c:v>
                      </c:pt>
                      <c:pt idx="39">
                        <c:v>0.8125</c:v>
                      </c:pt>
                      <c:pt idx="40">
                        <c:v>0.83333333333333304</c:v>
                      </c:pt>
                      <c:pt idx="41">
                        <c:v>0.85416666666666696</c:v>
                      </c:pt>
                      <c:pt idx="42">
                        <c:v>0.875</c:v>
                      </c:pt>
                      <c:pt idx="43">
                        <c:v>0.89583333333333304</c:v>
                      </c:pt>
                      <c:pt idx="44">
                        <c:v>0.91666666666666696</c:v>
                      </c:pt>
                      <c:pt idx="45">
                        <c:v>0.9375</c:v>
                      </c:pt>
                      <c:pt idx="46">
                        <c:v>0.95833333333333304</c:v>
                      </c:pt>
                      <c:pt idx="47">
                        <c:v>0.97916666666666696</c:v>
                      </c:pt>
                    </c:numCache>
                  </c:numRef>
                </c:cat>
                <c:val>
                  <c:numRef>
                    <c:extLst xmlns:c15="http://schemas.microsoft.com/office/drawing/2012/chart">
                      <c:ext xmlns:c15="http://schemas.microsoft.com/office/drawing/2012/chart" uri="{02D57815-91ED-43cb-92C2-25804820EDAC}">
                        <c15:formulaRef>
                          <c15:sqref>'AG_Profile_kW '!$I$64:$BD$64</c15:sqref>
                        </c15:formulaRef>
                      </c:ext>
                    </c:extLst>
                    <c:numCache>
                      <c:formatCode>_-* #,##0_-;\-* #,##0_-;_-* "-"??_-;_-@_-</c:formatCode>
                      <c:ptCount val="4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numCache>
                  </c:numRef>
                </c:val>
                <c:extLst xmlns:c15="http://schemas.microsoft.com/office/drawing/2012/chart">
                  <c:ext xmlns:c16="http://schemas.microsoft.com/office/drawing/2014/chart" uri="{C3380CC4-5D6E-409C-BE32-E72D297353CC}">
                    <c16:uniqueId val="{00000004-0B41-48C3-B2CE-481655FB509B}"/>
                  </c:ext>
                </c:extLst>
              </c15:ser>
            </c15:filteredAreaSeries>
            <c15:filteredAreaSeries>
              <c15:ser>
                <c:idx val="5"/>
                <c:order val="5"/>
                <c:tx>
                  <c:strRef>
                    <c:extLst xmlns:c15="http://schemas.microsoft.com/office/drawing/2012/chart">
                      <c:ext xmlns:c15="http://schemas.microsoft.com/office/drawing/2012/chart" uri="{02D57815-91ED-43cb-92C2-25804820EDAC}">
                        <c15:formulaRef>
                          <c15:sqref>'AG_Profile_kW '!$H$65</c15:sqref>
                        </c15:formulaRef>
                      </c:ext>
                    </c:extLst>
                    <c:strCache>
                      <c:ptCount val="1"/>
                      <c:pt idx="0">
                        <c:v>Bus, Highway Fast Charging</c:v>
                      </c:pt>
                    </c:strCache>
                  </c:strRef>
                </c:tx>
                <c:spPr>
                  <a:solidFill>
                    <a:schemeClr val="accent6"/>
                  </a:solidFill>
                  <a:ln>
                    <a:noFill/>
                  </a:ln>
                  <a:effectLst/>
                </c:spPr>
                <c:cat>
                  <c:numRef>
                    <c:extLst xmlns:c15="http://schemas.microsoft.com/office/drawing/2012/chart">
                      <c:ext xmlns:c15="http://schemas.microsoft.com/office/drawing/2012/chart" uri="{02D57815-91ED-43cb-92C2-25804820EDAC}">
                        <c15:formulaRef>
                          <c15:sqref>'AG_Profile_kW '!$I$59:$BD$59</c15:sqref>
                        </c15:formulaRef>
                      </c:ext>
                    </c:extLst>
                    <c:numCache>
                      <c:formatCode>h:mm</c:formatCode>
                      <c:ptCount val="48"/>
                      <c:pt idx="0">
                        <c:v>0</c:v>
                      </c:pt>
                      <c:pt idx="1">
                        <c:v>2.0833333333333332E-2</c:v>
                      </c:pt>
                      <c:pt idx="2">
                        <c:v>4.1666666666666699E-2</c:v>
                      </c:pt>
                      <c:pt idx="3">
                        <c:v>6.25E-2</c:v>
                      </c:pt>
                      <c:pt idx="4">
                        <c:v>8.3333333333333301E-2</c:v>
                      </c:pt>
                      <c:pt idx="5">
                        <c:v>0.104166666666667</c:v>
                      </c:pt>
                      <c:pt idx="6">
                        <c:v>0.125</c:v>
                      </c:pt>
                      <c:pt idx="7">
                        <c:v>0.14583333333333301</c:v>
                      </c:pt>
                      <c:pt idx="8">
                        <c:v>0.16666666666666699</c:v>
                      </c:pt>
                      <c:pt idx="9">
                        <c:v>0.1875</c:v>
                      </c:pt>
                      <c:pt idx="10">
                        <c:v>0.20833333333333301</c:v>
                      </c:pt>
                      <c:pt idx="11">
                        <c:v>0.22916666666666666</c:v>
                      </c:pt>
                      <c:pt idx="12">
                        <c:v>0.25</c:v>
                      </c:pt>
                      <c:pt idx="13">
                        <c:v>0.27083333333333298</c:v>
                      </c:pt>
                      <c:pt idx="14">
                        <c:v>0.29166666666666702</c:v>
                      </c:pt>
                      <c:pt idx="15">
                        <c:v>0.3125</c:v>
                      </c:pt>
                      <c:pt idx="16">
                        <c:v>0.33333333333333298</c:v>
                      </c:pt>
                      <c:pt idx="17">
                        <c:v>0.35416666666666702</c:v>
                      </c:pt>
                      <c:pt idx="18">
                        <c:v>0.375</c:v>
                      </c:pt>
                      <c:pt idx="19">
                        <c:v>0.39583333333333298</c:v>
                      </c:pt>
                      <c:pt idx="20">
                        <c:v>0.41666666666666702</c:v>
                      </c:pt>
                      <c:pt idx="21">
                        <c:v>0.4375</c:v>
                      </c:pt>
                      <c:pt idx="22">
                        <c:v>0.45833333333333298</c:v>
                      </c:pt>
                      <c:pt idx="23">
                        <c:v>0.47916666666666702</c:v>
                      </c:pt>
                      <c:pt idx="24">
                        <c:v>0.5</c:v>
                      </c:pt>
                      <c:pt idx="25">
                        <c:v>0.52083333333333304</c:v>
                      </c:pt>
                      <c:pt idx="26">
                        <c:v>0.54166666666666696</c:v>
                      </c:pt>
                      <c:pt idx="27">
                        <c:v>0.5625</c:v>
                      </c:pt>
                      <c:pt idx="28">
                        <c:v>0.58333333333333304</c:v>
                      </c:pt>
                      <c:pt idx="29">
                        <c:v>0.60416666666666696</c:v>
                      </c:pt>
                      <c:pt idx="30">
                        <c:v>0.625</c:v>
                      </c:pt>
                      <c:pt idx="31">
                        <c:v>0.64583333333333304</c:v>
                      </c:pt>
                      <c:pt idx="32">
                        <c:v>0.66666666666666696</c:v>
                      </c:pt>
                      <c:pt idx="33">
                        <c:v>0.6875</c:v>
                      </c:pt>
                      <c:pt idx="34">
                        <c:v>0.70833333333333304</c:v>
                      </c:pt>
                      <c:pt idx="35">
                        <c:v>0.72916666666666696</c:v>
                      </c:pt>
                      <c:pt idx="36">
                        <c:v>0.75</c:v>
                      </c:pt>
                      <c:pt idx="37">
                        <c:v>0.77083333333333304</c:v>
                      </c:pt>
                      <c:pt idx="38">
                        <c:v>0.79166666666666696</c:v>
                      </c:pt>
                      <c:pt idx="39">
                        <c:v>0.8125</c:v>
                      </c:pt>
                      <c:pt idx="40">
                        <c:v>0.83333333333333304</c:v>
                      </c:pt>
                      <c:pt idx="41">
                        <c:v>0.85416666666666696</c:v>
                      </c:pt>
                      <c:pt idx="42">
                        <c:v>0.875</c:v>
                      </c:pt>
                      <c:pt idx="43">
                        <c:v>0.89583333333333304</c:v>
                      </c:pt>
                      <c:pt idx="44">
                        <c:v>0.91666666666666696</c:v>
                      </c:pt>
                      <c:pt idx="45">
                        <c:v>0.9375</c:v>
                      </c:pt>
                      <c:pt idx="46">
                        <c:v>0.95833333333333304</c:v>
                      </c:pt>
                      <c:pt idx="47">
                        <c:v>0.97916666666666696</c:v>
                      </c:pt>
                    </c:numCache>
                  </c:numRef>
                </c:cat>
                <c:val>
                  <c:numRef>
                    <c:extLst xmlns:c15="http://schemas.microsoft.com/office/drawing/2012/chart">
                      <c:ext xmlns:c15="http://schemas.microsoft.com/office/drawing/2012/chart" uri="{02D57815-91ED-43cb-92C2-25804820EDAC}">
                        <c15:formulaRef>
                          <c15:sqref>'AG_Profile_kW '!$I$65:$BD$65</c15:sqref>
                        </c15:formulaRef>
                      </c:ext>
                    </c:extLst>
                    <c:numCache>
                      <c:formatCode>_-* #,##0_-;\-* #,##0_-;_-* "-"??_-;_-@_-</c:formatCode>
                      <c:ptCount val="4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numCache>
                  </c:numRef>
                </c:val>
                <c:extLst xmlns:c15="http://schemas.microsoft.com/office/drawing/2012/chart">
                  <c:ext xmlns:c16="http://schemas.microsoft.com/office/drawing/2014/chart" uri="{C3380CC4-5D6E-409C-BE32-E72D297353CC}">
                    <c16:uniqueId val="{00000005-0B41-48C3-B2CE-481655FB509B}"/>
                  </c:ext>
                </c:extLst>
              </c15:ser>
            </c15:filteredAreaSeries>
            <c15:filteredAreaSeries>
              <c15:ser>
                <c:idx val="8"/>
                <c:order val="8"/>
                <c:tx>
                  <c:strRef>
                    <c:extLst xmlns:c15="http://schemas.microsoft.com/office/drawing/2012/chart">
                      <c:ext xmlns:c15="http://schemas.microsoft.com/office/drawing/2012/chart" uri="{02D57815-91ED-43cb-92C2-25804820EDAC}">
                        <c15:formulaRef>
                          <c15:sqref>'AG_Profile_kW '!$H$68</c15:sqref>
                        </c15:formulaRef>
                      </c:ext>
                    </c:extLst>
                    <c:strCache>
                      <c:ptCount val="1"/>
                      <c:pt idx="0">
                        <c:v>Large Light Commercial, Highway Fast Charging</c:v>
                      </c:pt>
                    </c:strCache>
                  </c:strRef>
                </c:tx>
                <c:spPr>
                  <a:solidFill>
                    <a:schemeClr val="accent3">
                      <a:lumMod val="60000"/>
                    </a:schemeClr>
                  </a:solidFill>
                  <a:ln>
                    <a:noFill/>
                  </a:ln>
                  <a:effectLst/>
                </c:spPr>
                <c:cat>
                  <c:numRef>
                    <c:extLst xmlns:c15="http://schemas.microsoft.com/office/drawing/2012/chart">
                      <c:ext xmlns:c15="http://schemas.microsoft.com/office/drawing/2012/chart" uri="{02D57815-91ED-43cb-92C2-25804820EDAC}">
                        <c15:formulaRef>
                          <c15:sqref>'AG_Profile_kW '!$I$59:$BD$59</c15:sqref>
                        </c15:formulaRef>
                      </c:ext>
                    </c:extLst>
                    <c:numCache>
                      <c:formatCode>h:mm</c:formatCode>
                      <c:ptCount val="48"/>
                      <c:pt idx="0">
                        <c:v>0</c:v>
                      </c:pt>
                      <c:pt idx="1">
                        <c:v>2.0833333333333332E-2</c:v>
                      </c:pt>
                      <c:pt idx="2">
                        <c:v>4.1666666666666699E-2</c:v>
                      </c:pt>
                      <c:pt idx="3">
                        <c:v>6.25E-2</c:v>
                      </c:pt>
                      <c:pt idx="4">
                        <c:v>8.3333333333333301E-2</c:v>
                      </c:pt>
                      <c:pt idx="5">
                        <c:v>0.104166666666667</c:v>
                      </c:pt>
                      <c:pt idx="6">
                        <c:v>0.125</c:v>
                      </c:pt>
                      <c:pt idx="7">
                        <c:v>0.14583333333333301</c:v>
                      </c:pt>
                      <c:pt idx="8">
                        <c:v>0.16666666666666699</c:v>
                      </c:pt>
                      <c:pt idx="9">
                        <c:v>0.1875</c:v>
                      </c:pt>
                      <c:pt idx="10">
                        <c:v>0.20833333333333301</c:v>
                      </c:pt>
                      <c:pt idx="11">
                        <c:v>0.22916666666666666</c:v>
                      </c:pt>
                      <c:pt idx="12">
                        <c:v>0.25</c:v>
                      </c:pt>
                      <c:pt idx="13">
                        <c:v>0.27083333333333298</c:v>
                      </c:pt>
                      <c:pt idx="14">
                        <c:v>0.29166666666666702</c:v>
                      </c:pt>
                      <c:pt idx="15">
                        <c:v>0.3125</c:v>
                      </c:pt>
                      <c:pt idx="16">
                        <c:v>0.33333333333333298</c:v>
                      </c:pt>
                      <c:pt idx="17">
                        <c:v>0.35416666666666702</c:v>
                      </c:pt>
                      <c:pt idx="18">
                        <c:v>0.375</c:v>
                      </c:pt>
                      <c:pt idx="19">
                        <c:v>0.39583333333333298</c:v>
                      </c:pt>
                      <c:pt idx="20">
                        <c:v>0.41666666666666702</c:v>
                      </c:pt>
                      <c:pt idx="21">
                        <c:v>0.4375</c:v>
                      </c:pt>
                      <c:pt idx="22">
                        <c:v>0.45833333333333298</c:v>
                      </c:pt>
                      <c:pt idx="23">
                        <c:v>0.47916666666666702</c:v>
                      </c:pt>
                      <c:pt idx="24">
                        <c:v>0.5</c:v>
                      </c:pt>
                      <c:pt idx="25">
                        <c:v>0.52083333333333304</c:v>
                      </c:pt>
                      <c:pt idx="26">
                        <c:v>0.54166666666666696</c:v>
                      </c:pt>
                      <c:pt idx="27">
                        <c:v>0.5625</c:v>
                      </c:pt>
                      <c:pt idx="28">
                        <c:v>0.58333333333333304</c:v>
                      </c:pt>
                      <c:pt idx="29">
                        <c:v>0.60416666666666696</c:v>
                      </c:pt>
                      <c:pt idx="30">
                        <c:v>0.625</c:v>
                      </c:pt>
                      <c:pt idx="31">
                        <c:v>0.64583333333333304</c:v>
                      </c:pt>
                      <c:pt idx="32">
                        <c:v>0.66666666666666696</c:v>
                      </c:pt>
                      <c:pt idx="33">
                        <c:v>0.6875</c:v>
                      </c:pt>
                      <c:pt idx="34">
                        <c:v>0.70833333333333304</c:v>
                      </c:pt>
                      <c:pt idx="35">
                        <c:v>0.72916666666666696</c:v>
                      </c:pt>
                      <c:pt idx="36">
                        <c:v>0.75</c:v>
                      </c:pt>
                      <c:pt idx="37">
                        <c:v>0.77083333333333304</c:v>
                      </c:pt>
                      <c:pt idx="38">
                        <c:v>0.79166666666666696</c:v>
                      </c:pt>
                      <c:pt idx="39">
                        <c:v>0.8125</c:v>
                      </c:pt>
                      <c:pt idx="40">
                        <c:v>0.83333333333333304</c:v>
                      </c:pt>
                      <c:pt idx="41">
                        <c:v>0.85416666666666696</c:v>
                      </c:pt>
                      <c:pt idx="42">
                        <c:v>0.875</c:v>
                      </c:pt>
                      <c:pt idx="43">
                        <c:v>0.89583333333333304</c:v>
                      </c:pt>
                      <c:pt idx="44">
                        <c:v>0.91666666666666696</c:v>
                      </c:pt>
                      <c:pt idx="45">
                        <c:v>0.9375</c:v>
                      </c:pt>
                      <c:pt idx="46">
                        <c:v>0.95833333333333304</c:v>
                      </c:pt>
                      <c:pt idx="47">
                        <c:v>0.97916666666666696</c:v>
                      </c:pt>
                    </c:numCache>
                  </c:numRef>
                </c:cat>
                <c:val>
                  <c:numRef>
                    <c:extLst xmlns:c15="http://schemas.microsoft.com/office/drawing/2012/chart">
                      <c:ext xmlns:c15="http://schemas.microsoft.com/office/drawing/2012/chart" uri="{02D57815-91ED-43cb-92C2-25804820EDAC}">
                        <c15:formulaRef>
                          <c15:sqref>'AG_Profile_kW '!$I$68:$BD$68</c15:sqref>
                        </c15:formulaRef>
                      </c:ext>
                    </c:extLst>
                    <c:numCache>
                      <c:formatCode>_-* #,##0_-;\-* #,##0_-;_-* "-"??_-;_-@_-</c:formatCode>
                      <c:ptCount val="48"/>
                      <c:pt idx="0">
                        <c:v>2186.7758052041067</c:v>
                      </c:pt>
                      <c:pt idx="1">
                        <c:v>2145.7769364735959</c:v>
                      </c:pt>
                      <c:pt idx="2">
                        <c:v>2104.7780677430856</c:v>
                      </c:pt>
                      <c:pt idx="3">
                        <c:v>2091.4298073257851</c:v>
                      </c:pt>
                      <c:pt idx="4">
                        <c:v>2078.0814362383217</c:v>
                      </c:pt>
                      <c:pt idx="5">
                        <c:v>2098.3656171357775</c:v>
                      </c:pt>
                      <c:pt idx="6">
                        <c:v>2118.6497980332342</c:v>
                      </c:pt>
                      <c:pt idx="7">
                        <c:v>2170.2902669949463</c:v>
                      </c:pt>
                      <c:pt idx="8">
                        <c:v>2221.9306252864953</c:v>
                      </c:pt>
                      <c:pt idx="9">
                        <c:v>2459.7162063418559</c:v>
                      </c:pt>
                      <c:pt idx="10">
                        <c:v>2697.501787397216</c:v>
                      </c:pt>
                      <c:pt idx="11">
                        <c:v>3501.2380941892025</c:v>
                      </c:pt>
                      <c:pt idx="12">
                        <c:v>4304.9744009811875</c:v>
                      </c:pt>
                      <c:pt idx="13">
                        <c:v>5183.757030931165</c:v>
                      </c:pt>
                      <c:pt idx="14">
                        <c:v>6062.5396608811407</c:v>
                      </c:pt>
                      <c:pt idx="15">
                        <c:v>7128.4833550247122</c:v>
                      </c:pt>
                      <c:pt idx="16">
                        <c:v>8194.4271598384457</c:v>
                      </c:pt>
                      <c:pt idx="17">
                        <c:v>8910.150363108356</c:v>
                      </c:pt>
                      <c:pt idx="18">
                        <c:v>9625.8736770484302</c:v>
                      </c:pt>
                      <c:pt idx="19">
                        <c:v>9833.5454639639465</c:v>
                      </c:pt>
                      <c:pt idx="20">
                        <c:v>10041.217250879463</c:v>
                      </c:pt>
                      <c:pt idx="21">
                        <c:v>10179.226707415886</c:v>
                      </c:pt>
                      <c:pt idx="22">
                        <c:v>10317.236274622474</c:v>
                      </c:pt>
                      <c:pt idx="23">
                        <c:v>10381.330235730455</c:v>
                      </c:pt>
                      <c:pt idx="24">
                        <c:v>10445.4243075086</c:v>
                      </c:pt>
                      <c:pt idx="25">
                        <c:v>10389.782669459582</c:v>
                      </c:pt>
                      <c:pt idx="26">
                        <c:v>10334.141031410567</c:v>
                      </c:pt>
                      <c:pt idx="27">
                        <c:v>10223.278523273751</c:v>
                      </c:pt>
                      <c:pt idx="28">
                        <c:v>10112.416015136936</c:v>
                      </c:pt>
                      <c:pt idx="29">
                        <c:v>9969.3046640681041</c:v>
                      </c:pt>
                      <c:pt idx="30">
                        <c:v>9826.1933129992703</c:v>
                      </c:pt>
                      <c:pt idx="31">
                        <c:v>9570.9252769029063</c:v>
                      </c:pt>
                      <c:pt idx="32">
                        <c:v>9315.6572408065422</c:v>
                      </c:pt>
                      <c:pt idx="33">
                        <c:v>8676.2428859186075</c:v>
                      </c:pt>
                      <c:pt idx="34">
                        <c:v>8036.8285310306737</c:v>
                      </c:pt>
                      <c:pt idx="35">
                        <c:v>7024.5339693143942</c:v>
                      </c:pt>
                      <c:pt idx="36">
                        <c:v>6012.2394075981156</c:v>
                      </c:pt>
                      <c:pt idx="37">
                        <c:v>5625.3793457299889</c:v>
                      </c:pt>
                      <c:pt idx="38">
                        <c:v>5238.5191731916993</c:v>
                      </c:pt>
                      <c:pt idx="39">
                        <c:v>4951.2013897872594</c:v>
                      </c:pt>
                      <c:pt idx="40">
                        <c:v>4663.8836063828194</c:v>
                      </c:pt>
                      <c:pt idx="41">
                        <c:v>3995.8263744966953</c:v>
                      </c:pt>
                      <c:pt idx="42">
                        <c:v>3327.7692532807328</c:v>
                      </c:pt>
                      <c:pt idx="43">
                        <c:v>3002.9135891655674</c:v>
                      </c:pt>
                      <c:pt idx="44">
                        <c:v>2678.0580357205654</c:v>
                      </c:pt>
                      <c:pt idx="45">
                        <c:v>2484.8464123539575</c:v>
                      </c:pt>
                      <c:pt idx="46">
                        <c:v>2291.6348996575134</c:v>
                      </c:pt>
                      <c:pt idx="47">
                        <c:v>2239.2053524308099</c:v>
                      </c:pt>
                    </c:numCache>
                  </c:numRef>
                </c:val>
                <c:extLst xmlns:c15="http://schemas.microsoft.com/office/drawing/2012/chart">
                  <c:ext xmlns:c16="http://schemas.microsoft.com/office/drawing/2014/chart" uri="{C3380CC4-5D6E-409C-BE32-E72D297353CC}">
                    <c16:uniqueId val="{00000008-0B41-48C3-B2CE-481655FB509B}"/>
                  </c:ext>
                </c:extLst>
              </c15:ser>
            </c15:filteredAreaSeries>
            <c15:filteredAreaSeries>
              <c15:ser>
                <c:idx val="12"/>
                <c:order val="12"/>
                <c:tx>
                  <c:strRef>
                    <c:extLst xmlns:c15="http://schemas.microsoft.com/office/drawing/2012/chart">
                      <c:ext xmlns:c15="http://schemas.microsoft.com/office/drawing/2012/chart" uri="{02D57815-91ED-43cb-92C2-25804820EDAC}">
                        <c15:formulaRef>
                          <c15:sqref>'AG_Profile_kW '!$H$72</c15:sqref>
                        </c15:formulaRef>
                      </c:ext>
                    </c:extLst>
                    <c:strCache>
                      <c:ptCount val="1"/>
                      <c:pt idx="0">
                        <c:v>Large Residential, Highway Fast Charging</c:v>
                      </c:pt>
                    </c:strCache>
                  </c:strRef>
                </c:tx>
                <c:spPr>
                  <a:solidFill>
                    <a:schemeClr val="accent1">
                      <a:lumMod val="80000"/>
                      <a:lumOff val="20000"/>
                    </a:schemeClr>
                  </a:solidFill>
                  <a:ln>
                    <a:noFill/>
                  </a:ln>
                  <a:effectLst/>
                </c:spPr>
                <c:cat>
                  <c:numRef>
                    <c:extLst xmlns:c15="http://schemas.microsoft.com/office/drawing/2012/chart">
                      <c:ext xmlns:c15="http://schemas.microsoft.com/office/drawing/2012/chart" uri="{02D57815-91ED-43cb-92C2-25804820EDAC}">
                        <c15:formulaRef>
                          <c15:sqref>'AG_Profile_kW '!$I$59:$BD$59</c15:sqref>
                        </c15:formulaRef>
                      </c:ext>
                    </c:extLst>
                    <c:numCache>
                      <c:formatCode>h:mm</c:formatCode>
                      <c:ptCount val="48"/>
                      <c:pt idx="0">
                        <c:v>0</c:v>
                      </c:pt>
                      <c:pt idx="1">
                        <c:v>2.0833333333333332E-2</c:v>
                      </c:pt>
                      <c:pt idx="2">
                        <c:v>4.1666666666666699E-2</c:v>
                      </c:pt>
                      <c:pt idx="3">
                        <c:v>6.25E-2</c:v>
                      </c:pt>
                      <c:pt idx="4">
                        <c:v>8.3333333333333301E-2</c:v>
                      </c:pt>
                      <c:pt idx="5">
                        <c:v>0.104166666666667</c:v>
                      </c:pt>
                      <c:pt idx="6">
                        <c:v>0.125</c:v>
                      </c:pt>
                      <c:pt idx="7">
                        <c:v>0.14583333333333301</c:v>
                      </c:pt>
                      <c:pt idx="8">
                        <c:v>0.16666666666666699</c:v>
                      </c:pt>
                      <c:pt idx="9">
                        <c:v>0.1875</c:v>
                      </c:pt>
                      <c:pt idx="10">
                        <c:v>0.20833333333333301</c:v>
                      </c:pt>
                      <c:pt idx="11">
                        <c:v>0.22916666666666666</c:v>
                      </c:pt>
                      <c:pt idx="12">
                        <c:v>0.25</c:v>
                      </c:pt>
                      <c:pt idx="13">
                        <c:v>0.27083333333333298</c:v>
                      </c:pt>
                      <c:pt idx="14">
                        <c:v>0.29166666666666702</c:v>
                      </c:pt>
                      <c:pt idx="15">
                        <c:v>0.3125</c:v>
                      </c:pt>
                      <c:pt idx="16">
                        <c:v>0.33333333333333298</c:v>
                      </c:pt>
                      <c:pt idx="17">
                        <c:v>0.35416666666666702</c:v>
                      </c:pt>
                      <c:pt idx="18">
                        <c:v>0.375</c:v>
                      </c:pt>
                      <c:pt idx="19">
                        <c:v>0.39583333333333298</c:v>
                      </c:pt>
                      <c:pt idx="20">
                        <c:v>0.41666666666666702</c:v>
                      </c:pt>
                      <c:pt idx="21">
                        <c:v>0.4375</c:v>
                      </c:pt>
                      <c:pt idx="22">
                        <c:v>0.45833333333333298</c:v>
                      </c:pt>
                      <c:pt idx="23">
                        <c:v>0.47916666666666702</c:v>
                      </c:pt>
                      <c:pt idx="24">
                        <c:v>0.5</c:v>
                      </c:pt>
                      <c:pt idx="25">
                        <c:v>0.52083333333333304</c:v>
                      </c:pt>
                      <c:pt idx="26">
                        <c:v>0.54166666666666696</c:v>
                      </c:pt>
                      <c:pt idx="27">
                        <c:v>0.5625</c:v>
                      </c:pt>
                      <c:pt idx="28">
                        <c:v>0.58333333333333304</c:v>
                      </c:pt>
                      <c:pt idx="29">
                        <c:v>0.60416666666666696</c:v>
                      </c:pt>
                      <c:pt idx="30">
                        <c:v>0.625</c:v>
                      </c:pt>
                      <c:pt idx="31">
                        <c:v>0.64583333333333304</c:v>
                      </c:pt>
                      <c:pt idx="32">
                        <c:v>0.66666666666666696</c:v>
                      </c:pt>
                      <c:pt idx="33">
                        <c:v>0.6875</c:v>
                      </c:pt>
                      <c:pt idx="34">
                        <c:v>0.70833333333333304</c:v>
                      </c:pt>
                      <c:pt idx="35">
                        <c:v>0.72916666666666696</c:v>
                      </c:pt>
                      <c:pt idx="36">
                        <c:v>0.75</c:v>
                      </c:pt>
                      <c:pt idx="37">
                        <c:v>0.77083333333333304</c:v>
                      </c:pt>
                      <c:pt idx="38">
                        <c:v>0.79166666666666696</c:v>
                      </c:pt>
                      <c:pt idx="39">
                        <c:v>0.8125</c:v>
                      </c:pt>
                      <c:pt idx="40">
                        <c:v>0.83333333333333304</c:v>
                      </c:pt>
                      <c:pt idx="41">
                        <c:v>0.85416666666666696</c:v>
                      </c:pt>
                      <c:pt idx="42">
                        <c:v>0.875</c:v>
                      </c:pt>
                      <c:pt idx="43">
                        <c:v>0.89583333333333304</c:v>
                      </c:pt>
                      <c:pt idx="44">
                        <c:v>0.91666666666666696</c:v>
                      </c:pt>
                      <c:pt idx="45">
                        <c:v>0.9375</c:v>
                      </c:pt>
                      <c:pt idx="46">
                        <c:v>0.95833333333333304</c:v>
                      </c:pt>
                      <c:pt idx="47">
                        <c:v>0.97916666666666696</c:v>
                      </c:pt>
                    </c:numCache>
                  </c:numRef>
                </c:cat>
                <c:val>
                  <c:numRef>
                    <c:extLst xmlns:c15="http://schemas.microsoft.com/office/drawing/2012/chart">
                      <c:ext xmlns:c15="http://schemas.microsoft.com/office/drawing/2012/chart" uri="{02D57815-91ED-43cb-92C2-25804820EDAC}">
                        <c15:formulaRef>
                          <c15:sqref>'AG_Profile_kW '!$I$72:$BD$72</c15:sqref>
                        </c15:formulaRef>
                      </c:ext>
                    </c:extLst>
                    <c:numCache>
                      <c:formatCode>_-* #,##0_-;\-* #,##0_-;_-* "-"??_-;_-@_-</c:formatCode>
                      <c:ptCount val="4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numCache>
                  </c:numRef>
                </c:val>
                <c:extLst xmlns:c15="http://schemas.microsoft.com/office/drawing/2012/chart">
                  <c:ext xmlns:c16="http://schemas.microsoft.com/office/drawing/2014/chart" uri="{C3380CC4-5D6E-409C-BE32-E72D297353CC}">
                    <c16:uniqueId val="{0000000C-0B41-48C3-B2CE-481655FB509B}"/>
                  </c:ext>
                </c:extLst>
              </c15:ser>
            </c15:filteredAreaSeries>
            <c15:filteredAreaSeries>
              <c15:ser>
                <c:idx val="14"/>
                <c:order val="14"/>
                <c:tx>
                  <c:strRef>
                    <c:extLst xmlns:c15="http://schemas.microsoft.com/office/drawing/2012/chart">
                      <c:ext xmlns:c15="http://schemas.microsoft.com/office/drawing/2012/chart" uri="{02D57815-91ED-43cb-92C2-25804820EDAC}">
                        <c15:formulaRef>
                          <c15:sqref>'AG_Profile_kW '!$H$74</c15:sqref>
                        </c15:formulaRef>
                      </c:ext>
                    </c:extLst>
                    <c:strCache>
                      <c:ptCount val="1"/>
                      <c:pt idx="0">
                        <c:v>Large Residential, Vehicle to Grid</c:v>
                      </c:pt>
                    </c:strCache>
                  </c:strRef>
                </c:tx>
                <c:spPr>
                  <a:solidFill>
                    <a:schemeClr val="accent3">
                      <a:lumMod val="80000"/>
                      <a:lumOff val="20000"/>
                    </a:schemeClr>
                  </a:solidFill>
                  <a:ln>
                    <a:noFill/>
                  </a:ln>
                  <a:effectLst/>
                </c:spPr>
                <c:cat>
                  <c:numRef>
                    <c:extLst xmlns:c15="http://schemas.microsoft.com/office/drawing/2012/chart">
                      <c:ext xmlns:c15="http://schemas.microsoft.com/office/drawing/2012/chart" uri="{02D57815-91ED-43cb-92C2-25804820EDAC}">
                        <c15:formulaRef>
                          <c15:sqref>'AG_Profile_kW '!$I$59:$BD$59</c15:sqref>
                        </c15:formulaRef>
                      </c:ext>
                    </c:extLst>
                    <c:numCache>
                      <c:formatCode>h:mm</c:formatCode>
                      <c:ptCount val="48"/>
                      <c:pt idx="0">
                        <c:v>0</c:v>
                      </c:pt>
                      <c:pt idx="1">
                        <c:v>2.0833333333333332E-2</c:v>
                      </c:pt>
                      <c:pt idx="2">
                        <c:v>4.1666666666666699E-2</c:v>
                      </c:pt>
                      <c:pt idx="3">
                        <c:v>6.25E-2</c:v>
                      </c:pt>
                      <c:pt idx="4">
                        <c:v>8.3333333333333301E-2</c:v>
                      </c:pt>
                      <c:pt idx="5">
                        <c:v>0.104166666666667</c:v>
                      </c:pt>
                      <c:pt idx="6">
                        <c:v>0.125</c:v>
                      </c:pt>
                      <c:pt idx="7">
                        <c:v>0.14583333333333301</c:v>
                      </c:pt>
                      <c:pt idx="8">
                        <c:v>0.16666666666666699</c:v>
                      </c:pt>
                      <c:pt idx="9">
                        <c:v>0.1875</c:v>
                      </c:pt>
                      <c:pt idx="10">
                        <c:v>0.20833333333333301</c:v>
                      </c:pt>
                      <c:pt idx="11">
                        <c:v>0.22916666666666666</c:v>
                      </c:pt>
                      <c:pt idx="12">
                        <c:v>0.25</c:v>
                      </c:pt>
                      <c:pt idx="13">
                        <c:v>0.27083333333333298</c:v>
                      </c:pt>
                      <c:pt idx="14">
                        <c:v>0.29166666666666702</c:v>
                      </c:pt>
                      <c:pt idx="15">
                        <c:v>0.3125</c:v>
                      </c:pt>
                      <c:pt idx="16">
                        <c:v>0.33333333333333298</c:v>
                      </c:pt>
                      <c:pt idx="17">
                        <c:v>0.35416666666666702</c:v>
                      </c:pt>
                      <c:pt idx="18">
                        <c:v>0.375</c:v>
                      </c:pt>
                      <c:pt idx="19">
                        <c:v>0.39583333333333298</c:v>
                      </c:pt>
                      <c:pt idx="20">
                        <c:v>0.41666666666666702</c:v>
                      </c:pt>
                      <c:pt idx="21">
                        <c:v>0.4375</c:v>
                      </c:pt>
                      <c:pt idx="22">
                        <c:v>0.45833333333333298</c:v>
                      </c:pt>
                      <c:pt idx="23">
                        <c:v>0.47916666666666702</c:v>
                      </c:pt>
                      <c:pt idx="24">
                        <c:v>0.5</c:v>
                      </c:pt>
                      <c:pt idx="25">
                        <c:v>0.52083333333333304</c:v>
                      </c:pt>
                      <c:pt idx="26">
                        <c:v>0.54166666666666696</c:v>
                      </c:pt>
                      <c:pt idx="27">
                        <c:v>0.5625</c:v>
                      </c:pt>
                      <c:pt idx="28">
                        <c:v>0.58333333333333304</c:v>
                      </c:pt>
                      <c:pt idx="29">
                        <c:v>0.60416666666666696</c:v>
                      </c:pt>
                      <c:pt idx="30">
                        <c:v>0.625</c:v>
                      </c:pt>
                      <c:pt idx="31">
                        <c:v>0.64583333333333304</c:v>
                      </c:pt>
                      <c:pt idx="32">
                        <c:v>0.66666666666666696</c:v>
                      </c:pt>
                      <c:pt idx="33">
                        <c:v>0.6875</c:v>
                      </c:pt>
                      <c:pt idx="34">
                        <c:v>0.70833333333333304</c:v>
                      </c:pt>
                      <c:pt idx="35">
                        <c:v>0.72916666666666696</c:v>
                      </c:pt>
                      <c:pt idx="36">
                        <c:v>0.75</c:v>
                      </c:pt>
                      <c:pt idx="37">
                        <c:v>0.77083333333333304</c:v>
                      </c:pt>
                      <c:pt idx="38">
                        <c:v>0.79166666666666696</c:v>
                      </c:pt>
                      <c:pt idx="39">
                        <c:v>0.8125</c:v>
                      </c:pt>
                      <c:pt idx="40">
                        <c:v>0.83333333333333304</c:v>
                      </c:pt>
                      <c:pt idx="41">
                        <c:v>0.85416666666666696</c:v>
                      </c:pt>
                      <c:pt idx="42">
                        <c:v>0.875</c:v>
                      </c:pt>
                      <c:pt idx="43">
                        <c:v>0.89583333333333304</c:v>
                      </c:pt>
                      <c:pt idx="44">
                        <c:v>0.91666666666666696</c:v>
                      </c:pt>
                      <c:pt idx="45">
                        <c:v>0.9375</c:v>
                      </c:pt>
                      <c:pt idx="46">
                        <c:v>0.95833333333333304</c:v>
                      </c:pt>
                      <c:pt idx="47">
                        <c:v>0.97916666666666696</c:v>
                      </c:pt>
                    </c:numCache>
                  </c:numRef>
                </c:cat>
                <c:val>
                  <c:numRef>
                    <c:extLst xmlns:c15="http://schemas.microsoft.com/office/drawing/2012/chart">
                      <c:ext xmlns:c15="http://schemas.microsoft.com/office/drawing/2012/chart" uri="{02D57815-91ED-43cb-92C2-25804820EDAC}">
                        <c15:formulaRef>
                          <c15:sqref>'AG_Profile_kW '!$I$74:$BD$74</c15:sqref>
                        </c15:formulaRef>
                      </c:ext>
                    </c:extLst>
                    <c:numCache>
                      <c:formatCode>_-* #,##0_-;\-* #,##0_-;_-* "-"??_-;_-@_-</c:formatCode>
                      <c:ptCount val="4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numCache>
                  </c:numRef>
                </c:val>
                <c:extLst xmlns:c15="http://schemas.microsoft.com/office/drawing/2012/chart">
                  <c:ext xmlns:c16="http://schemas.microsoft.com/office/drawing/2014/chart" uri="{C3380CC4-5D6E-409C-BE32-E72D297353CC}">
                    <c16:uniqueId val="{0000000E-0B41-48C3-B2CE-481655FB509B}"/>
                  </c:ext>
                </c:extLst>
              </c15:ser>
            </c15:filteredAreaSeries>
            <c15:filteredAreaSeries>
              <c15:ser>
                <c:idx val="15"/>
                <c:order val="15"/>
                <c:tx>
                  <c:strRef>
                    <c:extLst xmlns:c15="http://schemas.microsoft.com/office/drawing/2012/chart">
                      <c:ext xmlns:c15="http://schemas.microsoft.com/office/drawing/2012/chart" uri="{02D57815-91ED-43cb-92C2-25804820EDAC}">
                        <c15:formulaRef>
                          <c15:sqref>'AG_Profile_kW '!$H$75</c15:sqref>
                        </c15:formulaRef>
                      </c:ext>
                    </c:extLst>
                    <c:strCache>
                      <c:ptCount val="1"/>
                      <c:pt idx="0">
                        <c:v>Large Residential, Vehicle to Home</c:v>
                      </c:pt>
                    </c:strCache>
                  </c:strRef>
                </c:tx>
                <c:spPr>
                  <a:solidFill>
                    <a:schemeClr val="accent4">
                      <a:lumMod val="80000"/>
                      <a:lumOff val="20000"/>
                    </a:schemeClr>
                  </a:solidFill>
                  <a:ln>
                    <a:noFill/>
                  </a:ln>
                  <a:effectLst/>
                </c:spPr>
                <c:cat>
                  <c:numRef>
                    <c:extLst xmlns:c15="http://schemas.microsoft.com/office/drawing/2012/chart">
                      <c:ext xmlns:c15="http://schemas.microsoft.com/office/drawing/2012/chart" uri="{02D57815-91ED-43cb-92C2-25804820EDAC}">
                        <c15:formulaRef>
                          <c15:sqref>'AG_Profile_kW '!$I$59:$BD$59</c15:sqref>
                        </c15:formulaRef>
                      </c:ext>
                    </c:extLst>
                    <c:numCache>
                      <c:formatCode>h:mm</c:formatCode>
                      <c:ptCount val="48"/>
                      <c:pt idx="0">
                        <c:v>0</c:v>
                      </c:pt>
                      <c:pt idx="1">
                        <c:v>2.0833333333333332E-2</c:v>
                      </c:pt>
                      <c:pt idx="2">
                        <c:v>4.1666666666666699E-2</c:v>
                      </c:pt>
                      <c:pt idx="3">
                        <c:v>6.25E-2</c:v>
                      </c:pt>
                      <c:pt idx="4">
                        <c:v>8.3333333333333301E-2</c:v>
                      </c:pt>
                      <c:pt idx="5">
                        <c:v>0.104166666666667</c:v>
                      </c:pt>
                      <c:pt idx="6">
                        <c:v>0.125</c:v>
                      </c:pt>
                      <c:pt idx="7">
                        <c:v>0.14583333333333301</c:v>
                      </c:pt>
                      <c:pt idx="8">
                        <c:v>0.16666666666666699</c:v>
                      </c:pt>
                      <c:pt idx="9">
                        <c:v>0.1875</c:v>
                      </c:pt>
                      <c:pt idx="10">
                        <c:v>0.20833333333333301</c:v>
                      </c:pt>
                      <c:pt idx="11">
                        <c:v>0.22916666666666666</c:v>
                      </c:pt>
                      <c:pt idx="12">
                        <c:v>0.25</c:v>
                      </c:pt>
                      <c:pt idx="13">
                        <c:v>0.27083333333333298</c:v>
                      </c:pt>
                      <c:pt idx="14">
                        <c:v>0.29166666666666702</c:v>
                      </c:pt>
                      <c:pt idx="15">
                        <c:v>0.3125</c:v>
                      </c:pt>
                      <c:pt idx="16">
                        <c:v>0.33333333333333298</c:v>
                      </c:pt>
                      <c:pt idx="17">
                        <c:v>0.35416666666666702</c:v>
                      </c:pt>
                      <c:pt idx="18">
                        <c:v>0.375</c:v>
                      </c:pt>
                      <c:pt idx="19">
                        <c:v>0.39583333333333298</c:v>
                      </c:pt>
                      <c:pt idx="20">
                        <c:v>0.41666666666666702</c:v>
                      </c:pt>
                      <c:pt idx="21">
                        <c:v>0.4375</c:v>
                      </c:pt>
                      <c:pt idx="22">
                        <c:v>0.45833333333333298</c:v>
                      </c:pt>
                      <c:pt idx="23">
                        <c:v>0.47916666666666702</c:v>
                      </c:pt>
                      <c:pt idx="24">
                        <c:v>0.5</c:v>
                      </c:pt>
                      <c:pt idx="25">
                        <c:v>0.52083333333333304</c:v>
                      </c:pt>
                      <c:pt idx="26">
                        <c:v>0.54166666666666696</c:v>
                      </c:pt>
                      <c:pt idx="27">
                        <c:v>0.5625</c:v>
                      </c:pt>
                      <c:pt idx="28">
                        <c:v>0.58333333333333304</c:v>
                      </c:pt>
                      <c:pt idx="29">
                        <c:v>0.60416666666666696</c:v>
                      </c:pt>
                      <c:pt idx="30">
                        <c:v>0.625</c:v>
                      </c:pt>
                      <c:pt idx="31">
                        <c:v>0.64583333333333304</c:v>
                      </c:pt>
                      <c:pt idx="32">
                        <c:v>0.66666666666666696</c:v>
                      </c:pt>
                      <c:pt idx="33">
                        <c:v>0.6875</c:v>
                      </c:pt>
                      <c:pt idx="34">
                        <c:v>0.70833333333333304</c:v>
                      </c:pt>
                      <c:pt idx="35">
                        <c:v>0.72916666666666696</c:v>
                      </c:pt>
                      <c:pt idx="36">
                        <c:v>0.75</c:v>
                      </c:pt>
                      <c:pt idx="37">
                        <c:v>0.77083333333333304</c:v>
                      </c:pt>
                      <c:pt idx="38">
                        <c:v>0.79166666666666696</c:v>
                      </c:pt>
                      <c:pt idx="39">
                        <c:v>0.8125</c:v>
                      </c:pt>
                      <c:pt idx="40">
                        <c:v>0.83333333333333304</c:v>
                      </c:pt>
                      <c:pt idx="41">
                        <c:v>0.85416666666666696</c:v>
                      </c:pt>
                      <c:pt idx="42">
                        <c:v>0.875</c:v>
                      </c:pt>
                      <c:pt idx="43">
                        <c:v>0.89583333333333304</c:v>
                      </c:pt>
                      <c:pt idx="44">
                        <c:v>0.91666666666666696</c:v>
                      </c:pt>
                      <c:pt idx="45">
                        <c:v>0.9375</c:v>
                      </c:pt>
                      <c:pt idx="46">
                        <c:v>0.95833333333333304</c:v>
                      </c:pt>
                      <c:pt idx="47">
                        <c:v>0.97916666666666696</c:v>
                      </c:pt>
                    </c:numCache>
                  </c:numRef>
                </c:cat>
                <c:val>
                  <c:numRef>
                    <c:extLst xmlns:c15="http://schemas.microsoft.com/office/drawing/2012/chart">
                      <c:ext xmlns:c15="http://schemas.microsoft.com/office/drawing/2012/chart" uri="{02D57815-91ED-43cb-92C2-25804820EDAC}">
                        <c15:formulaRef>
                          <c15:sqref>'AG_Profile_kW '!$I$75:$BD$75</c15:sqref>
                        </c15:formulaRef>
                      </c:ext>
                    </c:extLst>
                    <c:numCache>
                      <c:formatCode>_-* #,##0_-;\-* #,##0_-;_-* "-"??_-;_-@_-</c:formatCode>
                      <c:ptCount val="4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numCache>
                  </c:numRef>
                </c:val>
                <c:extLst xmlns:c15="http://schemas.microsoft.com/office/drawing/2012/chart">
                  <c:ext xmlns:c16="http://schemas.microsoft.com/office/drawing/2014/chart" uri="{C3380CC4-5D6E-409C-BE32-E72D297353CC}">
                    <c16:uniqueId val="{0000000F-0B41-48C3-B2CE-481655FB509B}"/>
                  </c:ext>
                </c:extLst>
              </c15:ser>
            </c15:filteredAreaSeries>
            <c15:filteredAreaSeries>
              <c15:ser>
                <c:idx val="18"/>
                <c:order val="18"/>
                <c:tx>
                  <c:strRef>
                    <c:extLst xmlns:c15="http://schemas.microsoft.com/office/drawing/2012/chart">
                      <c:ext xmlns:c15="http://schemas.microsoft.com/office/drawing/2012/chart" uri="{02D57815-91ED-43cb-92C2-25804820EDAC}">
                        <c15:formulaRef>
                          <c15:sqref>'AG_Profile_kW '!$H$78</c15:sqref>
                        </c15:formulaRef>
                      </c:ext>
                    </c:extLst>
                    <c:strCache>
                      <c:ptCount val="1"/>
                      <c:pt idx="0">
                        <c:v>Medium Light Commercial, Highway Fast Charging</c:v>
                      </c:pt>
                    </c:strCache>
                  </c:strRef>
                </c:tx>
                <c:spPr>
                  <a:solidFill>
                    <a:schemeClr val="accent1">
                      <a:lumMod val="80000"/>
                    </a:schemeClr>
                  </a:solidFill>
                  <a:ln>
                    <a:noFill/>
                  </a:ln>
                  <a:effectLst/>
                </c:spPr>
                <c:cat>
                  <c:numRef>
                    <c:extLst xmlns:c15="http://schemas.microsoft.com/office/drawing/2012/chart">
                      <c:ext xmlns:c15="http://schemas.microsoft.com/office/drawing/2012/chart" uri="{02D57815-91ED-43cb-92C2-25804820EDAC}">
                        <c15:formulaRef>
                          <c15:sqref>'AG_Profile_kW '!$I$59:$BD$59</c15:sqref>
                        </c15:formulaRef>
                      </c:ext>
                    </c:extLst>
                    <c:numCache>
                      <c:formatCode>h:mm</c:formatCode>
                      <c:ptCount val="48"/>
                      <c:pt idx="0">
                        <c:v>0</c:v>
                      </c:pt>
                      <c:pt idx="1">
                        <c:v>2.0833333333333332E-2</c:v>
                      </c:pt>
                      <c:pt idx="2">
                        <c:v>4.1666666666666699E-2</c:v>
                      </c:pt>
                      <c:pt idx="3">
                        <c:v>6.25E-2</c:v>
                      </c:pt>
                      <c:pt idx="4">
                        <c:v>8.3333333333333301E-2</c:v>
                      </c:pt>
                      <c:pt idx="5">
                        <c:v>0.104166666666667</c:v>
                      </c:pt>
                      <c:pt idx="6">
                        <c:v>0.125</c:v>
                      </c:pt>
                      <c:pt idx="7">
                        <c:v>0.14583333333333301</c:v>
                      </c:pt>
                      <c:pt idx="8">
                        <c:v>0.16666666666666699</c:v>
                      </c:pt>
                      <c:pt idx="9">
                        <c:v>0.1875</c:v>
                      </c:pt>
                      <c:pt idx="10">
                        <c:v>0.20833333333333301</c:v>
                      </c:pt>
                      <c:pt idx="11">
                        <c:v>0.22916666666666666</c:v>
                      </c:pt>
                      <c:pt idx="12">
                        <c:v>0.25</c:v>
                      </c:pt>
                      <c:pt idx="13">
                        <c:v>0.27083333333333298</c:v>
                      </c:pt>
                      <c:pt idx="14">
                        <c:v>0.29166666666666702</c:v>
                      </c:pt>
                      <c:pt idx="15">
                        <c:v>0.3125</c:v>
                      </c:pt>
                      <c:pt idx="16">
                        <c:v>0.33333333333333298</c:v>
                      </c:pt>
                      <c:pt idx="17">
                        <c:v>0.35416666666666702</c:v>
                      </c:pt>
                      <c:pt idx="18">
                        <c:v>0.375</c:v>
                      </c:pt>
                      <c:pt idx="19">
                        <c:v>0.39583333333333298</c:v>
                      </c:pt>
                      <c:pt idx="20">
                        <c:v>0.41666666666666702</c:v>
                      </c:pt>
                      <c:pt idx="21">
                        <c:v>0.4375</c:v>
                      </c:pt>
                      <c:pt idx="22">
                        <c:v>0.45833333333333298</c:v>
                      </c:pt>
                      <c:pt idx="23">
                        <c:v>0.47916666666666702</c:v>
                      </c:pt>
                      <c:pt idx="24">
                        <c:v>0.5</c:v>
                      </c:pt>
                      <c:pt idx="25">
                        <c:v>0.52083333333333304</c:v>
                      </c:pt>
                      <c:pt idx="26">
                        <c:v>0.54166666666666696</c:v>
                      </c:pt>
                      <c:pt idx="27">
                        <c:v>0.5625</c:v>
                      </c:pt>
                      <c:pt idx="28">
                        <c:v>0.58333333333333304</c:v>
                      </c:pt>
                      <c:pt idx="29">
                        <c:v>0.60416666666666696</c:v>
                      </c:pt>
                      <c:pt idx="30">
                        <c:v>0.625</c:v>
                      </c:pt>
                      <c:pt idx="31">
                        <c:v>0.64583333333333304</c:v>
                      </c:pt>
                      <c:pt idx="32">
                        <c:v>0.66666666666666696</c:v>
                      </c:pt>
                      <c:pt idx="33">
                        <c:v>0.6875</c:v>
                      </c:pt>
                      <c:pt idx="34">
                        <c:v>0.70833333333333304</c:v>
                      </c:pt>
                      <c:pt idx="35">
                        <c:v>0.72916666666666696</c:v>
                      </c:pt>
                      <c:pt idx="36">
                        <c:v>0.75</c:v>
                      </c:pt>
                      <c:pt idx="37">
                        <c:v>0.77083333333333304</c:v>
                      </c:pt>
                      <c:pt idx="38">
                        <c:v>0.79166666666666696</c:v>
                      </c:pt>
                      <c:pt idx="39">
                        <c:v>0.8125</c:v>
                      </c:pt>
                      <c:pt idx="40">
                        <c:v>0.83333333333333304</c:v>
                      </c:pt>
                      <c:pt idx="41">
                        <c:v>0.85416666666666696</c:v>
                      </c:pt>
                      <c:pt idx="42">
                        <c:v>0.875</c:v>
                      </c:pt>
                      <c:pt idx="43">
                        <c:v>0.89583333333333304</c:v>
                      </c:pt>
                      <c:pt idx="44">
                        <c:v>0.91666666666666696</c:v>
                      </c:pt>
                      <c:pt idx="45">
                        <c:v>0.9375</c:v>
                      </c:pt>
                      <c:pt idx="46">
                        <c:v>0.95833333333333304</c:v>
                      </c:pt>
                      <c:pt idx="47">
                        <c:v>0.97916666666666696</c:v>
                      </c:pt>
                    </c:numCache>
                  </c:numRef>
                </c:cat>
                <c:val>
                  <c:numRef>
                    <c:extLst xmlns:c15="http://schemas.microsoft.com/office/drawing/2012/chart">
                      <c:ext xmlns:c15="http://schemas.microsoft.com/office/drawing/2012/chart" uri="{02D57815-91ED-43cb-92C2-25804820EDAC}">
                        <c15:formulaRef>
                          <c15:sqref>'AG_Profile_kW '!$I$78:$BD$78</c15:sqref>
                        </c15:formulaRef>
                      </c:ext>
                    </c:extLst>
                    <c:numCache>
                      <c:formatCode>_-* #,##0_-;\-* #,##0_-;_-* "-"??_-;_-@_-</c:formatCode>
                      <c:ptCount val="48"/>
                      <c:pt idx="0">
                        <c:v>304.16789094046266</c:v>
                      </c:pt>
                      <c:pt idx="1">
                        <c:v>298.46518285917244</c:v>
                      </c:pt>
                      <c:pt idx="2">
                        <c:v>292.76247477788218</c:v>
                      </c:pt>
                      <c:pt idx="3">
                        <c:v>290.90580329366423</c:v>
                      </c:pt>
                      <c:pt idx="4">
                        <c:v>289.04913180944618</c:v>
                      </c:pt>
                      <c:pt idx="5">
                        <c:v>291.87053771374576</c:v>
                      </c:pt>
                      <c:pt idx="6">
                        <c:v>294.69196621188644</c:v>
                      </c:pt>
                      <c:pt idx="7">
                        <c:v>301.87484200971295</c:v>
                      </c:pt>
                      <c:pt idx="8">
                        <c:v>309.05771780753958</c:v>
                      </c:pt>
                      <c:pt idx="9">
                        <c:v>342.13232209957846</c:v>
                      </c:pt>
                      <c:pt idx="10">
                        <c:v>375.20692639161734</c:v>
                      </c:pt>
                      <c:pt idx="11">
                        <c:v>487.00199762980884</c:v>
                      </c:pt>
                      <c:pt idx="12">
                        <c:v>598.79706886800034</c:v>
                      </c:pt>
                      <c:pt idx="13">
                        <c:v>721.03067543378859</c:v>
                      </c:pt>
                      <c:pt idx="14">
                        <c:v>843.26425940573574</c:v>
                      </c:pt>
                      <c:pt idx="15">
                        <c:v>991.53087375398127</c:v>
                      </c:pt>
                      <c:pt idx="16">
                        <c:v>1139.7974881022267</c:v>
                      </c:pt>
                      <c:pt idx="17">
                        <c:v>1239.3504706489721</c:v>
                      </c:pt>
                      <c:pt idx="18">
                        <c:v>1338.9034306018762</c:v>
                      </c:pt>
                      <c:pt idx="19">
                        <c:v>1367.7893852907744</c:v>
                      </c:pt>
                      <c:pt idx="20">
                        <c:v>1396.6753399796726</c:v>
                      </c:pt>
                      <c:pt idx="21">
                        <c:v>1415.8716547972617</c:v>
                      </c:pt>
                      <c:pt idx="22">
                        <c:v>1435.0679922086917</c:v>
                      </c:pt>
                      <c:pt idx="23">
                        <c:v>1443.9830926140924</c:v>
                      </c:pt>
                      <c:pt idx="24">
                        <c:v>1452.8981930194934</c:v>
                      </c:pt>
                      <c:pt idx="25">
                        <c:v>1445.1587631344546</c:v>
                      </c:pt>
                      <c:pt idx="26">
                        <c:v>1437.419333249416</c:v>
                      </c:pt>
                      <c:pt idx="27">
                        <c:v>1421.9990141215653</c:v>
                      </c:pt>
                      <c:pt idx="28">
                        <c:v>1406.5786723998735</c:v>
                      </c:pt>
                      <c:pt idx="29">
                        <c:v>1386.6727076279449</c:v>
                      </c:pt>
                      <c:pt idx="30">
                        <c:v>1366.7667428560162</c:v>
                      </c:pt>
                      <c:pt idx="31">
                        <c:v>1331.2604312305475</c:v>
                      </c:pt>
                      <c:pt idx="32">
                        <c:v>1295.7541196050788</c:v>
                      </c:pt>
                      <c:pt idx="33">
                        <c:v>1206.8152717187688</c:v>
                      </c:pt>
                      <c:pt idx="34">
                        <c:v>1117.8764464262999</c:v>
                      </c:pt>
                      <c:pt idx="35">
                        <c:v>977.07212590846143</c:v>
                      </c:pt>
                      <c:pt idx="36">
                        <c:v>836.26778279678183</c:v>
                      </c:pt>
                      <c:pt idx="37">
                        <c:v>782.45777123309267</c:v>
                      </c:pt>
                      <c:pt idx="38">
                        <c:v>728.64778226324461</c:v>
                      </c:pt>
                      <c:pt idx="39">
                        <c:v>688.68352504285667</c:v>
                      </c:pt>
                      <c:pt idx="40">
                        <c:v>648.71926782246874</c:v>
                      </c:pt>
                      <c:pt idx="41">
                        <c:v>555.79638015779744</c:v>
                      </c:pt>
                      <c:pt idx="42">
                        <c:v>462.87349249312632</c:v>
                      </c:pt>
                      <c:pt idx="43">
                        <c:v>417.68795675708429</c:v>
                      </c:pt>
                      <c:pt idx="44">
                        <c:v>372.50239842720111</c:v>
                      </c:pt>
                      <c:pt idx="45">
                        <c:v>345.62779265852362</c:v>
                      </c:pt>
                      <c:pt idx="46">
                        <c:v>318.75318688984618</c:v>
                      </c:pt>
                      <c:pt idx="47">
                        <c:v>311.46052761823387</c:v>
                      </c:pt>
                    </c:numCache>
                  </c:numRef>
                </c:val>
                <c:extLst xmlns:c15="http://schemas.microsoft.com/office/drawing/2012/chart">
                  <c:ext xmlns:c16="http://schemas.microsoft.com/office/drawing/2014/chart" uri="{C3380CC4-5D6E-409C-BE32-E72D297353CC}">
                    <c16:uniqueId val="{00000012-0B41-48C3-B2CE-481655FB509B}"/>
                  </c:ext>
                </c:extLst>
              </c15:ser>
            </c15:filteredAreaSeries>
            <c15:filteredAreaSeries>
              <c15:ser>
                <c:idx val="22"/>
                <c:order val="22"/>
                <c:tx>
                  <c:strRef>
                    <c:extLst xmlns:c15="http://schemas.microsoft.com/office/drawing/2012/chart">
                      <c:ext xmlns:c15="http://schemas.microsoft.com/office/drawing/2012/chart" uri="{02D57815-91ED-43cb-92C2-25804820EDAC}">
                        <c15:formulaRef>
                          <c15:sqref>'AG_Profile_kW '!$H$82</c15:sqref>
                        </c15:formulaRef>
                      </c:ext>
                    </c:extLst>
                    <c:strCache>
                      <c:ptCount val="1"/>
                      <c:pt idx="0">
                        <c:v>Medium Residential, Highway Fast Charging</c:v>
                      </c:pt>
                    </c:strCache>
                  </c:strRef>
                </c:tx>
                <c:spPr>
                  <a:solidFill>
                    <a:schemeClr val="accent5">
                      <a:lumMod val="80000"/>
                    </a:schemeClr>
                  </a:solidFill>
                  <a:ln>
                    <a:noFill/>
                  </a:ln>
                  <a:effectLst/>
                </c:spPr>
                <c:cat>
                  <c:numRef>
                    <c:extLst xmlns:c15="http://schemas.microsoft.com/office/drawing/2012/chart">
                      <c:ext xmlns:c15="http://schemas.microsoft.com/office/drawing/2012/chart" uri="{02D57815-91ED-43cb-92C2-25804820EDAC}">
                        <c15:formulaRef>
                          <c15:sqref>'AG_Profile_kW '!$I$59:$BD$59</c15:sqref>
                        </c15:formulaRef>
                      </c:ext>
                    </c:extLst>
                    <c:numCache>
                      <c:formatCode>h:mm</c:formatCode>
                      <c:ptCount val="48"/>
                      <c:pt idx="0">
                        <c:v>0</c:v>
                      </c:pt>
                      <c:pt idx="1">
                        <c:v>2.0833333333333332E-2</c:v>
                      </c:pt>
                      <c:pt idx="2">
                        <c:v>4.1666666666666699E-2</c:v>
                      </c:pt>
                      <c:pt idx="3">
                        <c:v>6.25E-2</c:v>
                      </c:pt>
                      <c:pt idx="4">
                        <c:v>8.3333333333333301E-2</c:v>
                      </c:pt>
                      <c:pt idx="5">
                        <c:v>0.104166666666667</c:v>
                      </c:pt>
                      <c:pt idx="6">
                        <c:v>0.125</c:v>
                      </c:pt>
                      <c:pt idx="7">
                        <c:v>0.14583333333333301</c:v>
                      </c:pt>
                      <c:pt idx="8">
                        <c:v>0.16666666666666699</c:v>
                      </c:pt>
                      <c:pt idx="9">
                        <c:v>0.1875</c:v>
                      </c:pt>
                      <c:pt idx="10">
                        <c:v>0.20833333333333301</c:v>
                      </c:pt>
                      <c:pt idx="11">
                        <c:v>0.22916666666666666</c:v>
                      </c:pt>
                      <c:pt idx="12">
                        <c:v>0.25</c:v>
                      </c:pt>
                      <c:pt idx="13">
                        <c:v>0.27083333333333298</c:v>
                      </c:pt>
                      <c:pt idx="14">
                        <c:v>0.29166666666666702</c:v>
                      </c:pt>
                      <c:pt idx="15">
                        <c:v>0.3125</c:v>
                      </c:pt>
                      <c:pt idx="16">
                        <c:v>0.33333333333333298</c:v>
                      </c:pt>
                      <c:pt idx="17">
                        <c:v>0.35416666666666702</c:v>
                      </c:pt>
                      <c:pt idx="18">
                        <c:v>0.375</c:v>
                      </c:pt>
                      <c:pt idx="19">
                        <c:v>0.39583333333333298</c:v>
                      </c:pt>
                      <c:pt idx="20">
                        <c:v>0.41666666666666702</c:v>
                      </c:pt>
                      <c:pt idx="21">
                        <c:v>0.4375</c:v>
                      </c:pt>
                      <c:pt idx="22">
                        <c:v>0.45833333333333298</c:v>
                      </c:pt>
                      <c:pt idx="23">
                        <c:v>0.47916666666666702</c:v>
                      </c:pt>
                      <c:pt idx="24">
                        <c:v>0.5</c:v>
                      </c:pt>
                      <c:pt idx="25">
                        <c:v>0.52083333333333304</c:v>
                      </c:pt>
                      <c:pt idx="26">
                        <c:v>0.54166666666666696</c:v>
                      </c:pt>
                      <c:pt idx="27">
                        <c:v>0.5625</c:v>
                      </c:pt>
                      <c:pt idx="28">
                        <c:v>0.58333333333333304</c:v>
                      </c:pt>
                      <c:pt idx="29">
                        <c:v>0.60416666666666696</c:v>
                      </c:pt>
                      <c:pt idx="30">
                        <c:v>0.625</c:v>
                      </c:pt>
                      <c:pt idx="31">
                        <c:v>0.64583333333333304</c:v>
                      </c:pt>
                      <c:pt idx="32">
                        <c:v>0.66666666666666696</c:v>
                      </c:pt>
                      <c:pt idx="33">
                        <c:v>0.6875</c:v>
                      </c:pt>
                      <c:pt idx="34">
                        <c:v>0.70833333333333304</c:v>
                      </c:pt>
                      <c:pt idx="35">
                        <c:v>0.72916666666666696</c:v>
                      </c:pt>
                      <c:pt idx="36">
                        <c:v>0.75</c:v>
                      </c:pt>
                      <c:pt idx="37">
                        <c:v>0.77083333333333304</c:v>
                      </c:pt>
                      <c:pt idx="38">
                        <c:v>0.79166666666666696</c:v>
                      </c:pt>
                      <c:pt idx="39">
                        <c:v>0.8125</c:v>
                      </c:pt>
                      <c:pt idx="40">
                        <c:v>0.83333333333333304</c:v>
                      </c:pt>
                      <c:pt idx="41">
                        <c:v>0.85416666666666696</c:v>
                      </c:pt>
                      <c:pt idx="42">
                        <c:v>0.875</c:v>
                      </c:pt>
                      <c:pt idx="43">
                        <c:v>0.89583333333333304</c:v>
                      </c:pt>
                      <c:pt idx="44">
                        <c:v>0.91666666666666696</c:v>
                      </c:pt>
                      <c:pt idx="45">
                        <c:v>0.9375</c:v>
                      </c:pt>
                      <c:pt idx="46">
                        <c:v>0.95833333333333304</c:v>
                      </c:pt>
                      <c:pt idx="47">
                        <c:v>0.97916666666666696</c:v>
                      </c:pt>
                    </c:numCache>
                  </c:numRef>
                </c:cat>
                <c:val>
                  <c:numRef>
                    <c:extLst xmlns:c15="http://schemas.microsoft.com/office/drawing/2012/chart">
                      <c:ext xmlns:c15="http://schemas.microsoft.com/office/drawing/2012/chart" uri="{02D57815-91ED-43cb-92C2-25804820EDAC}">
                        <c15:formulaRef>
                          <c15:sqref>'AG_Profile_kW '!$I$82:$BD$82</c15:sqref>
                        </c15:formulaRef>
                      </c:ext>
                    </c:extLst>
                    <c:numCache>
                      <c:formatCode>_-* #,##0_-;\-* #,##0_-;_-* "-"??_-;_-@_-</c:formatCode>
                      <c:ptCount val="4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numCache>
                  </c:numRef>
                </c:val>
                <c:extLst xmlns:c15="http://schemas.microsoft.com/office/drawing/2012/chart">
                  <c:ext xmlns:c16="http://schemas.microsoft.com/office/drawing/2014/chart" uri="{C3380CC4-5D6E-409C-BE32-E72D297353CC}">
                    <c16:uniqueId val="{00000016-0B41-48C3-B2CE-481655FB509B}"/>
                  </c:ext>
                </c:extLst>
              </c15:ser>
            </c15:filteredAreaSeries>
            <c15:filteredAreaSeries>
              <c15:ser>
                <c:idx val="24"/>
                <c:order val="24"/>
                <c:tx>
                  <c:strRef>
                    <c:extLst xmlns:c15="http://schemas.microsoft.com/office/drawing/2012/chart">
                      <c:ext xmlns:c15="http://schemas.microsoft.com/office/drawing/2012/chart" uri="{02D57815-91ED-43cb-92C2-25804820EDAC}">
                        <c15:formulaRef>
                          <c15:sqref>'AG_Profile_kW '!$H$84</c15:sqref>
                        </c15:formulaRef>
                      </c:ext>
                    </c:extLst>
                    <c:strCache>
                      <c:ptCount val="1"/>
                      <c:pt idx="0">
                        <c:v>Medium Residential, Vehicle to Grid</c:v>
                      </c:pt>
                    </c:strCache>
                  </c:strRef>
                </c:tx>
                <c:spPr>
                  <a:solidFill>
                    <a:schemeClr val="accent1">
                      <a:lumMod val="60000"/>
                      <a:lumOff val="40000"/>
                    </a:schemeClr>
                  </a:solidFill>
                  <a:ln>
                    <a:noFill/>
                  </a:ln>
                  <a:effectLst/>
                </c:spPr>
                <c:cat>
                  <c:numRef>
                    <c:extLst xmlns:c15="http://schemas.microsoft.com/office/drawing/2012/chart">
                      <c:ext xmlns:c15="http://schemas.microsoft.com/office/drawing/2012/chart" uri="{02D57815-91ED-43cb-92C2-25804820EDAC}">
                        <c15:formulaRef>
                          <c15:sqref>'AG_Profile_kW '!$I$59:$BD$59</c15:sqref>
                        </c15:formulaRef>
                      </c:ext>
                    </c:extLst>
                    <c:numCache>
                      <c:formatCode>h:mm</c:formatCode>
                      <c:ptCount val="48"/>
                      <c:pt idx="0">
                        <c:v>0</c:v>
                      </c:pt>
                      <c:pt idx="1">
                        <c:v>2.0833333333333332E-2</c:v>
                      </c:pt>
                      <c:pt idx="2">
                        <c:v>4.1666666666666699E-2</c:v>
                      </c:pt>
                      <c:pt idx="3">
                        <c:v>6.25E-2</c:v>
                      </c:pt>
                      <c:pt idx="4">
                        <c:v>8.3333333333333301E-2</c:v>
                      </c:pt>
                      <c:pt idx="5">
                        <c:v>0.104166666666667</c:v>
                      </c:pt>
                      <c:pt idx="6">
                        <c:v>0.125</c:v>
                      </c:pt>
                      <c:pt idx="7">
                        <c:v>0.14583333333333301</c:v>
                      </c:pt>
                      <c:pt idx="8">
                        <c:v>0.16666666666666699</c:v>
                      </c:pt>
                      <c:pt idx="9">
                        <c:v>0.1875</c:v>
                      </c:pt>
                      <c:pt idx="10">
                        <c:v>0.20833333333333301</c:v>
                      </c:pt>
                      <c:pt idx="11">
                        <c:v>0.22916666666666666</c:v>
                      </c:pt>
                      <c:pt idx="12">
                        <c:v>0.25</c:v>
                      </c:pt>
                      <c:pt idx="13">
                        <c:v>0.27083333333333298</c:v>
                      </c:pt>
                      <c:pt idx="14">
                        <c:v>0.29166666666666702</c:v>
                      </c:pt>
                      <c:pt idx="15">
                        <c:v>0.3125</c:v>
                      </c:pt>
                      <c:pt idx="16">
                        <c:v>0.33333333333333298</c:v>
                      </c:pt>
                      <c:pt idx="17">
                        <c:v>0.35416666666666702</c:v>
                      </c:pt>
                      <c:pt idx="18">
                        <c:v>0.375</c:v>
                      </c:pt>
                      <c:pt idx="19">
                        <c:v>0.39583333333333298</c:v>
                      </c:pt>
                      <c:pt idx="20">
                        <c:v>0.41666666666666702</c:v>
                      </c:pt>
                      <c:pt idx="21">
                        <c:v>0.4375</c:v>
                      </c:pt>
                      <c:pt idx="22">
                        <c:v>0.45833333333333298</c:v>
                      </c:pt>
                      <c:pt idx="23">
                        <c:v>0.47916666666666702</c:v>
                      </c:pt>
                      <c:pt idx="24">
                        <c:v>0.5</c:v>
                      </c:pt>
                      <c:pt idx="25">
                        <c:v>0.52083333333333304</c:v>
                      </c:pt>
                      <c:pt idx="26">
                        <c:v>0.54166666666666696</c:v>
                      </c:pt>
                      <c:pt idx="27">
                        <c:v>0.5625</c:v>
                      </c:pt>
                      <c:pt idx="28">
                        <c:v>0.58333333333333304</c:v>
                      </c:pt>
                      <c:pt idx="29">
                        <c:v>0.60416666666666696</c:v>
                      </c:pt>
                      <c:pt idx="30">
                        <c:v>0.625</c:v>
                      </c:pt>
                      <c:pt idx="31">
                        <c:v>0.64583333333333304</c:v>
                      </c:pt>
                      <c:pt idx="32">
                        <c:v>0.66666666666666696</c:v>
                      </c:pt>
                      <c:pt idx="33">
                        <c:v>0.6875</c:v>
                      </c:pt>
                      <c:pt idx="34">
                        <c:v>0.70833333333333304</c:v>
                      </c:pt>
                      <c:pt idx="35">
                        <c:v>0.72916666666666696</c:v>
                      </c:pt>
                      <c:pt idx="36">
                        <c:v>0.75</c:v>
                      </c:pt>
                      <c:pt idx="37">
                        <c:v>0.77083333333333304</c:v>
                      </c:pt>
                      <c:pt idx="38">
                        <c:v>0.79166666666666696</c:v>
                      </c:pt>
                      <c:pt idx="39">
                        <c:v>0.8125</c:v>
                      </c:pt>
                      <c:pt idx="40">
                        <c:v>0.83333333333333304</c:v>
                      </c:pt>
                      <c:pt idx="41">
                        <c:v>0.85416666666666696</c:v>
                      </c:pt>
                      <c:pt idx="42">
                        <c:v>0.875</c:v>
                      </c:pt>
                      <c:pt idx="43">
                        <c:v>0.89583333333333304</c:v>
                      </c:pt>
                      <c:pt idx="44">
                        <c:v>0.91666666666666696</c:v>
                      </c:pt>
                      <c:pt idx="45">
                        <c:v>0.9375</c:v>
                      </c:pt>
                      <c:pt idx="46">
                        <c:v>0.95833333333333304</c:v>
                      </c:pt>
                      <c:pt idx="47">
                        <c:v>0.97916666666666696</c:v>
                      </c:pt>
                    </c:numCache>
                  </c:numRef>
                </c:cat>
                <c:val>
                  <c:numRef>
                    <c:extLst xmlns:c15="http://schemas.microsoft.com/office/drawing/2012/chart">
                      <c:ext xmlns:c15="http://schemas.microsoft.com/office/drawing/2012/chart" uri="{02D57815-91ED-43cb-92C2-25804820EDAC}">
                        <c15:formulaRef>
                          <c15:sqref>'AG_Profile_kW '!$I$84:$BD$84</c15:sqref>
                        </c15:formulaRef>
                      </c:ext>
                    </c:extLst>
                    <c:numCache>
                      <c:formatCode>_-* #,##0_-;\-* #,##0_-;_-* "-"??_-;_-@_-</c:formatCode>
                      <c:ptCount val="4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numCache>
                  </c:numRef>
                </c:val>
                <c:extLst xmlns:c15="http://schemas.microsoft.com/office/drawing/2012/chart">
                  <c:ext xmlns:c16="http://schemas.microsoft.com/office/drawing/2014/chart" uri="{C3380CC4-5D6E-409C-BE32-E72D297353CC}">
                    <c16:uniqueId val="{00000018-0B41-48C3-B2CE-481655FB509B}"/>
                  </c:ext>
                </c:extLst>
              </c15:ser>
            </c15:filteredAreaSeries>
            <c15:filteredAreaSeries>
              <c15:ser>
                <c:idx val="25"/>
                <c:order val="25"/>
                <c:tx>
                  <c:strRef>
                    <c:extLst xmlns:c15="http://schemas.microsoft.com/office/drawing/2012/chart">
                      <c:ext xmlns:c15="http://schemas.microsoft.com/office/drawing/2012/chart" uri="{02D57815-91ED-43cb-92C2-25804820EDAC}">
                        <c15:formulaRef>
                          <c15:sqref>'AG_Profile_kW '!$H$85</c15:sqref>
                        </c15:formulaRef>
                      </c:ext>
                    </c:extLst>
                    <c:strCache>
                      <c:ptCount val="1"/>
                      <c:pt idx="0">
                        <c:v>Medium Residential, Vehicle to Home</c:v>
                      </c:pt>
                    </c:strCache>
                  </c:strRef>
                </c:tx>
                <c:spPr>
                  <a:solidFill>
                    <a:schemeClr val="accent2">
                      <a:lumMod val="60000"/>
                      <a:lumOff val="40000"/>
                    </a:schemeClr>
                  </a:solidFill>
                  <a:ln>
                    <a:noFill/>
                  </a:ln>
                  <a:effectLst/>
                </c:spPr>
                <c:cat>
                  <c:numRef>
                    <c:extLst xmlns:c15="http://schemas.microsoft.com/office/drawing/2012/chart">
                      <c:ext xmlns:c15="http://schemas.microsoft.com/office/drawing/2012/chart" uri="{02D57815-91ED-43cb-92C2-25804820EDAC}">
                        <c15:formulaRef>
                          <c15:sqref>'AG_Profile_kW '!$I$59:$BD$59</c15:sqref>
                        </c15:formulaRef>
                      </c:ext>
                    </c:extLst>
                    <c:numCache>
                      <c:formatCode>h:mm</c:formatCode>
                      <c:ptCount val="48"/>
                      <c:pt idx="0">
                        <c:v>0</c:v>
                      </c:pt>
                      <c:pt idx="1">
                        <c:v>2.0833333333333332E-2</c:v>
                      </c:pt>
                      <c:pt idx="2">
                        <c:v>4.1666666666666699E-2</c:v>
                      </c:pt>
                      <c:pt idx="3">
                        <c:v>6.25E-2</c:v>
                      </c:pt>
                      <c:pt idx="4">
                        <c:v>8.3333333333333301E-2</c:v>
                      </c:pt>
                      <c:pt idx="5">
                        <c:v>0.104166666666667</c:v>
                      </c:pt>
                      <c:pt idx="6">
                        <c:v>0.125</c:v>
                      </c:pt>
                      <c:pt idx="7">
                        <c:v>0.14583333333333301</c:v>
                      </c:pt>
                      <c:pt idx="8">
                        <c:v>0.16666666666666699</c:v>
                      </c:pt>
                      <c:pt idx="9">
                        <c:v>0.1875</c:v>
                      </c:pt>
                      <c:pt idx="10">
                        <c:v>0.20833333333333301</c:v>
                      </c:pt>
                      <c:pt idx="11">
                        <c:v>0.22916666666666666</c:v>
                      </c:pt>
                      <c:pt idx="12">
                        <c:v>0.25</c:v>
                      </c:pt>
                      <c:pt idx="13">
                        <c:v>0.27083333333333298</c:v>
                      </c:pt>
                      <c:pt idx="14">
                        <c:v>0.29166666666666702</c:v>
                      </c:pt>
                      <c:pt idx="15">
                        <c:v>0.3125</c:v>
                      </c:pt>
                      <c:pt idx="16">
                        <c:v>0.33333333333333298</c:v>
                      </c:pt>
                      <c:pt idx="17">
                        <c:v>0.35416666666666702</c:v>
                      </c:pt>
                      <c:pt idx="18">
                        <c:v>0.375</c:v>
                      </c:pt>
                      <c:pt idx="19">
                        <c:v>0.39583333333333298</c:v>
                      </c:pt>
                      <c:pt idx="20">
                        <c:v>0.41666666666666702</c:v>
                      </c:pt>
                      <c:pt idx="21">
                        <c:v>0.4375</c:v>
                      </c:pt>
                      <c:pt idx="22">
                        <c:v>0.45833333333333298</c:v>
                      </c:pt>
                      <c:pt idx="23">
                        <c:v>0.47916666666666702</c:v>
                      </c:pt>
                      <c:pt idx="24">
                        <c:v>0.5</c:v>
                      </c:pt>
                      <c:pt idx="25">
                        <c:v>0.52083333333333304</c:v>
                      </c:pt>
                      <c:pt idx="26">
                        <c:v>0.54166666666666696</c:v>
                      </c:pt>
                      <c:pt idx="27">
                        <c:v>0.5625</c:v>
                      </c:pt>
                      <c:pt idx="28">
                        <c:v>0.58333333333333304</c:v>
                      </c:pt>
                      <c:pt idx="29">
                        <c:v>0.60416666666666696</c:v>
                      </c:pt>
                      <c:pt idx="30">
                        <c:v>0.625</c:v>
                      </c:pt>
                      <c:pt idx="31">
                        <c:v>0.64583333333333304</c:v>
                      </c:pt>
                      <c:pt idx="32">
                        <c:v>0.66666666666666696</c:v>
                      </c:pt>
                      <c:pt idx="33">
                        <c:v>0.6875</c:v>
                      </c:pt>
                      <c:pt idx="34">
                        <c:v>0.70833333333333304</c:v>
                      </c:pt>
                      <c:pt idx="35">
                        <c:v>0.72916666666666696</c:v>
                      </c:pt>
                      <c:pt idx="36">
                        <c:v>0.75</c:v>
                      </c:pt>
                      <c:pt idx="37">
                        <c:v>0.77083333333333304</c:v>
                      </c:pt>
                      <c:pt idx="38">
                        <c:v>0.79166666666666696</c:v>
                      </c:pt>
                      <c:pt idx="39">
                        <c:v>0.8125</c:v>
                      </c:pt>
                      <c:pt idx="40">
                        <c:v>0.83333333333333304</c:v>
                      </c:pt>
                      <c:pt idx="41">
                        <c:v>0.85416666666666696</c:v>
                      </c:pt>
                      <c:pt idx="42">
                        <c:v>0.875</c:v>
                      </c:pt>
                      <c:pt idx="43">
                        <c:v>0.89583333333333304</c:v>
                      </c:pt>
                      <c:pt idx="44">
                        <c:v>0.91666666666666696</c:v>
                      </c:pt>
                      <c:pt idx="45">
                        <c:v>0.9375</c:v>
                      </c:pt>
                      <c:pt idx="46">
                        <c:v>0.95833333333333304</c:v>
                      </c:pt>
                      <c:pt idx="47">
                        <c:v>0.97916666666666696</c:v>
                      </c:pt>
                    </c:numCache>
                  </c:numRef>
                </c:cat>
                <c:val>
                  <c:numRef>
                    <c:extLst xmlns:c15="http://schemas.microsoft.com/office/drawing/2012/chart">
                      <c:ext xmlns:c15="http://schemas.microsoft.com/office/drawing/2012/chart" uri="{02D57815-91ED-43cb-92C2-25804820EDAC}">
                        <c15:formulaRef>
                          <c15:sqref>'AG_Profile_kW '!$I$85:$BD$85</c15:sqref>
                        </c15:formulaRef>
                      </c:ext>
                    </c:extLst>
                    <c:numCache>
                      <c:formatCode>_-* #,##0_-;\-* #,##0_-;_-* "-"??_-;_-@_-</c:formatCode>
                      <c:ptCount val="4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numCache>
                  </c:numRef>
                </c:val>
                <c:extLst xmlns:c15="http://schemas.microsoft.com/office/drawing/2012/chart">
                  <c:ext xmlns:c16="http://schemas.microsoft.com/office/drawing/2014/chart" uri="{C3380CC4-5D6E-409C-BE32-E72D297353CC}">
                    <c16:uniqueId val="{00000019-0B41-48C3-B2CE-481655FB509B}"/>
                  </c:ext>
                </c:extLst>
              </c15:ser>
            </c15:filteredAreaSeries>
            <c15:filteredAreaSeries>
              <c15:ser>
                <c:idx val="28"/>
                <c:order val="28"/>
                <c:tx>
                  <c:strRef>
                    <c:extLst xmlns:c15="http://schemas.microsoft.com/office/drawing/2012/chart">
                      <c:ext xmlns:c15="http://schemas.microsoft.com/office/drawing/2012/chart" uri="{02D57815-91ED-43cb-92C2-25804820EDAC}">
                        <c15:formulaRef>
                          <c15:sqref>'AG_Profile_kW '!$H$88</c15:sqref>
                        </c15:formulaRef>
                      </c:ext>
                    </c:extLst>
                    <c:strCache>
                      <c:ptCount val="1"/>
                      <c:pt idx="0">
                        <c:v>Motorcycle, Highway Fast Charging</c:v>
                      </c:pt>
                    </c:strCache>
                  </c:strRef>
                </c:tx>
                <c:spPr>
                  <a:solidFill>
                    <a:schemeClr val="accent5">
                      <a:lumMod val="60000"/>
                      <a:lumOff val="40000"/>
                    </a:schemeClr>
                  </a:solidFill>
                  <a:ln>
                    <a:noFill/>
                  </a:ln>
                  <a:effectLst/>
                </c:spPr>
                <c:cat>
                  <c:numRef>
                    <c:extLst xmlns:c15="http://schemas.microsoft.com/office/drawing/2012/chart">
                      <c:ext xmlns:c15="http://schemas.microsoft.com/office/drawing/2012/chart" uri="{02D57815-91ED-43cb-92C2-25804820EDAC}">
                        <c15:formulaRef>
                          <c15:sqref>'AG_Profile_kW '!$I$59:$BD$59</c15:sqref>
                        </c15:formulaRef>
                      </c:ext>
                    </c:extLst>
                    <c:numCache>
                      <c:formatCode>h:mm</c:formatCode>
                      <c:ptCount val="48"/>
                      <c:pt idx="0">
                        <c:v>0</c:v>
                      </c:pt>
                      <c:pt idx="1">
                        <c:v>2.0833333333333332E-2</c:v>
                      </c:pt>
                      <c:pt idx="2">
                        <c:v>4.1666666666666699E-2</c:v>
                      </c:pt>
                      <c:pt idx="3">
                        <c:v>6.25E-2</c:v>
                      </c:pt>
                      <c:pt idx="4">
                        <c:v>8.3333333333333301E-2</c:v>
                      </c:pt>
                      <c:pt idx="5">
                        <c:v>0.104166666666667</c:v>
                      </c:pt>
                      <c:pt idx="6">
                        <c:v>0.125</c:v>
                      </c:pt>
                      <c:pt idx="7">
                        <c:v>0.14583333333333301</c:v>
                      </c:pt>
                      <c:pt idx="8">
                        <c:v>0.16666666666666699</c:v>
                      </c:pt>
                      <c:pt idx="9">
                        <c:v>0.1875</c:v>
                      </c:pt>
                      <c:pt idx="10">
                        <c:v>0.20833333333333301</c:v>
                      </c:pt>
                      <c:pt idx="11">
                        <c:v>0.22916666666666666</c:v>
                      </c:pt>
                      <c:pt idx="12">
                        <c:v>0.25</c:v>
                      </c:pt>
                      <c:pt idx="13">
                        <c:v>0.27083333333333298</c:v>
                      </c:pt>
                      <c:pt idx="14">
                        <c:v>0.29166666666666702</c:v>
                      </c:pt>
                      <c:pt idx="15">
                        <c:v>0.3125</c:v>
                      </c:pt>
                      <c:pt idx="16">
                        <c:v>0.33333333333333298</c:v>
                      </c:pt>
                      <c:pt idx="17">
                        <c:v>0.35416666666666702</c:v>
                      </c:pt>
                      <c:pt idx="18">
                        <c:v>0.375</c:v>
                      </c:pt>
                      <c:pt idx="19">
                        <c:v>0.39583333333333298</c:v>
                      </c:pt>
                      <c:pt idx="20">
                        <c:v>0.41666666666666702</c:v>
                      </c:pt>
                      <c:pt idx="21">
                        <c:v>0.4375</c:v>
                      </c:pt>
                      <c:pt idx="22">
                        <c:v>0.45833333333333298</c:v>
                      </c:pt>
                      <c:pt idx="23">
                        <c:v>0.47916666666666702</c:v>
                      </c:pt>
                      <c:pt idx="24">
                        <c:v>0.5</c:v>
                      </c:pt>
                      <c:pt idx="25">
                        <c:v>0.52083333333333304</c:v>
                      </c:pt>
                      <c:pt idx="26">
                        <c:v>0.54166666666666696</c:v>
                      </c:pt>
                      <c:pt idx="27">
                        <c:v>0.5625</c:v>
                      </c:pt>
                      <c:pt idx="28">
                        <c:v>0.58333333333333304</c:v>
                      </c:pt>
                      <c:pt idx="29">
                        <c:v>0.60416666666666696</c:v>
                      </c:pt>
                      <c:pt idx="30">
                        <c:v>0.625</c:v>
                      </c:pt>
                      <c:pt idx="31">
                        <c:v>0.64583333333333304</c:v>
                      </c:pt>
                      <c:pt idx="32">
                        <c:v>0.66666666666666696</c:v>
                      </c:pt>
                      <c:pt idx="33">
                        <c:v>0.6875</c:v>
                      </c:pt>
                      <c:pt idx="34">
                        <c:v>0.70833333333333304</c:v>
                      </c:pt>
                      <c:pt idx="35">
                        <c:v>0.72916666666666696</c:v>
                      </c:pt>
                      <c:pt idx="36">
                        <c:v>0.75</c:v>
                      </c:pt>
                      <c:pt idx="37">
                        <c:v>0.77083333333333304</c:v>
                      </c:pt>
                      <c:pt idx="38">
                        <c:v>0.79166666666666696</c:v>
                      </c:pt>
                      <c:pt idx="39">
                        <c:v>0.8125</c:v>
                      </c:pt>
                      <c:pt idx="40">
                        <c:v>0.83333333333333304</c:v>
                      </c:pt>
                      <c:pt idx="41">
                        <c:v>0.85416666666666696</c:v>
                      </c:pt>
                      <c:pt idx="42">
                        <c:v>0.875</c:v>
                      </c:pt>
                      <c:pt idx="43">
                        <c:v>0.89583333333333304</c:v>
                      </c:pt>
                      <c:pt idx="44">
                        <c:v>0.91666666666666696</c:v>
                      </c:pt>
                      <c:pt idx="45">
                        <c:v>0.9375</c:v>
                      </c:pt>
                      <c:pt idx="46">
                        <c:v>0.95833333333333304</c:v>
                      </c:pt>
                      <c:pt idx="47">
                        <c:v>0.97916666666666696</c:v>
                      </c:pt>
                    </c:numCache>
                  </c:numRef>
                </c:cat>
                <c:val>
                  <c:numRef>
                    <c:extLst xmlns:c15="http://schemas.microsoft.com/office/drawing/2012/chart">
                      <c:ext xmlns:c15="http://schemas.microsoft.com/office/drawing/2012/chart" uri="{02D57815-91ED-43cb-92C2-25804820EDAC}">
                        <c15:formulaRef>
                          <c15:sqref>'AG_Profile_kW '!$I$88:$BD$88</c15:sqref>
                        </c15:formulaRef>
                      </c:ext>
                    </c:extLst>
                    <c:numCache>
                      <c:formatCode>_-* #,##0_-;\-* #,##0_-;_-* "-"??_-;_-@_-</c:formatCode>
                      <c:ptCount val="4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numCache>
                  </c:numRef>
                </c:val>
                <c:extLst xmlns:c15="http://schemas.microsoft.com/office/drawing/2012/chart">
                  <c:ext xmlns:c16="http://schemas.microsoft.com/office/drawing/2014/chart" uri="{C3380CC4-5D6E-409C-BE32-E72D297353CC}">
                    <c16:uniqueId val="{0000001C-0B41-48C3-B2CE-481655FB509B}"/>
                  </c:ext>
                </c:extLst>
              </c15:ser>
            </c15:filteredAreaSeries>
            <c15:filteredAreaSeries>
              <c15:ser>
                <c:idx val="30"/>
                <c:order val="30"/>
                <c:tx>
                  <c:strRef>
                    <c:extLst xmlns:c15="http://schemas.microsoft.com/office/drawing/2012/chart">
                      <c:ext xmlns:c15="http://schemas.microsoft.com/office/drawing/2012/chart" uri="{02D57815-91ED-43cb-92C2-25804820EDAC}">
                        <c15:formulaRef>
                          <c15:sqref>'AG_Profile_kW '!$H$90</c15:sqref>
                        </c15:formulaRef>
                      </c:ext>
                    </c:extLst>
                    <c:strCache>
                      <c:ptCount val="1"/>
                      <c:pt idx="0">
                        <c:v>Motorcycle, Vehicle to Grid</c:v>
                      </c:pt>
                    </c:strCache>
                  </c:strRef>
                </c:tx>
                <c:spPr>
                  <a:solidFill>
                    <a:schemeClr val="accent1">
                      <a:lumMod val="50000"/>
                    </a:schemeClr>
                  </a:solidFill>
                  <a:ln>
                    <a:noFill/>
                  </a:ln>
                  <a:effectLst/>
                </c:spPr>
                <c:cat>
                  <c:numRef>
                    <c:extLst xmlns:c15="http://schemas.microsoft.com/office/drawing/2012/chart">
                      <c:ext xmlns:c15="http://schemas.microsoft.com/office/drawing/2012/chart" uri="{02D57815-91ED-43cb-92C2-25804820EDAC}">
                        <c15:formulaRef>
                          <c15:sqref>'AG_Profile_kW '!$I$59:$BD$59</c15:sqref>
                        </c15:formulaRef>
                      </c:ext>
                    </c:extLst>
                    <c:numCache>
                      <c:formatCode>h:mm</c:formatCode>
                      <c:ptCount val="48"/>
                      <c:pt idx="0">
                        <c:v>0</c:v>
                      </c:pt>
                      <c:pt idx="1">
                        <c:v>2.0833333333333332E-2</c:v>
                      </c:pt>
                      <c:pt idx="2">
                        <c:v>4.1666666666666699E-2</c:v>
                      </c:pt>
                      <c:pt idx="3">
                        <c:v>6.25E-2</c:v>
                      </c:pt>
                      <c:pt idx="4">
                        <c:v>8.3333333333333301E-2</c:v>
                      </c:pt>
                      <c:pt idx="5">
                        <c:v>0.104166666666667</c:v>
                      </c:pt>
                      <c:pt idx="6">
                        <c:v>0.125</c:v>
                      </c:pt>
                      <c:pt idx="7">
                        <c:v>0.14583333333333301</c:v>
                      </c:pt>
                      <c:pt idx="8">
                        <c:v>0.16666666666666699</c:v>
                      </c:pt>
                      <c:pt idx="9">
                        <c:v>0.1875</c:v>
                      </c:pt>
                      <c:pt idx="10">
                        <c:v>0.20833333333333301</c:v>
                      </c:pt>
                      <c:pt idx="11">
                        <c:v>0.22916666666666666</c:v>
                      </c:pt>
                      <c:pt idx="12">
                        <c:v>0.25</c:v>
                      </c:pt>
                      <c:pt idx="13">
                        <c:v>0.27083333333333298</c:v>
                      </c:pt>
                      <c:pt idx="14">
                        <c:v>0.29166666666666702</c:v>
                      </c:pt>
                      <c:pt idx="15">
                        <c:v>0.3125</c:v>
                      </c:pt>
                      <c:pt idx="16">
                        <c:v>0.33333333333333298</c:v>
                      </c:pt>
                      <c:pt idx="17">
                        <c:v>0.35416666666666702</c:v>
                      </c:pt>
                      <c:pt idx="18">
                        <c:v>0.375</c:v>
                      </c:pt>
                      <c:pt idx="19">
                        <c:v>0.39583333333333298</c:v>
                      </c:pt>
                      <c:pt idx="20">
                        <c:v>0.41666666666666702</c:v>
                      </c:pt>
                      <c:pt idx="21">
                        <c:v>0.4375</c:v>
                      </c:pt>
                      <c:pt idx="22">
                        <c:v>0.45833333333333298</c:v>
                      </c:pt>
                      <c:pt idx="23">
                        <c:v>0.47916666666666702</c:v>
                      </c:pt>
                      <c:pt idx="24">
                        <c:v>0.5</c:v>
                      </c:pt>
                      <c:pt idx="25">
                        <c:v>0.52083333333333304</c:v>
                      </c:pt>
                      <c:pt idx="26">
                        <c:v>0.54166666666666696</c:v>
                      </c:pt>
                      <c:pt idx="27">
                        <c:v>0.5625</c:v>
                      </c:pt>
                      <c:pt idx="28">
                        <c:v>0.58333333333333304</c:v>
                      </c:pt>
                      <c:pt idx="29">
                        <c:v>0.60416666666666696</c:v>
                      </c:pt>
                      <c:pt idx="30">
                        <c:v>0.625</c:v>
                      </c:pt>
                      <c:pt idx="31">
                        <c:v>0.64583333333333304</c:v>
                      </c:pt>
                      <c:pt idx="32">
                        <c:v>0.66666666666666696</c:v>
                      </c:pt>
                      <c:pt idx="33">
                        <c:v>0.6875</c:v>
                      </c:pt>
                      <c:pt idx="34">
                        <c:v>0.70833333333333304</c:v>
                      </c:pt>
                      <c:pt idx="35">
                        <c:v>0.72916666666666696</c:v>
                      </c:pt>
                      <c:pt idx="36">
                        <c:v>0.75</c:v>
                      </c:pt>
                      <c:pt idx="37">
                        <c:v>0.77083333333333304</c:v>
                      </c:pt>
                      <c:pt idx="38">
                        <c:v>0.79166666666666696</c:v>
                      </c:pt>
                      <c:pt idx="39">
                        <c:v>0.8125</c:v>
                      </c:pt>
                      <c:pt idx="40">
                        <c:v>0.83333333333333304</c:v>
                      </c:pt>
                      <c:pt idx="41">
                        <c:v>0.85416666666666696</c:v>
                      </c:pt>
                      <c:pt idx="42">
                        <c:v>0.875</c:v>
                      </c:pt>
                      <c:pt idx="43">
                        <c:v>0.89583333333333304</c:v>
                      </c:pt>
                      <c:pt idx="44">
                        <c:v>0.91666666666666696</c:v>
                      </c:pt>
                      <c:pt idx="45">
                        <c:v>0.9375</c:v>
                      </c:pt>
                      <c:pt idx="46">
                        <c:v>0.95833333333333304</c:v>
                      </c:pt>
                      <c:pt idx="47">
                        <c:v>0.97916666666666696</c:v>
                      </c:pt>
                    </c:numCache>
                  </c:numRef>
                </c:cat>
                <c:val>
                  <c:numRef>
                    <c:extLst xmlns:c15="http://schemas.microsoft.com/office/drawing/2012/chart">
                      <c:ext xmlns:c15="http://schemas.microsoft.com/office/drawing/2012/chart" uri="{02D57815-91ED-43cb-92C2-25804820EDAC}">
                        <c15:formulaRef>
                          <c15:sqref>'AG_Profile_kW '!$I$90:$BD$90</c15:sqref>
                        </c15:formulaRef>
                      </c:ext>
                    </c:extLst>
                    <c:numCache>
                      <c:formatCode>_-* #,##0_-;\-* #,##0_-;_-* "-"??_-;_-@_-</c:formatCode>
                      <c:ptCount val="4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numCache>
                  </c:numRef>
                </c:val>
                <c:extLst xmlns:c15="http://schemas.microsoft.com/office/drawing/2012/chart">
                  <c:ext xmlns:c16="http://schemas.microsoft.com/office/drawing/2014/chart" uri="{C3380CC4-5D6E-409C-BE32-E72D297353CC}">
                    <c16:uniqueId val="{0000001E-0B41-48C3-B2CE-481655FB509B}"/>
                  </c:ext>
                </c:extLst>
              </c15:ser>
            </c15:filteredAreaSeries>
            <c15:filteredAreaSeries>
              <c15:ser>
                <c:idx val="31"/>
                <c:order val="31"/>
                <c:tx>
                  <c:strRef>
                    <c:extLst xmlns:c15="http://schemas.microsoft.com/office/drawing/2012/chart">
                      <c:ext xmlns:c15="http://schemas.microsoft.com/office/drawing/2012/chart" uri="{02D57815-91ED-43cb-92C2-25804820EDAC}">
                        <c15:formulaRef>
                          <c15:sqref>'AG_Profile_kW '!$H$91</c15:sqref>
                        </c15:formulaRef>
                      </c:ext>
                    </c:extLst>
                    <c:strCache>
                      <c:ptCount val="1"/>
                      <c:pt idx="0">
                        <c:v>Motorcycle, Vehicle to Home</c:v>
                      </c:pt>
                    </c:strCache>
                  </c:strRef>
                </c:tx>
                <c:spPr>
                  <a:solidFill>
                    <a:schemeClr val="accent2">
                      <a:lumMod val="50000"/>
                    </a:schemeClr>
                  </a:solidFill>
                  <a:ln>
                    <a:noFill/>
                  </a:ln>
                  <a:effectLst/>
                </c:spPr>
                <c:cat>
                  <c:numRef>
                    <c:extLst xmlns:c15="http://schemas.microsoft.com/office/drawing/2012/chart">
                      <c:ext xmlns:c15="http://schemas.microsoft.com/office/drawing/2012/chart" uri="{02D57815-91ED-43cb-92C2-25804820EDAC}">
                        <c15:formulaRef>
                          <c15:sqref>'AG_Profile_kW '!$I$59:$BD$59</c15:sqref>
                        </c15:formulaRef>
                      </c:ext>
                    </c:extLst>
                    <c:numCache>
                      <c:formatCode>h:mm</c:formatCode>
                      <c:ptCount val="48"/>
                      <c:pt idx="0">
                        <c:v>0</c:v>
                      </c:pt>
                      <c:pt idx="1">
                        <c:v>2.0833333333333332E-2</c:v>
                      </c:pt>
                      <c:pt idx="2">
                        <c:v>4.1666666666666699E-2</c:v>
                      </c:pt>
                      <c:pt idx="3">
                        <c:v>6.25E-2</c:v>
                      </c:pt>
                      <c:pt idx="4">
                        <c:v>8.3333333333333301E-2</c:v>
                      </c:pt>
                      <c:pt idx="5">
                        <c:v>0.104166666666667</c:v>
                      </c:pt>
                      <c:pt idx="6">
                        <c:v>0.125</c:v>
                      </c:pt>
                      <c:pt idx="7">
                        <c:v>0.14583333333333301</c:v>
                      </c:pt>
                      <c:pt idx="8">
                        <c:v>0.16666666666666699</c:v>
                      </c:pt>
                      <c:pt idx="9">
                        <c:v>0.1875</c:v>
                      </c:pt>
                      <c:pt idx="10">
                        <c:v>0.20833333333333301</c:v>
                      </c:pt>
                      <c:pt idx="11">
                        <c:v>0.22916666666666666</c:v>
                      </c:pt>
                      <c:pt idx="12">
                        <c:v>0.25</c:v>
                      </c:pt>
                      <c:pt idx="13">
                        <c:v>0.27083333333333298</c:v>
                      </c:pt>
                      <c:pt idx="14">
                        <c:v>0.29166666666666702</c:v>
                      </c:pt>
                      <c:pt idx="15">
                        <c:v>0.3125</c:v>
                      </c:pt>
                      <c:pt idx="16">
                        <c:v>0.33333333333333298</c:v>
                      </c:pt>
                      <c:pt idx="17">
                        <c:v>0.35416666666666702</c:v>
                      </c:pt>
                      <c:pt idx="18">
                        <c:v>0.375</c:v>
                      </c:pt>
                      <c:pt idx="19">
                        <c:v>0.39583333333333298</c:v>
                      </c:pt>
                      <c:pt idx="20">
                        <c:v>0.41666666666666702</c:v>
                      </c:pt>
                      <c:pt idx="21">
                        <c:v>0.4375</c:v>
                      </c:pt>
                      <c:pt idx="22">
                        <c:v>0.45833333333333298</c:v>
                      </c:pt>
                      <c:pt idx="23">
                        <c:v>0.47916666666666702</c:v>
                      </c:pt>
                      <c:pt idx="24">
                        <c:v>0.5</c:v>
                      </c:pt>
                      <c:pt idx="25">
                        <c:v>0.52083333333333304</c:v>
                      </c:pt>
                      <c:pt idx="26">
                        <c:v>0.54166666666666696</c:v>
                      </c:pt>
                      <c:pt idx="27">
                        <c:v>0.5625</c:v>
                      </c:pt>
                      <c:pt idx="28">
                        <c:v>0.58333333333333304</c:v>
                      </c:pt>
                      <c:pt idx="29">
                        <c:v>0.60416666666666696</c:v>
                      </c:pt>
                      <c:pt idx="30">
                        <c:v>0.625</c:v>
                      </c:pt>
                      <c:pt idx="31">
                        <c:v>0.64583333333333304</c:v>
                      </c:pt>
                      <c:pt idx="32">
                        <c:v>0.66666666666666696</c:v>
                      </c:pt>
                      <c:pt idx="33">
                        <c:v>0.6875</c:v>
                      </c:pt>
                      <c:pt idx="34">
                        <c:v>0.70833333333333304</c:v>
                      </c:pt>
                      <c:pt idx="35">
                        <c:v>0.72916666666666696</c:v>
                      </c:pt>
                      <c:pt idx="36">
                        <c:v>0.75</c:v>
                      </c:pt>
                      <c:pt idx="37">
                        <c:v>0.77083333333333304</c:v>
                      </c:pt>
                      <c:pt idx="38">
                        <c:v>0.79166666666666696</c:v>
                      </c:pt>
                      <c:pt idx="39">
                        <c:v>0.8125</c:v>
                      </c:pt>
                      <c:pt idx="40">
                        <c:v>0.83333333333333304</c:v>
                      </c:pt>
                      <c:pt idx="41">
                        <c:v>0.85416666666666696</c:v>
                      </c:pt>
                      <c:pt idx="42">
                        <c:v>0.875</c:v>
                      </c:pt>
                      <c:pt idx="43">
                        <c:v>0.89583333333333304</c:v>
                      </c:pt>
                      <c:pt idx="44">
                        <c:v>0.91666666666666696</c:v>
                      </c:pt>
                      <c:pt idx="45">
                        <c:v>0.9375</c:v>
                      </c:pt>
                      <c:pt idx="46">
                        <c:v>0.95833333333333304</c:v>
                      </c:pt>
                      <c:pt idx="47">
                        <c:v>0.97916666666666696</c:v>
                      </c:pt>
                    </c:numCache>
                  </c:numRef>
                </c:cat>
                <c:val>
                  <c:numRef>
                    <c:extLst xmlns:c15="http://schemas.microsoft.com/office/drawing/2012/chart">
                      <c:ext xmlns:c15="http://schemas.microsoft.com/office/drawing/2012/chart" uri="{02D57815-91ED-43cb-92C2-25804820EDAC}">
                        <c15:formulaRef>
                          <c15:sqref>'AG_Profile_kW '!$I$91:$BD$91</c15:sqref>
                        </c15:formulaRef>
                      </c:ext>
                    </c:extLst>
                    <c:numCache>
                      <c:formatCode>_-* #,##0_-;\-* #,##0_-;_-* "-"??_-;_-@_-</c:formatCode>
                      <c:ptCount val="4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numCache>
                  </c:numRef>
                </c:val>
                <c:extLst xmlns:c15="http://schemas.microsoft.com/office/drawing/2012/chart">
                  <c:ext xmlns:c16="http://schemas.microsoft.com/office/drawing/2014/chart" uri="{C3380CC4-5D6E-409C-BE32-E72D297353CC}">
                    <c16:uniqueId val="{0000001F-0B41-48C3-B2CE-481655FB509B}"/>
                  </c:ext>
                </c:extLst>
              </c15:ser>
            </c15:filteredAreaSeries>
            <c15:filteredAreaSeries>
              <c15:ser>
                <c:idx val="32"/>
                <c:order val="32"/>
                <c:tx>
                  <c:strRef>
                    <c:extLst xmlns:c15="http://schemas.microsoft.com/office/drawing/2012/chart">
                      <c:ext xmlns:c15="http://schemas.microsoft.com/office/drawing/2012/chart" uri="{02D57815-91ED-43cb-92C2-25804820EDAC}">
                        <c15:formulaRef>
                          <c15:sqref>'AG_Profile_kW '!$H$92</c15:sqref>
                        </c15:formulaRef>
                      </c:ext>
                    </c:extLst>
                    <c:strCache>
                      <c:ptCount val="1"/>
                      <c:pt idx="0">
                        <c:v>Rigid Truck, Convenience Charging</c:v>
                      </c:pt>
                    </c:strCache>
                  </c:strRef>
                </c:tx>
                <c:spPr>
                  <a:solidFill>
                    <a:schemeClr val="accent3">
                      <a:lumMod val="50000"/>
                    </a:schemeClr>
                  </a:solidFill>
                  <a:ln>
                    <a:noFill/>
                  </a:ln>
                  <a:effectLst/>
                </c:spPr>
                <c:cat>
                  <c:numRef>
                    <c:extLst xmlns:c15="http://schemas.microsoft.com/office/drawing/2012/chart">
                      <c:ext xmlns:c15="http://schemas.microsoft.com/office/drawing/2012/chart" uri="{02D57815-91ED-43cb-92C2-25804820EDAC}">
                        <c15:formulaRef>
                          <c15:sqref>'AG_Profile_kW '!$I$59:$BD$59</c15:sqref>
                        </c15:formulaRef>
                      </c:ext>
                    </c:extLst>
                    <c:numCache>
                      <c:formatCode>h:mm</c:formatCode>
                      <c:ptCount val="48"/>
                      <c:pt idx="0">
                        <c:v>0</c:v>
                      </c:pt>
                      <c:pt idx="1">
                        <c:v>2.0833333333333332E-2</c:v>
                      </c:pt>
                      <c:pt idx="2">
                        <c:v>4.1666666666666699E-2</c:v>
                      </c:pt>
                      <c:pt idx="3">
                        <c:v>6.25E-2</c:v>
                      </c:pt>
                      <c:pt idx="4">
                        <c:v>8.3333333333333301E-2</c:v>
                      </c:pt>
                      <c:pt idx="5">
                        <c:v>0.104166666666667</c:v>
                      </c:pt>
                      <c:pt idx="6">
                        <c:v>0.125</c:v>
                      </c:pt>
                      <c:pt idx="7">
                        <c:v>0.14583333333333301</c:v>
                      </c:pt>
                      <c:pt idx="8">
                        <c:v>0.16666666666666699</c:v>
                      </c:pt>
                      <c:pt idx="9">
                        <c:v>0.1875</c:v>
                      </c:pt>
                      <c:pt idx="10">
                        <c:v>0.20833333333333301</c:v>
                      </c:pt>
                      <c:pt idx="11">
                        <c:v>0.22916666666666666</c:v>
                      </c:pt>
                      <c:pt idx="12">
                        <c:v>0.25</c:v>
                      </c:pt>
                      <c:pt idx="13">
                        <c:v>0.27083333333333298</c:v>
                      </c:pt>
                      <c:pt idx="14">
                        <c:v>0.29166666666666702</c:v>
                      </c:pt>
                      <c:pt idx="15">
                        <c:v>0.3125</c:v>
                      </c:pt>
                      <c:pt idx="16">
                        <c:v>0.33333333333333298</c:v>
                      </c:pt>
                      <c:pt idx="17">
                        <c:v>0.35416666666666702</c:v>
                      </c:pt>
                      <c:pt idx="18">
                        <c:v>0.375</c:v>
                      </c:pt>
                      <c:pt idx="19">
                        <c:v>0.39583333333333298</c:v>
                      </c:pt>
                      <c:pt idx="20">
                        <c:v>0.41666666666666702</c:v>
                      </c:pt>
                      <c:pt idx="21">
                        <c:v>0.4375</c:v>
                      </c:pt>
                      <c:pt idx="22">
                        <c:v>0.45833333333333298</c:v>
                      </c:pt>
                      <c:pt idx="23">
                        <c:v>0.47916666666666702</c:v>
                      </c:pt>
                      <c:pt idx="24">
                        <c:v>0.5</c:v>
                      </c:pt>
                      <c:pt idx="25">
                        <c:v>0.52083333333333304</c:v>
                      </c:pt>
                      <c:pt idx="26">
                        <c:v>0.54166666666666696</c:v>
                      </c:pt>
                      <c:pt idx="27">
                        <c:v>0.5625</c:v>
                      </c:pt>
                      <c:pt idx="28">
                        <c:v>0.58333333333333304</c:v>
                      </c:pt>
                      <c:pt idx="29">
                        <c:v>0.60416666666666696</c:v>
                      </c:pt>
                      <c:pt idx="30">
                        <c:v>0.625</c:v>
                      </c:pt>
                      <c:pt idx="31">
                        <c:v>0.64583333333333304</c:v>
                      </c:pt>
                      <c:pt idx="32">
                        <c:v>0.66666666666666696</c:v>
                      </c:pt>
                      <c:pt idx="33">
                        <c:v>0.6875</c:v>
                      </c:pt>
                      <c:pt idx="34">
                        <c:v>0.70833333333333304</c:v>
                      </c:pt>
                      <c:pt idx="35">
                        <c:v>0.72916666666666696</c:v>
                      </c:pt>
                      <c:pt idx="36">
                        <c:v>0.75</c:v>
                      </c:pt>
                      <c:pt idx="37">
                        <c:v>0.77083333333333304</c:v>
                      </c:pt>
                      <c:pt idx="38">
                        <c:v>0.79166666666666696</c:v>
                      </c:pt>
                      <c:pt idx="39">
                        <c:v>0.8125</c:v>
                      </c:pt>
                      <c:pt idx="40">
                        <c:v>0.83333333333333304</c:v>
                      </c:pt>
                      <c:pt idx="41">
                        <c:v>0.85416666666666696</c:v>
                      </c:pt>
                      <c:pt idx="42">
                        <c:v>0.875</c:v>
                      </c:pt>
                      <c:pt idx="43">
                        <c:v>0.89583333333333304</c:v>
                      </c:pt>
                      <c:pt idx="44">
                        <c:v>0.91666666666666696</c:v>
                      </c:pt>
                      <c:pt idx="45">
                        <c:v>0.9375</c:v>
                      </c:pt>
                      <c:pt idx="46">
                        <c:v>0.95833333333333304</c:v>
                      </c:pt>
                      <c:pt idx="47">
                        <c:v>0.97916666666666696</c:v>
                      </c:pt>
                    </c:numCache>
                  </c:numRef>
                </c:cat>
                <c:val>
                  <c:numRef>
                    <c:extLst xmlns:c15="http://schemas.microsoft.com/office/drawing/2012/chart">
                      <c:ext xmlns:c15="http://schemas.microsoft.com/office/drawing/2012/chart" uri="{02D57815-91ED-43cb-92C2-25804820EDAC}">
                        <c15:formulaRef>
                          <c15:sqref>'AG_Profile_kW '!$I$92:$BD$92</c15:sqref>
                        </c15:formulaRef>
                      </c:ext>
                    </c:extLst>
                    <c:numCache>
                      <c:formatCode>_-* #,##0_-;\-* #,##0_-;_-* "-"??_-;_-@_-</c:formatCode>
                      <c:ptCount val="4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numCache>
                  </c:numRef>
                </c:val>
                <c:extLst xmlns:c15="http://schemas.microsoft.com/office/drawing/2012/chart">
                  <c:ext xmlns:c16="http://schemas.microsoft.com/office/drawing/2014/chart" uri="{C3380CC4-5D6E-409C-BE32-E72D297353CC}">
                    <c16:uniqueId val="{00000020-0B41-48C3-B2CE-481655FB509B}"/>
                  </c:ext>
                </c:extLst>
              </c15:ser>
            </c15:filteredAreaSeries>
            <c15:filteredAreaSeries>
              <c15:ser>
                <c:idx val="33"/>
                <c:order val="33"/>
                <c:tx>
                  <c:strRef>
                    <c:extLst xmlns:c15="http://schemas.microsoft.com/office/drawing/2012/chart">
                      <c:ext xmlns:c15="http://schemas.microsoft.com/office/drawing/2012/chart" uri="{02D57815-91ED-43cb-92C2-25804820EDAC}">
                        <c15:formulaRef>
                          <c15:sqref>'AG_Profile_kW '!$H$93</c15:sqref>
                        </c15:formulaRef>
                      </c:ext>
                    </c:extLst>
                    <c:strCache>
                      <c:ptCount val="1"/>
                      <c:pt idx="0">
                        <c:v>Rigid Truck, Daytime Charging</c:v>
                      </c:pt>
                    </c:strCache>
                  </c:strRef>
                </c:tx>
                <c:spPr>
                  <a:solidFill>
                    <a:schemeClr val="accent4">
                      <a:lumMod val="50000"/>
                    </a:schemeClr>
                  </a:solidFill>
                  <a:ln>
                    <a:noFill/>
                  </a:ln>
                  <a:effectLst/>
                </c:spPr>
                <c:cat>
                  <c:numRef>
                    <c:extLst xmlns:c15="http://schemas.microsoft.com/office/drawing/2012/chart">
                      <c:ext xmlns:c15="http://schemas.microsoft.com/office/drawing/2012/chart" uri="{02D57815-91ED-43cb-92C2-25804820EDAC}">
                        <c15:formulaRef>
                          <c15:sqref>'AG_Profile_kW '!$I$59:$BD$59</c15:sqref>
                        </c15:formulaRef>
                      </c:ext>
                    </c:extLst>
                    <c:numCache>
                      <c:formatCode>h:mm</c:formatCode>
                      <c:ptCount val="48"/>
                      <c:pt idx="0">
                        <c:v>0</c:v>
                      </c:pt>
                      <c:pt idx="1">
                        <c:v>2.0833333333333332E-2</c:v>
                      </c:pt>
                      <c:pt idx="2">
                        <c:v>4.1666666666666699E-2</c:v>
                      </c:pt>
                      <c:pt idx="3">
                        <c:v>6.25E-2</c:v>
                      </c:pt>
                      <c:pt idx="4">
                        <c:v>8.3333333333333301E-2</c:v>
                      </c:pt>
                      <c:pt idx="5">
                        <c:v>0.104166666666667</c:v>
                      </c:pt>
                      <c:pt idx="6">
                        <c:v>0.125</c:v>
                      </c:pt>
                      <c:pt idx="7">
                        <c:v>0.14583333333333301</c:v>
                      </c:pt>
                      <c:pt idx="8">
                        <c:v>0.16666666666666699</c:v>
                      </c:pt>
                      <c:pt idx="9">
                        <c:v>0.1875</c:v>
                      </c:pt>
                      <c:pt idx="10">
                        <c:v>0.20833333333333301</c:v>
                      </c:pt>
                      <c:pt idx="11">
                        <c:v>0.22916666666666666</c:v>
                      </c:pt>
                      <c:pt idx="12">
                        <c:v>0.25</c:v>
                      </c:pt>
                      <c:pt idx="13">
                        <c:v>0.27083333333333298</c:v>
                      </c:pt>
                      <c:pt idx="14">
                        <c:v>0.29166666666666702</c:v>
                      </c:pt>
                      <c:pt idx="15">
                        <c:v>0.3125</c:v>
                      </c:pt>
                      <c:pt idx="16">
                        <c:v>0.33333333333333298</c:v>
                      </c:pt>
                      <c:pt idx="17">
                        <c:v>0.35416666666666702</c:v>
                      </c:pt>
                      <c:pt idx="18">
                        <c:v>0.375</c:v>
                      </c:pt>
                      <c:pt idx="19">
                        <c:v>0.39583333333333298</c:v>
                      </c:pt>
                      <c:pt idx="20">
                        <c:v>0.41666666666666702</c:v>
                      </c:pt>
                      <c:pt idx="21">
                        <c:v>0.4375</c:v>
                      </c:pt>
                      <c:pt idx="22">
                        <c:v>0.45833333333333298</c:v>
                      </c:pt>
                      <c:pt idx="23">
                        <c:v>0.47916666666666702</c:v>
                      </c:pt>
                      <c:pt idx="24">
                        <c:v>0.5</c:v>
                      </c:pt>
                      <c:pt idx="25">
                        <c:v>0.52083333333333304</c:v>
                      </c:pt>
                      <c:pt idx="26">
                        <c:v>0.54166666666666696</c:v>
                      </c:pt>
                      <c:pt idx="27">
                        <c:v>0.5625</c:v>
                      </c:pt>
                      <c:pt idx="28">
                        <c:v>0.58333333333333304</c:v>
                      </c:pt>
                      <c:pt idx="29">
                        <c:v>0.60416666666666696</c:v>
                      </c:pt>
                      <c:pt idx="30">
                        <c:v>0.625</c:v>
                      </c:pt>
                      <c:pt idx="31">
                        <c:v>0.64583333333333304</c:v>
                      </c:pt>
                      <c:pt idx="32">
                        <c:v>0.66666666666666696</c:v>
                      </c:pt>
                      <c:pt idx="33">
                        <c:v>0.6875</c:v>
                      </c:pt>
                      <c:pt idx="34">
                        <c:v>0.70833333333333304</c:v>
                      </c:pt>
                      <c:pt idx="35">
                        <c:v>0.72916666666666696</c:v>
                      </c:pt>
                      <c:pt idx="36">
                        <c:v>0.75</c:v>
                      </c:pt>
                      <c:pt idx="37">
                        <c:v>0.77083333333333304</c:v>
                      </c:pt>
                      <c:pt idx="38">
                        <c:v>0.79166666666666696</c:v>
                      </c:pt>
                      <c:pt idx="39">
                        <c:v>0.8125</c:v>
                      </c:pt>
                      <c:pt idx="40">
                        <c:v>0.83333333333333304</c:v>
                      </c:pt>
                      <c:pt idx="41">
                        <c:v>0.85416666666666696</c:v>
                      </c:pt>
                      <c:pt idx="42">
                        <c:v>0.875</c:v>
                      </c:pt>
                      <c:pt idx="43">
                        <c:v>0.89583333333333304</c:v>
                      </c:pt>
                      <c:pt idx="44">
                        <c:v>0.91666666666666696</c:v>
                      </c:pt>
                      <c:pt idx="45">
                        <c:v>0.9375</c:v>
                      </c:pt>
                      <c:pt idx="46">
                        <c:v>0.95833333333333304</c:v>
                      </c:pt>
                      <c:pt idx="47">
                        <c:v>0.97916666666666696</c:v>
                      </c:pt>
                    </c:numCache>
                  </c:numRef>
                </c:cat>
                <c:val>
                  <c:numRef>
                    <c:extLst xmlns:c15="http://schemas.microsoft.com/office/drawing/2012/chart">
                      <c:ext xmlns:c15="http://schemas.microsoft.com/office/drawing/2012/chart" uri="{02D57815-91ED-43cb-92C2-25804820EDAC}">
                        <c15:formulaRef>
                          <c15:sqref>'AG_Profile_kW '!$I$93:$BD$93</c15:sqref>
                        </c15:formulaRef>
                      </c:ext>
                    </c:extLst>
                    <c:numCache>
                      <c:formatCode>_-* #,##0_-;\-* #,##0_-;_-* "-"??_-;_-@_-</c:formatCode>
                      <c:ptCount val="4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numCache>
                  </c:numRef>
                </c:val>
                <c:extLst xmlns:c15="http://schemas.microsoft.com/office/drawing/2012/chart">
                  <c:ext xmlns:c16="http://schemas.microsoft.com/office/drawing/2014/chart" uri="{C3380CC4-5D6E-409C-BE32-E72D297353CC}">
                    <c16:uniqueId val="{00000021-0B41-48C3-B2CE-481655FB509B}"/>
                  </c:ext>
                </c:extLst>
              </c15:ser>
            </c15:filteredAreaSeries>
            <c15:filteredAreaSeries>
              <c15:ser>
                <c:idx val="34"/>
                <c:order val="34"/>
                <c:tx>
                  <c:strRef>
                    <c:extLst xmlns:c15="http://schemas.microsoft.com/office/drawing/2012/chart">
                      <c:ext xmlns:c15="http://schemas.microsoft.com/office/drawing/2012/chart" uri="{02D57815-91ED-43cb-92C2-25804820EDAC}">
                        <c15:formulaRef>
                          <c15:sqref>'AG_Profile_kW '!$H$94</c15:sqref>
                        </c15:formulaRef>
                      </c:ext>
                    </c:extLst>
                    <c:strCache>
                      <c:ptCount val="1"/>
                      <c:pt idx="0">
                        <c:v>Rigid Truck, Highway Fast Charging</c:v>
                      </c:pt>
                    </c:strCache>
                  </c:strRef>
                </c:tx>
                <c:spPr>
                  <a:solidFill>
                    <a:schemeClr val="accent5">
                      <a:lumMod val="50000"/>
                    </a:schemeClr>
                  </a:solidFill>
                  <a:ln>
                    <a:noFill/>
                  </a:ln>
                  <a:effectLst/>
                </c:spPr>
                <c:cat>
                  <c:numRef>
                    <c:extLst xmlns:c15="http://schemas.microsoft.com/office/drawing/2012/chart">
                      <c:ext xmlns:c15="http://schemas.microsoft.com/office/drawing/2012/chart" uri="{02D57815-91ED-43cb-92C2-25804820EDAC}">
                        <c15:formulaRef>
                          <c15:sqref>'AG_Profile_kW '!$I$59:$BD$59</c15:sqref>
                        </c15:formulaRef>
                      </c:ext>
                    </c:extLst>
                    <c:numCache>
                      <c:formatCode>h:mm</c:formatCode>
                      <c:ptCount val="48"/>
                      <c:pt idx="0">
                        <c:v>0</c:v>
                      </c:pt>
                      <c:pt idx="1">
                        <c:v>2.0833333333333332E-2</c:v>
                      </c:pt>
                      <c:pt idx="2">
                        <c:v>4.1666666666666699E-2</c:v>
                      </c:pt>
                      <c:pt idx="3">
                        <c:v>6.25E-2</c:v>
                      </c:pt>
                      <c:pt idx="4">
                        <c:v>8.3333333333333301E-2</c:v>
                      </c:pt>
                      <c:pt idx="5">
                        <c:v>0.104166666666667</c:v>
                      </c:pt>
                      <c:pt idx="6">
                        <c:v>0.125</c:v>
                      </c:pt>
                      <c:pt idx="7">
                        <c:v>0.14583333333333301</c:v>
                      </c:pt>
                      <c:pt idx="8">
                        <c:v>0.16666666666666699</c:v>
                      </c:pt>
                      <c:pt idx="9">
                        <c:v>0.1875</c:v>
                      </c:pt>
                      <c:pt idx="10">
                        <c:v>0.20833333333333301</c:v>
                      </c:pt>
                      <c:pt idx="11">
                        <c:v>0.22916666666666666</c:v>
                      </c:pt>
                      <c:pt idx="12">
                        <c:v>0.25</c:v>
                      </c:pt>
                      <c:pt idx="13">
                        <c:v>0.27083333333333298</c:v>
                      </c:pt>
                      <c:pt idx="14">
                        <c:v>0.29166666666666702</c:v>
                      </c:pt>
                      <c:pt idx="15">
                        <c:v>0.3125</c:v>
                      </c:pt>
                      <c:pt idx="16">
                        <c:v>0.33333333333333298</c:v>
                      </c:pt>
                      <c:pt idx="17">
                        <c:v>0.35416666666666702</c:v>
                      </c:pt>
                      <c:pt idx="18">
                        <c:v>0.375</c:v>
                      </c:pt>
                      <c:pt idx="19">
                        <c:v>0.39583333333333298</c:v>
                      </c:pt>
                      <c:pt idx="20">
                        <c:v>0.41666666666666702</c:v>
                      </c:pt>
                      <c:pt idx="21">
                        <c:v>0.4375</c:v>
                      </c:pt>
                      <c:pt idx="22">
                        <c:v>0.45833333333333298</c:v>
                      </c:pt>
                      <c:pt idx="23">
                        <c:v>0.47916666666666702</c:v>
                      </c:pt>
                      <c:pt idx="24">
                        <c:v>0.5</c:v>
                      </c:pt>
                      <c:pt idx="25">
                        <c:v>0.52083333333333304</c:v>
                      </c:pt>
                      <c:pt idx="26">
                        <c:v>0.54166666666666696</c:v>
                      </c:pt>
                      <c:pt idx="27">
                        <c:v>0.5625</c:v>
                      </c:pt>
                      <c:pt idx="28">
                        <c:v>0.58333333333333304</c:v>
                      </c:pt>
                      <c:pt idx="29">
                        <c:v>0.60416666666666696</c:v>
                      </c:pt>
                      <c:pt idx="30">
                        <c:v>0.625</c:v>
                      </c:pt>
                      <c:pt idx="31">
                        <c:v>0.64583333333333304</c:v>
                      </c:pt>
                      <c:pt idx="32">
                        <c:v>0.66666666666666696</c:v>
                      </c:pt>
                      <c:pt idx="33">
                        <c:v>0.6875</c:v>
                      </c:pt>
                      <c:pt idx="34">
                        <c:v>0.70833333333333304</c:v>
                      </c:pt>
                      <c:pt idx="35">
                        <c:v>0.72916666666666696</c:v>
                      </c:pt>
                      <c:pt idx="36">
                        <c:v>0.75</c:v>
                      </c:pt>
                      <c:pt idx="37">
                        <c:v>0.77083333333333304</c:v>
                      </c:pt>
                      <c:pt idx="38">
                        <c:v>0.79166666666666696</c:v>
                      </c:pt>
                      <c:pt idx="39">
                        <c:v>0.8125</c:v>
                      </c:pt>
                      <c:pt idx="40">
                        <c:v>0.83333333333333304</c:v>
                      </c:pt>
                      <c:pt idx="41">
                        <c:v>0.85416666666666696</c:v>
                      </c:pt>
                      <c:pt idx="42">
                        <c:v>0.875</c:v>
                      </c:pt>
                      <c:pt idx="43">
                        <c:v>0.89583333333333304</c:v>
                      </c:pt>
                      <c:pt idx="44">
                        <c:v>0.91666666666666696</c:v>
                      </c:pt>
                      <c:pt idx="45">
                        <c:v>0.9375</c:v>
                      </c:pt>
                      <c:pt idx="46">
                        <c:v>0.95833333333333304</c:v>
                      </c:pt>
                      <c:pt idx="47">
                        <c:v>0.97916666666666696</c:v>
                      </c:pt>
                    </c:numCache>
                  </c:numRef>
                </c:cat>
                <c:val>
                  <c:numRef>
                    <c:extLst xmlns:c15="http://schemas.microsoft.com/office/drawing/2012/chart">
                      <c:ext xmlns:c15="http://schemas.microsoft.com/office/drawing/2012/chart" uri="{02D57815-91ED-43cb-92C2-25804820EDAC}">
                        <c15:formulaRef>
                          <c15:sqref>'AG_Profile_kW '!$I$94:$BD$94</c15:sqref>
                        </c15:formulaRef>
                      </c:ext>
                    </c:extLst>
                    <c:numCache>
                      <c:formatCode>_-* #,##0_-;\-* #,##0_-;_-* "-"??_-;_-@_-</c:formatCode>
                      <c:ptCount val="4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numCache>
                  </c:numRef>
                </c:val>
                <c:extLst xmlns:c15="http://schemas.microsoft.com/office/drawing/2012/chart">
                  <c:ext xmlns:c16="http://schemas.microsoft.com/office/drawing/2014/chart" uri="{C3380CC4-5D6E-409C-BE32-E72D297353CC}">
                    <c16:uniqueId val="{00000022-0B41-48C3-B2CE-481655FB509B}"/>
                  </c:ext>
                </c:extLst>
              </c15:ser>
            </c15:filteredAreaSeries>
            <c15:filteredAreaSeries>
              <c15:ser>
                <c:idx val="37"/>
                <c:order val="37"/>
                <c:tx>
                  <c:strRef>
                    <c:extLst xmlns:c15="http://schemas.microsoft.com/office/drawing/2012/chart">
                      <c:ext xmlns:c15="http://schemas.microsoft.com/office/drawing/2012/chart" uri="{02D57815-91ED-43cb-92C2-25804820EDAC}">
                        <c15:formulaRef>
                          <c15:sqref>'AG_Profile_kW '!$H$97</c15:sqref>
                        </c15:formulaRef>
                      </c:ext>
                    </c:extLst>
                    <c:strCache>
                      <c:ptCount val="1"/>
                      <c:pt idx="0">
                        <c:v>Small Light Commercial, Highway Fast Charging</c:v>
                      </c:pt>
                    </c:strCache>
                  </c:strRef>
                </c:tx>
                <c:spPr>
                  <a:solidFill>
                    <a:schemeClr val="accent2">
                      <a:lumMod val="70000"/>
                      <a:lumOff val="30000"/>
                    </a:schemeClr>
                  </a:solidFill>
                  <a:ln>
                    <a:noFill/>
                  </a:ln>
                  <a:effectLst/>
                </c:spPr>
                <c:cat>
                  <c:numRef>
                    <c:extLst xmlns:c15="http://schemas.microsoft.com/office/drawing/2012/chart">
                      <c:ext xmlns:c15="http://schemas.microsoft.com/office/drawing/2012/chart" uri="{02D57815-91ED-43cb-92C2-25804820EDAC}">
                        <c15:formulaRef>
                          <c15:sqref>'AG_Profile_kW '!$I$59:$BD$59</c15:sqref>
                        </c15:formulaRef>
                      </c:ext>
                    </c:extLst>
                    <c:numCache>
                      <c:formatCode>h:mm</c:formatCode>
                      <c:ptCount val="48"/>
                      <c:pt idx="0">
                        <c:v>0</c:v>
                      </c:pt>
                      <c:pt idx="1">
                        <c:v>2.0833333333333332E-2</c:v>
                      </c:pt>
                      <c:pt idx="2">
                        <c:v>4.1666666666666699E-2</c:v>
                      </c:pt>
                      <c:pt idx="3">
                        <c:v>6.25E-2</c:v>
                      </c:pt>
                      <c:pt idx="4">
                        <c:v>8.3333333333333301E-2</c:v>
                      </c:pt>
                      <c:pt idx="5">
                        <c:v>0.104166666666667</c:v>
                      </c:pt>
                      <c:pt idx="6">
                        <c:v>0.125</c:v>
                      </c:pt>
                      <c:pt idx="7">
                        <c:v>0.14583333333333301</c:v>
                      </c:pt>
                      <c:pt idx="8">
                        <c:v>0.16666666666666699</c:v>
                      </c:pt>
                      <c:pt idx="9">
                        <c:v>0.1875</c:v>
                      </c:pt>
                      <c:pt idx="10">
                        <c:v>0.20833333333333301</c:v>
                      </c:pt>
                      <c:pt idx="11">
                        <c:v>0.22916666666666666</c:v>
                      </c:pt>
                      <c:pt idx="12">
                        <c:v>0.25</c:v>
                      </c:pt>
                      <c:pt idx="13">
                        <c:v>0.27083333333333298</c:v>
                      </c:pt>
                      <c:pt idx="14">
                        <c:v>0.29166666666666702</c:v>
                      </c:pt>
                      <c:pt idx="15">
                        <c:v>0.3125</c:v>
                      </c:pt>
                      <c:pt idx="16">
                        <c:v>0.33333333333333298</c:v>
                      </c:pt>
                      <c:pt idx="17">
                        <c:v>0.35416666666666702</c:v>
                      </c:pt>
                      <c:pt idx="18">
                        <c:v>0.375</c:v>
                      </c:pt>
                      <c:pt idx="19">
                        <c:v>0.39583333333333298</c:v>
                      </c:pt>
                      <c:pt idx="20">
                        <c:v>0.41666666666666702</c:v>
                      </c:pt>
                      <c:pt idx="21">
                        <c:v>0.4375</c:v>
                      </c:pt>
                      <c:pt idx="22">
                        <c:v>0.45833333333333298</c:v>
                      </c:pt>
                      <c:pt idx="23">
                        <c:v>0.47916666666666702</c:v>
                      </c:pt>
                      <c:pt idx="24">
                        <c:v>0.5</c:v>
                      </c:pt>
                      <c:pt idx="25">
                        <c:v>0.52083333333333304</c:v>
                      </c:pt>
                      <c:pt idx="26">
                        <c:v>0.54166666666666696</c:v>
                      </c:pt>
                      <c:pt idx="27">
                        <c:v>0.5625</c:v>
                      </c:pt>
                      <c:pt idx="28">
                        <c:v>0.58333333333333304</c:v>
                      </c:pt>
                      <c:pt idx="29">
                        <c:v>0.60416666666666696</c:v>
                      </c:pt>
                      <c:pt idx="30">
                        <c:v>0.625</c:v>
                      </c:pt>
                      <c:pt idx="31">
                        <c:v>0.64583333333333304</c:v>
                      </c:pt>
                      <c:pt idx="32">
                        <c:v>0.66666666666666696</c:v>
                      </c:pt>
                      <c:pt idx="33">
                        <c:v>0.6875</c:v>
                      </c:pt>
                      <c:pt idx="34">
                        <c:v>0.70833333333333304</c:v>
                      </c:pt>
                      <c:pt idx="35">
                        <c:v>0.72916666666666696</c:v>
                      </c:pt>
                      <c:pt idx="36">
                        <c:v>0.75</c:v>
                      </c:pt>
                      <c:pt idx="37">
                        <c:v>0.77083333333333304</c:v>
                      </c:pt>
                      <c:pt idx="38">
                        <c:v>0.79166666666666696</c:v>
                      </c:pt>
                      <c:pt idx="39">
                        <c:v>0.8125</c:v>
                      </c:pt>
                      <c:pt idx="40">
                        <c:v>0.83333333333333304</c:v>
                      </c:pt>
                      <c:pt idx="41">
                        <c:v>0.85416666666666696</c:v>
                      </c:pt>
                      <c:pt idx="42">
                        <c:v>0.875</c:v>
                      </c:pt>
                      <c:pt idx="43">
                        <c:v>0.89583333333333304</c:v>
                      </c:pt>
                      <c:pt idx="44">
                        <c:v>0.91666666666666696</c:v>
                      </c:pt>
                      <c:pt idx="45">
                        <c:v>0.9375</c:v>
                      </c:pt>
                      <c:pt idx="46">
                        <c:v>0.95833333333333304</c:v>
                      </c:pt>
                      <c:pt idx="47">
                        <c:v>0.97916666666666696</c:v>
                      </c:pt>
                    </c:numCache>
                  </c:numRef>
                </c:cat>
                <c:val>
                  <c:numRef>
                    <c:extLst xmlns:c15="http://schemas.microsoft.com/office/drawing/2012/chart">
                      <c:ext xmlns:c15="http://schemas.microsoft.com/office/drawing/2012/chart" uri="{02D57815-91ED-43cb-92C2-25804820EDAC}">
                        <c15:formulaRef>
                          <c15:sqref>'AG_Profile_kW '!$I$97:$BD$97</c15:sqref>
                        </c15:formulaRef>
                      </c:ext>
                    </c:extLst>
                    <c:numCache>
                      <c:formatCode>_-* #,##0_-;\-* #,##0_-;_-* "-"??_-;_-@_-</c:formatCode>
                      <c:ptCount val="4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numCache>
                  </c:numRef>
                </c:val>
                <c:extLst xmlns:c15="http://schemas.microsoft.com/office/drawing/2012/chart">
                  <c:ext xmlns:c16="http://schemas.microsoft.com/office/drawing/2014/chart" uri="{C3380CC4-5D6E-409C-BE32-E72D297353CC}">
                    <c16:uniqueId val="{00000025-0B41-48C3-B2CE-481655FB509B}"/>
                  </c:ext>
                </c:extLst>
              </c15:ser>
            </c15:filteredAreaSeries>
            <c15:filteredAreaSeries>
              <c15:ser>
                <c:idx val="41"/>
                <c:order val="41"/>
                <c:tx>
                  <c:strRef>
                    <c:extLst xmlns:c15="http://schemas.microsoft.com/office/drawing/2012/chart">
                      <c:ext xmlns:c15="http://schemas.microsoft.com/office/drawing/2012/chart" uri="{02D57815-91ED-43cb-92C2-25804820EDAC}">
                        <c15:formulaRef>
                          <c15:sqref>'AG_Profile_kW '!$H$101</c15:sqref>
                        </c15:formulaRef>
                      </c:ext>
                    </c:extLst>
                    <c:strCache>
                      <c:ptCount val="1"/>
                      <c:pt idx="0">
                        <c:v>Small Residential, Highway Fast Charging</c:v>
                      </c:pt>
                    </c:strCache>
                  </c:strRef>
                </c:tx>
                <c:spPr>
                  <a:solidFill>
                    <a:schemeClr val="accent6">
                      <a:lumMod val="70000"/>
                      <a:lumOff val="30000"/>
                    </a:schemeClr>
                  </a:solidFill>
                  <a:ln>
                    <a:noFill/>
                  </a:ln>
                  <a:effectLst/>
                </c:spPr>
                <c:cat>
                  <c:numRef>
                    <c:extLst xmlns:c15="http://schemas.microsoft.com/office/drawing/2012/chart">
                      <c:ext xmlns:c15="http://schemas.microsoft.com/office/drawing/2012/chart" uri="{02D57815-91ED-43cb-92C2-25804820EDAC}">
                        <c15:formulaRef>
                          <c15:sqref>'AG_Profile_kW '!$I$59:$BD$59</c15:sqref>
                        </c15:formulaRef>
                      </c:ext>
                    </c:extLst>
                    <c:numCache>
                      <c:formatCode>h:mm</c:formatCode>
                      <c:ptCount val="48"/>
                      <c:pt idx="0">
                        <c:v>0</c:v>
                      </c:pt>
                      <c:pt idx="1">
                        <c:v>2.0833333333333332E-2</c:v>
                      </c:pt>
                      <c:pt idx="2">
                        <c:v>4.1666666666666699E-2</c:v>
                      </c:pt>
                      <c:pt idx="3">
                        <c:v>6.25E-2</c:v>
                      </c:pt>
                      <c:pt idx="4">
                        <c:v>8.3333333333333301E-2</c:v>
                      </c:pt>
                      <c:pt idx="5">
                        <c:v>0.104166666666667</c:v>
                      </c:pt>
                      <c:pt idx="6">
                        <c:v>0.125</c:v>
                      </c:pt>
                      <c:pt idx="7">
                        <c:v>0.14583333333333301</c:v>
                      </c:pt>
                      <c:pt idx="8">
                        <c:v>0.16666666666666699</c:v>
                      </c:pt>
                      <c:pt idx="9">
                        <c:v>0.1875</c:v>
                      </c:pt>
                      <c:pt idx="10">
                        <c:v>0.20833333333333301</c:v>
                      </c:pt>
                      <c:pt idx="11">
                        <c:v>0.22916666666666666</c:v>
                      </c:pt>
                      <c:pt idx="12">
                        <c:v>0.25</c:v>
                      </c:pt>
                      <c:pt idx="13">
                        <c:v>0.27083333333333298</c:v>
                      </c:pt>
                      <c:pt idx="14">
                        <c:v>0.29166666666666702</c:v>
                      </c:pt>
                      <c:pt idx="15">
                        <c:v>0.3125</c:v>
                      </c:pt>
                      <c:pt idx="16">
                        <c:v>0.33333333333333298</c:v>
                      </c:pt>
                      <c:pt idx="17">
                        <c:v>0.35416666666666702</c:v>
                      </c:pt>
                      <c:pt idx="18">
                        <c:v>0.375</c:v>
                      </c:pt>
                      <c:pt idx="19">
                        <c:v>0.39583333333333298</c:v>
                      </c:pt>
                      <c:pt idx="20">
                        <c:v>0.41666666666666702</c:v>
                      </c:pt>
                      <c:pt idx="21">
                        <c:v>0.4375</c:v>
                      </c:pt>
                      <c:pt idx="22">
                        <c:v>0.45833333333333298</c:v>
                      </c:pt>
                      <c:pt idx="23">
                        <c:v>0.47916666666666702</c:v>
                      </c:pt>
                      <c:pt idx="24">
                        <c:v>0.5</c:v>
                      </c:pt>
                      <c:pt idx="25">
                        <c:v>0.52083333333333304</c:v>
                      </c:pt>
                      <c:pt idx="26">
                        <c:v>0.54166666666666696</c:v>
                      </c:pt>
                      <c:pt idx="27">
                        <c:v>0.5625</c:v>
                      </c:pt>
                      <c:pt idx="28">
                        <c:v>0.58333333333333304</c:v>
                      </c:pt>
                      <c:pt idx="29">
                        <c:v>0.60416666666666696</c:v>
                      </c:pt>
                      <c:pt idx="30">
                        <c:v>0.625</c:v>
                      </c:pt>
                      <c:pt idx="31">
                        <c:v>0.64583333333333304</c:v>
                      </c:pt>
                      <c:pt idx="32">
                        <c:v>0.66666666666666696</c:v>
                      </c:pt>
                      <c:pt idx="33">
                        <c:v>0.6875</c:v>
                      </c:pt>
                      <c:pt idx="34">
                        <c:v>0.70833333333333304</c:v>
                      </c:pt>
                      <c:pt idx="35">
                        <c:v>0.72916666666666696</c:v>
                      </c:pt>
                      <c:pt idx="36">
                        <c:v>0.75</c:v>
                      </c:pt>
                      <c:pt idx="37">
                        <c:v>0.77083333333333304</c:v>
                      </c:pt>
                      <c:pt idx="38">
                        <c:v>0.79166666666666696</c:v>
                      </c:pt>
                      <c:pt idx="39">
                        <c:v>0.8125</c:v>
                      </c:pt>
                      <c:pt idx="40">
                        <c:v>0.83333333333333304</c:v>
                      </c:pt>
                      <c:pt idx="41">
                        <c:v>0.85416666666666696</c:v>
                      </c:pt>
                      <c:pt idx="42">
                        <c:v>0.875</c:v>
                      </c:pt>
                      <c:pt idx="43">
                        <c:v>0.89583333333333304</c:v>
                      </c:pt>
                      <c:pt idx="44">
                        <c:v>0.91666666666666696</c:v>
                      </c:pt>
                      <c:pt idx="45">
                        <c:v>0.9375</c:v>
                      </c:pt>
                      <c:pt idx="46">
                        <c:v>0.95833333333333304</c:v>
                      </c:pt>
                      <c:pt idx="47">
                        <c:v>0.97916666666666696</c:v>
                      </c:pt>
                    </c:numCache>
                  </c:numRef>
                </c:cat>
                <c:val>
                  <c:numRef>
                    <c:extLst xmlns:c15="http://schemas.microsoft.com/office/drawing/2012/chart">
                      <c:ext xmlns:c15="http://schemas.microsoft.com/office/drawing/2012/chart" uri="{02D57815-91ED-43cb-92C2-25804820EDAC}">
                        <c15:formulaRef>
                          <c15:sqref>'AG_Profile_kW '!$I$101:$BD$101</c15:sqref>
                        </c15:formulaRef>
                      </c:ext>
                    </c:extLst>
                    <c:numCache>
                      <c:formatCode>_-* #,##0_-;\-* #,##0_-;_-* "-"??_-;_-@_-</c:formatCode>
                      <c:ptCount val="4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numCache>
                  </c:numRef>
                </c:val>
                <c:extLst xmlns:c15="http://schemas.microsoft.com/office/drawing/2012/chart">
                  <c:ext xmlns:c16="http://schemas.microsoft.com/office/drawing/2014/chart" uri="{C3380CC4-5D6E-409C-BE32-E72D297353CC}">
                    <c16:uniqueId val="{00000029-0B41-48C3-B2CE-481655FB509B}"/>
                  </c:ext>
                </c:extLst>
              </c15:ser>
            </c15:filteredAreaSeries>
            <c15:filteredAreaSeries>
              <c15:ser>
                <c:idx val="43"/>
                <c:order val="43"/>
                <c:tx>
                  <c:strRef>
                    <c:extLst xmlns:c15="http://schemas.microsoft.com/office/drawing/2012/chart">
                      <c:ext xmlns:c15="http://schemas.microsoft.com/office/drawing/2012/chart" uri="{02D57815-91ED-43cb-92C2-25804820EDAC}">
                        <c15:formulaRef>
                          <c15:sqref>'AG_Profile_kW '!$H$103</c15:sqref>
                        </c15:formulaRef>
                      </c:ext>
                    </c:extLst>
                    <c:strCache>
                      <c:ptCount val="1"/>
                      <c:pt idx="0">
                        <c:v>Small Residential, Vehicle to Grid</c:v>
                      </c:pt>
                    </c:strCache>
                  </c:strRef>
                </c:tx>
                <c:spPr>
                  <a:solidFill>
                    <a:schemeClr val="accent2">
                      <a:lumMod val="70000"/>
                    </a:schemeClr>
                  </a:solidFill>
                  <a:ln>
                    <a:noFill/>
                  </a:ln>
                  <a:effectLst/>
                </c:spPr>
                <c:cat>
                  <c:numRef>
                    <c:extLst xmlns:c15="http://schemas.microsoft.com/office/drawing/2012/chart">
                      <c:ext xmlns:c15="http://schemas.microsoft.com/office/drawing/2012/chart" uri="{02D57815-91ED-43cb-92C2-25804820EDAC}">
                        <c15:formulaRef>
                          <c15:sqref>'AG_Profile_kW '!$I$59:$BD$59</c15:sqref>
                        </c15:formulaRef>
                      </c:ext>
                    </c:extLst>
                    <c:numCache>
                      <c:formatCode>h:mm</c:formatCode>
                      <c:ptCount val="48"/>
                      <c:pt idx="0">
                        <c:v>0</c:v>
                      </c:pt>
                      <c:pt idx="1">
                        <c:v>2.0833333333333332E-2</c:v>
                      </c:pt>
                      <c:pt idx="2">
                        <c:v>4.1666666666666699E-2</c:v>
                      </c:pt>
                      <c:pt idx="3">
                        <c:v>6.25E-2</c:v>
                      </c:pt>
                      <c:pt idx="4">
                        <c:v>8.3333333333333301E-2</c:v>
                      </c:pt>
                      <c:pt idx="5">
                        <c:v>0.104166666666667</c:v>
                      </c:pt>
                      <c:pt idx="6">
                        <c:v>0.125</c:v>
                      </c:pt>
                      <c:pt idx="7">
                        <c:v>0.14583333333333301</c:v>
                      </c:pt>
                      <c:pt idx="8">
                        <c:v>0.16666666666666699</c:v>
                      </c:pt>
                      <c:pt idx="9">
                        <c:v>0.1875</c:v>
                      </c:pt>
                      <c:pt idx="10">
                        <c:v>0.20833333333333301</c:v>
                      </c:pt>
                      <c:pt idx="11">
                        <c:v>0.22916666666666666</c:v>
                      </c:pt>
                      <c:pt idx="12">
                        <c:v>0.25</c:v>
                      </c:pt>
                      <c:pt idx="13">
                        <c:v>0.27083333333333298</c:v>
                      </c:pt>
                      <c:pt idx="14">
                        <c:v>0.29166666666666702</c:v>
                      </c:pt>
                      <c:pt idx="15">
                        <c:v>0.3125</c:v>
                      </c:pt>
                      <c:pt idx="16">
                        <c:v>0.33333333333333298</c:v>
                      </c:pt>
                      <c:pt idx="17">
                        <c:v>0.35416666666666702</c:v>
                      </c:pt>
                      <c:pt idx="18">
                        <c:v>0.375</c:v>
                      </c:pt>
                      <c:pt idx="19">
                        <c:v>0.39583333333333298</c:v>
                      </c:pt>
                      <c:pt idx="20">
                        <c:v>0.41666666666666702</c:v>
                      </c:pt>
                      <c:pt idx="21">
                        <c:v>0.4375</c:v>
                      </c:pt>
                      <c:pt idx="22">
                        <c:v>0.45833333333333298</c:v>
                      </c:pt>
                      <c:pt idx="23">
                        <c:v>0.47916666666666702</c:v>
                      </c:pt>
                      <c:pt idx="24">
                        <c:v>0.5</c:v>
                      </c:pt>
                      <c:pt idx="25">
                        <c:v>0.52083333333333304</c:v>
                      </c:pt>
                      <c:pt idx="26">
                        <c:v>0.54166666666666696</c:v>
                      </c:pt>
                      <c:pt idx="27">
                        <c:v>0.5625</c:v>
                      </c:pt>
                      <c:pt idx="28">
                        <c:v>0.58333333333333304</c:v>
                      </c:pt>
                      <c:pt idx="29">
                        <c:v>0.60416666666666696</c:v>
                      </c:pt>
                      <c:pt idx="30">
                        <c:v>0.625</c:v>
                      </c:pt>
                      <c:pt idx="31">
                        <c:v>0.64583333333333304</c:v>
                      </c:pt>
                      <c:pt idx="32">
                        <c:v>0.66666666666666696</c:v>
                      </c:pt>
                      <c:pt idx="33">
                        <c:v>0.6875</c:v>
                      </c:pt>
                      <c:pt idx="34">
                        <c:v>0.70833333333333304</c:v>
                      </c:pt>
                      <c:pt idx="35">
                        <c:v>0.72916666666666696</c:v>
                      </c:pt>
                      <c:pt idx="36">
                        <c:v>0.75</c:v>
                      </c:pt>
                      <c:pt idx="37">
                        <c:v>0.77083333333333304</c:v>
                      </c:pt>
                      <c:pt idx="38">
                        <c:v>0.79166666666666696</c:v>
                      </c:pt>
                      <c:pt idx="39">
                        <c:v>0.8125</c:v>
                      </c:pt>
                      <c:pt idx="40">
                        <c:v>0.83333333333333304</c:v>
                      </c:pt>
                      <c:pt idx="41">
                        <c:v>0.85416666666666696</c:v>
                      </c:pt>
                      <c:pt idx="42">
                        <c:v>0.875</c:v>
                      </c:pt>
                      <c:pt idx="43">
                        <c:v>0.89583333333333304</c:v>
                      </c:pt>
                      <c:pt idx="44">
                        <c:v>0.91666666666666696</c:v>
                      </c:pt>
                      <c:pt idx="45">
                        <c:v>0.9375</c:v>
                      </c:pt>
                      <c:pt idx="46">
                        <c:v>0.95833333333333304</c:v>
                      </c:pt>
                      <c:pt idx="47">
                        <c:v>0.97916666666666696</c:v>
                      </c:pt>
                    </c:numCache>
                  </c:numRef>
                </c:cat>
                <c:val>
                  <c:numRef>
                    <c:extLst xmlns:c15="http://schemas.microsoft.com/office/drawing/2012/chart">
                      <c:ext xmlns:c15="http://schemas.microsoft.com/office/drawing/2012/chart" uri="{02D57815-91ED-43cb-92C2-25804820EDAC}">
                        <c15:formulaRef>
                          <c15:sqref>'AG_Profile_kW '!$I$103:$BD$103</c15:sqref>
                        </c15:formulaRef>
                      </c:ext>
                    </c:extLst>
                    <c:numCache>
                      <c:formatCode>_-* #,##0_-;\-* #,##0_-;_-* "-"??_-;_-@_-</c:formatCode>
                      <c:ptCount val="4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numCache>
                  </c:numRef>
                </c:val>
                <c:extLst xmlns:c15="http://schemas.microsoft.com/office/drawing/2012/chart">
                  <c:ext xmlns:c16="http://schemas.microsoft.com/office/drawing/2014/chart" uri="{C3380CC4-5D6E-409C-BE32-E72D297353CC}">
                    <c16:uniqueId val="{0000002B-0B41-48C3-B2CE-481655FB509B}"/>
                  </c:ext>
                </c:extLst>
              </c15:ser>
            </c15:filteredAreaSeries>
            <c15:filteredAreaSeries>
              <c15:ser>
                <c:idx val="44"/>
                <c:order val="44"/>
                <c:tx>
                  <c:strRef>
                    <c:extLst xmlns:c15="http://schemas.microsoft.com/office/drawing/2012/chart">
                      <c:ext xmlns:c15="http://schemas.microsoft.com/office/drawing/2012/chart" uri="{02D57815-91ED-43cb-92C2-25804820EDAC}">
                        <c15:formulaRef>
                          <c15:sqref>'AG_Profile_kW '!$H$104</c15:sqref>
                        </c15:formulaRef>
                      </c:ext>
                    </c:extLst>
                    <c:strCache>
                      <c:ptCount val="1"/>
                      <c:pt idx="0">
                        <c:v>Small Residential, Vehicle to Home</c:v>
                      </c:pt>
                    </c:strCache>
                  </c:strRef>
                </c:tx>
                <c:spPr>
                  <a:solidFill>
                    <a:schemeClr val="accent3">
                      <a:lumMod val="70000"/>
                    </a:schemeClr>
                  </a:solidFill>
                  <a:ln>
                    <a:noFill/>
                  </a:ln>
                  <a:effectLst/>
                </c:spPr>
                <c:cat>
                  <c:numRef>
                    <c:extLst xmlns:c15="http://schemas.microsoft.com/office/drawing/2012/chart">
                      <c:ext xmlns:c15="http://schemas.microsoft.com/office/drawing/2012/chart" uri="{02D57815-91ED-43cb-92C2-25804820EDAC}">
                        <c15:formulaRef>
                          <c15:sqref>'AG_Profile_kW '!$I$59:$BD$59</c15:sqref>
                        </c15:formulaRef>
                      </c:ext>
                    </c:extLst>
                    <c:numCache>
                      <c:formatCode>h:mm</c:formatCode>
                      <c:ptCount val="48"/>
                      <c:pt idx="0">
                        <c:v>0</c:v>
                      </c:pt>
                      <c:pt idx="1">
                        <c:v>2.0833333333333332E-2</c:v>
                      </c:pt>
                      <c:pt idx="2">
                        <c:v>4.1666666666666699E-2</c:v>
                      </c:pt>
                      <c:pt idx="3">
                        <c:v>6.25E-2</c:v>
                      </c:pt>
                      <c:pt idx="4">
                        <c:v>8.3333333333333301E-2</c:v>
                      </c:pt>
                      <c:pt idx="5">
                        <c:v>0.104166666666667</c:v>
                      </c:pt>
                      <c:pt idx="6">
                        <c:v>0.125</c:v>
                      </c:pt>
                      <c:pt idx="7">
                        <c:v>0.14583333333333301</c:v>
                      </c:pt>
                      <c:pt idx="8">
                        <c:v>0.16666666666666699</c:v>
                      </c:pt>
                      <c:pt idx="9">
                        <c:v>0.1875</c:v>
                      </c:pt>
                      <c:pt idx="10">
                        <c:v>0.20833333333333301</c:v>
                      </c:pt>
                      <c:pt idx="11">
                        <c:v>0.22916666666666666</c:v>
                      </c:pt>
                      <c:pt idx="12">
                        <c:v>0.25</c:v>
                      </c:pt>
                      <c:pt idx="13">
                        <c:v>0.27083333333333298</c:v>
                      </c:pt>
                      <c:pt idx="14">
                        <c:v>0.29166666666666702</c:v>
                      </c:pt>
                      <c:pt idx="15">
                        <c:v>0.3125</c:v>
                      </c:pt>
                      <c:pt idx="16">
                        <c:v>0.33333333333333298</c:v>
                      </c:pt>
                      <c:pt idx="17">
                        <c:v>0.35416666666666702</c:v>
                      </c:pt>
                      <c:pt idx="18">
                        <c:v>0.375</c:v>
                      </c:pt>
                      <c:pt idx="19">
                        <c:v>0.39583333333333298</c:v>
                      </c:pt>
                      <c:pt idx="20">
                        <c:v>0.41666666666666702</c:v>
                      </c:pt>
                      <c:pt idx="21">
                        <c:v>0.4375</c:v>
                      </c:pt>
                      <c:pt idx="22">
                        <c:v>0.45833333333333298</c:v>
                      </c:pt>
                      <c:pt idx="23">
                        <c:v>0.47916666666666702</c:v>
                      </c:pt>
                      <c:pt idx="24">
                        <c:v>0.5</c:v>
                      </c:pt>
                      <c:pt idx="25">
                        <c:v>0.52083333333333304</c:v>
                      </c:pt>
                      <c:pt idx="26">
                        <c:v>0.54166666666666696</c:v>
                      </c:pt>
                      <c:pt idx="27">
                        <c:v>0.5625</c:v>
                      </c:pt>
                      <c:pt idx="28">
                        <c:v>0.58333333333333304</c:v>
                      </c:pt>
                      <c:pt idx="29">
                        <c:v>0.60416666666666696</c:v>
                      </c:pt>
                      <c:pt idx="30">
                        <c:v>0.625</c:v>
                      </c:pt>
                      <c:pt idx="31">
                        <c:v>0.64583333333333304</c:v>
                      </c:pt>
                      <c:pt idx="32">
                        <c:v>0.66666666666666696</c:v>
                      </c:pt>
                      <c:pt idx="33">
                        <c:v>0.6875</c:v>
                      </c:pt>
                      <c:pt idx="34">
                        <c:v>0.70833333333333304</c:v>
                      </c:pt>
                      <c:pt idx="35">
                        <c:v>0.72916666666666696</c:v>
                      </c:pt>
                      <c:pt idx="36">
                        <c:v>0.75</c:v>
                      </c:pt>
                      <c:pt idx="37">
                        <c:v>0.77083333333333304</c:v>
                      </c:pt>
                      <c:pt idx="38">
                        <c:v>0.79166666666666696</c:v>
                      </c:pt>
                      <c:pt idx="39">
                        <c:v>0.8125</c:v>
                      </c:pt>
                      <c:pt idx="40">
                        <c:v>0.83333333333333304</c:v>
                      </c:pt>
                      <c:pt idx="41">
                        <c:v>0.85416666666666696</c:v>
                      </c:pt>
                      <c:pt idx="42">
                        <c:v>0.875</c:v>
                      </c:pt>
                      <c:pt idx="43">
                        <c:v>0.89583333333333304</c:v>
                      </c:pt>
                      <c:pt idx="44">
                        <c:v>0.91666666666666696</c:v>
                      </c:pt>
                      <c:pt idx="45">
                        <c:v>0.9375</c:v>
                      </c:pt>
                      <c:pt idx="46">
                        <c:v>0.95833333333333304</c:v>
                      </c:pt>
                      <c:pt idx="47">
                        <c:v>0.97916666666666696</c:v>
                      </c:pt>
                    </c:numCache>
                  </c:numRef>
                </c:cat>
                <c:val>
                  <c:numRef>
                    <c:extLst xmlns:c15="http://schemas.microsoft.com/office/drawing/2012/chart">
                      <c:ext xmlns:c15="http://schemas.microsoft.com/office/drawing/2012/chart" uri="{02D57815-91ED-43cb-92C2-25804820EDAC}">
                        <c15:formulaRef>
                          <c15:sqref>'AG_Profile_kW '!$I$104:$BD$104</c15:sqref>
                        </c15:formulaRef>
                      </c:ext>
                    </c:extLst>
                    <c:numCache>
                      <c:formatCode>_-* #,##0_-;\-* #,##0_-;_-* "-"??_-;_-@_-</c:formatCode>
                      <c:ptCount val="4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numCache>
                  </c:numRef>
                </c:val>
                <c:extLst xmlns:c15="http://schemas.microsoft.com/office/drawing/2012/chart">
                  <c:ext xmlns:c16="http://schemas.microsoft.com/office/drawing/2014/chart" uri="{C3380CC4-5D6E-409C-BE32-E72D297353CC}">
                    <c16:uniqueId val="{0000002C-0B41-48C3-B2CE-481655FB509B}"/>
                  </c:ext>
                </c:extLst>
              </c15:ser>
            </c15:filteredAreaSeries>
          </c:ext>
        </c:extLst>
      </c:areaChart>
      <c:catAx>
        <c:axId val="368771743"/>
        <c:scaling>
          <c:orientation val="minMax"/>
        </c:scaling>
        <c:delete val="0"/>
        <c:axPos val="b"/>
        <c:numFmt formatCode="h:mm"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68772703"/>
        <c:crosses val="autoZero"/>
        <c:auto val="1"/>
        <c:lblAlgn val="ctr"/>
        <c:lblOffset val="100"/>
        <c:noMultiLvlLbl val="0"/>
      </c:catAx>
      <c:valAx>
        <c:axId val="368772703"/>
        <c:scaling>
          <c:orientation val="minMax"/>
        </c:scaling>
        <c:delete val="0"/>
        <c:axPos val="l"/>
        <c:majorGridlines>
          <c:spPr>
            <a:ln w="9525" cap="flat" cmpd="sng" algn="ctr">
              <a:solidFill>
                <a:schemeClr val="tx1">
                  <a:lumMod val="15000"/>
                  <a:lumOff val="85000"/>
                </a:schemeClr>
              </a:solidFill>
              <a:round/>
            </a:ln>
            <a:effectLst/>
          </c:spPr>
        </c:majorGridlines>
        <c:numFmt formatCode="_-* #,##0_-;\-*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68771743"/>
        <c:crosses val="autoZero"/>
        <c:crossBetween val="midCat"/>
      </c:valAx>
      <c:spPr>
        <a:noFill/>
        <a:ln>
          <a:noFill/>
        </a:ln>
        <a:effectLst/>
      </c:spPr>
    </c:plotArea>
    <c:legend>
      <c:legendPos val="b"/>
      <c:layout>
        <c:manualLayout>
          <c:xMode val="edge"/>
          <c:yMode val="edge"/>
          <c:x val="2.768250804090689E-2"/>
          <c:y val="0.71514400768131559"/>
          <c:w val="0.93196292465685204"/>
          <c:h val="0.27308942253319729"/>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1"/>
          <c:order val="0"/>
          <c:tx>
            <c:strRef>
              <c:f>'PV and Batt profiles (actual)'!$C$49</c:f>
              <c:strCache>
                <c:ptCount val="1"/>
                <c:pt idx="0">
                  <c:v>Solar/battery</c:v>
                </c:pt>
              </c:strCache>
            </c:strRef>
          </c:tx>
          <c:marker>
            <c:symbol val="none"/>
          </c:marker>
          <c:cat>
            <c:strRef>
              <c:f>'PV and Batt profiles (actual)'!$D$48:$AA$48</c:f>
              <c:strCache>
                <c:ptCount val="24"/>
                <c:pt idx="0">
                  <c:v>12 AM</c:v>
                </c:pt>
                <c:pt idx="1">
                  <c:v>1 AM</c:v>
                </c:pt>
                <c:pt idx="2">
                  <c:v>2 AM</c:v>
                </c:pt>
                <c:pt idx="3">
                  <c:v>3 AM</c:v>
                </c:pt>
                <c:pt idx="4">
                  <c:v>4 AM</c:v>
                </c:pt>
                <c:pt idx="5">
                  <c:v>5 AM</c:v>
                </c:pt>
                <c:pt idx="6">
                  <c:v>6 AM</c:v>
                </c:pt>
                <c:pt idx="7">
                  <c:v>7 AM</c:v>
                </c:pt>
                <c:pt idx="8">
                  <c:v>8 AM</c:v>
                </c:pt>
                <c:pt idx="9">
                  <c:v>9 AM</c:v>
                </c:pt>
                <c:pt idx="10">
                  <c:v>10 AM</c:v>
                </c:pt>
                <c:pt idx="11">
                  <c:v>11 AM</c:v>
                </c:pt>
                <c:pt idx="12">
                  <c:v>12 PM</c:v>
                </c:pt>
                <c:pt idx="13">
                  <c:v>1 PM</c:v>
                </c:pt>
                <c:pt idx="14">
                  <c:v>2 PM</c:v>
                </c:pt>
                <c:pt idx="15">
                  <c:v>3 PM</c:v>
                </c:pt>
                <c:pt idx="16">
                  <c:v>4 PM</c:v>
                </c:pt>
                <c:pt idx="17">
                  <c:v>5 PM</c:v>
                </c:pt>
                <c:pt idx="18">
                  <c:v>6 PM</c:v>
                </c:pt>
                <c:pt idx="19">
                  <c:v>7 PM</c:v>
                </c:pt>
                <c:pt idx="20">
                  <c:v>8 PM</c:v>
                </c:pt>
                <c:pt idx="21">
                  <c:v>9 PM</c:v>
                </c:pt>
                <c:pt idx="22">
                  <c:v>10 PM</c:v>
                </c:pt>
                <c:pt idx="23">
                  <c:v>11 PM</c:v>
                </c:pt>
              </c:strCache>
            </c:strRef>
          </c:cat>
          <c:val>
            <c:numRef>
              <c:f>'PV and Batt profiles (actual)'!$D$49:$AA$49</c:f>
              <c:numCache>
                <c:formatCode>0.00</c:formatCode>
                <c:ptCount val="24"/>
                <c:pt idx="0">
                  <c:v>-6.2266849307154683E-2</c:v>
                </c:pt>
                <c:pt idx="1">
                  <c:v>-3.8260868368053168E-2</c:v>
                </c:pt>
                <c:pt idx="2">
                  <c:v>-2.0501289037470501E-2</c:v>
                </c:pt>
                <c:pt idx="3">
                  <c:v>-1.9570913587108822E-2</c:v>
                </c:pt>
                <c:pt idx="4">
                  <c:v>-1.2473690176216967E-2</c:v>
                </c:pt>
                <c:pt idx="5">
                  <c:v>-9.7874868056913259E-3</c:v>
                </c:pt>
                <c:pt idx="6">
                  <c:v>-9.8266081170876041E-2</c:v>
                </c:pt>
                <c:pt idx="7">
                  <c:v>-0.55347834955119424</c:v>
                </c:pt>
                <c:pt idx="8">
                  <c:v>-0.81452749472832264</c:v>
                </c:pt>
                <c:pt idx="9">
                  <c:v>-1.2215797290631525</c:v>
                </c:pt>
                <c:pt idx="10">
                  <c:v>-1.8529891584405387</c:v>
                </c:pt>
                <c:pt idx="11">
                  <c:v>-2.641313212470199</c:v>
                </c:pt>
                <c:pt idx="12">
                  <c:v>-3.1580488521184065</c:v>
                </c:pt>
                <c:pt idx="13">
                  <c:v>-3.0409580444763402</c:v>
                </c:pt>
                <c:pt idx="14">
                  <c:v>-2.9125286371961203</c:v>
                </c:pt>
                <c:pt idx="15">
                  <c:v>-2.6540560290017581</c:v>
                </c:pt>
                <c:pt idx="16">
                  <c:v>-2.1385553360862786</c:v>
                </c:pt>
                <c:pt idx="17">
                  <c:v>-1.5612162681603932</c:v>
                </c:pt>
                <c:pt idx="18">
                  <c:v>-1.1382858416462376</c:v>
                </c:pt>
                <c:pt idx="19">
                  <c:v>-0.78219400293675789</c:v>
                </c:pt>
                <c:pt idx="20">
                  <c:v>-0.571049081035229</c:v>
                </c:pt>
                <c:pt idx="21">
                  <c:v>-0.40694554700699054</c:v>
                </c:pt>
                <c:pt idx="22">
                  <c:v>-0.17284507515330663</c:v>
                </c:pt>
                <c:pt idx="23">
                  <c:v>-0.11627290028766873</c:v>
                </c:pt>
              </c:numCache>
            </c:numRef>
          </c:val>
          <c:smooth val="0"/>
          <c:extLst>
            <c:ext xmlns:c16="http://schemas.microsoft.com/office/drawing/2014/chart" uri="{C3380CC4-5D6E-409C-BE32-E72D297353CC}">
              <c16:uniqueId val="{00000000-471F-443F-9BAD-2FF2665F48A0}"/>
            </c:ext>
          </c:extLst>
        </c:ser>
        <c:ser>
          <c:idx val="0"/>
          <c:order val="1"/>
          <c:tx>
            <c:strRef>
              <c:f>'PV and Batt profiles (actual)'!$C$50</c:f>
              <c:strCache>
                <c:ptCount val="1"/>
                <c:pt idx="0">
                  <c:v>Solar only</c:v>
                </c:pt>
              </c:strCache>
            </c:strRef>
          </c:tx>
          <c:spPr>
            <a:ln w="28575" cap="rnd">
              <a:solidFill>
                <a:schemeClr val="accent1"/>
              </a:solidFill>
              <a:round/>
            </a:ln>
            <a:effectLst/>
          </c:spPr>
          <c:marker>
            <c:symbol val="none"/>
          </c:marker>
          <c:cat>
            <c:strRef>
              <c:f>'PV and Batt profiles (actual)'!$D$48:$AA$48</c:f>
              <c:strCache>
                <c:ptCount val="24"/>
                <c:pt idx="0">
                  <c:v>12 AM</c:v>
                </c:pt>
                <c:pt idx="1">
                  <c:v>1 AM</c:v>
                </c:pt>
                <c:pt idx="2">
                  <c:v>2 AM</c:v>
                </c:pt>
                <c:pt idx="3">
                  <c:v>3 AM</c:v>
                </c:pt>
                <c:pt idx="4">
                  <c:v>4 AM</c:v>
                </c:pt>
                <c:pt idx="5">
                  <c:v>5 AM</c:v>
                </c:pt>
                <c:pt idx="6">
                  <c:v>6 AM</c:v>
                </c:pt>
                <c:pt idx="7">
                  <c:v>7 AM</c:v>
                </c:pt>
                <c:pt idx="8">
                  <c:v>8 AM</c:v>
                </c:pt>
                <c:pt idx="9">
                  <c:v>9 AM</c:v>
                </c:pt>
                <c:pt idx="10">
                  <c:v>10 AM</c:v>
                </c:pt>
                <c:pt idx="11">
                  <c:v>11 AM</c:v>
                </c:pt>
                <c:pt idx="12">
                  <c:v>12 PM</c:v>
                </c:pt>
                <c:pt idx="13">
                  <c:v>1 PM</c:v>
                </c:pt>
                <c:pt idx="14">
                  <c:v>2 PM</c:v>
                </c:pt>
                <c:pt idx="15">
                  <c:v>3 PM</c:v>
                </c:pt>
                <c:pt idx="16">
                  <c:v>4 PM</c:v>
                </c:pt>
                <c:pt idx="17">
                  <c:v>5 PM</c:v>
                </c:pt>
                <c:pt idx="18">
                  <c:v>6 PM</c:v>
                </c:pt>
                <c:pt idx="19">
                  <c:v>7 PM</c:v>
                </c:pt>
                <c:pt idx="20">
                  <c:v>8 PM</c:v>
                </c:pt>
                <c:pt idx="21">
                  <c:v>9 PM</c:v>
                </c:pt>
                <c:pt idx="22">
                  <c:v>10 PM</c:v>
                </c:pt>
                <c:pt idx="23">
                  <c:v>11 PM</c:v>
                </c:pt>
              </c:strCache>
            </c:strRef>
          </c:cat>
          <c:val>
            <c:numRef>
              <c:f>'PV and Batt profiles (actual)'!$D$50:$AA$50</c:f>
              <c:numCache>
                <c:formatCode>0.00</c:formatCode>
                <c:ptCount val="24"/>
                <c:pt idx="0">
                  <c:v>-4.1450869470850945E-3</c:v>
                </c:pt>
                <c:pt idx="1">
                  <c:v>-1.6652736100558833E-3</c:v>
                </c:pt>
                <c:pt idx="2">
                  <c:v>-1.6438696978149092E-3</c:v>
                </c:pt>
                <c:pt idx="3">
                  <c:v>-3.0102976383900863E-3</c:v>
                </c:pt>
                <c:pt idx="4">
                  <c:v>-6.0728004441246023E-3</c:v>
                </c:pt>
                <c:pt idx="5">
                  <c:v>-1.2052535201506781E-2</c:v>
                </c:pt>
                <c:pt idx="6">
                  <c:v>-0.12072848765819827</c:v>
                </c:pt>
                <c:pt idx="7">
                  <c:v>-0.5421407157338084</c:v>
                </c:pt>
                <c:pt idx="8">
                  <c:v>-1.2906646960254831</c:v>
                </c:pt>
                <c:pt idx="9">
                  <c:v>-2.1259123056543023</c:v>
                </c:pt>
                <c:pt idx="10">
                  <c:v>-2.9503410910676369</c:v>
                </c:pt>
                <c:pt idx="11">
                  <c:v>-3.5697983220997753</c:v>
                </c:pt>
                <c:pt idx="12">
                  <c:v>-3.7907578256433307</c:v>
                </c:pt>
                <c:pt idx="13">
                  <c:v>-3.3244614593231305</c:v>
                </c:pt>
                <c:pt idx="14">
                  <c:v>-2.8746330074329864</c:v>
                </c:pt>
                <c:pt idx="15">
                  <c:v>-2.5244294912214378</c:v>
                </c:pt>
                <c:pt idx="16">
                  <c:v>-1.8742694614592503</c:v>
                </c:pt>
                <c:pt idx="17">
                  <c:v>-1.0594228244975294</c:v>
                </c:pt>
                <c:pt idx="18">
                  <c:v>-0.47939989154874657</c:v>
                </c:pt>
                <c:pt idx="19">
                  <c:v>-0.1001096114763934</c:v>
                </c:pt>
                <c:pt idx="20">
                  <c:v>-1.0294393981825948E-2</c:v>
                </c:pt>
                <c:pt idx="21">
                  <c:v>-9.0434310458541271E-3</c:v>
                </c:pt>
                <c:pt idx="22">
                  <c:v>-1.0837597534406289E-2</c:v>
                </c:pt>
                <c:pt idx="23">
                  <c:v>-1.2556882989517392E-2</c:v>
                </c:pt>
              </c:numCache>
            </c:numRef>
          </c:val>
          <c:smooth val="0"/>
          <c:extLst>
            <c:ext xmlns:c16="http://schemas.microsoft.com/office/drawing/2014/chart" uri="{C3380CC4-5D6E-409C-BE32-E72D297353CC}">
              <c16:uniqueId val="{00000001-471F-443F-9BAD-2FF2665F48A0}"/>
            </c:ext>
          </c:extLst>
        </c:ser>
        <c:dLbls>
          <c:showLegendKey val="0"/>
          <c:showVal val="0"/>
          <c:showCatName val="0"/>
          <c:showSerName val="0"/>
          <c:showPercent val="0"/>
          <c:showBubbleSize val="0"/>
        </c:dLbls>
        <c:smooth val="0"/>
        <c:axId val="1613867471"/>
        <c:axId val="965817376"/>
      </c:lineChart>
      <c:catAx>
        <c:axId val="161386747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65817376"/>
        <c:crosses val="autoZero"/>
        <c:auto val="1"/>
        <c:lblAlgn val="ctr"/>
        <c:lblOffset val="100"/>
        <c:noMultiLvlLbl val="0"/>
      </c:catAx>
      <c:valAx>
        <c:axId val="965817376"/>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3867471"/>
        <c:crosses val="autoZero"/>
        <c:crossBetween val="between"/>
      </c:valAx>
    </c:plotArea>
    <c:legend>
      <c:legendPos val="r"/>
      <c:overlay val="0"/>
    </c:legend>
    <c:plotVisOnly val="1"/>
    <c:dispBlanksAs val="gap"/>
    <c:showDLblsOverMax val="0"/>
  </c:chart>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'BEV_PHEV_Profile_kW (Weekday)'!$B$19</c:f>
              <c:strCache>
                <c:ptCount val="1"/>
                <c:pt idx="0">
                  <c:v>Large Residential, Convenience Charging</c:v>
                </c:pt>
              </c:strCache>
            </c:strRef>
          </c:tx>
          <c:spPr>
            <a:ln w="28575" cap="rnd">
              <a:solidFill>
                <a:schemeClr val="accent1"/>
              </a:solidFill>
              <a:round/>
            </a:ln>
            <a:effectLst/>
          </c:spPr>
          <c:marker>
            <c:symbol val="none"/>
          </c:marker>
          <c:cat>
            <c:numRef>
              <c:f>'BEV_PHEV_Profile_kW (Weekday)'!$C$8:$AX$8</c:f>
              <c:numCache>
                <c:formatCode>h:mm</c:formatCode>
                <c:ptCount val="48"/>
                <c:pt idx="0">
                  <c:v>0</c:v>
                </c:pt>
                <c:pt idx="1">
                  <c:v>2.0833333333333332E-2</c:v>
                </c:pt>
                <c:pt idx="2">
                  <c:v>4.1666666666666699E-2</c:v>
                </c:pt>
                <c:pt idx="3">
                  <c:v>6.25E-2</c:v>
                </c:pt>
                <c:pt idx="4">
                  <c:v>8.3333333333333301E-2</c:v>
                </c:pt>
                <c:pt idx="5">
                  <c:v>0.104166666666667</c:v>
                </c:pt>
                <c:pt idx="6">
                  <c:v>0.125</c:v>
                </c:pt>
                <c:pt idx="7">
                  <c:v>0.14583333333333301</c:v>
                </c:pt>
                <c:pt idx="8">
                  <c:v>0.16666666666666699</c:v>
                </c:pt>
                <c:pt idx="9">
                  <c:v>0.1875</c:v>
                </c:pt>
                <c:pt idx="10">
                  <c:v>0.20833333333333301</c:v>
                </c:pt>
                <c:pt idx="11">
                  <c:v>0.22916666666666666</c:v>
                </c:pt>
                <c:pt idx="12">
                  <c:v>0.25</c:v>
                </c:pt>
                <c:pt idx="13">
                  <c:v>0.27083333333333298</c:v>
                </c:pt>
                <c:pt idx="14">
                  <c:v>0.29166666666666702</c:v>
                </c:pt>
                <c:pt idx="15">
                  <c:v>0.3125</c:v>
                </c:pt>
                <c:pt idx="16">
                  <c:v>0.33333333333333298</c:v>
                </c:pt>
                <c:pt idx="17">
                  <c:v>0.35416666666666702</c:v>
                </c:pt>
                <c:pt idx="18">
                  <c:v>0.375</c:v>
                </c:pt>
                <c:pt idx="19">
                  <c:v>0.39583333333333298</c:v>
                </c:pt>
                <c:pt idx="20">
                  <c:v>0.41666666666666702</c:v>
                </c:pt>
                <c:pt idx="21">
                  <c:v>0.4375</c:v>
                </c:pt>
                <c:pt idx="22">
                  <c:v>0.45833333333333298</c:v>
                </c:pt>
                <c:pt idx="23">
                  <c:v>0.47916666666666702</c:v>
                </c:pt>
                <c:pt idx="24">
                  <c:v>0.5</c:v>
                </c:pt>
                <c:pt idx="25">
                  <c:v>0.52083333333333304</c:v>
                </c:pt>
                <c:pt idx="26">
                  <c:v>0.54166666666666696</c:v>
                </c:pt>
                <c:pt idx="27">
                  <c:v>0.5625</c:v>
                </c:pt>
                <c:pt idx="28">
                  <c:v>0.58333333333333304</c:v>
                </c:pt>
                <c:pt idx="29">
                  <c:v>0.60416666666666696</c:v>
                </c:pt>
                <c:pt idx="30">
                  <c:v>0.625</c:v>
                </c:pt>
                <c:pt idx="31">
                  <c:v>0.64583333333333304</c:v>
                </c:pt>
                <c:pt idx="32">
                  <c:v>0.66666666666666696</c:v>
                </c:pt>
                <c:pt idx="33">
                  <c:v>0.6875</c:v>
                </c:pt>
                <c:pt idx="34">
                  <c:v>0.70833333333333304</c:v>
                </c:pt>
                <c:pt idx="35">
                  <c:v>0.72916666666666696</c:v>
                </c:pt>
                <c:pt idx="36">
                  <c:v>0.75</c:v>
                </c:pt>
                <c:pt idx="37">
                  <c:v>0.77083333333333304</c:v>
                </c:pt>
                <c:pt idx="38">
                  <c:v>0.79166666666666696</c:v>
                </c:pt>
                <c:pt idx="39">
                  <c:v>0.8125</c:v>
                </c:pt>
                <c:pt idx="40">
                  <c:v>0.83333333333333304</c:v>
                </c:pt>
                <c:pt idx="41">
                  <c:v>0.85416666666666696</c:v>
                </c:pt>
                <c:pt idx="42">
                  <c:v>0.875</c:v>
                </c:pt>
                <c:pt idx="43">
                  <c:v>0.89583333333333304</c:v>
                </c:pt>
                <c:pt idx="44">
                  <c:v>0.91666666666666696</c:v>
                </c:pt>
                <c:pt idx="45">
                  <c:v>0.9375</c:v>
                </c:pt>
                <c:pt idx="46">
                  <c:v>0.95833333333333304</c:v>
                </c:pt>
                <c:pt idx="47">
                  <c:v>0.97916666666666696</c:v>
                </c:pt>
              </c:numCache>
            </c:numRef>
          </c:cat>
          <c:val>
            <c:numRef>
              <c:f>'BEV_PHEV_Profile_kW (Weekday)'!$C$19:$AX$19</c:f>
              <c:numCache>
                <c:formatCode>0.00</c:formatCode>
                <c:ptCount val="48"/>
                <c:pt idx="0">
                  <c:v>0.41366027</c:v>
                </c:pt>
                <c:pt idx="1">
                  <c:v>0.38865090000000002</c:v>
                </c:pt>
                <c:pt idx="2">
                  <c:v>0.36364152</c:v>
                </c:pt>
                <c:pt idx="3">
                  <c:v>0.32933415999999999</c:v>
                </c:pt>
                <c:pt idx="4">
                  <c:v>0.29502678999999998</c:v>
                </c:pt>
                <c:pt idx="5">
                  <c:v>0.25692899000000002</c:v>
                </c:pt>
                <c:pt idx="6">
                  <c:v>0.21883119000000001</c:v>
                </c:pt>
                <c:pt idx="7">
                  <c:v>0.18534702</c:v>
                </c:pt>
                <c:pt idx="8">
                  <c:v>0.15186284999999999</c:v>
                </c:pt>
                <c:pt idx="9">
                  <c:v>0.13331908000000001</c:v>
                </c:pt>
                <c:pt idx="10">
                  <c:v>0.11477531000000001</c:v>
                </c:pt>
                <c:pt idx="11">
                  <c:v>0.11347314</c:v>
                </c:pt>
                <c:pt idx="12">
                  <c:v>0.11217098</c:v>
                </c:pt>
                <c:pt idx="13">
                  <c:v>0.12762324</c:v>
                </c:pt>
                <c:pt idx="14">
                  <c:v>0.14307549999999999</c:v>
                </c:pt>
                <c:pt idx="15">
                  <c:v>0.17638332000000001</c:v>
                </c:pt>
                <c:pt idx="16">
                  <c:v>0.20969113</c:v>
                </c:pt>
                <c:pt idx="17">
                  <c:v>0.24404904999999999</c:v>
                </c:pt>
                <c:pt idx="18">
                  <c:v>0.27840695999999998</c:v>
                </c:pt>
                <c:pt idx="19">
                  <c:v>0.30943581999999997</c:v>
                </c:pt>
                <c:pt idx="20">
                  <c:v>0.34046469000000001</c:v>
                </c:pt>
                <c:pt idx="21">
                  <c:v>0.35363855</c:v>
                </c:pt>
                <c:pt idx="22">
                  <c:v>0.36681240999999998</c:v>
                </c:pt>
                <c:pt idx="23">
                  <c:v>0.36805358999999999</c:v>
                </c:pt>
                <c:pt idx="24">
                  <c:v>0.36929476</c:v>
                </c:pt>
                <c:pt idx="25">
                  <c:v>0.36584272000000001</c:v>
                </c:pt>
                <c:pt idx="26">
                  <c:v>0.36239068000000002</c:v>
                </c:pt>
                <c:pt idx="27">
                  <c:v>0.35377381000000002</c:v>
                </c:pt>
                <c:pt idx="28">
                  <c:v>0.34515694000000002</c:v>
                </c:pt>
                <c:pt idx="29">
                  <c:v>0.34390797000000001</c:v>
                </c:pt>
                <c:pt idx="30">
                  <c:v>0.34265899999999999</c:v>
                </c:pt>
                <c:pt idx="31">
                  <c:v>0.34654772</c:v>
                </c:pt>
                <c:pt idx="32">
                  <c:v>0.35043643000000002</c:v>
                </c:pt>
                <c:pt idx="33">
                  <c:v>0.37388818000000001</c:v>
                </c:pt>
                <c:pt idx="34">
                  <c:v>0.39733993000000001</c:v>
                </c:pt>
                <c:pt idx="35">
                  <c:v>0.43623014999999998</c:v>
                </c:pt>
                <c:pt idx="36">
                  <c:v>0.47512038000000001</c:v>
                </c:pt>
                <c:pt idx="37">
                  <c:v>0.52360514999999996</c:v>
                </c:pt>
                <c:pt idx="38">
                  <c:v>0.57208992000000003</c:v>
                </c:pt>
                <c:pt idx="39">
                  <c:v>0.59977168999999997</c:v>
                </c:pt>
                <c:pt idx="40">
                  <c:v>0.62745346000000002</c:v>
                </c:pt>
                <c:pt idx="41">
                  <c:v>0.62468528000000001</c:v>
                </c:pt>
                <c:pt idx="42">
                  <c:v>0.62191711000000005</c:v>
                </c:pt>
                <c:pt idx="43">
                  <c:v>0.58500808000000004</c:v>
                </c:pt>
                <c:pt idx="44">
                  <c:v>0.54809905000000003</c:v>
                </c:pt>
                <c:pt idx="45">
                  <c:v>0.51195186000000004</c:v>
                </c:pt>
                <c:pt idx="46">
                  <c:v>0.47580466999999999</c:v>
                </c:pt>
                <c:pt idx="47">
                  <c:v>0.44473246999999999</c:v>
                </c:pt>
              </c:numCache>
            </c:numRef>
          </c:val>
          <c:smooth val="0"/>
          <c:extLst>
            <c:ext xmlns:c16="http://schemas.microsoft.com/office/drawing/2014/chart" uri="{C3380CC4-5D6E-409C-BE32-E72D297353CC}">
              <c16:uniqueId val="{00000000-0DB9-4601-A400-C8951BA3D0EA}"/>
            </c:ext>
          </c:extLst>
        </c:ser>
        <c:ser>
          <c:idx val="1"/>
          <c:order val="1"/>
          <c:tx>
            <c:strRef>
              <c:f>'BEV_PHEV_Profile_kW (Weekday)'!$B$20</c:f>
              <c:strCache>
                <c:ptCount val="1"/>
                <c:pt idx="0">
                  <c:v>Large Residential, Daytime Charging</c:v>
                </c:pt>
              </c:strCache>
            </c:strRef>
          </c:tx>
          <c:spPr>
            <a:ln w="28575" cap="rnd">
              <a:solidFill>
                <a:schemeClr val="accent2"/>
              </a:solidFill>
              <a:round/>
            </a:ln>
            <a:effectLst/>
          </c:spPr>
          <c:marker>
            <c:symbol val="none"/>
          </c:marker>
          <c:cat>
            <c:numRef>
              <c:f>'BEV_PHEV_Profile_kW (Weekday)'!$C$8:$AX$8</c:f>
              <c:numCache>
                <c:formatCode>h:mm</c:formatCode>
                <c:ptCount val="48"/>
                <c:pt idx="0">
                  <c:v>0</c:v>
                </c:pt>
                <c:pt idx="1">
                  <c:v>2.0833333333333332E-2</c:v>
                </c:pt>
                <c:pt idx="2">
                  <c:v>4.1666666666666699E-2</c:v>
                </c:pt>
                <c:pt idx="3">
                  <c:v>6.25E-2</c:v>
                </c:pt>
                <c:pt idx="4">
                  <c:v>8.3333333333333301E-2</c:v>
                </c:pt>
                <c:pt idx="5">
                  <c:v>0.104166666666667</c:v>
                </c:pt>
                <c:pt idx="6">
                  <c:v>0.125</c:v>
                </c:pt>
                <c:pt idx="7">
                  <c:v>0.14583333333333301</c:v>
                </c:pt>
                <c:pt idx="8">
                  <c:v>0.16666666666666699</c:v>
                </c:pt>
                <c:pt idx="9">
                  <c:v>0.1875</c:v>
                </c:pt>
                <c:pt idx="10">
                  <c:v>0.20833333333333301</c:v>
                </c:pt>
                <c:pt idx="11">
                  <c:v>0.22916666666666666</c:v>
                </c:pt>
                <c:pt idx="12">
                  <c:v>0.25</c:v>
                </c:pt>
                <c:pt idx="13">
                  <c:v>0.27083333333333298</c:v>
                </c:pt>
                <c:pt idx="14">
                  <c:v>0.29166666666666702</c:v>
                </c:pt>
                <c:pt idx="15">
                  <c:v>0.3125</c:v>
                </c:pt>
                <c:pt idx="16">
                  <c:v>0.33333333333333298</c:v>
                </c:pt>
                <c:pt idx="17">
                  <c:v>0.35416666666666702</c:v>
                </c:pt>
                <c:pt idx="18">
                  <c:v>0.375</c:v>
                </c:pt>
                <c:pt idx="19">
                  <c:v>0.39583333333333298</c:v>
                </c:pt>
                <c:pt idx="20">
                  <c:v>0.41666666666666702</c:v>
                </c:pt>
                <c:pt idx="21">
                  <c:v>0.4375</c:v>
                </c:pt>
                <c:pt idx="22">
                  <c:v>0.45833333333333298</c:v>
                </c:pt>
                <c:pt idx="23">
                  <c:v>0.47916666666666702</c:v>
                </c:pt>
                <c:pt idx="24">
                  <c:v>0.5</c:v>
                </c:pt>
                <c:pt idx="25">
                  <c:v>0.52083333333333304</c:v>
                </c:pt>
                <c:pt idx="26">
                  <c:v>0.54166666666666696</c:v>
                </c:pt>
                <c:pt idx="27">
                  <c:v>0.5625</c:v>
                </c:pt>
                <c:pt idx="28">
                  <c:v>0.58333333333333304</c:v>
                </c:pt>
                <c:pt idx="29">
                  <c:v>0.60416666666666696</c:v>
                </c:pt>
                <c:pt idx="30">
                  <c:v>0.625</c:v>
                </c:pt>
                <c:pt idx="31">
                  <c:v>0.64583333333333304</c:v>
                </c:pt>
                <c:pt idx="32">
                  <c:v>0.66666666666666696</c:v>
                </c:pt>
                <c:pt idx="33">
                  <c:v>0.6875</c:v>
                </c:pt>
                <c:pt idx="34">
                  <c:v>0.70833333333333304</c:v>
                </c:pt>
                <c:pt idx="35">
                  <c:v>0.72916666666666696</c:v>
                </c:pt>
                <c:pt idx="36">
                  <c:v>0.75</c:v>
                </c:pt>
                <c:pt idx="37">
                  <c:v>0.77083333333333304</c:v>
                </c:pt>
                <c:pt idx="38">
                  <c:v>0.79166666666666696</c:v>
                </c:pt>
                <c:pt idx="39">
                  <c:v>0.8125</c:v>
                </c:pt>
                <c:pt idx="40">
                  <c:v>0.83333333333333304</c:v>
                </c:pt>
                <c:pt idx="41">
                  <c:v>0.85416666666666696</c:v>
                </c:pt>
                <c:pt idx="42">
                  <c:v>0.875</c:v>
                </c:pt>
                <c:pt idx="43">
                  <c:v>0.89583333333333304</c:v>
                </c:pt>
                <c:pt idx="44">
                  <c:v>0.91666666666666696</c:v>
                </c:pt>
                <c:pt idx="45">
                  <c:v>0.9375</c:v>
                </c:pt>
                <c:pt idx="46">
                  <c:v>0.95833333333333304</c:v>
                </c:pt>
                <c:pt idx="47">
                  <c:v>0.97916666666666696</c:v>
                </c:pt>
              </c:numCache>
            </c:numRef>
          </c:cat>
          <c:val>
            <c:numRef>
              <c:f>'BEV_PHEV_Profile_kW (Weekday)'!$C$20:$AX$20</c:f>
              <c:numCache>
                <c:formatCode>0.00</c:formatCode>
                <c:ptCount val="48"/>
                <c:pt idx="0">
                  <c:v>0.32101677000000001</c:v>
                </c:pt>
                <c:pt idx="1">
                  <c:v>0.29417448000000002</c:v>
                </c:pt>
                <c:pt idx="2">
                  <c:v>0.26733217999999997</c:v>
                </c:pt>
                <c:pt idx="3">
                  <c:v>0.23538445999999999</c:v>
                </c:pt>
                <c:pt idx="4">
                  <c:v>0.20343673000000001</c:v>
                </c:pt>
                <c:pt idx="5">
                  <c:v>0.17512537</c:v>
                </c:pt>
                <c:pt idx="6">
                  <c:v>0.14681400999999999</c:v>
                </c:pt>
                <c:pt idx="7">
                  <c:v>0.12357751</c:v>
                </c:pt>
                <c:pt idx="8">
                  <c:v>0.10034100999999999</c:v>
                </c:pt>
                <c:pt idx="9">
                  <c:v>8.2371810000000004E-2</c:v>
                </c:pt>
                <c:pt idx="10">
                  <c:v>6.4402609999999999E-2</c:v>
                </c:pt>
                <c:pt idx="11">
                  <c:v>6.7092899999999997E-2</c:v>
                </c:pt>
                <c:pt idx="12">
                  <c:v>6.9783189999999995E-2</c:v>
                </c:pt>
                <c:pt idx="13">
                  <c:v>0.17228057999999999</c:v>
                </c:pt>
                <c:pt idx="14">
                  <c:v>0.27477796999999998</c:v>
                </c:pt>
                <c:pt idx="15">
                  <c:v>0.34002948999999999</c:v>
                </c:pt>
                <c:pt idx="16">
                  <c:v>0.40528101</c:v>
                </c:pt>
                <c:pt idx="17">
                  <c:v>0.50177274999999999</c:v>
                </c:pt>
                <c:pt idx="18">
                  <c:v>0.59826447999999999</c:v>
                </c:pt>
                <c:pt idx="19">
                  <c:v>0.70464336000000005</c:v>
                </c:pt>
                <c:pt idx="20">
                  <c:v>0.81102222999999996</c:v>
                </c:pt>
                <c:pt idx="21">
                  <c:v>0.86906189</c:v>
                </c:pt>
                <c:pt idx="22">
                  <c:v>0.92710154</c:v>
                </c:pt>
                <c:pt idx="23">
                  <c:v>0.90788738000000002</c:v>
                </c:pt>
                <c:pt idx="24">
                  <c:v>0.88867320999999999</c:v>
                </c:pt>
                <c:pt idx="25">
                  <c:v>0.81552769999999997</c:v>
                </c:pt>
                <c:pt idx="26">
                  <c:v>0.74238219000000005</c:v>
                </c:pt>
                <c:pt idx="27">
                  <c:v>0.6633424</c:v>
                </c:pt>
                <c:pt idx="28">
                  <c:v>0.58430260000000001</c:v>
                </c:pt>
                <c:pt idx="29">
                  <c:v>0.51324523</c:v>
                </c:pt>
                <c:pt idx="30">
                  <c:v>0.44218786999999998</c:v>
                </c:pt>
                <c:pt idx="31">
                  <c:v>0.34237530999999999</c:v>
                </c:pt>
                <c:pt idx="32">
                  <c:v>0.24256274999999999</c:v>
                </c:pt>
                <c:pt idx="33">
                  <c:v>0.17415581999999999</c:v>
                </c:pt>
                <c:pt idx="34">
                  <c:v>0.10574888</c:v>
                </c:pt>
                <c:pt idx="35">
                  <c:v>9.7889829999999997E-2</c:v>
                </c:pt>
                <c:pt idx="36">
                  <c:v>9.0030780000000005E-2</c:v>
                </c:pt>
                <c:pt idx="37">
                  <c:v>8.9458109999999993E-2</c:v>
                </c:pt>
                <c:pt idx="38">
                  <c:v>8.8885450000000005E-2</c:v>
                </c:pt>
                <c:pt idx="39">
                  <c:v>0.13075088000000001</c:v>
                </c:pt>
                <c:pt idx="40">
                  <c:v>0.17261631999999999</c:v>
                </c:pt>
                <c:pt idx="41">
                  <c:v>0.21633789</c:v>
                </c:pt>
                <c:pt idx="42">
                  <c:v>0.26005945000000003</c:v>
                </c:pt>
                <c:pt idx="43">
                  <c:v>0.30178568</c:v>
                </c:pt>
                <c:pt idx="44">
                  <c:v>0.34351190999999998</c:v>
                </c:pt>
                <c:pt idx="45">
                  <c:v>0.34457917999999998</c:v>
                </c:pt>
                <c:pt idx="46">
                  <c:v>0.34564644999999999</c:v>
                </c:pt>
                <c:pt idx="47">
                  <c:v>0.33333161</c:v>
                </c:pt>
              </c:numCache>
            </c:numRef>
          </c:val>
          <c:smooth val="0"/>
          <c:extLst>
            <c:ext xmlns:c16="http://schemas.microsoft.com/office/drawing/2014/chart" uri="{C3380CC4-5D6E-409C-BE32-E72D297353CC}">
              <c16:uniqueId val="{00000001-0DB9-4601-A400-C8951BA3D0EA}"/>
            </c:ext>
          </c:extLst>
        </c:ser>
        <c:ser>
          <c:idx val="2"/>
          <c:order val="2"/>
          <c:tx>
            <c:strRef>
              <c:f>'BEV_PHEV_Profile_kW (Weekday)'!$B$21</c:f>
              <c:strCache>
                <c:ptCount val="1"/>
                <c:pt idx="0">
                  <c:v>Large Residential, Highway Fast Charging</c:v>
                </c:pt>
              </c:strCache>
            </c:strRef>
          </c:tx>
          <c:spPr>
            <a:ln w="28575" cap="rnd">
              <a:solidFill>
                <a:schemeClr val="accent3"/>
              </a:solidFill>
              <a:round/>
            </a:ln>
            <a:effectLst/>
          </c:spPr>
          <c:marker>
            <c:symbol val="none"/>
          </c:marker>
          <c:cat>
            <c:numRef>
              <c:f>'BEV_PHEV_Profile_kW (Weekday)'!$C$8:$AX$8</c:f>
              <c:numCache>
                <c:formatCode>h:mm</c:formatCode>
                <c:ptCount val="48"/>
                <c:pt idx="0">
                  <c:v>0</c:v>
                </c:pt>
                <c:pt idx="1">
                  <c:v>2.0833333333333332E-2</c:v>
                </c:pt>
                <c:pt idx="2">
                  <c:v>4.1666666666666699E-2</c:v>
                </c:pt>
                <c:pt idx="3">
                  <c:v>6.25E-2</c:v>
                </c:pt>
                <c:pt idx="4">
                  <c:v>8.3333333333333301E-2</c:v>
                </c:pt>
                <c:pt idx="5">
                  <c:v>0.104166666666667</c:v>
                </c:pt>
                <c:pt idx="6">
                  <c:v>0.125</c:v>
                </c:pt>
                <c:pt idx="7">
                  <c:v>0.14583333333333301</c:v>
                </c:pt>
                <c:pt idx="8">
                  <c:v>0.16666666666666699</c:v>
                </c:pt>
                <c:pt idx="9">
                  <c:v>0.1875</c:v>
                </c:pt>
                <c:pt idx="10">
                  <c:v>0.20833333333333301</c:v>
                </c:pt>
                <c:pt idx="11">
                  <c:v>0.22916666666666666</c:v>
                </c:pt>
                <c:pt idx="12">
                  <c:v>0.25</c:v>
                </c:pt>
                <c:pt idx="13">
                  <c:v>0.27083333333333298</c:v>
                </c:pt>
                <c:pt idx="14">
                  <c:v>0.29166666666666702</c:v>
                </c:pt>
                <c:pt idx="15">
                  <c:v>0.3125</c:v>
                </c:pt>
                <c:pt idx="16">
                  <c:v>0.33333333333333298</c:v>
                </c:pt>
                <c:pt idx="17">
                  <c:v>0.35416666666666702</c:v>
                </c:pt>
                <c:pt idx="18">
                  <c:v>0.375</c:v>
                </c:pt>
                <c:pt idx="19">
                  <c:v>0.39583333333333298</c:v>
                </c:pt>
                <c:pt idx="20">
                  <c:v>0.41666666666666702</c:v>
                </c:pt>
                <c:pt idx="21">
                  <c:v>0.4375</c:v>
                </c:pt>
                <c:pt idx="22">
                  <c:v>0.45833333333333298</c:v>
                </c:pt>
                <c:pt idx="23">
                  <c:v>0.47916666666666702</c:v>
                </c:pt>
                <c:pt idx="24">
                  <c:v>0.5</c:v>
                </c:pt>
                <c:pt idx="25">
                  <c:v>0.52083333333333304</c:v>
                </c:pt>
                <c:pt idx="26">
                  <c:v>0.54166666666666696</c:v>
                </c:pt>
                <c:pt idx="27">
                  <c:v>0.5625</c:v>
                </c:pt>
                <c:pt idx="28">
                  <c:v>0.58333333333333304</c:v>
                </c:pt>
                <c:pt idx="29">
                  <c:v>0.60416666666666696</c:v>
                </c:pt>
                <c:pt idx="30">
                  <c:v>0.625</c:v>
                </c:pt>
                <c:pt idx="31">
                  <c:v>0.64583333333333304</c:v>
                </c:pt>
                <c:pt idx="32">
                  <c:v>0.66666666666666696</c:v>
                </c:pt>
                <c:pt idx="33">
                  <c:v>0.6875</c:v>
                </c:pt>
                <c:pt idx="34">
                  <c:v>0.70833333333333304</c:v>
                </c:pt>
                <c:pt idx="35">
                  <c:v>0.72916666666666696</c:v>
                </c:pt>
                <c:pt idx="36">
                  <c:v>0.75</c:v>
                </c:pt>
                <c:pt idx="37">
                  <c:v>0.77083333333333304</c:v>
                </c:pt>
                <c:pt idx="38">
                  <c:v>0.79166666666666696</c:v>
                </c:pt>
                <c:pt idx="39">
                  <c:v>0.8125</c:v>
                </c:pt>
                <c:pt idx="40">
                  <c:v>0.83333333333333304</c:v>
                </c:pt>
                <c:pt idx="41">
                  <c:v>0.85416666666666696</c:v>
                </c:pt>
                <c:pt idx="42">
                  <c:v>0.875</c:v>
                </c:pt>
                <c:pt idx="43">
                  <c:v>0.89583333333333304</c:v>
                </c:pt>
                <c:pt idx="44">
                  <c:v>0.91666666666666696</c:v>
                </c:pt>
                <c:pt idx="45">
                  <c:v>0.9375</c:v>
                </c:pt>
                <c:pt idx="46">
                  <c:v>0.95833333333333304</c:v>
                </c:pt>
                <c:pt idx="47">
                  <c:v>0.97916666666666696</c:v>
                </c:pt>
              </c:numCache>
            </c:numRef>
          </c:cat>
          <c:val>
            <c:numRef>
              <c:f>'BEV_PHEV_Profile_kW (Weekday)'!$C$21:$AX$21</c:f>
              <c:numCache>
                <c:formatCode>0.00</c:formatCode>
                <c:ptCount val="48"/>
                <c:pt idx="0">
                  <c:v>0.12881075</c:v>
                </c:pt>
                <c:pt idx="1">
                  <c:v>0.12639574000000001</c:v>
                </c:pt>
                <c:pt idx="2">
                  <c:v>0.12398073</c:v>
                </c:pt>
                <c:pt idx="3">
                  <c:v>0.12319445</c:v>
                </c:pt>
                <c:pt idx="4">
                  <c:v>0.12240818000000001</c:v>
                </c:pt>
                <c:pt idx="5">
                  <c:v>0.12360301</c:v>
                </c:pt>
                <c:pt idx="6">
                  <c:v>0.12479783999999999</c:v>
                </c:pt>
                <c:pt idx="7">
                  <c:v>0.12783969000000001</c:v>
                </c:pt>
                <c:pt idx="8">
                  <c:v>0.13088153</c:v>
                </c:pt>
                <c:pt idx="9">
                  <c:v>0.14488814999999999</c:v>
                </c:pt>
                <c:pt idx="10">
                  <c:v>0.15889476999999999</c:v>
                </c:pt>
                <c:pt idx="11">
                  <c:v>0.20623838999999999</c:v>
                </c:pt>
                <c:pt idx="12">
                  <c:v>0.25358201000000002</c:v>
                </c:pt>
                <c:pt idx="13">
                  <c:v>0.30534619000000002</c:v>
                </c:pt>
                <c:pt idx="14">
                  <c:v>0.35711038000000001</c:v>
                </c:pt>
                <c:pt idx="15">
                  <c:v>0.41989916999999999</c:v>
                </c:pt>
                <c:pt idx="16">
                  <c:v>0.48268796000000003</c:v>
                </c:pt>
                <c:pt idx="17">
                  <c:v>0.52484723</c:v>
                </c:pt>
                <c:pt idx="18">
                  <c:v>0.56700649000000003</c:v>
                </c:pt>
                <c:pt idx="19">
                  <c:v>0.57923928000000002</c:v>
                </c:pt>
                <c:pt idx="20">
                  <c:v>0.59147205999999997</c:v>
                </c:pt>
                <c:pt idx="21">
                  <c:v>0.59960142999999999</c:v>
                </c:pt>
                <c:pt idx="22">
                  <c:v>0.60773080000000002</c:v>
                </c:pt>
                <c:pt idx="23">
                  <c:v>0.61150621999999999</c:v>
                </c:pt>
                <c:pt idx="24">
                  <c:v>0.61528163999999996</c:v>
                </c:pt>
                <c:pt idx="25">
                  <c:v>0.61200410999999999</c:v>
                </c:pt>
                <c:pt idx="26">
                  <c:v>0.60872656999999997</c:v>
                </c:pt>
                <c:pt idx="27">
                  <c:v>0.60219628000000003</c:v>
                </c:pt>
                <c:pt idx="28">
                  <c:v>0.59566598999999998</c:v>
                </c:pt>
                <c:pt idx="29">
                  <c:v>0.58723608999999999</c:v>
                </c:pt>
                <c:pt idx="30">
                  <c:v>0.57880620000000005</c:v>
                </c:pt>
                <c:pt idx="31">
                  <c:v>0.56376979000000005</c:v>
                </c:pt>
                <c:pt idx="32">
                  <c:v>0.54873337</c:v>
                </c:pt>
                <c:pt idx="33">
                  <c:v>0.51106903999999997</c:v>
                </c:pt>
                <c:pt idx="34">
                  <c:v>0.47340471000000001</c:v>
                </c:pt>
                <c:pt idx="35">
                  <c:v>0.41377608999999999</c:v>
                </c:pt>
                <c:pt idx="36">
                  <c:v>0.35414747000000002</c:v>
                </c:pt>
                <c:pt idx="37">
                  <c:v>0.33135969999999998</c:v>
                </c:pt>
                <c:pt idx="38">
                  <c:v>0.30857192999999999</c:v>
                </c:pt>
                <c:pt idx="39">
                  <c:v>0.29164763999999999</c:v>
                </c:pt>
                <c:pt idx="40">
                  <c:v>0.27472334999999998</c:v>
                </c:pt>
                <c:pt idx="41">
                  <c:v>0.23537183</c:v>
                </c:pt>
                <c:pt idx="42">
                  <c:v>0.19602032</c:v>
                </c:pt>
                <c:pt idx="43">
                  <c:v>0.17688487999999999</c:v>
                </c:pt>
                <c:pt idx="44">
                  <c:v>0.15774945000000001</c:v>
                </c:pt>
                <c:pt idx="45">
                  <c:v>0.14636842999999999</c:v>
                </c:pt>
                <c:pt idx="46">
                  <c:v>0.13498742</c:v>
                </c:pt>
                <c:pt idx="47">
                  <c:v>0.13189909</c:v>
                </c:pt>
              </c:numCache>
            </c:numRef>
          </c:val>
          <c:smooth val="0"/>
          <c:extLst>
            <c:ext xmlns:c16="http://schemas.microsoft.com/office/drawing/2014/chart" uri="{C3380CC4-5D6E-409C-BE32-E72D297353CC}">
              <c16:uniqueId val="{00000002-0DB9-4601-A400-C8951BA3D0EA}"/>
            </c:ext>
          </c:extLst>
        </c:ser>
        <c:ser>
          <c:idx val="3"/>
          <c:order val="3"/>
          <c:tx>
            <c:strRef>
              <c:f>'BEV_PHEV_Profile_kW (Weekday)'!$B$22</c:f>
              <c:strCache>
                <c:ptCount val="1"/>
                <c:pt idx="0">
                  <c:v>Large Residential, Nighttime Charging</c:v>
                </c:pt>
              </c:strCache>
            </c:strRef>
          </c:tx>
          <c:spPr>
            <a:ln w="28575" cap="rnd">
              <a:solidFill>
                <a:schemeClr val="accent4"/>
              </a:solidFill>
              <a:round/>
            </a:ln>
            <a:effectLst/>
          </c:spPr>
          <c:marker>
            <c:symbol val="none"/>
          </c:marker>
          <c:cat>
            <c:numRef>
              <c:f>'BEV_PHEV_Profile_kW (Weekday)'!$C$8:$AX$8</c:f>
              <c:numCache>
                <c:formatCode>h:mm</c:formatCode>
                <c:ptCount val="48"/>
                <c:pt idx="0">
                  <c:v>0</c:v>
                </c:pt>
                <c:pt idx="1">
                  <c:v>2.0833333333333332E-2</c:v>
                </c:pt>
                <c:pt idx="2">
                  <c:v>4.1666666666666699E-2</c:v>
                </c:pt>
                <c:pt idx="3">
                  <c:v>6.25E-2</c:v>
                </c:pt>
                <c:pt idx="4">
                  <c:v>8.3333333333333301E-2</c:v>
                </c:pt>
                <c:pt idx="5">
                  <c:v>0.104166666666667</c:v>
                </c:pt>
                <c:pt idx="6">
                  <c:v>0.125</c:v>
                </c:pt>
                <c:pt idx="7">
                  <c:v>0.14583333333333301</c:v>
                </c:pt>
                <c:pt idx="8">
                  <c:v>0.16666666666666699</c:v>
                </c:pt>
                <c:pt idx="9">
                  <c:v>0.1875</c:v>
                </c:pt>
                <c:pt idx="10">
                  <c:v>0.20833333333333301</c:v>
                </c:pt>
                <c:pt idx="11">
                  <c:v>0.22916666666666666</c:v>
                </c:pt>
                <c:pt idx="12">
                  <c:v>0.25</c:v>
                </c:pt>
                <c:pt idx="13">
                  <c:v>0.27083333333333298</c:v>
                </c:pt>
                <c:pt idx="14">
                  <c:v>0.29166666666666702</c:v>
                </c:pt>
                <c:pt idx="15">
                  <c:v>0.3125</c:v>
                </c:pt>
                <c:pt idx="16">
                  <c:v>0.33333333333333298</c:v>
                </c:pt>
                <c:pt idx="17">
                  <c:v>0.35416666666666702</c:v>
                </c:pt>
                <c:pt idx="18">
                  <c:v>0.375</c:v>
                </c:pt>
                <c:pt idx="19">
                  <c:v>0.39583333333333298</c:v>
                </c:pt>
                <c:pt idx="20">
                  <c:v>0.41666666666666702</c:v>
                </c:pt>
                <c:pt idx="21">
                  <c:v>0.4375</c:v>
                </c:pt>
                <c:pt idx="22">
                  <c:v>0.45833333333333298</c:v>
                </c:pt>
                <c:pt idx="23">
                  <c:v>0.47916666666666702</c:v>
                </c:pt>
                <c:pt idx="24">
                  <c:v>0.5</c:v>
                </c:pt>
                <c:pt idx="25">
                  <c:v>0.52083333333333304</c:v>
                </c:pt>
                <c:pt idx="26">
                  <c:v>0.54166666666666696</c:v>
                </c:pt>
                <c:pt idx="27">
                  <c:v>0.5625</c:v>
                </c:pt>
                <c:pt idx="28">
                  <c:v>0.58333333333333304</c:v>
                </c:pt>
                <c:pt idx="29">
                  <c:v>0.60416666666666696</c:v>
                </c:pt>
                <c:pt idx="30">
                  <c:v>0.625</c:v>
                </c:pt>
                <c:pt idx="31">
                  <c:v>0.64583333333333304</c:v>
                </c:pt>
                <c:pt idx="32">
                  <c:v>0.66666666666666696</c:v>
                </c:pt>
                <c:pt idx="33">
                  <c:v>0.6875</c:v>
                </c:pt>
                <c:pt idx="34">
                  <c:v>0.70833333333333304</c:v>
                </c:pt>
                <c:pt idx="35">
                  <c:v>0.72916666666666696</c:v>
                </c:pt>
                <c:pt idx="36">
                  <c:v>0.75</c:v>
                </c:pt>
                <c:pt idx="37">
                  <c:v>0.77083333333333304</c:v>
                </c:pt>
                <c:pt idx="38">
                  <c:v>0.79166666666666696</c:v>
                </c:pt>
                <c:pt idx="39">
                  <c:v>0.8125</c:v>
                </c:pt>
                <c:pt idx="40">
                  <c:v>0.83333333333333304</c:v>
                </c:pt>
                <c:pt idx="41">
                  <c:v>0.85416666666666696</c:v>
                </c:pt>
                <c:pt idx="42">
                  <c:v>0.875</c:v>
                </c:pt>
                <c:pt idx="43">
                  <c:v>0.89583333333333304</c:v>
                </c:pt>
                <c:pt idx="44">
                  <c:v>0.91666666666666696</c:v>
                </c:pt>
                <c:pt idx="45">
                  <c:v>0.9375</c:v>
                </c:pt>
                <c:pt idx="46">
                  <c:v>0.95833333333333304</c:v>
                </c:pt>
                <c:pt idx="47">
                  <c:v>0.97916666666666696</c:v>
                </c:pt>
              </c:numCache>
            </c:numRef>
          </c:cat>
          <c:val>
            <c:numRef>
              <c:f>'BEV_PHEV_Profile_kW (Weekday)'!$C$22:$AX$22</c:f>
              <c:numCache>
                <c:formatCode>0.00</c:formatCode>
                <c:ptCount val="48"/>
                <c:pt idx="0">
                  <c:v>0.59391886999999999</c:v>
                </c:pt>
                <c:pt idx="1">
                  <c:v>0.54425745999999997</c:v>
                </c:pt>
                <c:pt idx="2">
                  <c:v>0.49459605000000001</c:v>
                </c:pt>
                <c:pt idx="3">
                  <c:v>0.43548899000000002</c:v>
                </c:pt>
                <c:pt idx="4">
                  <c:v>0.37638192999999998</c:v>
                </c:pt>
                <c:pt idx="5">
                  <c:v>0.32400256999999999</c:v>
                </c:pt>
                <c:pt idx="6">
                  <c:v>0.27162322</c:v>
                </c:pt>
                <c:pt idx="7">
                  <c:v>0.22863296</c:v>
                </c:pt>
                <c:pt idx="8">
                  <c:v>0.18564269999999999</c:v>
                </c:pt>
                <c:pt idx="9">
                  <c:v>0.15239755999999999</c:v>
                </c:pt>
                <c:pt idx="10">
                  <c:v>0.11915243</c:v>
                </c:pt>
                <c:pt idx="11">
                  <c:v>0.12412978</c:v>
                </c:pt>
                <c:pt idx="12">
                  <c:v>0.12910712999999999</c:v>
                </c:pt>
                <c:pt idx="13">
                  <c:v>0.14928216999999999</c:v>
                </c:pt>
                <c:pt idx="14">
                  <c:v>0.16945721</c:v>
                </c:pt>
                <c:pt idx="15">
                  <c:v>0.20969821</c:v>
                </c:pt>
                <c:pt idx="16">
                  <c:v>0.24993921999999999</c:v>
                </c:pt>
                <c:pt idx="17">
                  <c:v>0.30944623999999998</c:v>
                </c:pt>
                <c:pt idx="18">
                  <c:v>0.36895327</c:v>
                </c:pt>
                <c:pt idx="19">
                  <c:v>0.43455776000000002</c:v>
                </c:pt>
                <c:pt idx="20">
                  <c:v>0.50016223999999998</c:v>
                </c:pt>
                <c:pt idx="21">
                  <c:v>0.53595565000000001</c:v>
                </c:pt>
                <c:pt idx="22">
                  <c:v>0.57174904999999998</c:v>
                </c:pt>
                <c:pt idx="23">
                  <c:v>0.55989955999999996</c:v>
                </c:pt>
                <c:pt idx="24">
                  <c:v>0.54805006000000001</c:v>
                </c:pt>
                <c:pt idx="25">
                  <c:v>0.50294079000000003</c:v>
                </c:pt>
                <c:pt idx="26">
                  <c:v>0.45783151999999999</c:v>
                </c:pt>
                <c:pt idx="27">
                  <c:v>0.40908720999999998</c:v>
                </c:pt>
                <c:pt idx="28">
                  <c:v>0.36034290000000002</c:v>
                </c:pt>
                <c:pt idx="29">
                  <c:v>0.31652140000000001</c:v>
                </c:pt>
                <c:pt idx="30">
                  <c:v>0.27269989</c:v>
                </c:pt>
                <c:pt idx="31">
                  <c:v>0.24854235999999999</c:v>
                </c:pt>
                <c:pt idx="32">
                  <c:v>0.22438484</c:v>
                </c:pt>
                <c:pt idx="33">
                  <c:v>0.21001637000000001</c:v>
                </c:pt>
                <c:pt idx="34">
                  <c:v>0.19564790000000001</c:v>
                </c:pt>
                <c:pt idx="35">
                  <c:v>0.18110772999999999</c:v>
                </c:pt>
                <c:pt idx="36">
                  <c:v>0.16656756</c:v>
                </c:pt>
                <c:pt idx="37">
                  <c:v>0.16550806000000001</c:v>
                </c:pt>
                <c:pt idx="38">
                  <c:v>0.16444855</c:v>
                </c:pt>
                <c:pt idx="39">
                  <c:v>0.24190455</c:v>
                </c:pt>
                <c:pt idx="40">
                  <c:v>0.31936055000000002</c:v>
                </c:pt>
                <c:pt idx="41">
                  <c:v>0.40025059000000002</c:v>
                </c:pt>
                <c:pt idx="42">
                  <c:v>0.48114064000000001</c:v>
                </c:pt>
                <c:pt idx="43">
                  <c:v>0.55833907999999999</c:v>
                </c:pt>
                <c:pt idx="44">
                  <c:v>0.63553753000000002</c:v>
                </c:pt>
                <c:pt idx="45">
                  <c:v>0.63751210999999997</c:v>
                </c:pt>
                <c:pt idx="46">
                  <c:v>0.63948667999999997</c:v>
                </c:pt>
                <c:pt idx="47">
                  <c:v>0.61670278000000001</c:v>
                </c:pt>
              </c:numCache>
            </c:numRef>
          </c:val>
          <c:smooth val="0"/>
          <c:extLst>
            <c:ext xmlns:c16="http://schemas.microsoft.com/office/drawing/2014/chart" uri="{C3380CC4-5D6E-409C-BE32-E72D297353CC}">
              <c16:uniqueId val="{00000003-0DB9-4601-A400-C8951BA3D0EA}"/>
            </c:ext>
          </c:extLst>
        </c:ser>
        <c:ser>
          <c:idx val="4"/>
          <c:order val="4"/>
          <c:tx>
            <c:strRef>
              <c:f>'BEV_PHEV_Profile_kW (Weekday)'!$B$23</c:f>
              <c:strCache>
                <c:ptCount val="1"/>
                <c:pt idx="0">
                  <c:v>Large Residential, Vehicle to Grid - vehicle charging</c:v>
                </c:pt>
              </c:strCache>
            </c:strRef>
          </c:tx>
          <c:spPr>
            <a:ln w="28575" cap="rnd">
              <a:solidFill>
                <a:schemeClr val="accent5"/>
              </a:solidFill>
              <a:round/>
            </a:ln>
            <a:effectLst/>
          </c:spPr>
          <c:marker>
            <c:symbol val="none"/>
          </c:marker>
          <c:cat>
            <c:numRef>
              <c:f>'BEV_PHEV_Profile_kW (Weekday)'!$C$8:$AX$8</c:f>
              <c:numCache>
                <c:formatCode>h:mm</c:formatCode>
                <c:ptCount val="48"/>
                <c:pt idx="0">
                  <c:v>0</c:v>
                </c:pt>
                <c:pt idx="1">
                  <c:v>2.0833333333333332E-2</c:v>
                </c:pt>
                <c:pt idx="2">
                  <c:v>4.1666666666666699E-2</c:v>
                </c:pt>
                <c:pt idx="3">
                  <c:v>6.25E-2</c:v>
                </c:pt>
                <c:pt idx="4">
                  <c:v>8.3333333333333301E-2</c:v>
                </c:pt>
                <c:pt idx="5">
                  <c:v>0.104166666666667</c:v>
                </c:pt>
                <c:pt idx="6">
                  <c:v>0.125</c:v>
                </c:pt>
                <c:pt idx="7">
                  <c:v>0.14583333333333301</c:v>
                </c:pt>
                <c:pt idx="8">
                  <c:v>0.16666666666666699</c:v>
                </c:pt>
                <c:pt idx="9">
                  <c:v>0.1875</c:v>
                </c:pt>
                <c:pt idx="10">
                  <c:v>0.20833333333333301</c:v>
                </c:pt>
                <c:pt idx="11">
                  <c:v>0.22916666666666666</c:v>
                </c:pt>
                <c:pt idx="12">
                  <c:v>0.25</c:v>
                </c:pt>
                <c:pt idx="13">
                  <c:v>0.27083333333333298</c:v>
                </c:pt>
                <c:pt idx="14">
                  <c:v>0.29166666666666702</c:v>
                </c:pt>
                <c:pt idx="15">
                  <c:v>0.3125</c:v>
                </c:pt>
                <c:pt idx="16">
                  <c:v>0.33333333333333298</c:v>
                </c:pt>
                <c:pt idx="17">
                  <c:v>0.35416666666666702</c:v>
                </c:pt>
                <c:pt idx="18">
                  <c:v>0.375</c:v>
                </c:pt>
                <c:pt idx="19">
                  <c:v>0.39583333333333298</c:v>
                </c:pt>
                <c:pt idx="20">
                  <c:v>0.41666666666666702</c:v>
                </c:pt>
                <c:pt idx="21">
                  <c:v>0.4375</c:v>
                </c:pt>
                <c:pt idx="22">
                  <c:v>0.45833333333333298</c:v>
                </c:pt>
                <c:pt idx="23">
                  <c:v>0.47916666666666702</c:v>
                </c:pt>
                <c:pt idx="24">
                  <c:v>0.5</c:v>
                </c:pt>
                <c:pt idx="25">
                  <c:v>0.52083333333333304</c:v>
                </c:pt>
                <c:pt idx="26">
                  <c:v>0.54166666666666696</c:v>
                </c:pt>
                <c:pt idx="27">
                  <c:v>0.5625</c:v>
                </c:pt>
                <c:pt idx="28">
                  <c:v>0.58333333333333304</c:v>
                </c:pt>
                <c:pt idx="29">
                  <c:v>0.60416666666666696</c:v>
                </c:pt>
                <c:pt idx="30">
                  <c:v>0.625</c:v>
                </c:pt>
                <c:pt idx="31">
                  <c:v>0.64583333333333304</c:v>
                </c:pt>
                <c:pt idx="32">
                  <c:v>0.66666666666666696</c:v>
                </c:pt>
                <c:pt idx="33">
                  <c:v>0.6875</c:v>
                </c:pt>
                <c:pt idx="34">
                  <c:v>0.70833333333333304</c:v>
                </c:pt>
                <c:pt idx="35">
                  <c:v>0.72916666666666696</c:v>
                </c:pt>
                <c:pt idx="36">
                  <c:v>0.75</c:v>
                </c:pt>
                <c:pt idx="37">
                  <c:v>0.77083333333333304</c:v>
                </c:pt>
                <c:pt idx="38">
                  <c:v>0.79166666666666696</c:v>
                </c:pt>
                <c:pt idx="39">
                  <c:v>0.8125</c:v>
                </c:pt>
                <c:pt idx="40">
                  <c:v>0.83333333333333304</c:v>
                </c:pt>
                <c:pt idx="41">
                  <c:v>0.85416666666666696</c:v>
                </c:pt>
                <c:pt idx="42">
                  <c:v>0.875</c:v>
                </c:pt>
                <c:pt idx="43">
                  <c:v>0.89583333333333304</c:v>
                </c:pt>
                <c:pt idx="44">
                  <c:v>0.91666666666666696</c:v>
                </c:pt>
                <c:pt idx="45">
                  <c:v>0.9375</c:v>
                </c:pt>
                <c:pt idx="46">
                  <c:v>0.95833333333333304</c:v>
                </c:pt>
                <c:pt idx="47">
                  <c:v>0.97916666666666696</c:v>
                </c:pt>
              </c:numCache>
            </c:numRef>
          </c:cat>
          <c:val>
            <c:numRef>
              <c:f>'BEV_PHEV_Profile_kW (Weekday)'!$C$23:$AX$23</c:f>
              <c:numCache>
                <c:formatCode>0.00</c:formatCode>
                <c:ptCount val="48"/>
                <c:pt idx="0">
                  <c:v>0.32101677000000001</c:v>
                </c:pt>
                <c:pt idx="1">
                  <c:v>0.29417448000000002</c:v>
                </c:pt>
                <c:pt idx="2">
                  <c:v>0.26733217999999997</c:v>
                </c:pt>
                <c:pt idx="3">
                  <c:v>0.23538445999999999</c:v>
                </c:pt>
                <c:pt idx="4">
                  <c:v>0.20343673000000001</c:v>
                </c:pt>
                <c:pt idx="5">
                  <c:v>0.17512537</c:v>
                </c:pt>
                <c:pt idx="6">
                  <c:v>0.14681400999999999</c:v>
                </c:pt>
                <c:pt idx="7">
                  <c:v>0.12357751</c:v>
                </c:pt>
                <c:pt idx="8">
                  <c:v>0.10034100999999999</c:v>
                </c:pt>
                <c:pt idx="9">
                  <c:v>8.2371810000000004E-2</c:v>
                </c:pt>
                <c:pt idx="10">
                  <c:v>6.4402609999999999E-2</c:v>
                </c:pt>
                <c:pt idx="11">
                  <c:v>6.7092899999999997E-2</c:v>
                </c:pt>
                <c:pt idx="12">
                  <c:v>6.9783189999999995E-2</c:v>
                </c:pt>
                <c:pt idx="13">
                  <c:v>0.17228057999999999</c:v>
                </c:pt>
                <c:pt idx="14">
                  <c:v>0.27477796999999998</c:v>
                </c:pt>
                <c:pt idx="15">
                  <c:v>0.34002948999999999</c:v>
                </c:pt>
                <c:pt idx="16">
                  <c:v>0.40528101</c:v>
                </c:pt>
                <c:pt idx="17">
                  <c:v>0.50177274999999999</c:v>
                </c:pt>
                <c:pt idx="18">
                  <c:v>0.59826447999999999</c:v>
                </c:pt>
                <c:pt idx="19">
                  <c:v>0.70464336000000005</c:v>
                </c:pt>
                <c:pt idx="20">
                  <c:v>0.81102222999999996</c:v>
                </c:pt>
                <c:pt idx="21">
                  <c:v>0.86906189</c:v>
                </c:pt>
                <c:pt idx="22">
                  <c:v>0.92710154</c:v>
                </c:pt>
                <c:pt idx="23">
                  <c:v>0.90788738000000002</c:v>
                </c:pt>
                <c:pt idx="24">
                  <c:v>0.88867320999999999</c:v>
                </c:pt>
                <c:pt idx="25">
                  <c:v>0.81552769999999997</c:v>
                </c:pt>
                <c:pt idx="26">
                  <c:v>0.74238219000000005</c:v>
                </c:pt>
                <c:pt idx="27">
                  <c:v>0.6633424</c:v>
                </c:pt>
                <c:pt idx="28">
                  <c:v>0.58430260000000001</c:v>
                </c:pt>
                <c:pt idx="29">
                  <c:v>0.51324523</c:v>
                </c:pt>
                <c:pt idx="30">
                  <c:v>0.44218786999999998</c:v>
                </c:pt>
                <c:pt idx="31">
                  <c:v>0.34237530999999999</c:v>
                </c:pt>
                <c:pt idx="32">
                  <c:v>0.24256274999999999</c:v>
                </c:pt>
                <c:pt idx="33">
                  <c:v>0.17415581999999999</c:v>
                </c:pt>
                <c:pt idx="34">
                  <c:v>0.10574888</c:v>
                </c:pt>
                <c:pt idx="35">
                  <c:v>9.7889829999999997E-2</c:v>
                </c:pt>
                <c:pt idx="36">
                  <c:v>9.0030780000000005E-2</c:v>
                </c:pt>
                <c:pt idx="37">
                  <c:v>8.9458109999999993E-2</c:v>
                </c:pt>
                <c:pt idx="38">
                  <c:v>8.8885450000000005E-2</c:v>
                </c:pt>
                <c:pt idx="39">
                  <c:v>0.13075088000000001</c:v>
                </c:pt>
                <c:pt idx="40">
                  <c:v>0.17261631999999999</c:v>
                </c:pt>
                <c:pt idx="41">
                  <c:v>0.21633789</c:v>
                </c:pt>
                <c:pt idx="42">
                  <c:v>0.26005945000000003</c:v>
                </c:pt>
                <c:pt idx="43">
                  <c:v>0.30178568</c:v>
                </c:pt>
                <c:pt idx="44">
                  <c:v>0.34351190999999998</c:v>
                </c:pt>
                <c:pt idx="45">
                  <c:v>0.34457917999999998</c:v>
                </c:pt>
                <c:pt idx="46">
                  <c:v>0.34564644999999999</c:v>
                </c:pt>
                <c:pt idx="47">
                  <c:v>0.33333161</c:v>
                </c:pt>
              </c:numCache>
            </c:numRef>
          </c:val>
          <c:smooth val="0"/>
          <c:extLst>
            <c:ext xmlns:c16="http://schemas.microsoft.com/office/drawing/2014/chart" uri="{C3380CC4-5D6E-409C-BE32-E72D297353CC}">
              <c16:uniqueId val="{00000004-0DB9-4601-A400-C8951BA3D0EA}"/>
            </c:ext>
          </c:extLst>
        </c:ser>
        <c:ser>
          <c:idx val="5"/>
          <c:order val="5"/>
          <c:tx>
            <c:strRef>
              <c:f>'BEV_PHEV_Profile_kW (Weekday)'!$B$24</c:f>
              <c:strCache>
                <c:ptCount val="1"/>
                <c:pt idx="0">
                  <c:v>Large Residential, Vehicle to Home - vehicle charging</c:v>
                </c:pt>
              </c:strCache>
            </c:strRef>
          </c:tx>
          <c:spPr>
            <a:ln w="28575" cap="rnd">
              <a:solidFill>
                <a:schemeClr val="accent6"/>
              </a:solidFill>
              <a:round/>
            </a:ln>
            <a:effectLst/>
          </c:spPr>
          <c:marker>
            <c:symbol val="none"/>
          </c:marker>
          <c:cat>
            <c:numRef>
              <c:f>'BEV_PHEV_Profile_kW (Weekday)'!$C$8:$AX$8</c:f>
              <c:numCache>
                <c:formatCode>h:mm</c:formatCode>
                <c:ptCount val="48"/>
                <c:pt idx="0">
                  <c:v>0</c:v>
                </c:pt>
                <c:pt idx="1">
                  <c:v>2.0833333333333332E-2</c:v>
                </c:pt>
                <c:pt idx="2">
                  <c:v>4.1666666666666699E-2</c:v>
                </c:pt>
                <c:pt idx="3">
                  <c:v>6.25E-2</c:v>
                </c:pt>
                <c:pt idx="4">
                  <c:v>8.3333333333333301E-2</c:v>
                </c:pt>
                <c:pt idx="5">
                  <c:v>0.104166666666667</c:v>
                </c:pt>
                <c:pt idx="6">
                  <c:v>0.125</c:v>
                </c:pt>
                <c:pt idx="7">
                  <c:v>0.14583333333333301</c:v>
                </c:pt>
                <c:pt idx="8">
                  <c:v>0.16666666666666699</c:v>
                </c:pt>
                <c:pt idx="9">
                  <c:v>0.1875</c:v>
                </c:pt>
                <c:pt idx="10">
                  <c:v>0.20833333333333301</c:v>
                </c:pt>
                <c:pt idx="11">
                  <c:v>0.22916666666666666</c:v>
                </c:pt>
                <c:pt idx="12">
                  <c:v>0.25</c:v>
                </c:pt>
                <c:pt idx="13">
                  <c:v>0.27083333333333298</c:v>
                </c:pt>
                <c:pt idx="14">
                  <c:v>0.29166666666666702</c:v>
                </c:pt>
                <c:pt idx="15">
                  <c:v>0.3125</c:v>
                </c:pt>
                <c:pt idx="16">
                  <c:v>0.33333333333333298</c:v>
                </c:pt>
                <c:pt idx="17">
                  <c:v>0.35416666666666702</c:v>
                </c:pt>
                <c:pt idx="18">
                  <c:v>0.375</c:v>
                </c:pt>
                <c:pt idx="19">
                  <c:v>0.39583333333333298</c:v>
                </c:pt>
                <c:pt idx="20">
                  <c:v>0.41666666666666702</c:v>
                </c:pt>
                <c:pt idx="21">
                  <c:v>0.4375</c:v>
                </c:pt>
                <c:pt idx="22">
                  <c:v>0.45833333333333298</c:v>
                </c:pt>
                <c:pt idx="23">
                  <c:v>0.47916666666666702</c:v>
                </c:pt>
                <c:pt idx="24">
                  <c:v>0.5</c:v>
                </c:pt>
                <c:pt idx="25">
                  <c:v>0.52083333333333304</c:v>
                </c:pt>
                <c:pt idx="26">
                  <c:v>0.54166666666666696</c:v>
                </c:pt>
                <c:pt idx="27">
                  <c:v>0.5625</c:v>
                </c:pt>
                <c:pt idx="28">
                  <c:v>0.58333333333333304</c:v>
                </c:pt>
                <c:pt idx="29">
                  <c:v>0.60416666666666696</c:v>
                </c:pt>
                <c:pt idx="30">
                  <c:v>0.625</c:v>
                </c:pt>
                <c:pt idx="31">
                  <c:v>0.64583333333333304</c:v>
                </c:pt>
                <c:pt idx="32">
                  <c:v>0.66666666666666696</c:v>
                </c:pt>
                <c:pt idx="33">
                  <c:v>0.6875</c:v>
                </c:pt>
                <c:pt idx="34">
                  <c:v>0.70833333333333304</c:v>
                </c:pt>
                <c:pt idx="35">
                  <c:v>0.72916666666666696</c:v>
                </c:pt>
                <c:pt idx="36">
                  <c:v>0.75</c:v>
                </c:pt>
                <c:pt idx="37">
                  <c:v>0.77083333333333304</c:v>
                </c:pt>
                <c:pt idx="38">
                  <c:v>0.79166666666666696</c:v>
                </c:pt>
                <c:pt idx="39">
                  <c:v>0.8125</c:v>
                </c:pt>
                <c:pt idx="40">
                  <c:v>0.83333333333333304</c:v>
                </c:pt>
                <c:pt idx="41">
                  <c:v>0.85416666666666696</c:v>
                </c:pt>
                <c:pt idx="42">
                  <c:v>0.875</c:v>
                </c:pt>
                <c:pt idx="43">
                  <c:v>0.89583333333333304</c:v>
                </c:pt>
                <c:pt idx="44">
                  <c:v>0.91666666666666696</c:v>
                </c:pt>
                <c:pt idx="45">
                  <c:v>0.9375</c:v>
                </c:pt>
                <c:pt idx="46">
                  <c:v>0.95833333333333304</c:v>
                </c:pt>
                <c:pt idx="47">
                  <c:v>0.97916666666666696</c:v>
                </c:pt>
              </c:numCache>
            </c:numRef>
          </c:cat>
          <c:val>
            <c:numRef>
              <c:f>'BEV_PHEV_Profile_kW (Weekday)'!$C$24:$AX$24</c:f>
              <c:numCache>
                <c:formatCode>0.00</c:formatCode>
                <c:ptCount val="48"/>
                <c:pt idx="0">
                  <c:v>0.32101677000000001</c:v>
                </c:pt>
                <c:pt idx="1">
                  <c:v>0.29417448000000002</c:v>
                </c:pt>
                <c:pt idx="2">
                  <c:v>0.26733217999999997</c:v>
                </c:pt>
                <c:pt idx="3">
                  <c:v>0.23538445999999999</c:v>
                </c:pt>
                <c:pt idx="4">
                  <c:v>0.20343673000000001</c:v>
                </c:pt>
                <c:pt idx="5">
                  <c:v>0.17512537</c:v>
                </c:pt>
                <c:pt idx="6">
                  <c:v>0.14681400999999999</c:v>
                </c:pt>
                <c:pt idx="7">
                  <c:v>0.12357751</c:v>
                </c:pt>
                <c:pt idx="8">
                  <c:v>0.10034100999999999</c:v>
                </c:pt>
                <c:pt idx="9">
                  <c:v>8.2371810000000004E-2</c:v>
                </c:pt>
                <c:pt idx="10">
                  <c:v>6.4402609999999999E-2</c:v>
                </c:pt>
                <c:pt idx="11">
                  <c:v>6.7092899999999997E-2</c:v>
                </c:pt>
                <c:pt idx="12">
                  <c:v>6.9783189999999995E-2</c:v>
                </c:pt>
                <c:pt idx="13">
                  <c:v>0.17228057999999999</c:v>
                </c:pt>
                <c:pt idx="14">
                  <c:v>0.27477796999999998</c:v>
                </c:pt>
                <c:pt idx="15">
                  <c:v>0.34002948999999999</c:v>
                </c:pt>
                <c:pt idx="16">
                  <c:v>0.40528101</c:v>
                </c:pt>
                <c:pt idx="17">
                  <c:v>0.50177274999999999</c:v>
                </c:pt>
                <c:pt idx="18">
                  <c:v>0.59826447999999999</c:v>
                </c:pt>
                <c:pt idx="19">
                  <c:v>0.70464336000000005</c:v>
                </c:pt>
                <c:pt idx="20">
                  <c:v>0.81102222999999996</c:v>
                </c:pt>
                <c:pt idx="21">
                  <c:v>0.86906189</c:v>
                </c:pt>
                <c:pt idx="22">
                  <c:v>0.92710154</c:v>
                </c:pt>
                <c:pt idx="23">
                  <c:v>0.90788738000000002</c:v>
                </c:pt>
                <c:pt idx="24">
                  <c:v>0.88867320999999999</c:v>
                </c:pt>
                <c:pt idx="25">
                  <c:v>0.81552769999999997</c:v>
                </c:pt>
                <c:pt idx="26">
                  <c:v>0.74238219000000005</c:v>
                </c:pt>
                <c:pt idx="27">
                  <c:v>0.6633424</c:v>
                </c:pt>
                <c:pt idx="28">
                  <c:v>0.58430260000000001</c:v>
                </c:pt>
                <c:pt idx="29">
                  <c:v>0.51324523</c:v>
                </c:pt>
                <c:pt idx="30">
                  <c:v>0.44218786999999998</c:v>
                </c:pt>
                <c:pt idx="31">
                  <c:v>0.34237530999999999</c:v>
                </c:pt>
                <c:pt idx="32">
                  <c:v>0.24256274999999999</c:v>
                </c:pt>
                <c:pt idx="33">
                  <c:v>0.17415581999999999</c:v>
                </c:pt>
                <c:pt idx="34">
                  <c:v>0.10574888</c:v>
                </c:pt>
                <c:pt idx="35">
                  <c:v>9.7889829999999997E-2</c:v>
                </c:pt>
                <c:pt idx="36">
                  <c:v>9.0030780000000005E-2</c:v>
                </c:pt>
                <c:pt idx="37">
                  <c:v>8.9458109999999993E-2</c:v>
                </c:pt>
                <c:pt idx="38">
                  <c:v>8.8885450000000005E-2</c:v>
                </c:pt>
                <c:pt idx="39">
                  <c:v>0.13075088000000001</c:v>
                </c:pt>
                <c:pt idx="40">
                  <c:v>0.17261631999999999</c:v>
                </c:pt>
                <c:pt idx="41">
                  <c:v>0.21633789</c:v>
                </c:pt>
                <c:pt idx="42">
                  <c:v>0.26005945000000003</c:v>
                </c:pt>
                <c:pt idx="43">
                  <c:v>0.30178568</c:v>
                </c:pt>
                <c:pt idx="44">
                  <c:v>0.34351190999999998</c:v>
                </c:pt>
                <c:pt idx="45">
                  <c:v>0.34457917999999998</c:v>
                </c:pt>
                <c:pt idx="46">
                  <c:v>0.34564644999999999</c:v>
                </c:pt>
                <c:pt idx="47">
                  <c:v>0.33333161</c:v>
                </c:pt>
              </c:numCache>
            </c:numRef>
          </c:val>
          <c:smooth val="0"/>
          <c:extLst>
            <c:ext xmlns:c16="http://schemas.microsoft.com/office/drawing/2014/chart" uri="{C3380CC4-5D6E-409C-BE32-E72D297353CC}">
              <c16:uniqueId val="{00000005-0DB9-4601-A400-C8951BA3D0EA}"/>
            </c:ext>
          </c:extLst>
        </c:ser>
        <c:dLbls>
          <c:showLegendKey val="0"/>
          <c:showVal val="0"/>
          <c:showCatName val="0"/>
          <c:showSerName val="0"/>
          <c:showPercent val="0"/>
          <c:showBubbleSize val="0"/>
        </c:dLbls>
        <c:smooth val="0"/>
        <c:axId val="987450783"/>
        <c:axId val="987453183"/>
      </c:lineChart>
      <c:catAx>
        <c:axId val="987450783"/>
        <c:scaling>
          <c:orientation val="minMax"/>
        </c:scaling>
        <c:delete val="0"/>
        <c:axPos val="b"/>
        <c:numFmt formatCode="h:mm"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87453183"/>
        <c:crosses val="autoZero"/>
        <c:auto val="1"/>
        <c:lblAlgn val="ctr"/>
        <c:lblOffset val="100"/>
        <c:noMultiLvlLbl val="0"/>
      </c:catAx>
      <c:valAx>
        <c:axId val="987453183"/>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874507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'BEV_PHEV_Profile_kW (Weekday)'!$B$25</c:f>
              <c:strCache>
                <c:ptCount val="1"/>
                <c:pt idx="0">
                  <c:v>Medium Light Commercial, Convenience Charging</c:v>
                </c:pt>
              </c:strCache>
            </c:strRef>
          </c:tx>
          <c:spPr>
            <a:ln w="28575" cap="rnd">
              <a:solidFill>
                <a:schemeClr val="accent1"/>
              </a:solidFill>
              <a:round/>
            </a:ln>
            <a:effectLst/>
          </c:spPr>
          <c:marker>
            <c:symbol val="none"/>
          </c:marker>
          <c:val>
            <c:numRef>
              <c:f>'BEV_PHEV_Profile_kW (Weekday)'!$C$25:$AX$25</c:f>
              <c:numCache>
                <c:formatCode>0.00</c:formatCode>
                <c:ptCount val="48"/>
                <c:pt idx="0">
                  <c:v>0.28128473999999998</c:v>
                </c:pt>
                <c:pt idx="1">
                  <c:v>0.25999367000000001</c:v>
                </c:pt>
                <c:pt idx="2">
                  <c:v>0.23870258999999999</c:v>
                </c:pt>
                <c:pt idx="3">
                  <c:v>0.21701645</c:v>
                </c:pt>
                <c:pt idx="4">
                  <c:v>0.19533030000000001</c:v>
                </c:pt>
                <c:pt idx="5">
                  <c:v>0.17397845000000001</c:v>
                </c:pt>
                <c:pt idx="6">
                  <c:v>0.15262661</c:v>
                </c:pt>
                <c:pt idx="7">
                  <c:v>0.13751815000000001</c:v>
                </c:pt>
                <c:pt idx="8">
                  <c:v>0.12240969</c:v>
                </c:pt>
                <c:pt idx="9">
                  <c:v>0.11778558</c:v>
                </c:pt>
                <c:pt idx="10">
                  <c:v>0.11316147999999999</c:v>
                </c:pt>
                <c:pt idx="11">
                  <c:v>0.12351302</c:v>
                </c:pt>
                <c:pt idx="12">
                  <c:v>0.13386455999999999</c:v>
                </c:pt>
                <c:pt idx="13">
                  <c:v>0.16795228000000001</c:v>
                </c:pt>
                <c:pt idx="14">
                  <c:v>0.20204000999999999</c:v>
                </c:pt>
                <c:pt idx="15">
                  <c:v>0.25149105999999999</c:v>
                </c:pt>
                <c:pt idx="16">
                  <c:v>0.30094211999999998</c:v>
                </c:pt>
                <c:pt idx="17">
                  <c:v>0.35046930999999998</c:v>
                </c:pt>
                <c:pt idx="18">
                  <c:v>0.39999651000000003</c:v>
                </c:pt>
                <c:pt idx="19">
                  <c:v>0.43422633999999999</c:v>
                </c:pt>
                <c:pt idx="20">
                  <c:v>0.46845617000000001</c:v>
                </c:pt>
                <c:pt idx="21">
                  <c:v>0.48374916000000001</c:v>
                </c:pt>
                <c:pt idx="22">
                  <c:v>0.49904215000000002</c:v>
                </c:pt>
                <c:pt idx="23">
                  <c:v>0.50329594</c:v>
                </c:pt>
                <c:pt idx="24">
                  <c:v>0.50754973000000003</c:v>
                </c:pt>
                <c:pt idx="25">
                  <c:v>0.50945275999999995</c:v>
                </c:pt>
                <c:pt idx="26">
                  <c:v>0.51135578000000004</c:v>
                </c:pt>
                <c:pt idx="27">
                  <c:v>0.52297258000000002</c:v>
                </c:pt>
                <c:pt idx="28">
                  <c:v>0.53458939000000005</c:v>
                </c:pt>
                <c:pt idx="29">
                  <c:v>0.54155686999999997</c:v>
                </c:pt>
                <c:pt idx="30">
                  <c:v>0.54852434000000005</c:v>
                </c:pt>
                <c:pt idx="31">
                  <c:v>0.54969915000000003</c:v>
                </c:pt>
                <c:pt idx="32">
                  <c:v>0.55087396</c:v>
                </c:pt>
                <c:pt idx="33">
                  <c:v>0.53562438999999995</c:v>
                </c:pt>
                <c:pt idx="34">
                  <c:v>0.52037482000000002</c:v>
                </c:pt>
                <c:pt idx="35">
                  <c:v>0.51207455999999996</c:v>
                </c:pt>
                <c:pt idx="36">
                  <c:v>0.50377428999999996</c:v>
                </c:pt>
                <c:pt idx="37">
                  <c:v>0.4942838</c:v>
                </c:pt>
                <c:pt idx="38">
                  <c:v>0.48479330999999998</c:v>
                </c:pt>
                <c:pt idx="39">
                  <c:v>0.47711859000000001</c:v>
                </c:pt>
                <c:pt idx="40">
                  <c:v>0.46944387999999998</c:v>
                </c:pt>
                <c:pt idx="41">
                  <c:v>0.45067963999999999</c:v>
                </c:pt>
                <c:pt idx="42">
                  <c:v>0.4319154</c:v>
                </c:pt>
                <c:pt idx="43">
                  <c:v>0.40641002999999998</c:v>
                </c:pt>
                <c:pt idx="44">
                  <c:v>0.38090467</c:v>
                </c:pt>
                <c:pt idx="45">
                  <c:v>0.35429001999999998</c:v>
                </c:pt>
                <c:pt idx="46">
                  <c:v>0.32767538000000002</c:v>
                </c:pt>
                <c:pt idx="47">
                  <c:v>0.30448006</c:v>
                </c:pt>
              </c:numCache>
            </c:numRef>
          </c:val>
          <c:smooth val="0"/>
          <c:extLst>
            <c:ext xmlns:c16="http://schemas.microsoft.com/office/drawing/2014/chart" uri="{C3380CC4-5D6E-409C-BE32-E72D297353CC}">
              <c16:uniqueId val="{00000000-01EF-42FB-89C4-3124C463FF87}"/>
            </c:ext>
          </c:extLst>
        </c:ser>
        <c:ser>
          <c:idx val="1"/>
          <c:order val="1"/>
          <c:tx>
            <c:strRef>
              <c:f>'BEV_PHEV_Profile_kW (Weekday)'!$B$26</c:f>
              <c:strCache>
                <c:ptCount val="1"/>
                <c:pt idx="0">
                  <c:v>Medium Light Commercial, Daytime Charging</c:v>
                </c:pt>
              </c:strCache>
            </c:strRef>
          </c:tx>
          <c:spPr>
            <a:ln w="28575" cap="rnd">
              <a:solidFill>
                <a:schemeClr val="accent2"/>
              </a:solidFill>
              <a:round/>
            </a:ln>
            <a:effectLst/>
          </c:spPr>
          <c:marker>
            <c:symbol val="none"/>
          </c:marker>
          <c:val>
            <c:numRef>
              <c:f>'BEV_PHEV_Profile_kW (Weekday)'!$C$26:$AX$26</c:f>
              <c:numCache>
                <c:formatCode>0.00</c:formatCode>
                <c:ptCount val="48"/>
                <c:pt idx="0">
                  <c:v>0.33550490999999999</c:v>
                </c:pt>
                <c:pt idx="1">
                  <c:v>0.30745117</c:v>
                </c:pt>
                <c:pt idx="2">
                  <c:v>0.27939743</c:v>
                </c:pt>
                <c:pt idx="3">
                  <c:v>0.24600783000000001</c:v>
                </c:pt>
                <c:pt idx="4">
                  <c:v>0.21261823999999999</c:v>
                </c:pt>
                <c:pt idx="5">
                  <c:v>0.18302913000000001</c:v>
                </c:pt>
                <c:pt idx="6">
                  <c:v>0.15344002000000001</c:v>
                </c:pt>
                <c:pt idx="7">
                  <c:v>0.12915481000000001</c:v>
                </c:pt>
                <c:pt idx="8">
                  <c:v>0.10486959999999999</c:v>
                </c:pt>
                <c:pt idx="9">
                  <c:v>8.608942E-2</c:v>
                </c:pt>
                <c:pt idx="10">
                  <c:v>6.7309240000000006E-2</c:v>
                </c:pt>
                <c:pt idx="11">
                  <c:v>7.0120940000000007E-2</c:v>
                </c:pt>
                <c:pt idx="12">
                  <c:v>7.2932650000000002E-2</c:v>
                </c:pt>
                <c:pt idx="13">
                  <c:v>0.18005595999999999</c:v>
                </c:pt>
                <c:pt idx="14">
                  <c:v>0.28717925999999999</c:v>
                </c:pt>
                <c:pt idx="15">
                  <c:v>0.35537571000000001</c:v>
                </c:pt>
                <c:pt idx="16">
                  <c:v>0.42357217000000003</c:v>
                </c:pt>
                <c:pt idx="17">
                  <c:v>0.52441877000000003</c:v>
                </c:pt>
                <c:pt idx="18">
                  <c:v>0.62526537000000004</c:v>
                </c:pt>
                <c:pt idx="19">
                  <c:v>0.73644533999999995</c:v>
                </c:pt>
                <c:pt idx="20">
                  <c:v>0.84762530999999997</c:v>
                </c:pt>
                <c:pt idx="21">
                  <c:v>0.90828441000000004</c:v>
                </c:pt>
                <c:pt idx="22">
                  <c:v>0.96894351999999995</c:v>
                </c:pt>
                <c:pt idx="23">
                  <c:v>0.94886216999999995</c:v>
                </c:pt>
                <c:pt idx="24">
                  <c:v>0.92878083</c:v>
                </c:pt>
                <c:pt idx="25">
                  <c:v>0.85233411999999997</c:v>
                </c:pt>
                <c:pt idx="26">
                  <c:v>0.77588741000000006</c:v>
                </c:pt>
                <c:pt idx="27">
                  <c:v>0.69328038999999997</c:v>
                </c:pt>
                <c:pt idx="28">
                  <c:v>0.61067336000000005</c:v>
                </c:pt>
                <c:pt idx="29">
                  <c:v>0.53640902999999995</c:v>
                </c:pt>
                <c:pt idx="30">
                  <c:v>0.46214470000000002</c:v>
                </c:pt>
                <c:pt idx="31">
                  <c:v>0.35782740000000002</c:v>
                </c:pt>
                <c:pt idx="32">
                  <c:v>0.25351009000000002</c:v>
                </c:pt>
                <c:pt idx="33">
                  <c:v>0.18201581999999999</c:v>
                </c:pt>
                <c:pt idx="34">
                  <c:v>0.11052155</c:v>
                </c:pt>
                <c:pt idx="35">
                  <c:v>0.1023078</c:v>
                </c:pt>
                <c:pt idx="36">
                  <c:v>9.4094059999999993E-2</c:v>
                </c:pt>
                <c:pt idx="37">
                  <c:v>9.3495540000000002E-2</c:v>
                </c:pt>
                <c:pt idx="38">
                  <c:v>9.2897030000000005E-2</c:v>
                </c:pt>
                <c:pt idx="39">
                  <c:v>0.13665194</c:v>
                </c:pt>
                <c:pt idx="40">
                  <c:v>0.18040685000000001</c:v>
                </c:pt>
                <c:pt idx="41">
                  <c:v>0.22610164999999999</c:v>
                </c:pt>
                <c:pt idx="42">
                  <c:v>0.27179646000000002</c:v>
                </c:pt>
                <c:pt idx="43">
                  <c:v>0.31540588000000003</c:v>
                </c:pt>
                <c:pt idx="44">
                  <c:v>0.35901529999999998</c:v>
                </c:pt>
                <c:pt idx="45">
                  <c:v>0.36013074</c:v>
                </c:pt>
                <c:pt idx="46">
                  <c:v>0.36124617999999997</c:v>
                </c:pt>
                <c:pt idx="47">
                  <c:v>0.34837553999999998</c:v>
                </c:pt>
              </c:numCache>
            </c:numRef>
          </c:val>
          <c:smooth val="0"/>
          <c:extLst>
            <c:ext xmlns:c16="http://schemas.microsoft.com/office/drawing/2014/chart" uri="{C3380CC4-5D6E-409C-BE32-E72D297353CC}">
              <c16:uniqueId val="{00000001-01EF-42FB-89C4-3124C463FF87}"/>
            </c:ext>
          </c:extLst>
        </c:ser>
        <c:ser>
          <c:idx val="2"/>
          <c:order val="2"/>
          <c:tx>
            <c:strRef>
              <c:f>'BEV_PHEV_Profile_kW (Weekday)'!$B$27</c:f>
              <c:strCache>
                <c:ptCount val="1"/>
                <c:pt idx="0">
                  <c:v>Medium Light Commercial, Highway Fast Charging</c:v>
                </c:pt>
              </c:strCache>
            </c:strRef>
          </c:tx>
          <c:spPr>
            <a:ln w="28575" cap="rnd">
              <a:solidFill>
                <a:schemeClr val="accent3"/>
              </a:solidFill>
              <a:round/>
            </a:ln>
            <a:effectLst/>
          </c:spPr>
          <c:marker>
            <c:symbol val="none"/>
          </c:marker>
          <c:val>
            <c:numRef>
              <c:f>'BEV_PHEV_Profile_kW (Weekday)'!$C$27:$AX$27</c:f>
              <c:numCache>
                <c:formatCode>0.00</c:formatCode>
                <c:ptCount val="48"/>
                <c:pt idx="0">
                  <c:v>0.13462425</c:v>
                </c:pt>
                <c:pt idx="1">
                  <c:v>0.13210024000000001</c:v>
                </c:pt>
                <c:pt idx="2">
                  <c:v>0.12957622999999999</c:v>
                </c:pt>
                <c:pt idx="3">
                  <c:v>0.12875447000000001</c:v>
                </c:pt>
                <c:pt idx="4">
                  <c:v>0.12793271000000001</c:v>
                </c:pt>
                <c:pt idx="5">
                  <c:v>0.12918146</c:v>
                </c:pt>
                <c:pt idx="6">
                  <c:v>0.13043022000000001</c:v>
                </c:pt>
                <c:pt idx="7">
                  <c:v>0.13360934999999999</c:v>
                </c:pt>
                <c:pt idx="8">
                  <c:v>0.13678847999999999</c:v>
                </c:pt>
                <c:pt idx="9">
                  <c:v>0.15142725000000001</c:v>
                </c:pt>
                <c:pt idx="10">
                  <c:v>0.16606602000000001</c:v>
                </c:pt>
                <c:pt idx="11">
                  <c:v>0.21554635</c:v>
                </c:pt>
                <c:pt idx="12">
                  <c:v>0.26502668000000001</c:v>
                </c:pt>
                <c:pt idx="13">
                  <c:v>0.31912709</c:v>
                </c:pt>
                <c:pt idx="14">
                  <c:v>0.37322749</c:v>
                </c:pt>
                <c:pt idx="15">
                  <c:v>0.43885006999999998</c:v>
                </c:pt>
                <c:pt idx="16">
                  <c:v>0.50447264999999997</c:v>
                </c:pt>
                <c:pt idx="17">
                  <c:v>0.54853465000000001</c:v>
                </c:pt>
                <c:pt idx="18">
                  <c:v>0.59259664000000001</c:v>
                </c:pt>
                <c:pt idx="19">
                  <c:v>0.60538152000000001</c:v>
                </c:pt>
                <c:pt idx="20">
                  <c:v>0.6181664</c:v>
                </c:pt>
                <c:pt idx="21">
                  <c:v>0.62666266000000004</c:v>
                </c:pt>
                <c:pt idx="22">
                  <c:v>0.63515893000000001</c:v>
                </c:pt>
                <c:pt idx="23">
                  <c:v>0.63910473999999995</c:v>
                </c:pt>
                <c:pt idx="24">
                  <c:v>0.64305055</c:v>
                </c:pt>
                <c:pt idx="25">
                  <c:v>0.63962509000000001</c:v>
                </c:pt>
                <c:pt idx="26">
                  <c:v>0.63619963000000002</c:v>
                </c:pt>
                <c:pt idx="27">
                  <c:v>0.62937462</c:v>
                </c:pt>
                <c:pt idx="28">
                  <c:v>0.62254960000000004</c:v>
                </c:pt>
                <c:pt idx="29">
                  <c:v>0.61373924999999996</c:v>
                </c:pt>
                <c:pt idx="30">
                  <c:v>0.60492889999999999</c:v>
                </c:pt>
                <c:pt idx="31">
                  <c:v>0.58921385999999998</c:v>
                </c:pt>
                <c:pt idx="32">
                  <c:v>0.57349881999999996</c:v>
                </c:pt>
                <c:pt idx="33">
                  <c:v>0.53413462</c:v>
                </c:pt>
                <c:pt idx="34">
                  <c:v>0.49477042999999998</c:v>
                </c:pt>
                <c:pt idx="35">
                  <c:v>0.43245064999999999</c:v>
                </c:pt>
                <c:pt idx="36">
                  <c:v>0.37013086000000001</c:v>
                </c:pt>
                <c:pt idx="37">
                  <c:v>0.34631463000000001</c:v>
                </c:pt>
                <c:pt idx="38">
                  <c:v>0.32249841000000001</c:v>
                </c:pt>
                <c:pt idx="39">
                  <c:v>0.30481028999999998</c:v>
                </c:pt>
                <c:pt idx="40">
                  <c:v>0.28712217000000001</c:v>
                </c:pt>
                <c:pt idx="41">
                  <c:v>0.24599463999999999</c:v>
                </c:pt>
                <c:pt idx="42">
                  <c:v>0.20486710999999999</c:v>
                </c:pt>
                <c:pt idx="43">
                  <c:v>0.18486806</c:v>
                </c:pt>
                <c:pt idx="44">
                  <c:v>0.16486899999999999</c:v>
                </c:pt>
                <c:pt idx="45">
                  <c:v>0.15297433999999999</c:v>
                </c:pt>
                <c:pt idx="46">
                  <c:v>0.14107968000000001</c:v>
                </c:pt>
                <c:pt idx="47">
                  <c:v>0.13785196</c:v>
                </c:pt>
              </c:numCache>
            </c:numRef>
          </c:val>
          <c:smooth val="0"/>
          <c:extLst>
            <c:ext xmlns:c16="http://schemas.microsoft.com/office/drawing/2014/chart" uri="{C3380CC4-5D6E-409C-BE32-E72D297353CC}">
              <c16:uniqueId val="{00000002-01EF-42FB-89C4-3124C463FF87}"/>
            </c:ext>
          </c:extLst>
        </c:ser>
        <c:ser>
          <c:idx val="3"/>
          <c:order val="3"/>
          <c:tx>
            <c:strRef>
              <c:f>'BEV_PHEV_Profile_kW (Weekday)'!$B$28</c:f>
              <c:strCache>
                <c:ptCount val="1"/>
                <c:pt idx="0">
                  <c:v>Medium Light Commercial, Nighttime Charging</c:v>
                </c:pt>
              </c:strCache>
            </c:strRef>
          </c:tx>
          <c:spPr>
            <a:ln w="28575" cap="rnd">
              <a:solidFill>
                <a:schemeClr val="accent4"/>
              </a:solidFill>
              <a:round/>
            </a:ln>
            <a:effectLst/>
          </c:spPr>
          <c:marker>
            <c:symbol val="none"/>
          </c:marker>
          <c:val>
            <c:numRef>
              <c:f>'BEV_PHEV_Profile_kW (Weekday)'!$C$28:$AX$28</c:f>
              <c:numCache>
                <c:formatCode>0.00</c:formatCode>
                <c:ptCount val="48"/>
                <c:pt idx="0">
                  <c:v>0.62072362999999997</c:v>
                </c:pt>
                <c:pt idx="1">
                  <c:v>0.56882089999999996</c:v>
                </c:pt>
                <c:pt idx="2">
                  <c:v>0.51691818</c:v>
                </c:pt>
                <c:pt idx="3">
                  <c:v>0.45514348999999998</c:v>
                </c:pt>
                <c:pt idx="4">
                  <c:v>0.39336881000000001</c:v>
                </c:pt>
                <c:pt idx="5">
                  <c:v>0.33862546999999998</c:v>
                </c:pt>
                <c:pt idx="6">
                  <c:v>0.28388212000000002</c:v>
                </c:pt>
                <c:pt idx="7">
                  <c:v>0.23895163</c:v>
                </c:pt>
                <c:pt idx="8">
                  <c:v>0.19402113000000001</c:v>
                </c:pt>
                <c:pt idx="9">
                  <c:v>0.15927557000000001</c:v>
                </c:pt>
                <c:pt idx="10">
                  <c:v>0.12453002000000001</c:v>
                </c:pt>
                <c:pt idx="11">
                  <c:v>0.12973201000000001</c:v>
                </c:pt>
                <c:pt idx="12">
                  <c:v>0.134934</c:v>
                </c:pt>
                <c:pt idx="13">
                  <c:v>0.15601957999999999</c:v>
                </c:pt>
                <c:pt idx="14">
                  <c:v>0.17710516000000001</c:v>
                </c:pt>
                <c:pt idx="15">
                  <c:v>0.21916231999999999</c:v>
                </c:pt>
                <c:pt idx="16">
                  <c:v>0.26121948</c:v>
                </c:pt>
                <c:pt idx="17">
                  <c:v>0.32341217999999999</c:v>
                </c:pt>
                <c:pt idx="18">
                  <c:v>0.38560487999999998</c:v>
                </c:pt>
                <c:pt idx="19">
                  <c:v>0.45417023000000001</c:v>
                </c:pt>
                <c:pt idx="20">
                  <c:v>0.52273557999999998</c:v>
                </c:pt>
                <c:pt idx="21">
                  <c:v>0.56014441000000004</c:v>
                </c:pt>
                <c:pt idx="22">
                  <c:v>0.59755323999999999</c:v>
                </c:pt>
                <c:pt idx="23">
                  <c:v>0.58516895999999996</c:v>
                </c:pt>
                <c:pt idx="24">
                  <c:v>0.57278468000000005</c:v>
                </c:pt>
                <c:pt idx="25">
                  <c:v>0.52563952999999997</c:v>
                </c:pt>
                <c:pt idx="26">
                  <c:v>0.47849438999999999</c:v>
                </c:pt>
                <c:pt idx="27">
                  <c:v>0.42755015000000002</c:v>
                </c:pt>
                <c:pt idx="28">
                  <c:v>0.37660589999999999</c:v>
                </c:pt>
                <c:pt idx="29">
                  <c:v>0.33080664999999998</c:v>
                </c:pt>
                <c:pt idx="30">
                  <c:v>0.28500739000000003</c:v>
                </c:pt>
                <c:pt idx="31">
                  <c:v>0.25975958999999998</c:v>
                </c:pt>
                <c:pt idx="32">
                  <c:v>0.23451178</c:v>
                </c:pt>
                <c:pt idx="33">
                  <c:v>0.21949483</c:v>
                </c:pt>
                <c:pt idx="34">
                  <c:v>0.20447789</c:v>
                </c:pt>
                <c:pt idx="35">
                  <c:v>0.18928149</c:v>
                </c:pt>
                <c:pt idx="36">
                  <c:v>0.17408509</c:v>
                </c:pt>
                <c:pt idx="37">
                  <c:v>0.17297777</c:v>
                </c:pt>
                <c:pt idx="38">
                  <c:v>0.17187045000000001</c:v>
                </c:pt>
                <c:pt idx="39">
                  <c:v>0.25282219</c:v>
                </c:pt>
                <c:pt idx="40">
                  <c:v>0.33377393999999999</c:v>
                </c:pt>
                <c:pt idx="41">
                  <c:v>0.41831470999999998</c:v>
                </c:pt>
                <c:pt idx="42">
                  <c:v>0.50285548999999996</c:v>
                </c:pt>
                <c:pt idx="43">
                  <c:v>0.58353805999999997</c:v>
                </c:pt>
                <c:pt idx="44">
                  <c:v>0.66422062000000004</c:v>
                </c:pt>
                <c:pt idx="45">
                  <c:v>0.66628432000000004</c:v>
                </c:pt>
                <c:pt idx="46">
                  <c:v>0.66834800999999999</c:v>
                </c:pt>
                <c:pt idx="47">
                  <c:v>0.64453581999999998</c:v>
                </c:pt>
              </c:numCache>
            </c:numRef>
          </c:val>
          <c:smooth val="0"/>
          <c:extLst>
            <c:ext xmlns:c16="http://schemas.microsoft.com/office/drawing/2014/chart" uri="{C3380CC4-5D6E-409C-BE32-E72D297353CC}">
              <c16:uniqueId val="{00000003-01EF-42FB-89C4-3124C463FF87}"/>
            </c:ext>
          </c:extLst>
        </c:ser>
        <c:ser>
          <c:idx val="4"/>
          <c:order val="4"/>
          <c:tx>
            <c:strRef>
              <c:f>'BEV_PHEV_Profile_kW (Weekday)'!$B$29</c:f>
              <c:strCache>
                <c:ptCount val="1"/>
                <c:pt idx="0">
                  <c:v>Medium Residential, Convenience Charging</c:v>
                </c:pt>
              </c:strCache>
            </c:strRef>
          </c:tx>
          <c:spPr>
            <a:ln w="28575" cap="rnd">
              <a:solidFill>
                <a:schemeClr val="accent5"/>
              </a:solidFill>
              <a:round/>
            </a:ln>
            <a:effectLst/>
          </c:spPr>
          <c:marker>
            <c:symbol val="none"/>
          </c:marker>
          <c:val>
            <c:numRef>
              <c:f>'BEV_PHEV_Profile_kW (Weekday)'!$C$29:$AX$29</c:f>
              <c:numCache>
                <c:formatCode>0.00</c:formatCode>
                <c:ptCount val="48"/>
                <c:pt idx="0">
                  <c:v>0.28377326000000003</c:v>
                </c:pt>
                <c:pt idx="1">
                  <c:v>0.26661668999999999</c:v>
                </c:pt>
                <c:pt idx="2">
                  <c:v>0.24946011000000001</c:v>
                </c:pt>
                <c:pt idx="3">
                  <c:v>0.22592507000000001</c:v>
                </c:pt>
                <c:pt idx="4">
                  <c:v>0.20239003</c:v>
                </c:pt>
                <c:pt idx="5">
                  <c:v>0.17625472</c:v>
                </c:pt>
                <c:pt idx="6">
                  <c:v>0.15011942</c:v>
                </c:pt>
                <c:pt idx="7">
                  <c:v>0.12714908999999999</c:v>
                </c:pt>
                <c:pt idx="8">
                  <c:v>0.10417877</c:v>
                </c:pt>
                <c:pt idx="9">
                  <c:v>9.1457629999999998E-2</c:v>
                </c:pt>
                <c:pt idx="10">
                  <c:v>7.8736500000000001E-2</c:v>
                </c:pt>
                <c:pt idx="11">
                  <c:v>7.7843209999999996E-2</c:v>
                </c:pt>
                <c:pt idx="12">
                  <c:v>7.6949920000000005E-2</c:v>
                </c:pt>
                <c:pt idx="13">
                  <c:v>8.7550249999999996E-2</c:v>
                </c:pt>
                <c:pt idx="14">
                  <c:v>9.8150589999999996E-2</c:v>
                </c:pt>
                <c:pt idx="15">
                  <c:v>0.12099994</c:v>
                </c:pt>
                <c:pt idx="16">
                  <c:v>0.14384928999999999</c:v>
                </c:pt>
                <c:pt idx="17">
                  <c:v>0.16741901000000001</c:v>
                </c:pt>
                <c:pt idx="18">
                  <c:v>0.19098873</c:v>
                </c:pt>
                <c:pt idx="19">
                  <c:v>0.21227470000000001</c:v>
                </c:pt>
                <c:pt idx="20">
                  <c:v>0.23356067999999999</c:v>
                </c:pt>
                <c:pt idx="21">
                  <c:v>0.24259802</c:v>
                </c:pt>
                <c:pt idx="22">
                  <c:v>0.25163535999999997</c:v>
                </c:pt>
                <c:pt idx="23">
                  <c:v>0.25248681000000001</c:v>
                </c:pt>
                <c:pt idx="24">
                  <c:v>0.25333826999999998</c:v>
                </c:pt>
                <c:pt idx="25">
                  <c:v>0.25097015</c:v>
                </c:pt>
                <c:pt idx="26">
                  <c:v>0.24860203</c:v>
                </c:pt>
                <c:pt idx="27">
                  <c:v>0.24269081000000001</c:v>
                </c:pt>
                <c:pt idx="28">
                  <c:v>0.23677959000000001</c:v>
                </c:pt>
                <c:pt idx="29">
                  <c:v>0.23592278999999999</c:v>
                </c:pt>
                <c:pt idx="30">
                  <c:v>0.23506599</c:v>
                </c:pt>
                <c:pt idx="31">
                  <c:v>0.23773367000000001</c:v>
                </c:pt>
                <c:pt idx="32">
                  <c:v>0.24040135000000001</c:v>
                </c:pt>
                <c:pt idx="33">
                  <c:v>0.25648937999999999</c:v>
                </c:pt>
                <c:pt idx="34">
                  <c:v>0.27257741000000002</c:v>
                </c:pt>
                <c:pt idx="35">
                  <c:v>0.29925632000000002</c:v>
                </c:pt>
                <c:pt idx="36">
                  <c:v>0.32593523000000002</c:v>
                </c:pt>
                <c:pt idx="37">
                  <c:v>0.35919605999999998</c:v>
                </c:pt>
                <c:pt idx="38">
                  <c:v>0.39245688000000001</c:v>
                </c:pt>
                <c:pt idx="39">
                  <c:v>0.41144672999999998</c:v>
                </c:pt>
                <c:pt idx="40">
                  <c:v>0.43043658000000001</c:v>
                </c:pt>
                <c:pt idx="41">
                  <c:v>0.42853759000000002</c:v>
                </c:pt>
                <c:pt idx="42">
                  <c:v>0.42663860999999997</c:v>
                </c:pt>
                <c:pt idx="43">
                  <c:v>0.40131881000000003</c:v>
                </c:pt>
                <c:pt idx="44">
                  <c:v>0.37599901000000002</c:v>
                </c:pt>
                <c:pt idx="45">
                  <c:v>0.35120183999999999</c:v>
                </c:pt>
                <c:pt idx="46">
                  <c:v>0.32640466000000001</c:v>
                </c:pt>
                <c:pt idx="47">
                  <c:v>0.30508896000000002</c:v>
                </c:pt>
              </c:numCache>
            </c:numRef>
          </c:val>
          <c:smooth val="0"/>
          <c:extLst>
            <c:ext xmlns:c16="http://schemas.microsoft.com/office/drawing/2014/chart" uri="{C3380CC4-5D6E-409C-BE32-E72D297353CC}">
              <c16:uniqueId val="{00000004-01EF-42FB-89C4-3124C463FF87}"/>
            </c:ext>
          </c:extLst>
        </c:ser>
        <c:ser>
          <c:idx val="5"/>
          <c:order val="5"/>
          <c:tx>
            <c:strRef>
              <c:f>'BEV_PHEV_Profile_kW (Weekday)'!$B$30</c:f>
              <c:strCache>
                <c:ptCount val="1"/>
                <c:pt idx="0">
                  <c:v>Medium Residential, Daytime Charging</c:v>
                </c:pt>
              </c:strCache>
            </c:strRef>
          </c:tx>
          <c:spPr>
            <a:ln w="28575" cap="rnd">
              <a:solidFill>
                <a:schemeClr val="accent6"/>
              </a:solidFill>
              <a:round/>
            </a:ln>
            <a:effectLst/>
          </c:spPr>
          <c:marker>
            <c:symbol val="none"/>
          </c:marker>
          <c:val>
            <c:numRef>
              <c:f>'BEV_PHEV_Profile_kW (Weekday)'!$C$30:$AX$30</c:f>
              <c:numCache>
                <c:formatCode>0.00</c:formatCode>
                <c:ptCount val="48"/>
                <c:pt idx="0">
                  <c:v>0.22021930000000001</c:v>
                </c:pt>
                <c:pt idx="1">
                  <c:v>0.20180533</c:v>
                </c:pt>
                <c:pt idx="2">
                  <c:v>0.18339137</c:v>
                </c:pt>
                <c:pt idx="3">
                  <c:v>0.16147505000000001</c:v>
                </c:pt>
                <c:pt idx="4">
                  <c:v>0.13955872999999999</c:v>
                </c:pt>
                <c:pt idx="5">
                  <c:v>0.12013698</c:v>
                </c:pt>
                <c:pt idx="6">
                  <c:v>0.10071523</c:v>
                </c:pt>
                <c:pt idx="7">
                  <c:v>8.4774859999999994E-2</c:v>
                </c:pt>
                <c:pt idx="8">
                  <c:v>6.8834489999999998E-2</c:v>
                </c:pt>
                <c:pt idx="9">
                  <c:v>5.6507519999999999E-2</c:v>
                </c:pt>
                <c:pt idx="10">
                  <c:v>4.4180549999999999E-2</c:v>
                </c:pt>
                <c:pt idx="11">
                  <c:v>4.6026110000000002E-2</c:v>
                </c:pt>
                <c:pt idx="12">
                  <c:v>4.7871660000000003E-2</c:v>
                </c:pt>
                <c:pt idx="13">
                  <c:v>0.11818544</c:v>
                </c:pt>
                <c:pt idx="14">
                  <c:v>0.18849922</c:v>
                </c:pt>
                <c:pt idx="15">
                  <c:v>0.23326213000000001</c:v>
                </c:pt>
                <c:pt idx="16">
                  <c:v>0.27802504</c:v>
                </c:pt>
                <c:pt idx="17">
                  <c:v>0.34421890999999999</c:v>
                </c:pt>
                <c:pt idx="18">
                  <c:v>0.41041276999999998</c:v>
                </c:pt>
                <c:pt idx="19">
                  <c:v>0.48338927999999998</c:v>
                </c:pt>
                <c:pt idx="20">
                  <c:v>0.55636578000000003</c:v>
                </c:pt>
                <c:pt idx="21">
                  <c:v>0.59618130999999996</c:v>
                </c:pt>
                <c:pt idx="22">
                  <c:v>0.63599682999999996</c:v>
                </c:pt>
                <c:pt idx="23">
                  <c:v>0.62281580999999997</c:v>
                </c:pt>
                <c:pt idx="24">
                  <c:v>0.60963478000000004</c:v>
                </c:pt>
                <c:pt idx="25">
                  <c:v>0.55945655999999999</c:v>
                </c:pt>
                <c:pt idx="26">
                  <c:v>0.50927833</c:v>
                </c:pt>
                <c:pt idx="27">
                  <c:v>0.45505658999999998</c:v>
                </c:pt>
                <c:pt idx="28">
                  <c:v>0.40083485000000002</c:v>
                </c:pt>
                <c:pt idx="29">
                  <c:v>0.35208909999999999</c:v>
                </c:pt>
                <c:pt idx="30">
                  <c:v>0.30334335000000001</c:v>
                </c:pt>
                <c:pt idx="31">
                  <c:v>0.23487137</c:v>
                </c:pt>
                <c:pt idx="32">
                  <c:v>0.1663994</c:v>
                </c:pt>
                <c:pt idx="33">
                  <c:v>0.11947186</c:v>
                </c:pt>
                <c:pt idx="34">
                  <c:v>7.2544330000000004E-2</c:v>
                </c:pt>
                <c:pt idx="35">
                  <c:v>6.7152970000000006E-2</c:v>
                </c:pt>
                <c:pt idx="36">
                  <c:v>6.1761620000000003E-2</c:v>
                </c:pt>
                <c:pt idx="37">
                  <c:v>6.1368770000000003E-2</c:v>
                </c:pt>
                <c:pt idx="38">
                  <c:v>6.0975910000000001E-2</c:v>
                </c:pt>
                <c:pt idx="39">
                  <c:v>8.9695839999999999E-2</c:v>
                </c:pt>
                <c:pt idx="40">
                  <c:v>0.11841575999999999</c:v>
                </c:pt>
                <c:pt idx="41">
                  <c:v>0.14840900000000001</c:v>
                </c:pt>
                <c:pt idx="42">
                  <c:v>0.17840223999999999</c:v>
                </c:pt>
                <c:pt idx="43">
                  <c:v>0.20702666</c:v>
                </c:pt>
                <c:pt idx="44">
                  <c:v>0.23565109000000001</c:v>
                </c:pt>
                <c:pt idx="45">
                  <c:v>0.23638323999999999</c:v>
                </c:pt>
                <c:pt idx="46">
                  <c:v>0.2371154</c:v>
                </c:pt>
                <c:pt idx="47">
                  <c:v>0.22866734999999999</c:v>
                </c:pt>
              </c:numCache>
            </c:numRef>
          </c:val>
          <c:smooth val="0"/>
          <c:extLst>
            <c:ext xmlns:c16="http://schemas.microsoft.com/office/drawing/2014/chart" uri="{C3380CC4-5D6E-409C-BE32-E72D297353CC}">
              <c16:uniqueId val="{00000005-01EF-42FB-89C4-3124C463FF87}"/>
            </c:ext>
          </c:extLst>
        </c:ser>
        <c:dLbls>
          <c:showLegendKey val="0"/>
          <c:showVal val="0"/>
          <c:showCatName val="0"/>
          <c:showSerName val="0"/>
          <c:showPercent val="0"/>
          <c:showBubbleSize val="0"/>
        </c:dLbls>
        <c:smooth val="0"/>
        <c:axId val="987450783"/>
        <c:axId val="987453183"/>
      </c:lineChart>
      <c:catAx>
        <c:axId val="98745078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87453183"/>
        <c:crosses val="autoZero"/>
        <c:auto val="1"/>
        <c:lblAlgn val="ctr"/>
        <c:lblOffset val="100"/>
        <c:noMultiLvlLbl val="0"/>
      </c:catAx>
      <c:valAx>
        <c:axId val="987453183"/>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874507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Ausgrid EV</a:t>
            </a:r>
            <a:r>
              <a:rPr lang="en-AU" baseline="0"/>
              <a:t> uptake</a:t>
            </a:r>
            <a:endParaRPr lang="en-AU"/>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2"/>
          <c:order val="2"/>
          <c:tx>
            <c:strRef>
              <c:f>Uptake!$B$131</c:f>
              <c:strCache>
                <c:ptCount val="1"/>
                <c:pt idx="0">
                  <c:v>Large Light Commercial</c:v>
                </c:pt>
              </c:strCache>
            </c:strRef>
          </c:tx>
          <c:spPr>
            <a:solidFill>
              <a:schemeClr val="accent3"/>
            </a:solidFill>
            <a:ln>
              <a:noFill/>
            </a:ln>
            <a:effectLst/>
          </c:spPr>
          <c:invertIfNegative val="0"/>
          <c:cat>
            <c:strRef>
              <c:f>Uptake!$C$128:$AD$128</c:f>
              <c:strCache>
                <c:ptCount val="28"/>
                <c:pt idx="0">
                  <c:v>2022-23</c:v>
                </c:pt>
                <c:pt idx="1">
                  <c:v>2023-24</c:v>
                </c:pt>
                <c:pt idx="2">
                  <c:v>2024-25</c:v>
                </c:pt>
                <c:pt idx="3">
                  <c:v>2025-26</c:v>
                </c:pt>
                <c:pt idx="4">
                  <c:v>2026-27</c:v>
                </c:pt>
                <c:pt idx="5">
                  <c:v>2027-28</c:v>
                </c:pt>
                <c:pt idx="6">
                  <c:v>2028-29</c:v>
                </c:pt>
                <c:pt idx="7">
                  <c:v>2029-30</c:v>
                </c:pt>
                <c:pt idx="8">
                  <c:v>2030-31</c:v>
                </c:pt>
                <c:pt idx="9">
                  <c:v>2031-32</c:v>
                </c:pt>
                <c:pt idx="10">
                  <c:v>2032-33</c:v>
                </c:pt>
                <c:pt idx="11">
                  <c:v>2033-34</c:v>
                </c:pt>
                <c:pt idx="12">
                  <c:v>2034-35</c:v>
                </c:pt>
                <c:pt idx="13">
                  <c:v>2035-36</c:v>
                </c:pt>
                <c:pt idx="14">
                  <c:v>2036-37</c:v>
                </c:pt>
                <c:pt idx="15">
                  <c:v>2037-38</c:v>
                </c:pt>
                <c:pt idx="16">
                  <c:v>2038-39</c:v>
                </c:pt>
                <c:pt idx="17">
                  <c:v>2039-40</c:v>
                </c:pt>
                <c:pt idx="18">
                  <c:v>2040-41</c:v>
                </c:pt>
                <c:pt idx="19">
                  <c:v>2041-42</c:v>
                </c:pt>
                <c:pt idx="20">
                  <c:v>2042-43</c:v>
                </c:pt>
                <c:pt idx="21">
                  <c:v>2043-44</c:v>
                </c:pt>
                <c:pt idx="22">
                  <c:v>2044-45</c:v>
                </c:pt>
                <c:pt idx="23">
                  <c:v>2045-46</c:v>
                </c:pt>
                <c:pt idx="24">
                  <c:v>2046-47</c:v>
                </c:pt>
                <c:pt idx="25">
                  <c:v>2047-48</c:v>
                </c:pt>
                <c:pt idx="26">
                  <c:v>2048-49</c:v>
                </c:pt>
                <c:pt idx="27">
                  <c:v>2049-50</c:v>
                </c:pt>
              </c:strCache>
            </c:strRef>
          </c:cat>
          <c:val>
            <c:numRef>
              <c:f>Uptake!$C$131:$AD$131</c:f>
              <c:numCache>
                <c:formatCode>_-* #,##0_-;\-* #,##0_-;_-* "-"??_-;_-@_-</c:formatCode>
                <c:ptCount val="28"/>
                <c:pt idx="0">
                  <c:v>47.516644474034621</c:v>
                </c:pt>
                <c:pt idx="1">
                  <c:v>293.23313686967907</c:v>
                </c:pt>
                <c:pt idx="2">
                  <c:v>2125.623877917415</c:v>
                </c:pt>
                <c:pt idx="3">
                  <c:v>18079.660300886171</c:v>
                </c:pt>
                <c:pt idx="4">
                  <c:v>33242.297081730314</c:v>
                </c:pt>
                <c:pt idx="5">
                  <c:v>54340.336482849452</c:v>
                </c:pt>
                <c:pt idx="6">
                  <c:v>80260.36120902159</c:v>
                </c:pt>
                <c:pt idx="7">
                  <c:v>110670.16339283751</c:v>
                </c:pt>
                <c:pt idx="8">
                  <c:v>141236.8234901386</c:v>
                </c:pt>
                <c:pt idx="9">
                  <c:v>171833.1213355049</c:v>
                </c:pt>
                <c:pt idx="10">
                  <c:v>199275.40005172734</c:v>
                </c:pt>
                <c:pt idx="11">
                  <c:v>226498.69987520893</c:v>
                </c:pt>
                <c:pt idx="12">
                  <c:v>253493.14861770996</c:v>
                </c:pt>
                <c:pt idx="13">
                  <c:v>280519.74478147953</c:v>
                </c:pt>
                <c:pt idx="14">
                  <c:v>307415.9978679294</c:v>
                </c:pt>
                <c:pt idx="15">
                  <c:v>334217.17343836091</c:v>
                </c:pt>
                <c:pt idx="16">
                  <c:v>361074.0760037087</c:v>
                </c:pt>
                <c:pt idx="17">
                  <c:v>387997.46918620233</c:v>
                </c:pt>
                <c:pt idx="18">
                  <c:v>414926.45234481606</c:v>
                </c:pt>
                <c:pt idx="19">
                  <c:v>441849.76522017916</c:v>
                </c:pt>
                <c:pt idx="20">
                  <c:v>468739.37645578303</c:v>
                </c:pt>
                <c:pt idx="21">
                  <c:v>495600.59453799267</c:v>
                </c:pt>
                <c:pt idx="22">
                  <c:v>522433.83144163399</c:v>
                </c:pt>
                <c:pt idx="23">
                  <c:v>549259.3131528747</c:v>
                </c:pt>
                <c:pt idx="24">
                  <c:v>576090.20136360172</c:v>
                </c:pt>
                <c:pt idx="25">
                  <c:v>602897.39034020109</c:v>
                </c:pt>
                <c:pt idx="26">
                  <c:v>629677.55620324262</c:v>
                </c:pt>
                <c:pt idx="27">
                  <c:v>648154.52444257494</c:v>
                </c:pt>
              </c:numCache>
            </c:numRef>
          </c:val>
          <c:extLst>
            <c:ext xmlns:c16="http://schemas.microsoft.com/office/drawing/2014/chart" uri="{C3380CC4-5D6E-409C-BE32-E72D297353CC}">
              <c16:uniqueId val="{00000002-730D-4DD6-A568-A8FA91A6DC8D}"/>
            </c:ext>
          </c:extLst>
        </c:ser>
        <c:ser>
          <c:idx val="3"/>
          <c:order val="3"/>
          <c:tx>
            <c:strRef>
              <c:f>Uptake!$B$132</c:f>
              <c:strCache>
                <c:ptCount val="1"/>
                <c:pt idx="0">
                  <c:v>Large Residential</c:v>
                </c:pt>
              </c:strCache>
            </c:strRef>
          </c:tx>
          <c:spPr>
            <a:solidFill>
              <a:schemeClr val="accent4"/>
            </a:solidFill>
            <a:ln>
              <a:noFill/>
            </a:ln>
            <a:effectLst/>
          </c:spPr>
          <c:invertIfNegative val="0"/>
          <c:cat>
            <c:strRef>
              <c:f>Uptake!$C$128:$AD$128</c:f>
              <c:strCache>
                <c:ptCount val="28"/>
                <c:pt idx="0">
                  <c:v>2022-23</c:v>
                </c:pt>
                <c:pt idx="1">
                  <c:v>2023-24</c:v>
                </c:pt>
                <c:pt idx="2">
                  <c:v>2024-25</c:v>
                </c:pt>
                <c:pt idx="3">
                  <c:v>2025-26</c:v>
                </c:pt>
                <c:pt idx="4">
                  <c:v>2026-27</c:v>
                </c:pt>
                <c:pt idx="5">
                  <c:v>2027-28</c:v>
                </c:pt>
                <c:pt idx="6">
                  <c:v>2028-29</c:v>
                </c:pt>
                <c:pt idx="7">
                  <c:v>2029-30</c:v>
                </c:pt>
                <c:pt idx="8">
                  <c:v>2030-31</c:v>
                </c:pt>
                <c:pt idx="9">
                  <c:v>2031-32</c:v>
                </c:pt>
                <c:pt idx="10">
                  <c:v>2032-33</c:v>
                </c:pt>
                <c:pt idx="11">
                  <c:v>2033-34</c:v>
                </c:pt>
                <c:pt idx="12">
                  <c:v>2034-35</c:v>
                </c:pt>
                <c:pt idx="13">
                  <c:v>2035-36</c:v>
                </c:pt>
                <c:pt idx="14">
                  <c:v>2036-37</c:v>
                </c:pt>
                <c:pt idx="15">
                  <c:v>2037-38</c:v>
                </c:pt>
                <c:pt idx="16">
                  <c:v>2038-39</c:v>
                </c:pt>
                <c:pt idx="17">
                  <c:v>2039-40</c:v>
                </c:pt>
                <c:pt idx="18">
                  <c:v>2040-41</c:v>
                </c:pt>
                <c:pt idx="19">
                  <c:v>2041-42</c:v>
                </c:pt>
                <c:pt idx="20">
                  <c:v>2042-43</c:v>
                </c:pt>
                <c:pt idx="21">
                  <c:v>2043-44</c:v>
                </c:pt>
                <c:pt idx="22">
                  <c:v>2044-45</c:v>
                </c:pt>
                <c:pt idx="23">
                  <c:v>2045-46</c:v>
                </c:pt>
                <c:pt idx="24">
                  <c:v>2046-47</c:v>
                </c:pt>
                <c:pt idx="25">
                  <c:v>2047-48</c:v>
                </c:pt>
                <c:pt idx="26">
                  <c:v>2048-49</c:v>
                </c:pt>
                <c:pt idx="27">
                  <c:v>2049-50</c:v>
                </c:pt>
              </c:strCache>
            </c:strRef>
          </c:cat>
          <c:val>
            <c:numRef>
              <c:f>Uptake!$C$132:$AD$132</c:f>
              <c:numCache>
                <c:formatCode>_-* #,##0_-;\-* #,##0_-;_-* "-"??_-;_-@_-</c:formatCode>
                <c:ptCount val="28"/>
                <c:pt idx="0">
                  <c:v>2949.8037987216248</c:v>
                </c:pt>
                <c:pt idx="1">
                  <c:v>5990.5024298216085</c:v>
                </c:pt>
                <c:pt idx="2">
                  <c:v>13426.107038343769</c:v>
                </c:pt>
                <c:pt idx="3">
                  <c:v>32888.971420308633</c:v>
                </c:pt>
                <c:pt idx="4">
                  <c:v>58083.673942871028</c:v>
                </c:pt>
                <c:pt idx="5">
                  <c:v>93709.277169192399</c:v>
                </c:pt>
                <c:pt idx="6">
                  <c:v>138751.99993428835</c:v>
                </c:pt>
                <c:pt idx="7">
                  <c:v>193248.4702213624</c:v>
                </c:pt>
                <c:pt idx="8">
                  <c:v>251158.08224672847</c:v>
                </c:pt>
                <c:pt idx="9">
                  <c:v>312155.86369313108</c:v>
                </c:pt>
                <c:pt idx="10">
                  <c:v>357174.07521770441</c:v>
                </c:pt>
                <c:pt idx="11">
                  <c:v>402807.50480484311</c:v>
                </c:pt>
                <c:pt idx="12">
                  <c:v>448917.2545220973</c:v>
                </c:pt>
                <c:pt idx="13">
                  <c:v>495413.77739990212</c:v>
                </c:pt>
                <c:pt idx="14">
                  <c:v>542260.07416895346</c:v>
                </c:pt>
                <c:pt idx="15">
                  <c:v>589403.59930044692</c:v>
                </c:pt>
                <c:pt idx="16">
                  <c:v>636852.62848380604</c:v>
                </c:pt>
                <c:pt idx="17">
                  <c:v>684660.24237838807</c:v>
                </c:pt>
                <c:pt idx="18">
                  <c:v>732546.66264051828</c:v>
                </c:pt>
                <c:pt idx="19">
                  <c:v>780712.88261898281</c:v>
                </c:pt>
                <c:pt idx="20">
                  <c:v>829218.56752809708</c:v>
                </c:pt>
                <c:pt idx="21">
                  <c:v>878132.41440049128</c:v>
                </c:pt>
                <c:pt idx="22">
                  <c:v>927516.02061890427</c:v>
                </c:pt>
                <c:pt idx="23">
                  <c:v>977460.13795476721</c:v>
                </c:pt>
                <c:pt idx="24">
                  <c:v>1028037.321439188</c:v>
                </c:pt>
                <c:pt idx="25">
                  <c:v>1079285.0651320051</c:v>
                </c:pt>
                <c:pt idx="26">
                  <c:v>1131281.9971456367</c:v>
                </c:pt>
                <c:pt idx="27">
                  <c:v>1171856.7864341424</c:v>
                </c:pt>
              </c:numCache>
            </c:numRef>
          </c:val>
          <c:extLst>
            <c:ext xmlns:c16="http://schemas.microsoft.com/office/drawing/2014/chart" uri="{C3380CC4-5D6E-409C-BE32-E72D297353CC}">
              <c16:uniqueId val="{00000003-730D-4DD6-A568-A8FA91A6DC8D}"/>
            </c:ext>
          </c:extLst>
        </c:ser>
        <c:ser>
          <c:idx val="4"/>
          <c:order val="4"/>
          <c:tx>
            <c:strRef>
              <c:f>Uptake!$B$133</c:f>
              <c:strCache>
                <c:ptCount val="1"/>
                <c:pt idx="0">
                  <c:v>Medium Light Commercial</c:v>
                </c:pt>
              </c:strCache>
            </c:strRef>
          </c:tx>
          <c:spPr>
            <a:solidFill>
              <a:schemeClr val="accent5"/>
            </a:solidFill>
            <a:ln>
              <a:noFill/>
            </a:ln>
            <a:effectLst/>
          </c:spPr>
          <c:invertIfNegative val="0"/>
          <c:cat>
            <c:strRef>
              <c:f>Uptake!$C$128:$AD$128</c:f>
              <c:strCache>
                <c:ptCount val="28"/>
                <c:pt idx="0">
                  <c:v>2022-23</c:v>
                </c:pt>
                <c:pt idx="1">
                  <c:v>2023-24</c:v>
                </c:pt>
                <c:pt idx="2">
                  <c:v>2024-25</c:v>
                </c:pt>
                <c:pt idx="3">
                  <c:v>2025-26</c:v>
                </c:pt>
                <c:pt idx="4">
                  <c:v>2026-27</c:v>
                </c:pt>
                <c:pt idx="5">
                  <c:v>2027-28</c:v>
                </c:pt>
                <c:pt idx="6">
                  <c:v>2028-29</c:v>
                </c:pt>
                <c:pt idx="7">
                  <c:v>2029-30</c:v>
                </c:pt>
                <c:pt idx="8">
                  <c:v>2030-31</c:v>
                </c:pt>
                <c:pt idx="9">
                  <c:v>2031-32</c:v>
                </c:pt>
                <c:pt idx="10">
                  <c:v>2032-33</c:v>
                </c:pt>
                <c:pt idx="11">
                  <c:v>2033-34</c:v>
                </c:pt>
                <c:pt idx="12">
                  <c:v>2034-35</c:v>
                </c:pt>
                <c:pt idx="13">
                  <c:v>2035-36</c:v>
                </c:pt>
                <c:pt idx="14">
                  <c:v>2036-37</c:v>
                </c:pt>
                <c:pt idx="15">
                  <c:v>2037-38</c:v>
                </c:pt>
                <c:pt idx="16">
                  <c:v>2038-39</c:v>
                </c:pt>
                <c:pt idx="17">
                  <c:v>2039-40</c:v>
                </c:pt>
                <c:pt idx="18">
                  <c:v>2040-41</c:v>
                </c:pt>
                <c:pt idx="19">
                  <c:v>2041-42</c:v>
                </c:pt>
                <c:pt idx="20">
                  <c:v>2042-43</c:v>
                </c:pt>
                <c:pt idx="21">
                  <c:v>2043-44</c:v>
                </c:pt>
                <c:pt idx="22">
                  <c:v>2044-45</c:v>
                </c:pt>
                <c:pt idx="23">
                  <c:v>2045-46</c:v>
                </c:pt>
                <c:pt idx="24">
                  <c:v>2046-47</c:v>
                </c:pt>
                <c:pt idx="25">
                  <c:v>2047-48</c:v>
                </c:pt>
                <c:pt idx="26">
                  <c:v>2048-49</c:v>
                </c:pt>
                <c:pt idx="27">
                  <c:v>2049-50</c:v>
                </c:pt>
              </c:strCache>
            </c:strRef>
          </c:cat>
          <c:val>
            <c:numRef>
              <c:f>Uptake!$C$133:$AD$133</c:f>
              <c:numCache>
                <c:formatCode>_-* #,##0_-;\-* #,##0_-;_-* "-"??_-;_-@_-</c:formatCode>
                <c:ptCount val="28"/>
                <c:pt idx="0">
                  <c:v>344.30093209054593</c:v>
                </c:pt>
                <c:pt idx="1">
                  <c:v>751.1473477406679</c:v>
                </c:pt>
                <c:pt idx="2">
                  <c:v>1630.3249551166966</c:v>
                </c:pt>
                <c:pt idx="3">
                  <c:v>4037.6780930136701</c:v>
                </c:pt>
                <c:pt idx="4">
                  <c:v>7088.0623064652336</c:v>
                </c:pt>
                <c:pt idx="5">
                  <c:v>11328.722441733951</c:v>
                </c:pt>
                <c:pt idx="6">
                  <c:v>16521.131015734791</c:v>
                </c:pt>
                <c:pt idx="7">
                  <c:v>22593.841075472112</c:v>
                </c:pt>
                <c:pt idx="8">
                  <c:v>28707.670326809461</c:v>
                </c:pt>
                <c:pt idx="9">
                  <c:v>34835.470231632287</c:v>
                </c:pt>
                <c:pt idx="10">
                  <c:v>42280.205397963779</c:v>
                </c:pt>
                <c:pt idx="11">
                  <c:v>49591.213041343239</c:v>
                </c:pt>
                <c:pt idx="12">
                  <c:v>56799.08418373765</c:v>
                </c:pt>
                <c:pt idx="13">
                  <c:v>63974.07391850881</c:v>
                </c:pt>
                <c:pt idx="14">
                  <c:v>71094.765094742746</c:v>
                </c:pt>
                <c:pt idx="15">
                  <c:v>78170.696296145135</c:v>
                </c:pt>
                <c:pt idx="16">
                  <c:v>85247.178964855178</c:v>
                </c:pt>
                <c:pt idx="17">
                  <c:v>92325.382131971855</c:v>
                </c:pt>
                <c:pt idx="18">
                  <c:v>99397.801659532546</c:v>
                </c:pt>
                <c:pt idx="19">
                  <c:v>106460.18257491081</c:v>
                </c:pt>
                <c:pt idx="20">
                  <c:v>113509.76347682712</c:v>
                </c:pt>
                <c:pt idx="21">
                  <c:v>120545.94315252095</c:v>
                </c:pt>
                <c:pt idx="22">
                  <c:v>127573.20866249919</c:v>
                </c:pt>
                <c:pt idx="23">
                  <c:v>134592.97806120937</c:v>
                </c:pt>
                <c:pt idx="24">
                  <c:v>141612.1448024734</c:v>
                </c:pt>
                <c:pt idx="25">
                  <c:v>148621.67920589447</c:v>
                </c:pt>
                <c:pt idx="26">
                  <c:v>155624.18163195008</c:v>
                </c:pt>
                <c:pt idx="27">
                  <c:v>160470.39227154438</c:v>
                </c:pt>
              </c:numCache>
            </c:numRef>
          </c:val>
          <c:extLst>
            <c:ext xmlns:c16="http://schemas.microsoft.com/office/drawing/2014/chart" uri="{C3380CC4-5D6E-409C-BE32-E72D297353CC}">
              <c16:uniqueId val="{00000004-730D-4DD6-A568-A8FA91A6DC8D}"/>
            </c:ext>
          </c:extLst>
        </c:ser>
        <c:ser>
          <c:idx val="5"/>
          <c:order val="5"/>
          <c:tx>
            <c:strRef>
              <c:f>Uptake!$B$134</c:f>
              <c:strCache>
                <c:ptCount val="1"/>
                <c:pt idx="0">
                  <c:v>Medium Residential</c:v>
                </c:pt>
              </c:strCache>
            </c:strRef>
          </c:tx>
          <c:spPr>
            <a:solidFill>
              <a:schemeClr val="accent6"/>
            </a:solidFill>
            <a:ln>
              <a:noFill/>
            </a:ln>
            <a:effectLst/>
          </c:spPr>
          <c:invertIfNegative val="0"/>
          <c:cat>
            <c:strRef>
              <c:f>Uptake!$C$128:$AD$128</c:f>
              <c:strCache>
                <c:ptCount val="28"/>
                <c:pt idx="0">
                  <c:v>2022-23</c:v>
                </c:pt>
                <c:pt idx="1">
                  <c:v>2023-24</c:v>
                </c:pt>
                <c:pt idx="2">
                  <c:v>2024-25</c:v>
                </c:pt>
                <c:pt idx="3">
                  <c:v>2025-26</c:v>
                </c:pt>
                <c:pt idx="4">
                  <c:v>2026-27</c:v>
                </c:pt>
                <c:pt idx="5">
                  <c:v>2027-28</c:v>
                </c:pt>
                <c:pt idx="6">
                  <c:v>2028-29</c:v>
                </c:pt>
                <c:pt idx="7">
                  <c:v>2029-30</c:v>
                </c:pt>
                <c:pt idx="8">
                  <c:v>2030-31</c:v>
                </c:pt>
                <c:pt idx="9">
                  <c:v>2031-32</c:v>
                </c:pt>
                <c:pt idx="10">
                  <c:v>2032-33</c:v>
                </c:pt>
                <c:pt idx="11">
                  <c:v>2033-34</c:v>
                </c:pt>
                <c:pt idx="12">
                  <c:v>2034-35</c:v>
                </c:pt>
                <c:pt idx="13">
                  <c:v>2035-36</c:v>
                </c:pt>
                <c:pt idx="14">
                  <c:v>2036-37</c:v>
                </c:pt>
                <c:pt idx="15">
                  <c:v>2037-38</c:v>
                </c:pt>
                <c:pt idx="16">
                  <c:v>2038-39</c:v>
                </c:pt>
                <c:pt idx="17">
                  <c:v>2039-40</c:v>
                </c:pt>
                <c:pt idx="18">
                  <c:v>2040-41</c:v>
                </c:pt>
                <c:pt idx="19">
                  <c:v>2041-42</c:v>
                </c:pt>
                <c:pt idx="20">
                  <c:v>2042-43</c:v>
                </c:pt>
                <c:pt idx="21">
                  <c:v>2043-44</c:v>
                </c:pt>
                <c:pt idx="22">
                  <c:v>2044-45</c:v>
                </c:pt>
                <c:pt idx="23">
                  <c:v>2045-46</c:v>
                </c:pt>
                <c:pt idx="24">
                  <c:v>2046-47</c:v>
                </c:pt>
                <c:pt idx="25">
                  <c:v>2047-48</c:v>
                </c:pt>
                <c:pt idx="26">
                  <c:v>2048-49</c:v>
                </c:pt>
                <c:pt idx="27">
                  <c:v>2049-50</c:v>
                </c:pt>
              </c:strCache>
            </c:strRef>
          </c:cat>
          <c:val>
            <c:numRef>
              <c:f>Uptake!$C$134:$AD$134</c:f>
              <c:numCache>
                <c:formatCode>_-* #,##0_-;\-* #,##0_-;_-* "-"??_-;_-@_-</c:formatCode>
                <c:ptCount val="28"/>
                <c:pt idx="0">
                  <c:v>7473.2610278627772</c:v>
                </c:pt>
                <c:pt idx="1">
                  <c:v>11575.379911611586</c:v>
                </c:pt>
                <c:pt idx="2">
                  <c:v>18835.034719898005</c:v>
                </c:pt>
                <c:pt idx="3">
                  <c:v>32667.596476972707</c:v>
                </c:pt>
                <c:pt idx="4">
                  <c:v>53424.80009935049</c:v>
                </c:pt>
                <c:pt idx="5">
                  <c:v>82706.217810867514</c:v>
                </c:pt>
                <c:pt idx="6">
                  <c:v>119601.16080254655</c:v>
                </c:pt>
                <c:pt idx="7">
                  <c:v>164041.8187047739</c:v>
                </c:pt>
                <c:pt idx="8">
                  <c:v>211402.83274985832</c:v>
                </c:pt>
                <c:pt idx="9">
                  <c:v>261426.95133047967</c:v>
                </c:pt>
                <c:pt idx="10">
                  <c:v>314757.03348200506</c:v>
                </c:pt>
                <c:pt idx="11">
                  <c:v>368668.12914139772</c:v>
                </c:pt>
                <c:pt idx="12">
                  <c:v>423082.04693184723</c:v>
                </c:pt>
                <c:pt idx="13">
                  <c:v>477929.61840415339</c:v>
                </c:pt>
                <c:pt idx="14">
                  <c:v>533185.27347737493</c:v>
                </c:pt>
                <c:pt idx="15">
                  <c:v>588796.10394643189</c:v>
                </c:pt>
                <c:pt idx="16">
                  <c:v>644772.81210771832</c:v>
                </c:pt>
                <c:pt idx="17">
                  <c:v>701166.47960571409</c:v>
                </c:pt>
                <c:pt idx="18">
                  <c:v>757690.7929394457</c:v>
                </c:pt>
                <c:pt idx="19">
                  <c:v>814550.53091087029</c:v>
                </c:pt>
                <c:pt idx="20">
                  <c:v>871805.89133416838</c:v>
                </c:pt>
                <c:pt idx="21">
                  <c:v>929529.97391887999</c:v>
                </c:pt>
                <c:pt idx="22">
                  <c:v>987790.88118777308</c:v>
                </c:pt>
                <c:pt idx="23">
                  <c:v>1046687.240364602</c:v>
                </c:pt>
                <c:pt idx="24">
                  <c:v>1106303.8667487106</c:v>
                </c:pt>
                <c:pt idx="25">
                  <c:v>1166682.806243059</c:v>
                </c:pt>
                <c:pt idx="26">
                  <c:v>1227914.6413687342</c:v>
                </c:pt>
                <c:pt idx="27">
                  <c:v>1275489.2869360773</c:v>
                </c:pt>
              </c:numCache>
            </c:numRef>
          </c:val>
          <c:extLst>
            <c:ext xmlns:c16="http://schemas.microsoft.com/office/drawing/2014/chart" uri="{C3380CC4-5D6E-409C-BE32-E72D297353CC}">
              <c16:uniqueId val="{00000005-730D-4DD6-A568-A8FA91A6DC8D}"/>
            </c:ext>
          </c:extLst>
        </c:ser>
        <c:ser>
          <c:idx val="6"/>
          <c:order val="6"/>
          <c:tx>
            <c:strRef>
              <c:f>Uptake!$B$135</c:f>
              <c:strCache>
                <c:ptCount val="1"/>
                <c:pt idx="0">
                  <c:v>Motorcycle</c:v>
                </c:pt>
              </c:strCache>
            </c:strRef>
          </c:tx>
          <c:spPr>
            <a:solidFill>
              <a:schemeClr val="accent1">
                <a:lumMod val="60000"/>
              </a:schemeClr>
            </a:solidFill>
            <a:ln>
              <a:noFill/>
            </a:ln>
            <a:effectLst/>
          </c:spPr>
          <c:invertIfNegative val="0"/>
          <c:cat>
            <c:strRef>
              <c:f>Uptake!$C$128:$AD$128</c:f>
              <c:strCache>
                <c:ptCount val="28"/>
                <c:pt idx="0">
                  <c:v>2022-23</c:v>
                </c:pt>
                <c:pt idx="1">
                  <c:v>2023-24</c:v>
                </c:pt>
                <c:pt idx="2">
                  <c:v>2024-25</c:v>
                </c:pt>
                <c:pt idx="3">
                  <c:v>2025-26</c:v>
                </c:pt>
                <c:pt idx="4">
                  <c:v>2026-27</c:v>
                </c:pt>
                <c:pt idx="5">
                  <c:v>2027-28</c:v>
                </c:pt>
                <c:pt idx="6">
                  <c:v>2028-29</c:v>
                </c:pt>
                <c:pt idx="7">
                  <c:v>2029-30</c:v>
                </c:pt>
                <c:pt idx="8">
                  <c:v>2030-31</c:v>
                </c:pt>
                <c:pt idx="9">
                  <c:v>2031-32</c:v>
                </c:pt>
                <c:pt idx="10">
                  <c:v>2032-33</c:v>
                </c:pt>
                <c:pt idx="11">
                  <c:v>2033-34</c:v>
                </c:pt>
                <c:pt idx="12">
                  <c:v>2034-35</c:v>
                </c:pt>
                <c:pt idx="13">
                  <c:v>2035-36</c:v>
                </c:pt>
                <c:pt idx="14">
                  <c:v>2036-37</c:v>
                </c:pt>
                <c:pt idx="15">
                  <c:v>2037-38</c:v>
                </c:pt>
                <c:pt idx="16">
                  <c:v>2038-39</c:v>
                </c:pt>
                <c:pt idx="17">
                  <c:v>2039-40</c:v>
                </c:pt>
                <c:pt idx="18">
                  <c:v>2040-41</c:v>
                </c:pt>
                <c:pt idx="19">
                  <c:v>2041-42</c:v>
                </c:pt>
                <c:pt idx="20">
                  <c:v>2042-43</c:v>
                </c:pt>
                <c:pt idx="21">
                  <c:v>2043-44</c:v>
                </c:pt>
                <c:pt idx="22">
                  <c:v>2044-45</c:v>
                </c:pt>
                <c:pt idx="23">
                  <c:v>2045-46</c:v>
                </c:pt>
                <c:pt idx="24">
                  <c:v>2046-47</c:v>
                </c:pt>
                <c:pt idx="25">
                  <c:v>2047-48</c:v>
                </c:pt>
                <c:pt idx="26">
                  <c:v>2048-49</c:v>
                </c:pt>
                <c:pt idx="27">
                  <c:v>2049-50</c:v>
                </c:pt>
              </c:strCache>
            </c:strRef>
          </c:cat>
          <c:val>
            <c:numRef>
              <c:f>Uptake!$C$135:$AD$135</c:f>
              <c:numCache>
                <c:formatCode>_-* #,##0_-;\-* #,##0_-;_-* "-"??_-;_-@_-</c:formatCode>
                <c:ptCount val="28"/>
                <c:pt idx="0">
                  <c:v>1828.4960912162123</c:v>
                </c:pt>
                <c:pt idx="1">
                  <c:v>2563.6880089356146</c:v>
                </c:pt>
                <c:pt idx="2">
                  <c:v>3707.1750035332816</c:v>
                </c:pt>
                <c:pt idx="3">
                  <c:v>5512.4401212704397</c:v>
                </c:pt>
                <c:pt idx="4">
                  <c:v>8706.1838440307147</c:v>
                </c:pt>
                <c:pt idx="5">
                  <c:v>13251.306646037716</c:v>
                </c:pt>
                <c:pt idx="6">
                  <c:v>18982.159418217863</c:v>
                </c:pt>
                <c:pt idx="7">
                  <c:v>25958.005562356058</c:v>
                </c:pt>
                <c:pt idx="8">
                  <c:v>33421.871604738437</c:v>
                </c:pt>
                <c:pt idx="9">
                  <c:v>41332.90243896126</c:v>
                </c:pt>
                <c:pt idx="10">
                  <c:v>52556.665606906587</c:v>
                </c:pt>
                <c:pt idx="11">
                  <c:v>63887.021484701028</c:v>
                </c:pt>
                <c:pt idx="12">
                  <c:v>75312.211694998448</c:v>
                </c:pt>
                <c:pt idx="13">
                  <c:v>86823.529759191239</c:v>
                </c:pt>
                <c:pt idx="14">
                  <c:v>98417.458041232429</c:v>
                </c:pt>
                <c:pt idx="15">
                  <c:v>110083.90832266845</c:v>
                </c:pt>
                <c:pt idx="16">
                  <c:v>121825.96985041245</c:v>
                </c:pt>
                <c:pt idx="17">
                  <c:v>133652.77290535672</c:v>
                </c:pt>
                <c:pt idx="18">
                  <c:v>145510.76978185851</c:v>
                </c:pt>
                <c:pt idx="19">
                  <c:v>157437.4931391695</c:v>
                </c:pt>
                <c:pt idx="20">
                  <c:v>169446.25383423539</c:v>
                </c:pt>
                <c:pt idx="21">
                  <c:v>181551.40398209245</c:v>
                </c:pt>
                <c:pt idx="22">
                  <c:v>193766.20496600689</c:v>
                </c:pt>
                <c:pt idx="23">
                  <c:v>206111.91193854343</c:v>
                </c:pt>
                <c:pt idx="24">
                  <c:v>218604.30733663708</c:v>
                </c:pt>
                <c:pt idx="25">
                  <c:v>231253.18729471005</c:v>
                </c:pt>
                <c:pt idx="26">
                  <c:v>244077.55976959653</c:v>
                </c:pt>
                <c:pt idx="27">
                  <c:v>254011.33069082658</c:v>
                </c:pt>
              </c:numCache>
            </c:numRef>
          </c:val>
          <c:extLst>
            <c:ext xmlns:c16="http://schemas.microsoft.com/office/drawing/2014/chart" uri="{C3380CC4-5D6E-409C-BE32-E72D297353CC}">
              <c16:uniqueId val="{00000006-730D-4DD6-A568-A8FA91A6DC8D}"/>
            </c:ext>
          </c:extLst>
        </c:ser>
        <c:ser>
          <c:idx val="8"/>
          <c:order val="8"/>
          <c:tx>
            <c:strRef>
              <c:f>Uptake!$B$137</c:f>
              <c:strCache>
                <c:ptCount val="1"/>
                <c:pt idx="0">
                  <c:v>Small Light Commercial</c:v>
                </c:pt>
              </c:strCache>
            </c:strRef>
          </c:tx>
          <c:spPr>
            <a:solidFill>
              <a:schemeClr val="accent3">
                <a:lumMod val="60000"/>
              </a:schemeClr>
            </a:solidFill>
            <a:ln>
              <a:noFill/>
            </a:ln>
            <a:effectLst/>
          </c:spPr>
          <c:invertIfNegative val="0"/>
          <c:cat>
            <c:strRef>
              <c:f>Uptake!$C$128:$AD$128</c:f>
              <c:strCache>
                <c:ptCount val="28"/>
                <c:pt idx="0">
                  <c:v>2022-23</c:v>
                </c:pt>
                <c:pt idx="1">
                  <c:v>2023-24</c:v>
                </c:pt>
                <c:pt idx="2">
                  <c:v>2024-25</c:v>
                </c:pt>
                <c:pt idx="3">
                  <c:v>2025-26</c:v>
                </c:pt>
                <c:pt idx="4">
                  <c:v>2026-27</c:v>
                </c:pt>
                <c:pt idx="5">
                  <c:v>2027-28</c:v>
                </c:pt>
                <c:pt idx="6">
                  <c:v>2028-29</c:v>
                </c:pt>
                <c:pt idx="7">
                  <c:v>2029-30</c:v>
                </c:pt>
                <c:pt idx="8">
                  <c:v>2030-31</c:v>
                </c:pt>
                <c:pt idx="9">
                  <c:v>2031-32</c:v>
                </c:pt>
                <c:pt idx="10">
                  <c:v>2032-33</c:v>
                </c:pt>
                <c:pt idx="11">
                  <c:v>2033-34</c:v>
                </c:pt>
                <c:pt idx="12">
                  <c:v>2034-35</c:v>
                </c:pt>
                <c:pt idx="13">
                  <c:v>2035-36</c:v>
                </c:pt>
                <c:pt idx="14">
                  <c:v>2036-37</c:v>
                </c:pt>
                <c:pt idx="15">
                  <c:v>2037-38</c:v>
                </c:pt>
                <c:pt idx="16">
                  <c:v>2038-39</c:v>
                </c:pt>
                <c:pt idx="17">
                  <c:v>2039-40</c:v>
                </c:pt>
                <c:pt idx="18">
                  <c:v>2040-41</c:v>
                </c:pt>
                <c:pt idx="19">
                  <c:v>2041-42</c:v>
                </c:pt>
                <c:pt idx="20">
                  <c:v>2042-43</c:v>
                </c:pt>
                <c:pt idx="21">
                  <c:v>2043-44</c:v>
                </c:pt>
                <c:pt idx="22">
                  <c:v>2044-45</c:v>
                </c:pt>
                <c:pt idx="23">
                  <c:v>2045-46</c:v>
                </c:pt>
                <c:pt idx="24">
                  <c:v>2046-47</c:v>
                </c:pt>
                <c:pt idx="25">
                  <c:v>2047-48</c:v>
                </c:pt>
                <c:pt idx="26">
                  <c:v>2048-49</c:v>
                </c:pt>
                <c:pt idx="27">
                  <c:v>2049-50</c:v>
                </c:pt>
              </c:strCache>
            </c:strRef>
          </c:cat>
          <c:val>
            <c:numRef>
              <c:f>Uptake!$C$137:$AD$137</c:f>
              <c:numCache>
                <c:formatCode>_-* #,##0_-;\-* #,##0_-;_-* "-"??_-;_-@_-</c:formatCode>
                <c:ptCount val="28"/>
                <c:pt idx="0">
                  <c:v>30.379494007989347</c:v>
                </c:pt>
                <c:pt idx="1">
                  <c:v>38.649639816633922</c:v>
                </c:pt>
                <c:pt idx="2">
                  <c:v>454.5</c:v>
                </c:pt>
                <c:pt idx="3">
                  <c:v>1160.3376382496392</c:v>
                </c:pt>
                <c:pt idx="4">
                  <c:v>2105.1290231772541</c:v>
                </c:pt>
                <c:pt idx="5">
                  <c:v>3415.3426100899042</c:v>
                </c:pt>
                <c:pt idx="6">
                  <c:v>5018.9450165487897</c:v>
                </c:pt>
                <c:pt idx="7">
                  <c:v>6892.3478961021829</c:v>
                </c:pt>
                <c:pt idx="8">
                  <c:v>8786.6569193494888</c:v>
                </c:pt>
                <c:pt idx="9">
                  <c:v>10692.668204849801</c:v>
                </c:pt>
                <c:pt idx="10">
                  <c:v>13365.01953784852</c:v>
                </c:pt>
                <c:pt idx="11">
                  <c:v>15979.431322109645</c:v>
                </c:pt>
                <c:pt idx="12">
                  <c:v>18549.046062142574</c:v>
                </c:pt>
                <c:pt idx="13">
                  <c:v>21101.488270309608</c:v>
                </c:pt>
                <c:pt idx="14">
                  <c:v>23630.802033016895</c:v>
                </c:pt>
                <c:pt idx="15">
                  <c:v>26141.528126849378</c:v>
                </c:pt>
                <c:pt idx="16">
                  <c:v>28648.74832668795</c:v>
                </c:pt>
                <c:pt idx="17">
                  <c:v>31155.161948735651</c:v>
                </c:pt>
                <c:pt idx="18">
                  <c:v>33658.012959919281</c:v>
                </c:pt>
                <c:pt idx="19">
                  <c:v>36156.641867417922</c:v>
                </c:pt>
                <c:pt idx="20">
                  <c:v>38647.428911744442</c:v>
                </c:pt>
                <c:pt idx="21">
                  <c:v>41135.244348919201</c:v>
                </c:pt>
                <c:pt idx="22">
                  <c:v>43618.608600629937</c:v>
                </c:pt>
                <c:pt idx="23">
                  <c:v>46098.810223881788</c:v>
                </c:pt>
                <c:pt idx="24">
                  <c:v>48577.83302137479</c:v>
                </c:pt>
                <c:pt idx="25">
                  <c:v>51053.552912000516</c:v>
                </c:pt>
                <c:pt idx="26">
                  <c:v>53526.444038337693</c:v>
                </c:pt>
                <c:pt idx="27">
                  <c:v>55236.55027106098</c:v>
                </c:pt>
              </c:numCache>
            </c:numRef>
          </c:val>
          <c:extLst>
            <c:ext xmlns:c16="http://schemas.microsoft.com/office/drawing/2014/chart" uri="{C3380CC4-5D6E-409C-BE32-E72D297353CC}">
              <c16:uniqueId val="{00000008-730D-4DD6-A568-A8FA91A6DC8D}"/>
            </c:ext>
          </c:extLst>
        </c:ser>
        <c:ser>
          <c:idx val="9"/>
          <c:order val="9"/>
          <c:tx>
            <c:strRef>
              <c:f>Uptake!$B$138</c:f>
              <c:strCache>
                <c:ptCount val="1"/>
                <c:pt idx="0">
                  <c:v>Small Residential</c:v>
                </c:pt>
              </c:strCache>
            </c:strRef>
          </c:tx>
          <c:spPr>
            <a:solidFill>
              <a:schemeClr val="accent4">
                <a:lumMod val="60000"/>
              </a:schemeClr>
            </a:solidFill>
            <a:ln>
              <a:noFill/>
            </a:ln>
            <a:effectLst/>
          </c:spPr>
          <c:invertIfNegative val="0"/>
          <c:cat>
            <c:strRef>
              <c:f>Uptake!$C$128:$AD$128</c:f>
              <c:strCache>
                <c:ptCount val="28"/>
                <c:pt idx="0">
                  <c:v>2022-23</c:v>
                </c:pt>
                <c:pt idx="1">
                  <c:v>2023-24</c:v>
                </c:pt>
                <c:pt idx="2">
                  <c:v>2024-25</c:v>
                </c:pt>
                <c:pt idx="3">
                  <c:v>2025-26</c:v>
                </c:pt>
                <c:pt idx="4">
                  <c:v>2026-27</c:v>
                </c:pt>
                <c:pt idx="5">
                  <c:v>2027-28</c:v>
                </c:pt>
                <c:pt idx="6">
                  <c:v>2028-29</c:v>
                </c:pt>
                <c:pt idx="7">
                  <c:v>2029-30</c:v>
                </c:pt>
                <c:pt idx="8">
                  <c:v>2030-31</c:v>
                </c:pt>
                <c:pt idx="9">
                  <c:v>2031-32</c:v>
                </c:pt>
                <c:pt idx="10">
                  <c:v>2032-33</c:v>
                </c:pt>
                <c:pt idx="11">
                  <c:v>2033-34</c:v>
                </c:pt>
                <c:pt idx="12">
                  <c:v>2034-35</c:v>
                </c:pt>
                <c:pt idx="13">
                  <c:v>2035-36</c:v>
                </c:pt>
                <c:pt idx="14">
                  <c:v>2036-37</c:v>
                </c:pt>
                <c:pt idx="15">
                  <c:v>2037-38</c:v>
                </c:pt>
                <c:pt idx="16">
                  <c:v>2038-39</c:v>
                </c:pt>
                <c:pt idx="17">
                  <c:v>2039-40</c:v>
                </c:pt>
                <c:pt idx="18">
                  <c:v>2040-41</c:v>
                </c:pt>
                <c:pt idx="19">
                  <c:v>2041-42</c:v>
                </c:pt>
                <c:pt idx="20">
                  <c:v>2042-43</c:v>
                </c:pt>
                <c:pt idx="21">
                  <c:v>2043-44</c:v>
                </c:pt>
                <c:pt idx="22">
                  <c:v>2044-45</c:v>
                </c:pt>
                <c:pt idx="23">
                  <c:v>2045-46</c:v>
                </c:pt>
                <c:pt idx="24">
                  <c:v>2046-47</c:v>
                </c:pt>
                <c:pt idx="25">
                  <c:v>2047-48</c:v>
                </c:pt>
                <c:pt idx="26">
                  <c:v>2048-49</c:v>
                </c:pt>
                <c:pt idx="27">
                  <c:v>2049-50</c:v>
                </c:pt>
              </c:strCache>
            </c:strRef>
          </c:cat>
          <c:val>
            <c:numRef>
              <c:f>Uptake!$C$138:$AD$138</c:f>
              <c:numCache>
                <c:formatCode>_-* #,##0_-;\-* #,##0_-;_-* "-"??_-;_-@_-</c:formatCode>
                <c:ptCount val="28"/>
                <c:pt idx="0">
                  <c:v>7449.7370899430834</c:v>
                </c:pt>
                <c:pt idx="1">
                  <c:v>9871.3598802338765</c:v>
                </c:pt>
                <c:pt idx="2">
                  <c:v>13369.983275111041</c:v>
                </c:pt>
                <c:pt idx="3">
                  <c:v>18829.11211590423</c:v>
                </c:pt>
                <c:pt idx="4">
                  <c:v>27523.96734932081</c:v>
                </c:pt>
                <c:pt idx="5">
                  <c:v>40053.961195037904</c:v>
                </c:pt>
                <c:pt idx="6">
                  <c:v>55787.452002219201</c:v>
                </c:pt>
                <c:pt idx="7">
                  <c:v>74726.1280973635</c:v>
                </c:pt>
                <c:pt idx="8">
                  <c:v>94927.10938009806</c:v>
                </c:pt>
                <c:pt idx="9">
                  <c:v>116285.51789506528</c:v>
                </c:pt>
                <c:pt idx="10">
                  <c:v>141061.66651791224</c:v>
                </c:pt>
                <c:pt idx="11">
                  <c:v>166098.47264843195</c:v>
                </c:pt>
                <c:pt idx="12">
                  <c:v>191367.33737079133</c:v>
                </c:pt>
                <c:pt idx="13">
                  <c:v>216837.95794167777</c:v>
                </c:pt>
                <c:pt idx="14">
                  <c:v>242500.81616474356</c:v>
                </c:pt>
                <c:pt idx="15">
                  <c:v>268329.7927483159</c:v>
                </c:pt>
                <c:pt idx="16">
                  <c:v>294330.85946322029</c:v>
                </c:pt>
                <c:pt idx="17">
                  <c:v>320526.78640420735</c:v>
                </c:pt>
                <c:pt idx="18">
                  <c:v>346786.89908731094</c:v>
                </c:pt>
                <c:pt idx="19">
                  <c:v>373203.37850019225</c:v>
                </c:pt>
                <c:pt idx="20">
                  <c:v>399804.54202903423</c:v>
                </c:pt>
                <c:pt idx="21">
                  <c:v>426622.85305015743</c:v>
                </c:pt>
                <c:pt idx="22">
                  <c:v>453689.97497106809</c:v>
                </c:pt>
                <c:pt idx="23">
                  <c:v>481051.06643555255</c:v>
                </c:pt>
                <c:pt idx="24">
                  <c:v>508745.43145944417</c:v>
                </c:pt>
                <c:pt idx="25">
                  <c:v>536792.30695269303</c:v>
                </c:pt>
                <c:pt idx="26">
                  <c:v>565235.009271655</c:v>
                </c:pt>
                <c:pt idx="27">
                  <c:v>587396.4772266706</c:v>
                </c:pt>
              </c:numCache>
            </c:numRef>
          </c:val>
          <c:extLst>
            <c:ext xmlns:c16="http://schemas.microsoft.com/office/drawing/2014/chart" uri="{C3380CC4-5D6E-409C-BE32-E72D297353CC}">
              <c16:uniqueId val="{00000009-730D-4DD6-A568-A8FA91A6DC8D}"/>
            </c:ext>
          </c:extLst>
        </c:ser>
        <c:dLbls>
          <c:showLegendKey val="0"/>
          <c:showVal val="0"/>
          <c:showCatName val="0"/>
          <c:showSerName val="0"/>
          <c:showPercent val="0"/>
          <c:showBubbleSize val="0"/>
        </c:dLbls>
        <c:gapWidth val="150"/>
        <c:overlap val="100"/>
        <c:axId val="1617775679"/>
        <c:axId val="1617773279"/>
        <c:extLst>
          <c:ext xmlns:c15="http://schemas.microsoft.com/office/drawing/2012/chart" uri="{02D57815-91ED-43cb-92C2-25804820EDAC}">
            <c15:filteredBarSeries>
              <c15:ser>
                <c:idx val="0"/>
                <c:order val="0"/>
                <c:tx>
                  <c:strRef>
                    <c:extLst>
                      <c:ext uri="{02D57815-91ED-43cb-92C2-25804820EDAC}">
                        <c15:formulaRef>
                          <c15:sqref>Uptake!$B$129</c15:sqref>
                        </c15:formulaRef>
                      </c:ext>
                    </c:extLst>
                    <c:strCache>
                      <c:ptCount val="1"/>
                      <c:pt idx="0">
                        <c:v>Articulated Truck</c:v>
                      </c:pt>
                    </c:strCache>
                  </c:strRef>
                </c:tx>
                <c:spPr>
                  <a:solidFill>
                    <a:schemeClr val="accent1"/>
                  </a:solidFill>
                  <a:ln>
                    <a:noFill/>
                  </a:ln>
                  <a:effectLst/>
                </c:spPr>
                <c:invertIfNegative val="0"/>
                <c:cat>
                  <c:strRef>
                    <c:extLst>
                      <c:ext uri="{02D57815-91ED-43cb-92C2-25804820EDAC}">
                        <c15:formulaRef>
                          <c15:sqref>Uptake!$C$128:$AD$128</c15:sqref>
                        </c15:formulaRef>
                      </c:ext>
                    </c:extLst>
                    <c:strCache>
                      <c:ptCount val="28"/>
                      <c:pt idx="0">
                        <c:v>2022-23</c:v>
                      </c:pt>
                      <c:pt idx="1">
                        <c:v>2023-24</c:v>
                      </c:pt>
                      <c:pt idx="2">
                        <c:v>2024-25</c:v>
                      </c:pt>
                      <c:pt idx="3">
                        <c:v>2025-26</c:v>
                      </c:pt>
                      <c:pt idx="4">
                        <c:v>2026-27</c:v>
                      </c:pt>
                      <c:pt idx="5">
                        <c:v>2027-28</c:v>
                      </c:pt>
                      <c:pt idx="6">
                        <c:v>2028-29</c:v>
                      </c:pt>
                      <c:pt idx="7">
                        <c:v>2029-30</c:v>
                      </c:pt>
                      <c:pt idx="8">
                        <c:v>2030-31</c:v>
                      </c:pt>
                      <c:pt idx="9">
                        <c:v>2031-32</c:v>
                      </c:pt>
                      <c:pt idx="10">
                        <c:v>2032-33</c:v>
                      </c:pt>
                      <c:pt idx="11">
                        <c:v>2033-34</c:v>
                      </c:pt>
                      <c:pt idx="12">
                        <c:v>2034-35</c:v>
                      </c:pt>
                      <c:pt idx="13">
                        <c:v>2035-36</c:v>
                      </c:pt>
                      <c:pt idx="14">
                        <c:v>2036-37</c:v>
                      </c:pt>
                      <c:pt idx="15">
                        <c:v>2037-38</c:v>
                      </c:pt>
                      <c:pt idx="16">
                        <c:v>2038-39</c:v>
                      </c:pt>
                      <c:pt idx="17">
                        <c:v>2039-40</c:v>
                      </c:pt>
                      <c:pt idx="18">
                        <c:v>2040-41</c:v>
                      </c:pt>
                      <c:pt idx="19">
                        <c:v>2041-42</c:v>
                      </c:pt>
                      <c:pt idx="20">
                        <c:v>2042-43</c:v>
                      </c:pt>
                      <c:pt idx="21">
                        <c:v>2043-44</c:v>
                      </c:pt>
                      <c:pt idx="22">
                        <c:v>2044-45</c:v>
                      </c:pt>
                      <c:pt idx="23">
                        <c:v>2045-46</c:v>
                      </c:pt>
                      <c:pt idx="24">
                        <c:v>2046-47</c:v>
                      </c:pt>
                      <c:pt idx="25">
                        <c:v>2047-48</c:v>
                      </c:pt>
                      <c:pt idx="26">
                        <c:v>2048-49</c:v>
                      </c:pt>
                      <c:pt idx="27">
                        <c:v>2049-50</c:v>
                      </c:pt>
                    </c:strCache>
                  </c:strRef>
                </c:cat>
                <c:val>
                  <c:numRef>
                    <c:extLst>
                      <c:ext uri="{02D57815-91ED-43cb-92C2-25804820EDAC}">
                        <c15:formulaRef>
                          <c15:sqref>Uptake!$C$129:$AH$129</c15:sqref>
                        </c15:formulaRef>
                      </c:ext>
                    </c:extLst>
                    <c:numCache>
                      <c:formatCode>_-* #,##0_-;\-* #,##0_-;_-* "-"??_-;_-@_-</c:formatCode>
                      <c:ptCount val="3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numCache>
                  </c:numRef>
                </c:val>
                <c:extLst>
                  <c:ext xmlns:c16="http://schemas.microsoft.com/office/drawing/2014/chart" uri="{C3380CC4-5D6E-409C-BE32-E72D297353CC}">
                    <c16:uniqueId val="{00000000-730D-4DD6-A568-A8FA91A6DC8D}"/>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Uptake!$B$130</c15:sqref>
                        </c15:formulaRef>
                      </c:ext>
                    </c:extLst>
                    <c:strCache>
                      <c:ptCount val="1"/>
                      <c:pt idx="0">
                        <c:v>Bus</c:v>
                      </c:pt>
                    </c:strCache>
                  </c:strRef>
                </c:tx>
                <c:spPr>
                  <a:solidFill>
                    <a:schemeClr val="accent2"/>
                  </a:solidFill>
                  <a:ln>
                    <a:noFill/>
                  </a:ln>
                  <a:effectLst/>
                </c:spPr>
                <c:invertIfNegative val="0"/>
                <c:cat>
                  <c:strRef>
                    <c:extLst xmlns:c15="http://schemas.microsoft.com/office/drawing/2012/chart">
                      <c:ext xmlns:c15="http://schemas.microsoft.com/office/drawing/2012/chart" uri="{02D57815-91ED-43cb-92C2-25804820EDAC}">
                        <c15:formulaRef>
                          <c15:sqref>Uptake!$C$128:$AD$128</c15:sqref>
                        </c15:formulaRef>
                      </c:ext>
                    </c:extLst>
                    <c:strCache>
                      <c:ptCount val="28"/>
                      <c:pt idx="0">
                        <c:v>2022-23</c:v>
                      </c:pt>
                      <c:pt idx="1">
                        <c:v>2023-24</c:v>
                      </c:pt>
                      <c:pt idx="2">
                        <c:v>2024-25</c:v>
                      </c:pt>
                      <c:pt idx="3">
                        <c:v>2025-26</c:v>
                      </c:pt>
                      <c:pt idx="4">
                        <c:v>2026-27</c:v>
                      </c:pt>
                      <c:pt idx="5">
                        <c:v>2027-28</c:v>
                      </c:pt>
                      <c:pt idx="6">
                        <c:v>2028-29</c:v>
                      </c:pt>
                      <c:pt idx="7">
                        <c:v>2029-30</c:v>
                      </c:pt>
                      <c:pt idx="8">
                        <c:v>2030-31</c:v>
                      </c:pt>
                      <c:pt idx="9">
                        <c:v>2031-32</c:v>
                      </c:pt>
                      <c:pt idx="10">
                        <c:v>2032-33</c:v>
                      </c:pt>
                      <c:pt idx="11">
                        <c:v>2033-34</c:v>
                      </c:pt>
                      <c:pt idx="12">
                        <c:v>2034-35</c:v>
                      </c:pt>
                      <c:pt idx="13">
                        <c:v>2035-36</c:v>
                      </c:pt>
                      <c:pt idx="14">
                        <c:v>2036-37</c:v>
                      </c:pt>
                      <c:pt idx="15">
                        <c:v>2037-38</c:v>
                      </c:pt>
                      <c:pt idx="16">
                        <c:v>2038-39</c:v>
                      </c:pt>
                      <c:pt idx="17">
                        <c:v>2039-40</c:v>
                      </c:pt>
                      <c:pt idx="18">
                        <c:v>2040-41</c:v>
                      </c:pt>
                      <c:pt idx="19">
                        <c:v>2041-42</c:v>
                      </c:pt>
                      <c:pt idx="20">
                        <c:v>2042-43</c:v>
                      </c:pt>
                      <c:pt idx="21">
                        <c:v>2043-44</c:v>
                      </c:pt>
                      <c:pt idx="22">
                        <c:v>2044-45</c:v>
                      </c:pt>
                      <c:pt idx="23">
                        <c:v>2045-46</c:v>
                      </c:pt>
                      <c:pt idx="24">
                        <c:v>2046-47</c:v>
                      </c:pt>
                      <c:pt idx="25">
                        <c:v>2047-48</c:v>
                      </c:pt>
                      <c:pt idx="26">
                        <c:v>2048-49</c:v>
                      </c:pt>
                      <c:pt idx="27">
                        <c:v>2049-50</c:v>
                      </c:pt>
                    </c:strCache>
                  </c:strRef>
                </c:cat>
                <c:val>
                  <c:numRef>
                    <c:extLst xmlns:c15="http://schemas.microsoft.com/office/drawing/2012/chart">
                      <c:ext xmlns:c15="http://schemas.microsoft.com/office/drawing/2012/chart" uri="{02D57815-91ED-43cb-92C2-25804820EDAC}">
                        <c15:formulaRef>
                          <c15:sqref>Uptake!$C$130:$AH$130</c15:sqref>
                        </c15:formulaRef>
                      </c:ext>
                    </c:extLst>
                    <c:numCache>
                      <c:formatCode>_-* #,##0_-;\-* #,##0_-;_-* "-"??_-;_-@_-</c:formatCode>
                      <c:ptCount val="3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numCache>
                  </c:numRef>
                </c:val>
                <c:extLst xmlns:c15="http://schemas.microsoft.com/office/drawing/2012/chart">
                  <c:ext xmlns:c16="http://schemas.microsoft.com/office/drawing/2014/chart" uri="{C3380CC4-5D6E-409C-BE32-E72D297353CC}">
                    <c16:uniqueId val="{00000001-730D-4DD6-A568-A8FA91A6DC8D}"/>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Uptake!$B$136</c15:sqref>
                        </c15:formulaRef>
                      </c:ext>
                    </c:extLst>
                    <c:strCache>
                      <c:ptCount val="1"/>
                      <c:pt idx="0">
                        <c:v>Rigid Truck</c:v>
                      </c:pt>
                    </c:strCache>
                  </c:strRef>
                </c:tx>
                <c:spPr>
                  <a:solidFill>
                    <a:schemeClr val="accent2">
                      <a:lumMod val="60000"/>
                    </a:schemeClr>
                  </a:solidFill>
                  <a:ln>
                    <a:noFill/>
                  </a:ln>
                  <a:effectLst/>
                </c:spPr>
                <c:invertIfNegative val="0"/>
                <c:cat>
                  <c:strRef>
                    <c:extLst xmlns:c15="http://schemas.microsoft.com/office/drawing/2012/chart">
                      <c:ext xmlns:c15="http://schemas.microsoft.com/office/drawing/2012/chart" uri="{02D57815-91ED-43cb-92C2-25804820EDAC}">
                        <c15:formulaRef>
                          <c15:sqref>Uptake!$C$128:$AD$128</c15:sqref>
                        </c15:formulaRef>
                      </c:ext>
                    </c:extLst>
                    <c:strCache>
                      <c:ptCount val="28"/>
                      <c:pt idx="0">
                        <c:v>2022-23</c:v>
                      </c:pt>
                      <c:pt idx="1">
                        <c:v>2023-24</c:v>
                      </c:pt>
                      <c:pt idx="2">
                        <c:v>2024-25</c:v>
                      </c:pt>
                      <c:pt idx="3">
                        <c:v>2025-26</c:v>
                      </c:pt>
                      <c:pt idx="4">
                        <c:v>2026-27</c:v>
                      </c:pt>
                      <c:pt idx="5">
                        <c:v>2027-28</c:v>
                      </c:pt>
                      <c:pt idx="6">
                        <c:v>2028-29</c:v>
                      </c:pt>
                      <c:pt idx="7">
                        <c:v>2029-30</c:v>
                      </c:pt>
                      <c:pt idx="8">
                        <c:v>2030-31</c:v>
                      </c:pt>
                      <c:pt idx="9">
                        <c:v>2031-32</c:v>
                      </c:pt>
                      <c:pt idx="10">
                        <c:v>2032-33</c:v>
                      </c:pt>
                      <c:pt idx="11">
                        <c:v>2033-34</c:v>
                      </c:pt>
                      <c:pt idx="12">
                        <c:v>2034-35</c:v>
                      </c:pt>
                      <c:pt idx="13">
                        <c:v>2035-36</c:v>
                      </c:pt>
                      <c:pt idx="14">
                        <c:v>2036-37</c:v>
                      </c:pt>
                      <c:pt idx="15">
                        <c:v>2037-38</c:v>
                      </c:pt>
                      <c:pt idx="16">
                        <c:v>2038-39</c:v>
                      </c:pt>
                      <c:pt idx="17">
                        <c:v>2039-40</c:v>
                      </c:pt>
                      <c:pt idx="18">
                        <c:v>2040-41</c:v>
                      </c:pt>
                      <c:pt idx="19">
                        <c:v>2041-42</c:v>
                      </c:pt>
                      <c:pt idx="20">
                        <c:v>2042-43</c:v>
                      </c:pt>
                      <c:pt idx="21">
                        <c:v>2043-44</c:v>
                      </c:pt>
                      <c:pt idx="22">
                        <c:v>2044-45</c:v>
                      </c:pt>
                      <c:pt idx="23">
                        <c:v>2045-46</c:v>
                      </c:pt>
                      <c:pt idx="24">
                        <c:v>2046-47</c:v>
                      </c:pt>
                      <c:pt idx="25">
                        <c:v>2047-48</c:v>
                      </c:pt>
                      <c:pt idx="26">
                        <c:v>2048-49</c:v>
                      </c:pt>
                      <c:pt idx="27">
                        <c:v>2049-50</c:v>
                      </c:pt>
                    </c:strCache>
                  </c:strRef>
                </c:cat>
                <c:val>
                  <c:numRef>
                    <c:extLst xmlns:c15="http://schemas.microsoft.com/office/drawing/2012/chart">
                      <c:ext xmlns:c15="http://schemas.microsoft.com/office/drawing/2012/chart" uri="{02D57815-91ED-43cb-92C2-25804820EDAC}">
                        <c15:formulaRef>
                          <c15:sqref>Uptake!$C$136:$AH$136</c15:sqref>
                        </c15:formulaRef>
                      </c:ext>
                    </c:extLst>
                    <c:numCache>
                      <c:formatCode>_-* #,##0_-;\-* #,##0_-;_-* "-"??_-;_-@_-</c:formatCode>
                      <c:ptCount val="3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numCache>
                  </c:numRef>
                </c:val>
                <c:extLst xmlns:c15="http://schemas.microsoft.com/office/drawing/2012/chart">
                  <c:ext xmlns:c16="http://schemas.microsoft.com/office/drawing/2014/chart" uri="{C3380CC4-5D6E-409C-BE32-E72D297353CC}">
                    <c16:uniqueId val="{00000007-730D-4DD6-A568-A8FA91A6DC8D}"/>
                  </c:ext>
                </c:extLst>
              </c15:ser>
            </c15:filteredBarSeries>
          </c:ext>
        </c:extLst>
      </c:barChart>
      <c:lineChart>
        <c:grouping val="standard"/>
        <c:varyColors val="0"/>
        <c:dLbls>
          <c:showLegendKey val="0"/>
          <c:showVal val="0"/>
          <c:showCatName val="0"/>
          <c:showSerName val="0"/>
          <c:showPercent val="0"/>
          <c:showBubbleSize val="0"/>
        </c:dLbls>
        <c:marker val="1"/>
        <c:smooth val="0"/>
        <c:axId val="1617775679"/>
        <c:axId val="1617773279"/>
        <c:extLst>
          <c:ext xmlns:c15="http://schemas.microsoft.com/office/drawing/2012/chart" uri="{02D57815-91ED-43cb-92C2-25804820EDAC}">
            <c15:filteredLineSeries>
              <c15:ser>
                <c:idx val="10"/>
                <c:order val="10"/>
                <c:tx>
                  <c:strRef>
                    <c:extLst>
                      <c:ext uri="{02D57815-91ED-43cb-92C2-25804820EDAC}">
                        <c15:formulaRef>
                          <c15:sqref>Uptake!$B$139</c15:sqref>
                        </c15:formulaRef>
                      </c:ext>
                    </c:extLst>
                    <c:strCache>
                      <c:ptCount val="1"/>
                      <c:pt idx="0">
                        <c:v>Total</c:v>
                      </c:pt>
                    </c:strCache>
                  </c:strRef>
                </c:tx>
                <c:spPr>
                  <a:ln w="28575" cap="rnd">
                    <a:solidFill>
                      <a:schemeClr val="accent5">
                        <a:lumMod val="60000"/>
                      </a:schemeClr>
                    </a:solidFill>
                    <a:round/>
                  </a:ln>
                  <a:effectLst/>
                </c:spPr>
                <c:marker>
                  <c:symbol val="none"/>
                </c:marker>
                <c:cat>
                  <c:strRef>
                    <c:extLst>
                      <c:ext uri="{02D57815-91ED-43cb-92C2-25804820EDAC}">
                        <c15:formulaRef>
                          <c15:sqref>Uptake!$C$128:$AD$128</c15:sqref>
                        </c15:formulaRef>
                      </c:ext>
                    </c:extLst>
                    <c:strCache>
                      <c:ptCount val="28"/>
                      <c:pt idx="0">
                        <c:v>2022-23</c:v>
                      </c:pt>
                      <c:pt idx="1">
                        <c:v>2023-24</c:v>
                      </c:pt>
                      <c:pt idx="2">
                        <c:v>2024-25</c:v>
                      </c:pt>
                      <c:pt idx="3">
                        <c:v>2025-26</c:v>
                      </c:pt>
                      <c:pt idx="4">
                        <c:v>2026-27</c:v>
                      </c:pt>
                      <c:pt idx="5">
                        <c:v>2027-28</c:v>
                      </c:pt>
                      <c:pt idx="6">
                        <c:v>2028-29</c:v>
                      </c:pt>
                      <c:pt idx="7">
                        <c:v>2029-30</c:v>
                      </c:pt>
                      <c:pt idx="8">
                        <c:v>2030-31</c:v>
                      </c:pt>
                      <c:pt idx="9">
                        <c:v>2031-32</c:v>
                      </c:pt>
                      <c:pt idx="10">
                        <c:v>2032-33</c:v>
                      </c:pt>
                      <c:pt idx="11">
                        <c:v>2033-34</c:v>
                      </c:pt>
                      <c:pt idx="12">
                        <c:v>2034-35</c:v>
                      </c:pt>
                      <c:pt idx="13">
                        <c:v>2035-36</c:v>
                      </c:pt>
                      <c:pt idx="14">
                        <c:v>2036-37</c:v>
                      </c:pt>
                      <c:pt idx="15">
                        <c:v>2037-38</c:v>
                      </c:pt>
                      <c:pt idx="16">
                        <c:v>2038-39</c:v>
                      </c:pt>
                      <c:pt idx="17">
                        <c:v>2039-40</c:v>
                      </c:pt>
                      <c:pt idx="18">
                        <c:v>2040-41</c:v>
                      </c:pt>
                      <c:pt idx="19">
                        <c:v>2041-42</c:v>
                      </c:pt>
                      <c:pt idx="20">
                        <c:v>2042-43</c:v>
                      </c:pt>
                      <c:pt idx="21">
                        <c:v>2043-44</c:v>
                      </c:pt>
                      <c:pt idx="22">
                        <c:v>2044-45</c:v>
                      </c:pt>
                      <c:pt idx="23">
                        <c:v>2045-46</c:v>
                      </c:pt>
                      <c:pt idx="24">
                        <c:v>2046-47</c:v>
                      </c:pt>
                      <c:pt idx="25">
                        <c:v>2047-48</c:v>
                      </c:pt>
                      <c:pt idx="26">
                        <c:v>2048-49</c:v>
                      </c:pt>
                      <c:pt idx="27">
                        <c:v>2049-50</c:v>
                      </c:pt>
                    </c:strCache>
                  </c:strRef>
                </c:cat>
                <c:val>
                  <c:numRef>
                    <c:extLst>
                      <c:ext uri="{02D57815-91ED-43cb-92C2-25804820EDAC}">
                        <c15:formulaRef>
                          <c15:sqref>Uptake!$C$139:$AD$139</c15:sqref>
                        </c15:formulaRef>
                      </c:ext>
                    </c:extLst>
                    <c:numCache>
                      <c:formatCode>_-* #,##0_-;\-* #,##0_-;_-* "-"??_-;_-@_-</c:formatCode>
                      <c:ptCount val="28"/>
                      <c:pt idx="0">
                        <c:v>20123.495078316268</c:v>
                      </c:pt>
                      <c:pt idx="1">
                        <c:v>31083.960355029667</c:v>
                      </c:pt>
                      <c:pt idx="2">
                        <c:v>53548.748869920208</c:v>
                      </c:pt>
                      <c:pt idx="3">
                        <c:v>113175.79616660549</c:v>
                      </c:pt>
                      <c:pt idx="4">
                        <c:v>190174.11364694586</c:v>
                      </c:pt>
                      <c:pt idx="5">
                        <c:v>298805.16435580887</c:v>
                      </c:pt>
                      <c:pt idx="6">
                        <c:v>434923.20939857711</c:v>
                      </c:pt>
                      <c:pt idx="7">
                        <c:v>598130.77495026763</c:v>
                      </c:pt>
                      <c:pt idx="8">
                        <c:v>769641.0467177208</c:v>
                      </c:pt>
                      <c:pt idx="9">
                        <c:v>948562.49512962415</c:v>
                      </c:pt>
                      <c:pt idx="10">
                        <c:v>1120470.0658120681</c:v>
                      </c:pt>
                      <c:pt idx="11">
                        <c:v>1293530.4723180356</c:v>
                      </c:pt>
                      <c:pt idx="12">
                        <c:v>1467520.1293833244</c:v>
                      </c:pt>
                      <c:pt idx="13">
                        <c:v>1642600.1904752227</c:v>
                      </c:pt>
                      <c:pt idx="14">
                        <c:v>1818505.1868479936</c:v>
                      </c:pt>
                      <c:pt idx="15">
                        <c:v>1995142.8021792185</c:v>
                      </c:pt>
                      <c:pt idx="16">
                        <c:v>2172752.2732004086</c:v>
                      </c:pt>
                      <c:pt idx="17">
                        <c:v>2351484.2945605759</c:v>
                      </c:pt>
                      <c:pt idx="18">
                        <c:v>2530517.3914134013</c:v>
                      </c:pt>
                      <c:pt idx="19">
                        <c:v>2710370.874831723</c:v>
                      </c:pt>
                      <c:pt idx="20">
                        <c:v>2891171.8235698901</c:v>
                      </c:pt>
                      <c:pt idx="21">
                        <c:v>3073118.4273910541</c:v>
                      </c:pt>
                      <c:pt idx="22">
                        <c:v>3256388.7304485156</c:v>
                      </c:pt>
                      <c:pt idx="23">
                        <c:v>3441261.4581314311</c:v>
                      </c:pt>
                      <c:pt idx="24">
                        <c:v>3627971.1061714301</c:v>
                      </c:pt>
                      <c:pt idx="25">
                        <c:v>3816585.988080563</c:v>
                      </c:pt>
                      <c:pt idx="26">
                        <c:v>4007337.3894291529</c:v>
                      </c:pt>
                      <c:pt idx="27">
                        <c:v>4152615.3482728973</c:v>
                      </c:pt>
                    </c:numCache>
                  </c:numRef>
                </c:val>
                <c:smooth val="0"/>
                <c:extLst>
                  <c:ext xmlns:c16="http://schemas.microsoft.com/office/drawing/2014/chart" uri="{C3380CC4-5D6E-409C-BE32-E72D297353CC}">
                    <c16:uniqueId val="{00000000-1B98-4662-8854-84E2FD725508}"/>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Uptake!$B$140</c15:sqref>
                        </c15:formulaRef>
                      </c:ext>
                    </c:extLst>
                    <c:strCache>
                      <c:ptCount val="1"/>
                      <c:pt idx="0">
                        <c:v>Total included</c:v>
                      </c:pt>
                    </c:strCache>
                  </c:strRef>
                </c:tx>
                <c:spPr>
                  <a:ln w="28575" cap="rnd">
                    <a:solidFill>
                      <a:schemeClr val="accent6">
                        <a:lumMod val="60000"/>
                      </a:schemeClr>
                    </a:solidFill>
                    <a:round/>
                  </a:ln>
                  <a:effectLst/>
                </c:spPr>
                <c:marker>
                  <c:symbol val="none"/>
                </c:marker>
                <c:cat>
                  <c:strRef>
                    <c:extLst xmlns:c15="http://schemas.microsoft.com/office/drawing/2012/chart">
                      <c:ext xmlns:c15="http://schemas.microsoft.com/office/drawing/2012/chart" uri="{02D57815-91ED-43cb-92C2-25804820EDAC}">
                        <c15:formulaRef>
                          <c15:sqref>Uptake!$C$128:$AD$128</c15:sqref>
                        </c15:formulaRef>
                      </c:ext>
                    </c:extLst>
                    <c:strCache>
                      <c:ptCount val="28"/>
                      <c:pt idx="0">
                        <c:v>2022-23</c:v>
                      </c:pt>
                      <c:pt idx="1">
                        <c:v>2023-24</c:v>
                      </c:pt>
                      <c:pt idx="2">
                        <c:v>2024-25</c:v>
                      </c:pt>
                      <c:pt idx="3">
                        <c:v>2025-26</c:v>
                      </c:pt>
                      <c:pt idx="4">
                        <c:v>2026-27</c:v>
                      </c:pt>
                      <c:pt idx="5">
                        <c:v>2027-28</c:v>
                      </c:pt>
                      <c:pt idx="6">
                        <c:v>2028-29</c:v>
                      </c:pt>
                      <c:pt idx="7">
                        <c:v>2029-30</c:v>
                      </c:pt>
                      <c:pt idx="8">
                        <c:v>2030-31</c:v>
                      </c:pt>
                      <c:pt idx="9">
                        <c:v>2031-32</c:v>
                      </c:pt>
                      <c:pt idx="10">
                        <c:v>2032-33</c:v>
                      </c:pt>
                      <c:pt idx="11">
                        <c:v>2033-34</c:v>
                      </c:pt>
                      <c:pt idx="12">
                        <c:v>2034-35</c:v>
                      </c:pt>
                      <c:pt idx="13">
                        <c:v>2035-36</c:v>
                      </c:pt>
                      <c:pt idx="14">
                        <c:v>2036-37</c:v>
                      </c:pt>
                      <c:pt idx="15">
                        <c:v>2037-38</c:v>
                      </c:pt>
                      <c:pt idx="16">
                        <c:v>2038-39</c:v>
                      </c:pt>
                      <c:pt idx="17">
                        <c:v>2039-40</c:v>
                      </c:pt>
                      <c:pt idx="18">
                        <c:v>2040-41</c:v>
                      </c:pt>
                      <c:pt idx="19">
                        <c:v>2041-42</c:v>
                      </c:pt>
                      <c:pt idx="20">
                        <c:v>2042-43</c:v>
                      </c:pt>
                      <c:pt idx="21">
                        <c:v>2043-44</c:v>
                      </c:pt>
                      <c:pt idx="22">
                        <c:v>2044-45</c:v>
                      </c:pt>
                      <c:pt idx="23">
                        <c:v>2045-46</c:v>
                      </c:pt>
                      <c:pt idx="24">
                        <c:v>2046-47</c:v>
                      </c:pt>
                      <c:pt idx="25">
                        <c:v>2047-48</c:v>
                      </c:pt>
                      <c:pt idx="26">
                        <c:v>2048-49</c:v>
                      </c:pt>
                      <c:pt idx="27">
                        <c:v>2049-50</c:v>
                      </c:pt>
                    </c:strCache>
                  </c:strRef>
                </c:cat>
                <c:val>
                  <c:numRef>
                    <c:extLst xmlns:c15="http://schemas.microsoft.com/office/drawing/2012/chart">
                      <c:ext xmlns:c15="http://schemas.microsoft.com/office/drawing/2012/chart" uri="{02D57815-91ED-43cb-92C2-25804820EDAC}">
                        <c15:formulaRef>
                          <c15:sqref>Uptake!$C$140:$AD$140</c15:sqref>
                        </c15:formulaRef>
                      </c:ext>
                    </c:extLst>
                    <c:numCache>
                      <c:formatCode>_-* #,##0_-;\-* #,##0_-;_-* "-"??_-;_-@_-</c:formatCode>
                      <c:ptCount val="28"/>
                      <c:pt idx="0">
                        <c:v>20123.495078316268</c:v>
                      </c:pt>
                      <c:pt idx="1">
                        <c:v>31083.960355029667</c:v>
                      </c:pt>
                      <c:pt idx="2">
                        <c:v>53548.748869920208</c:v>
                      </c:pt>
                      <c:pt idx="3">
                        <c:v>113175.79616660549</c:v>
                      </c:pt>
                      <c:pt idx="4">
                        <c:v>190174.11364694586</c:v>
                      </c:pt>
                      <c:pt idx="5">
                        <c:v>298805.16435580887</c:v>
                      </c:pt>
                      <c:pt idx="6">
                        <c:v>434923.20939857711</c:v>
                      </c:pt>
                      <c:pt idx="7">
                        <c:v>598130.77495026763</c:v>
                      </c:pt>
                      <c:pt idx="8">
                        <c:v>769641.0467177208</c:v>
                      </c:pt>
                      <c:pt idx="9">
                        <c:v>948562.49512962415</c:v>
                      </c:pt>
                      <c:pt idx="10">
                        <c:v>1120470.0658120681</c:v>
                      </c:pt>
                      <c:pt idx="11">
                        <c:v>1293530.4723180356</c:v>
                      </c:pt>
                      <c:pt idx="12">
                        <c:v>1467520.1293833244</c:v>
                      </c:pt>
                      <c:pt idx="13">
                        <c:v>1642600.1904752227</c:v>
                      </c:pt>
                      <c:pt idx="14">
                        <c:v>1818505.1868479936</c:v>
                      </c:pt>
                      <c:pt idx="15">
                        <c:v>1995142.8021792185</c:v>
                      </c:pt>
                      <c:pt idx="16">
                        <c:v>2172752.2732004086</c:v>
                      </c:pt>
                      <c:pt idx="17">
                        <c:v>2351484.2945605759</c:v>
                      </c:pt>
                      <c:pt idx="18">
                        <c:v>2530517.3914134013</c:v>
                      </c:pt>
                      <c:pt idx="19">
                        <c:v>2710370.874831723</c:v>
                      </c:pt>
                      <c:pt idx="20">
                        <c:v>2891171.8235698901</c:v>
                      </c:pt>
                      <c:pt idx="21">
                        <c:v>3073118.4273910541</c:v>
                      </c:pt>
                      <c:pt idx="22">
                        <c:v>3256388.7304485156</c:v>
                      </c:pt>
                      <c:pt idx="23">
                        <c:v>3441261.4581314311</c:v>
                      </c:pt>
                      <c:pt idx="24">
                        <c:v>3627971.1061714301</c:v>
                      </c:pt>
                      <c:pt idx="25">
                        <c:v>3816585.988080563</c:v>
                      </c:pt>
                      <c:pt idx="26">
                        <c:v>4007337.3894291529</c:v>
                      </c:pt>
                      <c:pt idx="27">
                        <c:v>4152615.3482728973</c:v>
                      </c:pt>
                    </c:numCache>
                  </c:numRef>
                </c:val>
                <c:smooth val="0"/>
                <c:extLst xmlns:c15="http://schemas.microsoft.com/office/drawing/2012/chart">
                  <c:ext xmlns:c16="http://schemas.microsoft.com/office/drawing/2014/chart" uri="{C3380CC4-5D6E-409C-BE32-E72D297353CC}">
                    <c16:uniqueId val="{00000001-1B98-4662-8854-84E2FD725508}"/>
                  </c:ext>
                </c:extLst>
              </c15:ser>
            </c15:filteredLineSeries>
          </c:ext>
        </c:extLst>
      </c:lineChart>
      <c:catAx>
        <c:axId val="161777567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7773279"/>
        <c:crosses val="autoZero"/>
        <c:auto val="1"/>
        <c:lblAlgn val="ctr"/>
        <c:lblOffset val="100"/>
        <c:noMultiLvlLbl val="0"/>
      </c:catAx>
      <c:valAx>
        <c:axId val="1617773279"/>
        <c:scaling>
          <c:orientation val="minMax"/>
        </c:scaling>
        <c:delete val="0"/>
        <c:axPos val="l"/>
        <c:majorGridlines>
          <c:spPr>
            <a:ln w="9525" cap="flat" cmpd="sng" algn="ctr">
              <a:solidFill>
                <a:schemeClr val="tx1">
                  <a:lumMod val="15000"/>
                  <a:lumOff val="85000"/>
                </a:schemeClr>
              </a:solidFill>
              <a:round/>
            </a:ln>
            <a:effectLst/>
          </c:spPr>
        </c:majorGridlines>
        <c:numFmt formatCode="_-* #,##0_-;\-*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777567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Resi+Fleet:</a:t>
            </a:r>
            <a:r>
              <a:rPr lang="en-AU" baseline="0"/>
              <a:t> AG to AEMO(NSW+ACT) ratio</a:t>
            </a:r>
            <a:endParaRPr lang="en-AU"/>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'AG uptake Summary'!$A$60</c:f>
              <c:strCache>
                <c:ptCount val="1"/>
                <c:pt idx="0">
                  <c:v>Progressive Change</c:v>
                </c:pt>
              </c:strCache>
            </c:strRef>
          </c:tx>
          <c:spPr>
            <a:ln w="28575" cap="rnd">
              <a:solidFill>
                <a:schemeClr val="accent1"/>
              </a:solidFill>
              <a:round/>
            </a:ln>
            <a:effectLst/>
          </c:spPr>
          <c:marker>
            <c:symbol val="none"/>
          </c:marker>
          <c:cat>
            <c:numRef>
              <c:f>'AG uptake Summary'!$B$1:$AC$1</c:f>
              <c:numCache>
                <c:formatCode>General</c:formatCode>
                <c:ptCount val="28"/>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pt idx="26">
                  <c:v>2049</c:v>
                </c:pt>
                <c:pt idx="27">
                  <c:v>2050</c:v>
                </c:pt>
              </c:numCache>
            </c:numRef>
          </c:cat>
          <c:val>
            <c:numRef>
              <c:f>'AG uptake Summary'!$B$63:$AC$63</c:f>
              <c:numCache>
                <c:formatCode>0%</c:formatCode>
                <c:ptCount val="28"/>
                <c:pt idx="0">
                  <c:v>0.54504898850325212</c:v>
                </c:pt>
                <c:pt idx="1">
                  <c:v>0.54179280069306901</c:v>
                </c:pt>
                <c:pt idx="2">
                  <c:v>0.49556771583543197</c:v>
                </c:pt>
                <c:pt idx="3">
                  <c:v>0.5469809591180077</c:v>
                </c:pt>
                <c:pt idx="4">
                  <c:v>0.55946135354113102</c:v>
                </c:pt>
                <c:pt idx="5">
                  <c:v>0.57356299043805681</c:v>
                </c:pt>
                <c:pt idx="6">
                  <c:v>0.58607395670629792</c:v>
                </c:pt>
                <c:pt idx="7">
                  <c:v>0.59524479495732552</c:v>
                </c:pt>
                <c:pt idx="8">
                  <c:v>0.60280725568573978</c:v>
                </c:pt>
                <c:pt idx="9">
                  <c:v>0.60936822762071907</c:v>
                </c:pt>
                <c:pt idx="10">
                  <c:v>0.61543096135792852</c:v>
                </c:pt>
                <c:pt idx="11">
                  <c:v>0.62135976502536883</c:v>
                </c:pt>
                <c:pt idx="12">
                  <c:v>0.6268583084352759</c:v>
                </c:pt>
                <c:pt idx="13">
                  <c:v>0.6325166196271973</c:v>
                </c:pt>
                <c:pt idx="14">
                  <c:v>0.63794854838042736</c:v>
                </c:pt>
                <c:pt idx="15">
                  <c:v>0.64321312805310049</c:v>
                </c:pt>
                <c:pt idx="16">
                  <c:v>0.64837098166025986</c:v>
                </c:pt>
                <c:pt idx="17">
                  <c:v>0.65351194206842123</c:v>
                </c:pt>
                <c:pt idx="18">
                  <c:v>0.65863560737765403</c:v>
                </c:pt>
                <c:pt idx="19">
                  <c:v>0.66376194179611314</c:v>
                </c:pt>
                <c:pt idx="20">
                  <c:v>0.66892024766771441</c:v>
                </c:pt>
                <c:pt idx="21">
                  <c:v>0.67416286438076223</c:v>
                </c:pt>
                <c:pt idx="22">
                  <c:v>0.67961182890252758</c:v>
                </c:pt>
                <c:pt idx="23">
                  <c:v>0.68515665266285897</c:v>
                </c:pt>
                <c:pt idx="24">
                  <c:v>0.69081495098192502</c:v>
                </c:pt>
                <c:pt idx="25">
                  <c:v>0.69654976457487461</c:v>
                </c:pt>
                <c:pt idx="26">
                  <c:v>0.70245955195319154</c:v>
                </c:pt>
                <c:pt idx="27">
                  <c:v>0.70913907989541214</c:v>
                </c:pt>
              </c:numCache>
            </c:numRef>
          </c:val>
          <c:smooth val="0"/>
          <c:extLst>
            <c:ext xmlns:c16="http://schemas.microsoft.com/office/drawing/2014/chart" uri="{C3380CC4-5D6E-409C-BE32-E72D297353CC}">
              <c16:uniqueId val="{00000000-357A-41AF-B315-025DCDFDBDB8}"/>
            </c:ext>
          </c:extLst>
        </c:ser>
        <c:ser>
          <c:idx val="1"/>
          <c:order val="1"/>
          <c:tx>
            <c:strRef>
              <c:f>'AG uptake Summary'!$A$65</c:f>
              <c:strCache>
                <c:ptCount val="1"/>
                <c:pt idx="0">
                  <c:v>Step Change</c:v>
                </c:pt>
              </c:strCache>
            </c:strRef>
          </c:tx>
          <c:spPr>
            <a:ln w="28575" cap="rnd">
              <a:solidFill>
                <a:schemeClr val="accent2"/>
              </a:solidFill>
              <a:round/>
            </a:ln>
            <a:effectLst/>
          </c:spPr>
          <c:marker>
            <c:symbol val="none"/>
          </c:marker>
          <c:cat>
            <c:numRef>
              <c:f>'AG uptake Summary'!$B$1:$AC$1</c:f>
              <c:numCache>
                <c:formatCode>General</c:formatCode>
                <c:ptCount val="28"/>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pt idx="26">
                  <c:v>2049</c:v>
                </c:pt>
                <c:pt idx="27">
                  <c:v>2050</c:v>
                </c:pt>
              </c:numCache>
            </c:numRef>
          </c:cat>
          <c:val>
            <c:numRef>
              <c:f>'AG uptake Summary'!$B$68:$AC$68</c:f>
              <c:numCache>
                <c:formatCode>0%</c:formatCode>
                <c:ptCount val="28"/>
                <c:pt idx="0">
                  <c:v>0.53727151882365853</c:v>
                </c:pt>
                <c:pt idx="1">
                  <c:v>0.51543694979079779</c:v>
                </c:pt>
                <c:pt idx="2">
                  <c:v>0.45171141898854106</c:v>
                </c:pt>
                <c:pt idx="3">
                  <c:v>0.52477469529052212</c:v>
                </c:pt>
                <c:pt idx="4">
                  <c:v>0.53888661533666737</c:v>
                </c:pt>
                <c:pt idx="5">
                  <c:v>0.55113448303096735</c:v>
                </c:pt>
                <c:pt idx="6">
                  <c:v>0.55952908236640331</c:v>
                </c:pt>
                <c:pt idx="7">
                  <c:v>0.56863395272967143</c:v>
                </c:pt>
                <c:pt idx="8">
                  <c:v>0.57508227013206858</c:v>
                </c:pt>
                <c:pt idx="9">
                  <c:v>0.57926130357201755</c:v>
                </c:pt>
                <c:pt idx="10">
                  <c:v>0.58558208420530322</c:v>
                </c:pt>
                <c:pt idx="11">
                  <c:v>0.59060369197406759</c:v>
                </c:pt>
                <c:pt idx="12">
                  <c:v>0.59472211780239292</c:v>
                </c:pt>
                <c:pt idx="13">
                  <c:v>0.59831138913088011</c:v>
                </c:pt>
                <c:pt idx="14">
                  <c:v>0.60144110825348807</c:v>
                </c:pt>
                <c:pt idx="15">
                  <c:v>0.60421223236818566</c:v>
                </c:pt>
                <c:pt idx="16">
                  <c:v>0.60678941592792057</c:v>
                </c:pt>
                <c:pt idx="17">
                  <c:v>0.60925666296049164</c:v>
                </c:pt>
                <c:pt idx="18">
                  <c:v>0.61144621992970816</c:v>
                </c:pt>
                <c:pt idx="19">
                  <c:v>0.61352536447794048</c:v>
                </c:pt>
                <c:pt idx="20">
                  <c:v>0.6155412956290004</c:v>
                </c:pt>
                <c:pt idx="21">
                  <c:v>0.61754357385033776</c:v>
                </c:pt>
                <c:pt idx="22">
                  <c:v>0.61956964401033787</c:v>
                </c:pt>
                <c:pt idx="23">
                  <c:v>0.62166479961770404</c:v>
                </c:pt>
                <c:pt idx="24">
                  <c:v>0.62385953227039836</c:v>
                </c:pt>
                <c:pt idx="25">
                  <c:v>0.62614857790293699</c:v>
                </c:pt>
                <c:pt idx="26">
                  <c:v>0.6300460812777231</c:v>
                </c:pt>
                <c:pt idx="27">
                  <c:v>0.63530593308957284</c:v>
                </c:pt>
              </c:numCache>
            </c:numRef>
          </c:val>
          <c:smooth val="0"/>
          <c:extLst>
            <c:ext xmlns:c16="http://schemas.microsoft.com/office/drawing/2014/chart" uri="{C3380CC4-5D6E-409C-BE32-E72D297353CC}">
              <c16:uniqueId val="{00000001-357A-41AF-B315-025DCDFDBDB8}"/>
            </c:ext>
          </c:extLst>
        </c:ser>
        <c:ser>
          <c:idx val="2"/>
          <c:order val="2"/>
          <c:tx>
            <c:strRef>
              <c:f>'AG uptake Summary'!$A$70</c:f>
              <c:strCache>
                <c:ptCount val="1"/>
                <c:pt idx="0">
                  <c:v>Green Energy Exports</c:v>
                </c:pt>
              </c:strCache>
            </c:strRef>
          </c:tx>
          <c:spPr>
            <a:ln w="28575" cap="rnd">
              <a:solidFill>
                <a:schemeClr val="accent3"/>
              </a:solidFill>
              <a:round/>
            </a:ln>
            <a:effectLst/>
          </c:spPr>
          <c:marker>
            <c:symbol val="none"/>
          </c:marker>
          <c:cat>
            <c:numRef>
              <c:f>'AG uptake Summary'!$B$1:$AC$1</c:f>
              <c:numCache>
                <c:formatCode>General</c:formatCode>
                <c:ptCount val="28"/>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pt idx="26">
                  <c:v>2049</c:v>
                </c:pt>
                <c:pt idx="27">
                  <c:v>2050</c:v>
                </c:pt>
              </c:numCache>
            </c:numRef>
          </c:cat>
          <c:val>
            <c:numRef>
              <c:f>'AG uptake Summary'!$B$73:$AC$73</c:f>
              <c:numCache>
                <c:formatCode>0%</c:formatCode>
                <c:ptCount val="28"/>
                <c:pt idx="0">
                  <c:v>0.47031375150644888</c:v>
                </c:pt>
                <c:pt idx="1">
                  <c:v>0.46024183022650211</c:v>
                </c:pt>
                <c:pt idx="2">
                  <c:v>0.49863052366183253</c:v>
                </c:pt>
                <c:pt idx="3">
                  <c:v>0.52146818805825579</c:v>
                </c:pt>
                <c:pt idx="4">
                  <c:v>0.53065864636376392</c:v>
                </c:pt>
                <c:pt idx="5">
                  <c:v>0.53847081481590175</c:v>
                </c:pt>
                <c:pt idx="6">
                  <c:v>0.5466599086048739</c:v>
                </c:pt>
                <c:pt idx="7">
                  <c:v>0.54671624539062802</c:v>
                </c:pt>
                <c:pt idx="8">
                  <c:v>0.55364699557401131</c:v>
                </c:pt>
                <c:pt idx="9">
                  <c:v>0.55773667054878628</c:v>
                </c:pt>
                <c:pt idx="10">
                  <c:v>0.56037326051767344</c:v>
                </c:pt>
                <c:pt idx="11">
                  <c:v>0.56203407874020928</c:v>
                </c:pt>
                <c:pt idx="12">
                  <c:v>0.56300485256836352</c:v>
                </c:pt>
                <c:pt idx="13">
                  <c:v>0.56358787557191881</c:v>
                </c:pt>
                <c:pt idx="14">
                  <c:v>0.56386039266773624</c:v>
                </c:pt>
                <c:pt idx="15">
                  <c:v>0.56387822293206147</c:v>
                </c:pt>
                <c:pt idx="16">
                  <c:v>0.56379431863265073</c:v>
                </c:pt>
                <c:pt idx="17">
                  <c:v>0.5637682008573387</c:v>
                </c:pt>
                <c:pt idx="18">
                  <c:v>0.5634502290666924</c:v>
                </c:pt>
                <c:pt idx="19">
                  <c:v>0.56309082214674044</c:v>
                </c:pt>
                <c:pt idx="20">
                  <c:v>0.5627624100892743</c:v>
                </c:pt>
                <c:pt idx="21">
                  <c:v>0.56252349654590117</c:v>
                </c:pt>
                <c:pt idx="22">
                  <c:v>0.56661264487170682</c:v>
                </c:pt>
                <c:pt idx="23">
                  <c:v>0.56589555433458549</c:v>
                </c:pt>
                <c:pt idx="24">
                  <c:v>0.56533987514383677</c:v>
                </c:pt>
                <c:pt idx="25">
                  <c:v>0.56494433687964274</c:v>
                </c:pt>
                <c:pt idx="26">
                  <c:v>0.56471645089920131</c:v>
                </c:pt>
                <c:pt idx="27">
                  <c:v>0.56463580608780406</c:v>
                </c:pt>
              </c:numCache>
            </c:numRef>
          </c:val>
          <c:smooth val="0"/>
          <c:extLst>
            <c:ext xmlns:c16="http://schemas.microsoft.com/office/drawing/2014/chart" uri="{C3380CC4-5D6E-409C-BE32-E72D297353CC}">
              <c16:uniqueId val="{00000002-357A-41AF-B315-025DCDFDBDB8}"/>
            </c:ext>
          </c:extLst>
        </c:ser>
        <c:dLbls>
          <c:showLegendKey val="0"/>
          <c:showVal val="0"/>
          <c:showCatName val="0"/>
          <c:showSerName val="0"/>
          <c:showPercent val="0"/>
          <c:showBubbleSize val="0"/>
        </c:dLbls>
        <c:smooth val="0"/>
        <c:axId val="49929631"/>
        <c:axId val="1859790992"/>
      </c:lineChart>
      <c:catAx>
        <c:axId val="4992963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59790992"/>
        <c:crosses val="autoZero"/>
        <c:auto val="1"/>
        <c:lblAlgn val="ctr"/>
        <c:lblOffset val="100"/>
        <c:noMultiLvlLbl val="0"/>
      </c:catAx>
      <c:valAx>
        <c:axId val="18597909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92963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Ausgrid's EV uptake forecast (up to 2045)</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'AG uptake Summary'!$A$60</c:f>
              <c:strCache>
                <c:ptCount val="1"/>
                <c:pt idx="0">
                  <c:v>Progressive Change</c:v>
                </c:pt>
              </c:strCache>
            </c:strRef>
          </c:tx>
          <c:spPr>
            <a:ln w="28575" cap="rnd">
              <a:solidFill>
                <a:schemeClr val="accent1"/>
              </a:solidFill>
              <a:round/>
            </a:ln>
            <a:effectLst/>
          </c:spPr>
          <c:marker>
            <c:symbol val="none"/>
          </c:marker>
          <c:cat>
            <c:numRef>
              <c:f>'AG uptake Summary'!$B$1:$AC$1</c:f>
              <c:numCache>
                <c:formatCode>General</c:formatCode>
                <c:ptCount val="28"/>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pt idx="26">
                  <c:v>2049</c:v>
                </c:pt>
                <c:pt idx="27">
                  <c:v>2050</c:v>
                </c:pt>
              </c:numCache>
            </c:numRef>
          </c:cat>
          <c:val>
            <c:numRef>
              <c:f>'AG uptake Summary'!$B$61:$X$61</c:f>
              <c:numCache>
                <c:formatCode>_-* #,##0_-;\-* #,##0_-;_-* "-"??_-;_-@_-</c:formatCode>
                <c:ptCount val="23"/>
                <c:pt idx="0">
                  <c:v>19760.206029196903</c:v>
                </c:pt>
                <c:pt idx="1">
                  <c:v>25456.676533364542</c:v>
                </c:pt>
                <c:pt idx="2">
                  <c:v>35147.644677912176</c:v>
                </c:pt>
                <c:pt idx="3">
                  <c:v>58532.432435218005</c:v>
                </c:pt>
                <c:pt idx="4">
                  <c:v>91243.671071730147</c:v>
                </c:pt>
                <c:pt idx="5">
                  <c:v>138961.12063436108</c:v>
                </c:pt>
                <c:pt idx="6">
                  <c:v>198292.26251200883</c:v>
                </c:pt>
                <c:pt idx="7">
                  <c:v>266191.09132573614</c:v>
                </c:pt>
                <c:pt idx="8">
                  <c:v>342609.12061252433</c:v>
                </c:pt>
                <c:pt idx="9">
                  <c:v>427420.0153765867</c:v>
                </c:pt>
                <c:pt idx="10">
                  <c:v>520833.68371856265</c:v>
                </c:pt>
                <c:pt idx="11">
                  <c:v>622679.53316628269</c:v>
                </c:pt>
                <c:pt idx="12">
                  <c:v>731240.24652268435</c:v>
                </c:pt>
                <c:pt idx="13">
                  <c:v>846722.80048028508</c:v>
                </c:pt>
                <c:pt idx="14">
                  <c:v>967198.25983940461</c:v>
                </c:pt>
                <c:pt idx="15">
                  <c:v>1092665.3766246131</c:v>
                </c:pt>
                <c:pt idx="16">
                  <c:v>1222991.0608986286</c:v>
                </c:pt>
                <c:pt idx="17">
                  <c:v>1358116.7547916358</c:v>
                </c:pt>
                <c:pt idx="18">
                  <c:v>1497865.1464846164</c:v>
                </c:pt>
                <c:pt idx="19">
                  <c:v>1642149.0352894093</c:v>
                </c:pt>
                <c:pt idx="20">
                  <c:v>1790873.4222708649</c:v>
                </c:pt>
                <c:pt idx="21">
                  <c:v>1943955.3610705717</c:v>
                </c:pt>
                <c:pt idx="22">
                  <c:v>2098214.5314224544</c:v>
                </c:pt>
              </c:numCache>
            </c:numRef>
          </c:val>
          <c:smooth val="0"/>
          <c:extLst>
            <c:ext xmlns:c16="http://schemas.microsoft.com/office/drawing/2014/chart" uri="{C3380CC4-5D6E-409C-BE32-E72D297353CC}">
              <c16:uniqueId val="{00000000-A5DA-428F-8C33-960D3CD2B295}"/>
            </c:ext>
          </c:extLst>
        </c:ser>
        <c:ser>
          <c:idx val="1"/>
          <c:order val="1"/>
          <c:tx>
            <c:strRef>
              <c:f>'AG uptake Summary'!$A$65</c:f>
              <c:strCache>
                <c:ptCount val="1"/>
                <c:pt idx="0">
                  <c:v>Step Change</c:v>
                </c:pt>
              </c:strCache>
            </c:strRef>
          </c:tx>
          <c:spPr>
            <a:ln w="28575" cap="rnd">
              <a:solidFill>
                <a:schemeClr val="accent2"/>
              </a:solidFill>
              <a:round/>
            </a:ln>
            <a:effectLst/>
          </c:spPr>
          <c:marker>
            <c:symbol val="none"/>
          </c:marker>
          <c:cat>
            <c:numRef>
              <c:f>'AG uptake Summary'!$B$1:$AC$1</c:f>
              <c:numCache>
                <c:formatCode>General</c:formatCode>
                <c:ptCount val="28"/>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pt idx="26">
                  <c:v>2049</c:v>
                </c:pt>
                <c:pt idx="27">
                  <c:v>2050</c:v>
                </c:pt>
              </c:numCache>
            </c:numRef>
          </c:cat>
          <c:val>
            <c:numRef>
              <c:f>'AG uptake Summary'!$B$66:$X$66</c:f>
              <c:numCache>
                <c:formatCode>_-* #,##0_-;\-* #,##0_-;_-* "-"??_-;_-@_-</c:formatCode>
                <c:ptCount val="23"/>
                <c:pt idx="0">
                  <c:v>20286.298007743699</c:v>
                </c:pt>
                <c:pt idx="1">
                  <c:v>31283.930230602684</c:v>
                </c:pt>
                <c:pt idx="2">
                  <c:v>53883.300036886096</c:v>
                </c:pt>
                <c:pt idx="3">
                  <c:v>113908.12013445601</c:v>
                </c:pt>
                <c:pt idx="4">
                  <c:v>191538.62523557304</c:v>
                </c:pt>
                <c:pt idx="5">
                  <c:v>300960.76282113552</c:v>
                </c:pt>
                <c:pt idx="6">
                  <c:v>438181.77215727197</c:v>
                </c:pt>
                <c:pt idx="7">
                  <c:v>602867.42258585582</c:v>
                </c:pt>
                <c:pt idx="8">
                  <c:v>777278.89598142332</c:v>
                </c:pt>
                <c:pt idx="9">
                  <c:v>960404.23535763728</c:v>
                </c:pt>
                <c:pt idx="10">
                  <c:v>1142178.4408245282</c:v>
                </c:pt>
                <c:pt idx="11">
                  <c:v>1324721.1280793739</c:v>
                </c:pt>
                <c:pt idx="12">
                  <c:v>1507926.8505197344</c:v>
                </c:pt>
                <c:pt idx="13">
                  <c:v>1692068.8835049246</c:v>
                </c:pt>
                <c:pt idx="14">
                  <c:v>1876898.6218523043</c:v>
                </c:pt>
                <c:pt idx="15">
                  <c:v>2062356.4043178633</c:v>
                </c:pt>
                <c:pt idx="16">
                  <c:v>2248734.2699051569</c:v>
                </c:pt>
                <c:pt idx="17">
                  <c:v>2436199.281293666</c:v>
                </c:pt>
                <c:pt idx="18">
                  <c:v>2623929.1244491329</c:v>
                </c:pt>
                <c:pt idx="19">
                  <c:v>2812446.2851692149</c:v>
                </c:pt>
                <c:pt idx="20">
                  <c:v>3001882.2547255349</c:v>
                </c:pt>
                <c:pt idx="21">
                  <c:v>3192431.6453516213</c:v>
                </c:pt>
                <c:pt idx="22">
                  <c:v>3384282.0817437526</c:v>
                </c:pt>
              </c:numCache>
            </c:numRef>
          </c:val>
          <c:smooth val="0"/>
          <c:extLst>
            <c:ext xmlns:c16="http://schemas.microsoft.com/office/drawing/2014/chart" uri="{C3380CC4-5D6E-409C-BE32-E72D297353CC}">
              <c16:uniqueId val="{00000001-A5DA-428F-8C33-960D3CD2B295}"/>
            </c:ext>
          </c:extLst>
        </c:ser>
        <c:ser>
          <c:idx val="2"/>
          <c:order val="2"/>
          <c:tx>
            <c:strRef>
              <c:f>'AG uptake Summary'!$A$70</c:f>
              <c:strCache>
                <c:ptCount val="1"/>
                <c:pt idx="0">
                  <c:v>Green Energy Exports</c:v>
                </c:pt>
              </c:strCache>
            </c:strRef>
          </c:tx>
          <c:spPr>
            <a:ln w="28575" cap="rnd">
              <a:solidFill>
                <a:schemeClr val="accent3"/>
              </a:solidFill>
              <a:round/>
            </a:ln>
            <a:effectLst/>
          </c:spPr>
          <c:marker>
            <c:symbol val="none"/>
          </c:marker>
          <c:cat>
            <c:numRef>
              <c:f>'AG uptake Summary'!$B$1:$AC$1</c:f>
              <c:numCache>
                <c:formatCode>General</c:formatCode>
                <c:ptCount val="28"/>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pt idx="26">
                  <c:v>2049</c:v>
                </c:pt>
                <c:pt idx="27">
                  <c:v>2050</c:v>
                </c:pt>
              </c:numCache>
            </c:numRef>
          </c:cat>
          <c:val>
            <c:numRef>
              <c:f>'AG uptake Summary'!$B$71:$X$71</c:f>
              <c:numCache>
                <c:formatCode>_-* #,##0_-;\-* #,##0_-;_-* "-"??_-;_-@_-</c:formatCode>
                <c:ptCount val="23"/>
                <c:pt idx="0">
                  <c:v>20656.650279914742</c:v>
                </c:pt>
                <c:pt idx="1">
                  <c:v>39908.029340770227</c:v>
                </c:pt>
                <c:pt idx="2">
                  <c:v>92376.290813591098</c:v>
                </c:pt>
                <c:pt idx="3">
                  <c:v>174196.44822086033</c:v>
                </c:pt>
                <c:pt idx="4">
                  <c:v>283622.18803933362</c:v>
                </c:pt>
                <c:pt idx="5">
                  <c:v>432300.52425865043</c:v>
                </c:pt>
                <c:pt idx="6">
                  <c:v>614195.91369364585</c:v>
                </c:pt>
                <c:pt idx="7">
                  <c:v>807044.47980954719</c:v>
                </c:pt>
                <c:pt idx="8">
                  <c:v>1021819.1997363288</c:v>
                </c:pt>
                <c:pt idx="9">
                  <c:v>1235204.9031109628</c:v>
                </c:pt>
                <c:pt idx="10">
                  <c:v>1447871.1363416649</c:v>
                </c:pt>
                <c:pt idx="11">
                  <c:v>1659619.1904303893</c:v>
                </c:pt>
                <c:pt idx="12">
                  <c:v>1870316.1953534177</c:v>
                </c:pt>
                <c:pt idx="13">
                  <c:v>2080321.765777698</c:v>
                </c:pt>
                <c:pt idx="14">
                  <c:v>2289516.7819206417</c:v>
                </c:pt>
                <c:pt idx="15">
                  <c:v>2497799.5226794709</c:v>
                </c:pt>
                <c:pt idx="16">
                  <c:v>2705612.8522816985</c:v>
                </c:pt>
                <c:pt idx="17">
                  <c:v>2913663.4330616929</c:v>
                </c:pt>
                <c:pt idx="18">
                  <c:v>3120077.4709453559</c:v>
                </c:pt>
                <c:pt idx="19">
                  <c:v>3326012.500809907</c:v>
                </c:pt>
                <c:pt idx="20">
                  <c:v>3531876.0635111122</c:v>
                </c:pt>
                <c:pt idx="21">
                  <c:v>3738091.8271932569</c:v>
                </c:pt>
                <c:pt idx="22">
                  <c:v>3944994.6442950242</c:v>
                </c:pt>
              </c:numCache>
            </c:numRef>
          </c:val>
          <c:smooth val="0"/>
          <c:extLst>
            <c:ext xmlns:c16="http://schemas.microsoft.com/office/drawing/2014/chart" uri="{C3380CC4-5D6E-409C-BE32-E72D297353CC}">
              <c16:uniqueId val="{00000002-A5DA-428F-8C33-960D3CD2B295}"/>
            </c:ext>
          </c:extLst>
        </c:ser>
        <c:dLbls>
          <c:showLegendKey val="0"/>
          <c:showVal val="0"/>
          <c:showCatName val="0"/>
          <c:showSerName val="0"/>
          <c:showPercent val="0"/>
          <c:showBubbleSize val="0"/>
        </c:dLbls>
        <c:smooth val="0"/>
        <c:axId val="49929631"/>
        <c:axId val="1859790992"/>
      </c:lineChart>
      <c:catAx>
        <c:axId val="4992963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59790992"/>
        <c:crosses val="autoZero"/>
        <c:auto val="1"/>
        <c:lblAlgn val="ctr"/>
        <c:lblOffset val="100"/>
        <c:noMultiLvlLbl val="0"/>
      </c:catAx>
      <c:valAx>
        <c:axId val="1859790992"/>
        <c:scaling>
          <c:orientation val="minMax"/>
        </c:scaling>
        <c:delete val="0"/>
        <c:axPos val="l"/>
        <c:majorGridlines>
          <c:spPr>
            <a:ln w="9525" cap="flat" cmpd="sng" algn="ctr">
              <a:solidFill>
                <a:schemeClr val="tx1">
                  <a:lumMod val="15000"/>
                  <a:lumOff val="85000"/>
                </a:schemeClr>
              </a:solidFill>
              <a:round/>
            </a:ln>
            <a:effectLst/>
          </c:spPr>
        </c:majorGridlines>
        <c:numFmt formatCode="_-* #,##0_-;\-*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92963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Ausgrid's EV uptake forecast (up to 2032)</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'AG uptake Summary'!$A$60</c:f>
              <c:strCache>
                <c:ptCount val="1"/>
                <c:pt idx="0">
                  <c:v>Progressive Change</c:v>
                </c:pt>
              </c:strCache>
            </c:strRef>
          </c:tx>
          <c:spPr>
            <a:ln w="28575" cap="rnd">
              <a:solidFill>
                <a:schemeClr val="accent1"/>
              </a:solidFill>
              <a:round/>
            </a:ln>
            <a:effectLst/>
          </c:spPr>
          <c:marker>
            <c:symbol val="none"/>
          </c:marker>
          <c:cat>
            <c:numRef>
              <c:f>'AG uptake Summary'!$B$1:$AC$1</c:f>
              <c:numCache>
                <c:formatCode>General</c:formatCode>
                <c:ptCount val="28"/>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pt idx="26">
                  <c:v>2049</c:v>
                </c:pt>
                <c:pt idx="27">
                  <c:v>2050</c:v>
                </c:pt>
              </c:numCache>
            </c:numRef>
          </c:cat>
          <c:val>
            <c:numRef>
              <c:f>'AG uptake Summary'!$B$61:$K$61</c:f>
              <c:numCache>
                <c:formatCode>_-* #,##0_-;\-* #,##0_-;_-* "-"??_-;_-@_-</c:formatCode>
                <c:ptCount val="10"/>
                <c:pt idx="0">
                  <c:v>19760.206029196903</c:v>
                </c:pt>
                <c:pt idx="1">
                  <c:v>25456.676533364542</c:v>
                </c:pt>
                <c:pt idx="2">
                  <c:v>35147.644677912176</c:v>
                </c:pt>
                <c:pt idx="3">
                  <c:v>58532.432435218005</c:v>
                </c:pt>
                <c:pt idx="4">
                  <c:v>91243.671071730147</c:v>
                </c:pt>
                <c:pt idx="5">
                  <c:v>138961.12063436108</c:v>
                </c:pt>
                <c:pt idx="6">
                  <c:v>198292.26251200883</c:v>
                </c:pt>
                <c:pt idx="7">
                  <c:v>266191.09132573614</c:v>
                </c:pt>
                <c:pt idx="8">
                  <c:v>342609.12061252433</c:v>
                </c:pt>
                <c:pt idx="9">
                  <c:v>427420.0153765867</c:v>
                </c:pt>
              </c:numCache>
            </c:numRef>
          </c:val>
          <c:smooth val="0"/>
          <c:extLst>
            <c:ext xmlns:c16="http://schemas.microsoft.com/office/drawing/2014/chart" uri="{C3380CC4-5D6E-409C-BE32-E72D297353CC}">
              <c16:uniqueId val="{00000000-2F9C-41EC-80D4-60909EE1901B}"/>
            </c:ext>
          </c:extLst>
        </c:ser>
        <c:ser>
          <c:idx val="1"/>
          <c:order val="1"/>
          <c:tx>
            <c:strRef>
              <c:f>'AG uptake Summary'!$A$65</c:f>
              <c:strCache>
                <c:ptCount val="1"/>
                <c:pt idx="0">
                  <c:v>Step Change</c:v>
                </c:pt>
              </c:strCache>
            </c:strRef>
          </c:tx>
          <c:spPr>
            <a:ln w="28575" cap="rnd">
              <a:solidFill>
                <a:schemeClr val="accent2"/>
              </a:solidFill>
              <a:round/>
            </a:ln>
            <a:effectLst/>
          </c:spPr>
          <c:marker>
            <c:symbol val="none"/>
          </c:marker>
          <c:cat>
            <c:numRef>
              <c:f>'AG uptake Summary'!$B$1:$AC$1</c:f>
              <c:numCache>
                <c:formatCode>General</c:formatCode>
                <c:ptCount val="28"/>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pt idx="26">
                  <c:v>2049</c:v>
                </c:pt>
                <c:pt idx="27">
                  <c:v>2050</c:v>
                </c:pt>
              </c:numCache>
            </c:numRef>
          </c:cat>
          <c:val>
            <c:numRef>
              <c:f>'AG uptake Summary'!$B$66:$K$66</c:f>
              <c:numCache>
                <c:formatCode>_-* #,##0_-;\-* #,##0_-;_-* "-"??_-;_-@_-</c:formatCode>
                <c:ptCount val="10"/>
                <c:pt idx="0">
                  <c:v>20286.298007743699</c:v>
                </c:pt>
                <c:pt idx="1">
                  <c:v>31283.930230602684</c:v>
                </c:pt>
                <c:pt idx="2">
                  <c:v>53883.300036886096</c:v>
                </c:pt>
                <c:pt idx="3">
                  <c:v>113908.12013445601</c:v>
                </c:pt>
                <c:pt idx="4">
                  <c:v>191538.62523557304</c:v>
                </c:pt>
                <c:pt idx="5">
                  <c:v>300960.76282113552</c:v>
                </c:pt>
                <c:pt idx="6">
                  <c:v>438181.77215727197</c:v>
                </c:pt>
                <c:pt idx="7">
                  <c:v>602867.42258585582</c:v>
                </c:pt>
                <c:pt idx="8">
                  <c:v>777278.89598142332</c:v>
                </c:pt>
                <c:pt idx="9">
                  <c:v>960404.23535763728</c:v>
                </c:pt>
              </c:numCache>
            </c:numRef>
          </c:val>
          <c:smooth val="0"/>
          <c:extLst>
            <c:ext xmlns:c16="http://schemas.microsoft.com/office/drawing/2014/chart" uri="{C3380CC4-5D6E-409C-BE32-E72D297353CC}">
              <c16:uniqueId val="{00000001-2F9C-41EC-80D4-60909EE1901B}"/>
            </c:ext>
          </c:extLst>
        </c:ser>
        <c:ser>
          <c:idx val="2"/>
          <c:order val="2"/>
          <c:tx>
            <c:strRef>
              <c:f>'AG uptake Summary'!$A$70</c:f>
              <c:strCache>
                <c:ptCount val="1"/>
                <c:pt idx="0">
                  <c:v>Green Energy Exports</c:v>
                </c:pt>
              </c:strCache>
            </c:strRef>
          </c:tx>
          <c:spPr>
            <a:ln w="28575" cap="rnd">
              <a:solidFill>
                <a:schemeClr val="accent3"/>
              </a:solidFill>
              <a:round/>
            </a:ln>
            <a:effectLst/>
          </c:spPr>
          <c:marker>
            <c:symbol val="none"/>
          </c:marker>
          <c:cat>
            <c:numRef>
              <c:f>'AG uptake Summary'!$B$1:$AC$1</c:f>
              <c:numCache>
                <c:formatCode>General</c:formatCode>
                <c:ptCount val="28"/>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pt idx="26">
                  <c:v>2049</c:v>
                </c:pt>
                <c:pt idx="27">
                  <c:v>2050</c:v>
                </c:pt>
              </c:numCache>
            </c:numRef>
          </c:cat>
          <c:val>
            <c:numRef>
              <c:f>'AG uptake Summary'!$B$71:$K$71</c:f>
              <c:numCache>
                <c:formatCode>_-* #,##0_-;\-* #,##0_-;_-* "-"??_-;_-@_-</c:formatCode>
                <c:ptCount val="10"/>
                <c:pt idx="0">
                  <c:v>20656.650279914742</c:v>
                </c:pt>
                <c:pt idx="1">
                  <c:v>39908.029340770227</c:v>
                </c:pt>
                <c:pt idx="2">
                  <c:v>92376.290813591098</c:v>
                </c:pt>
                <c:pt idx="3">
                  <c:v>174196.44822086033</c:v>
                </c:pt>
                <c:pt idx="4">
                  <c:v>283622.18803933362</c:v>
                </c:pt>
                <c:pt idx="5">
                  <c:v>432300.52425865043</c:v>
                </c:pt>
                <c:pt idx="6">
                  <c:v>614195.91369364585</c:v>
                </c:pt>
                <c:pt idx="7">
                  <c:v>807044.47980954719</c:v>
                </c:pt>
                <c:pt idx="8">
                  <c:v>1021819.1997363288</c:v>
                </c:pt>
                <c:pt idx="9">
                  <c:v>1235204.9031109628</c:v>
                </c:pt>
              </c:numCache>
            </c:numRef>
          </c:val>
          <c:smooth val="0"/>
          <c:extLst>
            <c:ext xmlns:c16="http://schemas.microsoft.com/office/drawing/2014/chart" uri="{C3380CC4-5D6E-409C-BE32-E72D297353CC}">
              <c16:uniqueId val="{00000002-2F9C-41EC-80D4-60909EE1901B}"/>
            </c:ext>
          </c:extLst>
        </c:ser>
        <c:dLbls>
          <c:showLegendKey val="0"/>
          <c:showVal val="0"/>
          <c:showCatName val="0"/>
          <c:showSerName val="0"/>
          <c:showPercent val="0"/>
          <c:showBubbleSize val="0"/>
        </c:dLbls>
        <c:smooth val="0"/>
        <c:axId val="49929631"/>
        <c:axId val="1859790992"/>
      </c:lineChart>
      <c:catAx>
        <c:axId val="4992963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59790992"/>
        <c:crosses val="autoZero"/>
        <c:auto val="1"/>
        <c:lblAlgn val="ctr"/>
        <c:lblOffset val="100"/>
        <c:noMultiLvlLbl val="0"/>
      </c:catAx>
      <c:valAx>
        <c:axId val="1859790992"/>
        <c:scaling>
          <c:orientation val="minMax"/>
        </c:scaling>
        <c:delete val="0"/>
        <c:axPos val="l"/>
        <c:majorGridlines>
          <c:spPr>
            <a:ln w="9525" cap="flat" cmpd="sng" algn="ctr">
              <a:solidFill>
                <a:schemeClr val="tx1">
                  <a:lumMod val="15000"/>
                  <a:lumOff val="85000"/>
                </a:schemeClr>
              </a:solidFill>
              <a:round/>
            </a:ln>
            <a:effectLst/>
          </c:spPr>
        </c:majorGridlines>
        <c:numFmt formatCode="_-* #,##0_-;\-*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92963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'AG_Profile_kW '!$H$19</c:f>
              <c:strCache>
                <c:ptCount val="1"/>
                <c:pt idx="0">
                  <c:v>Large Residential, Convenience Charging</c:v>
                </c:pt>
              </c:strCache>
            </c:strRef>
          </c:tx>
          <c:spPr>
            <a:ln w="28575" cap="rnd">
              <a:solidFill>
                <a:schemeClr val="accent1"/>
              </a:solidFill>
              <a:round/>
            </a:ln>
            <a:effectLst/>
          </c:spPr>
          <c:marker>
            <c:symbol val="none"/>
          </c:marker>
          <c:val>
            <c:numRef>
              <c:f>'AG_Profile_kW '!$I$19:$BD$19</c:f>
              <c:numCache>
                <c:formatCode>0.00</c:formatCode>
                <c:ptCount val="48"/>
                <c:pt idx="0">
                  <c:v>0.41366027</c:v>
                </c:pt>
                <c:pt idx="1">
                  <c:v>0.38865090000000002</c:v>
                </c:pt>
                <c:pt idx="2">
                  <c:v>0.36364152</c:v>
                </c:pt>
                <c:pt idx="3">
                  <c:v>0.32933415999999999</c:v>
                </c:pt>
                <c:pt idx="4">
                  <c:v>0.29502678999999998</c:v>
                </c:pt>
                <c:pt idx="5">
                  <c:v>0.25692899000000002</c:v>
                </c:pt>
                <c:pt idx="6">
                  <c:v>0.21883119000000001</c:v>
                </c:pt>
                <c:pt idx="7">
                  <c:v>0.18534702</c:v>
                </c:pt>
                <c:pt idx="8">
                  <c:v>0.15186284999999999</c:v>
                </c:pt>
                <c:pt idx="9">
                  <c:v>0.13331908000000001</c:v>
                </c:pt>
                <c:pt idx="10">
                  <c:v>0.11477531000000001</c:v>
                </c:pt>
                <c:pt idx="11">
                  <c:v>0.11347314</c:v>
                </c:pt>
                <c:pt idx="12">
                  <c:v>0.11217098</c:v>
                </c:pt>
                <c:pt idx="13">
                  <c:v>0.12762324</c:v>
                </c:pt>
                <c:pt idx="14">
                  <c:v>0.14307549999999999</c:v>
                </c:pt>
                <c:pt idx="15">
                  <c:v>0.17638332000000001</c:v>
                </c:pt>
                <c:pt idx="16">
                  <c:v>0.20969113</c:v>
                </c:pt>
                <c:pt idx="17">
                  <c:v>0.24404904999999999</c:v>
                </c:pt>
                <c:pt idx="18">
                  <c:v>0.27840695999999998</c:v>
                </c:pt>
                <c:pt idx="19">
                  <c:v>0.30943581999999997</c:v>
                </c:pt>
                <c:pt idx="20">
                  <c:v>0.34046469000000001</c:v>
                </c:pt>
                <c:pt idx="21">
                  <c:v>0.35363855</c:v>
                </c:pt>
                <c:pt idx="22">
                  <c:v>0.36681240999999998</c:v>
                </c:pt>
                <c:pt idx="23">
                  <c:v>0.36805358999999999</c:v>
                </c:pt>
                <c:pt idx="24">
                  <c:v>0.36929476</c:v>
                </c:pt>
                <c:pt idx="25">
                  <c:v>0.36584272000000001</c:v>
                </c:pt>
                <c:pt idx="26">
                  <c:v>0.36239068000000002</c:v>
                </c:pt>
                <c:pt idx="27">
                  <c:v>0.35377381000000002</c:v>
                </c:pt>
                <c:pt idx="28">
                  <c:v>0.34515694000000002</c:v>
                </c:pt>
                <c:pt idx="29">
                  <c:v>0.34390797000000001</c:v>
                </c:pt>
                <c:pt idx="30">
                  <c:v>0.34265899999999999</c:v>
                </c:pt>
                <c:pt idx="31">
                  <c:v>0.34654772</c:v>
                </c:pt>
                <c:pt idx="32">
                  <c:v>0.35043643000000002</c:v>
                </c:pt>
                <c:pt idx="33">
                  <c:v>0.37388818000000001</c:v>
                </c:pt>
                <c:pt idx="34">
                  <c:v>0.39733993000000001</c:v>
                </c:pt>
                <c:pt idx="35">
                  <c:v>0.43623014999999998</c:v>
                </c:pt>
                <c:pt idx="36">
                  <c:v>0.47512038000000001</c:v>
                </c:pt>
                <c:pt idx="37">
                  <c:v>0.52360514999999996</c:v>
                </c:pt>
                <c:pt idx="38">
                  <c:v>0.57208992000000003</c:v>
                </c:pt>
                <c:pt idx="39">
                  <c:v>0.59977168999999997</c:v>
                </c:pt>
                <c:pt idx="40">
                  <c:v>0.62745346000000002</c:v>
                </c:pt>
                <c:pt idx="41">
                  <c:v>0.62468528000000001</c:v>
                </c:pt>
                <c:pt idx="42">
                  <c:v>0.62191711000000005</c:v>
                </c:pt>
                <c:pt idx="43">
                  <c:v>0.58500808000000004</c:v>
                </c:pt>
                <c:pt idx="44">
                  <c:v>0.54809905000000003</c:v>
                </c:pt>
                <c:pt idx="45">
                  <c:v>0.51195186000000004</c:v>
                </c:pt>
                <c:pt idx="46">
                  <c:v>0.47580466999999999</c:v>
                </c:pt>
                <c:pt idx="47">
                  <c:v>0.44473246999999999</c:v>
                </c:pt>
              </c:numCache>
            </c:numRef>
          </c:val>
          <c:smooth val="0"/>
          <c:extLst>
            <c:ext xmlns:c16="http://schemas.microsoft.com/office/drawing/2014/chart" uri="{C3380CC4-5D6E-409C-BE32-E72D297353CC}">
              <c16:uniqueId val="{00000000-5DF6-40F1-8DC5-9F93CEC20F47}"/>
            </c:ext>
          </c:extLst>
        </c:ser>
        <c:ser>
          <c:idx val="1"/>
          <c:order val="1"/>
          <c:tx>
            <c:strRef>
              <c:f>'AG_Profile_kW '!$H$20</c:f>
              <c:strCache>
                <c:ptCount val="1"/>
                <c:pt idx="0">
                  <c:v>Large Residential, Daytime Charging</c:v>
                </c:pt>
              </c:strCache>
            </c:strRef>
          </c:tx>
          <c:spPr>
            <a:ln w="28575" cap="rnd">
              <a:solidFill>
                <a:schemeClr val="accent2"/>
              </a:solidFill>
              <a:round/>
            </a:ln>
            <a:effectLst/>
          </c:spPr>
          <c:marker>
            <c:symbol val="none"/>
          </c:marker>
          <c:val>
            <c:numRef>
              <c:f>'AG_Profile_kW '!$I$20:$BD$20</c:f>
              <c:numCache>
                <c:formatCode>0.00</c:formatCode>
                <c:ptCount val="48"/>
                <c:pt idx="0">
                  <c:v>0.32101677000000001</c:v>
                </c:pt>
                <c:pt idx="1">
                  <c:v>0.29417448000000002</c:v>
                </c:pt>
                <c:pt idx="2">
                  <c:v>0.26733217999999997</c:v>
                </c:pt>
                <c:pt idx="3">
                  <c:v>0.23538445999999999</c:v>
                </c:pt>
                <c:pt idx="4">
                  <c:v>0.20343673000000001</c:v>
                </c:pt>
                <c:pt idx="5">
                  <c:v>0.17512537</c:v>
                </c:pt>
                <c:pt idx="6">
                  <c:v>0.14681400999999999</c:v>
                </c:pt>
                <c:pt idx="7">
                  <c:v>0.12357751</c:v>
                </c:pt>
                <c:pt idx="8">
                  <c:v>0.10034100999999999</c:v>
                </c:pt>
                <c:pt idx="9">
                  <c:v>8.2371810000000004E-2</c:v>
                </c:pt>
                <c:pt idx="10">
                  <c:v>6.4402609999999999E-2</c:v>
                </c:pt>
                <c:pt idx="11">
                  <c:v>6.7092899999999997E-2</c:v>
                </c:pt>
                <c:pt idx="12">
                  <c:v>6.9783189999999995E-2</c:v>
                </c:pt>
                <c:pt idx="13">
                  <c:v>0.17228057999999999</c:v>
                </c:pt>
                <c:pt idx="14">
                  <c:v>0.27477796999999998</c:v>
                </c:pt>
                <c:pt idx="15">
                  <c:v>0.34002948999999999</c:v>
                </c:pt>
                <c:pt idx="16">
                  <c:v>0.40528101</c:v>
                </c:pt>
                <c:pt idx="17">
                  <c:v>0.50177274999999999</c:v>
                </c:pt>
                <c:pt idx="18">
                  <c:v>0.59826447999999999</c:v>
                </c:pt>
                <c:pt idx="19">
                  <c:v>0.70464336000000005</c:v>
                </c:pt>
                <c:pt idx="20">
                  <c:v>0.81102222999999996</c:v>
                </c:pt>
                <c:pt idx="21">
                  <c:v>0.86906189</c:v>
                </c:pt>
                <c:pt idx="22">
                  <c:v>0.92710154</c:v>
                </c:pt>
                <c:pt idx="23">
                  <c:v>0.90788738000000002</c:v>
                </c:pt>
                <c:pt idx="24">
                  <c:v>0.88867320999999999</c:v>
                </c:pt>
                <c:pt idx="25">
                  <c:v>0.81552769999999997</c:v>
                </c:pt>
                <c:pt idx="26">
                  <c:v>0.74238219000000005</c:v>
                </c:pt>
                <c:pt idx="27">
                  <c:v>0.6633424</c:v>
                </c:pt>
                <c:pt idx="28">
                  <c:v>0.58430260000000001</c:v>
                </c:pt>
                <c:pt idx="29">
                  <c:v>0.51324523</c:v>
                </c:pt>
                <c:pt idx="30">
                  <c:v>0.44218786999999998</c:v>
                </c:pt>
                <c:pt idx="31">
                  <c:v>0.34237530999999999</c:v>
                </c:pt>
                <c:pt idx="32">
                  <c:v>0.24256274999999999</c:v>
                </c:pt>
                <c:pt idx="33">
                  <c:v>0.17415581999999999</c:v>
                </c:pt>
                <c:pt idx="34">
                  <c:v>0.10574888</c:v>
                </c:pt>
                <c:pt idx="35">
                  <c:v>9.7889829999999997E-2</c:v>
                </c:pt>
                <c:pt idx="36">
                  <c:v>9.0030780000000005E-2</c:v>
                </c:pt>
                <c:pt idx="37">
                  <c:v>8.9458109999999993E-2</c:v>
                </c:pt>
                <c:pt idx="38">
                  <c:v>8.8885450000000005E-2</c:v>
                </c:pt>
                <c:pt idx="39">
                  <c:v>0.13075088000000001</c:v>
                </c:pt>
                <c:pt idx="40">
                  <c:v>0.17261631999999999</c:v>
                </c:pt>
                <c:pt idx="41">
                  <c:v>0.21633789</c:v>
                </c:pt>
                <c:pt idx="42">
                  <c:v>0.26005945000000003</c:v>
                </c:pt>
                <c:pt idx="43">
                  <c:v>0.30178568</c:v>
                </c:pt>
                <c:pt idx="44">
                  <c:v>0.34351190999999998</c:v>
                </c:pt>
                <c:pt idx="45">
                  <c:v>0.34457917999999998</c:v>
                </c:pt>
                <c:pt idx="46">
                  <c:v>0.34564644999999999</c:v>
                </c:pt>
                <c:pt idx="47">
                  <c:v>0.33333161</c:v>
                </c:pt>
              </c:numCache>
            </c:numRef>
          </c:val>
          <c:smooth val="0"/>
          <c:extLst>
            <c:ext xmlns:c16="http://schemas.microsoft.com/office/drawing/2014/chart" uri="{C3380CC4-5D6E-409C-BE32-E72D297353CC}">
              <c16:uniqueId val="{00000001-5DF6-40F1-8DC5-9F93CEC20F47}"/>
            </c:ext>
          </c:extLst>
        </c:ser>
        <c:ser>
          <c:idx val="2"/>
          <c:order val="2"/>
          <c:tx>
            <c:strRef>
              <c:f>'AG_Profile_kW '!$H$21</c:f>
              <c:strCache>
                <c:ptCount val="1"/>
                <c:pt idx="0">
                  <c:v>Large Residential, Highway Fast Charging</c:v>
                </c:pt>
              </c:strCache>
            </c:strRef>
          </c:tx>
          <c:spPr>
            <a:ln w="28575" cap="rnd">
              <a:solidFill>
                <a:schemeClr val="accent3"/>
              </a:solidFill>
              <a:round/>
            </a:ln>
            <a:effectLst/>
          </c:spPr>
          <c:marker>
            <c:symbol val="none"/>
          </c:marker>
          <c:val>
            <c:numRef>
              <c:f>'AG_Profile_kW '!$I$21:$BD$21</c:f>
              <c:numCache>
                <c:formatCode>0.00</c:formatCode>
                <c:ptCount val="48"/>
                <c:pt idx="0">
                  <c:v>0.12881075</c:v>
                </c:pt>
                <c:pt idx="1">
                  <c:v>0.12639574000000001</c:v>
                </c:pt>
                <c:pt idx="2">
                  <c:v>0.12398073</c:v>
                </c:pt>
                <c:pt idx="3">
                  <c:v>0.12319445</c:v>
                </c:pt>
                <c:pt idx="4">
                  <c:v>0.12240818000000001</c:v>
                </c:pt>
                <c:pt idx="5">
                  <c:v>0.12360301</c:v>
                </c:pt>
                <c:pt idx="6">
                  <c:v>0.12479783999999999</c:v>
                </c:pt>
                <c:pt idx="7">
                  <c:v>0.12783969000000001</c:v>
                </c:pt>
                <c:pt idx="8">
                  <c:v>0.13088153</c:v>
                </c:pt>
                <c:pt idx="9">
                  <c:v>0.14488814999999999</c:v>
                </c:pt>
                <c:pt idx="10">
                  <c:v>0.15889476999999999</c:v>
                </c:pt>
                <c:pt idx="11">
                  <c:v>0.20623838999999999</c:v>
                </c:pt>
                <c:pt idx="12">
                  <c:v>0.25358201000000002</c:v>
                </c:pt>
                <c:pt idx="13">
                  <c:v>0.30534619000000002</c:v>
                </c:pt>
                <c:pt idx="14">
                  <c:v>0.35711038000000001</c:v>
                </c:pt>
                <c:pt idx="15">
                  <c:v>0.41989916999999999</c:v>
                </c:pt>
                <c:pt idx="16">
                  <c:v>0.48268796000000003</c:v>
                </c:pt>
                <c:pt idx="17">
                  <c:v>0.52484723</c:v>
                </c:pt>
                <c:pt idx="18">
                  <c:v>0.56700649000000003</c:v>
                </c:pt>
                <c:pt idx="19">
                  <c:v>0.57923928000000002</c:v>
                </c:pt>
                <c:pt idx="20">
                  <c:v>0.59147205999999997</c:v>
                </c:pt>
                <c:pt idx="21">
                  <c:v>0.59960142999999999</c:v>
                </c:pt>
                <c:pt idx="22">
                  <c:v>0.60773080000000002</c:v>
                </c:pt>
                <c:pt idx="23">
                  <c:v>0.61150621999999999</c:v>
                </c:pt>
                <c:pt idx="24">
                  <c:v>0.61528163999999996</c:v>
                </c:pt>
                <c:pt idx="25">
                  <c:v>0.61200410999999999</c:v>
                </c:pt>
                <c:pt idx="26">
                  <c:v>0.60872656999999997</c:v>
                </c:pt>
                <c:pt idx="27">
                  <c:v>0.60219628000000003</c:v>
                </c:pt>
                <c:pt idx="28">
                  <c:v>0.59566598999999998</c:v>
                </c:pt>
                <c:pt idx="29">
                  <c:v>0.58723608999999999</c:v>
                </c:pt>
                <c:pt idx="30">
                  <c:v>0.57880620000000005</c:v>
                </c:pt>
                <c:pt idx="31">
                  <c:v>0.56376979000000005</c:v>
                </c:pt>
                <c:pt idx="32">
                  <c:v>0.54873337</c:v>
                </c:pt>
                <c:pt idx="33">
                  <c:v>0.51106903999999997</c:v>
                </c:pt>
                <c:pt idx="34">
                  <c:v>0.47340471000000001</c:v>
                </c:pt>
                <c:pt idx="35">
                  <c:v>0.41377608999999999</c:v>
                </c:pt>
                <c:pt idx="36">
                  <c:v>0.35414747000000002</c:v>
                </c:pt>
                <c:pt idx="37">
                  <c:v>0.33135969999999998</c:v>
                </c:pt>
                <c:pt idx="38">
                  <c:v>0.30857192999999999</c:v>
                </c:pt>
                <c:pt idx="39">
                  <c:v>0.29164763999999999</c:v>
                </c:pt>
                <c:pt idx="40">
                  <c:v>0.27472334999999998</c:v>
                </c:pt>
                <c:pt idx="41">
                  <c:v>0.23537183</c:v>
                </c:pt>
                <c:pt idx="42">
                  <c:v>0.19602032</c:v>
                </c:pt>
                <c:pt idx="43">
                  <c:v>0.17688487999999999</c:v>
                </c:pt>
                <c:pt idx="44">
                  <c:v>0.15774945000000001</c:v>
                </c:pt>
                <c:pt idx="45">
                  <c:v>0.14636842999999999</c:v>
                </c:pt>
                <c:pt idx="46">
                  <c:v>0.13498742</c:v>
                </c:pt>
                <c:pt idx="47">
                  <c:v>0.13189909</c:v>
                </c:pt>
              </c:numCache>
            </c:numRef>
          </c:val>
          <c:smooth val="0"/>
          <c:extLst>
            <c:ext xmlns:c16="http://schemas.microsoft.com/office/drawing/2014/chart" uri="{C3380CC4-5D6E-409C-BE32-E72D297353CC}">
              <c16:uniqueId val="{00000002-5DF6-40F1-8DC5-9F93CEC20F47}"/>
            </c:ext>
          </c:extLst>
        </c:ser>
        <c:ser>
          <c:idx val="3"/>
          <c:order val="3"/>
          <c:tx>
            <c:strRef>
              <c:f>'AG_Profile_kW '!$H$22</c:f>
              <c:strCache>
                <c:ptCount val="1"/>
                <c:pt idx="0">
                  <c:v>Large Residential, Nighttime Charging</c:v>
                </c:pt>
              </c:strCache>
            </c:strRef>
          </c:tx>
          <c:spPr>
            <a:ln w="28575" cap="rnd">
              <a:solidFill>
                <a:schemeClr val="accent4"/>
              </a:solidFill>
              <a:round/>
            </a:ln>
            <a:effectLst/>
          </c:spPr>
          <c:marker>
            <c:symbol val="none"/>
          </c:marker>
          <c:val>
            <c:numRef>
              <c:f>'AG_Profile_kW '!$I$22:$BD$22</c:f>
              <c:numCache>
                <c:formatCode>0.00</c:formatCode>
                <c:ptCount val="48"/>
                <c:pt idx="0">
                  <c:v>0.59391886999999999</c:v>
                </c:pt>
                <c:pt idx="1">
                  <c:v>0.54425745999999997</c:v>
                </c:pt>
                <c:pt idx="2">
                  <c:v>0.49459605000000001</c:v>
                </c:pt>
                <c:pt idx="3">
                  <c:v>0.43548899000000002</c:v>
                </c:pt>
                <c:pt idx="4">
                  <c:v>0.37638192999999998</c:v>
                </c:pt>
                <c:pt idx="5">
                  <c:v>0.32400256999999999</c:v>
                </c:pt>
                <c:pt idx="6">
                  <c:v>0.27162322</c:v>
                </c:pt>
                <c:pt idx="7">
                  <c:v>0.22863296</c:v>
                </c:pt>
                <c:pt idx="8">
                  <c:v>0.18564269999999999</c:v>
                </c:pt>
                <c:pt idx="9">
                  <c:v>0.15239755999999999</c:v>
                </c:pt>
                <c:pt idx="10">
                  <c:v>0.11915243</c:v>
                </c:pt>
                <c:pt idx="11">
                  <c:v>0.12412978</c:v>
                </c:pt>
                <c:pt idx="12">
                  <c:v>0.12910712999999999</c:v>
                </c:pt>
                <c:pt idx="13">
                  <c:v>0.14928216999999999</c:v>
                </c:pt>
                <c:pt idx="14">
                  <c:v>0.16945721</c:v>
                </c:pt>
                <c:pt idx="15">
                  <c:v>0.20969821</c:v>
                </c:pt>
                <c:pt idx="16">
                  <c:v>0.24993921999999999</c:v>
                </c:pt>
                <c:pt idx="17">
                  <c:v>0.30944623999999998</c:v>
                </c:pt>
                <c:pt idx="18">
                  <c:v>0.36895327</c:v>
                </c:pt>
                <c:pt idx="19">
                  <c:v>0.43455776000000002</c:v>
                </c:pt>
                <c:pt idx="20">
                  <c:v>0.50016223999999998</c:v>
                </c:pt>
                <c:pt idx="21">
                  <c:v>0.53595565000000001</c:v>
                </c:pt>
                <c:pt idx="22">
                  <c:v>0.57174904999999998</c:v>
                </c:pt>
                <c:pt idx="23">
                  <c:v>0.55989955999999996</c:v>
                </c:pt>
                <c:pt idx="24">
                  <c:v>0.54805006000000001</c:v>
                </c:pt>
                <c:pt idx="25">
                  <c:v>0.50294079000000003</c:v>
                </c:pt>
                <c:pt idx="26">
                  <c:v>0.45783151999999999</c:v>
                </c:pt>
                <c:pt idx="27">
                  <c:v>0.40908720999999998</c:v>
                </c:pt>
                <c:pt idx="28">
                  <c:v>0.36034290000000002</c:v>
                </c:pt>
                <c:pt idx="29">
                  <c:v>0.31652140000000001</c:v>
                </c:pt>
                <c:pt idx="30">
                  <c:v>0.27269989</c:v>
                </c:pt>
                <c:pt idx="31">
                  <c:v>0.24854235999999999</c:v>
                </c:pt>
                <c:pt idx="32">
                  <c:v>0.22438484</c:v>
                </c:pt>
                <c:pt idx="33">
                  <c:v>0.21001637000000001</c:v>
                </c:pt>
                <c:pt idx="34">
                  <c:v>0.19564790000000001</c:v>
                </c:pt>
                <c:pt idx="35">
                  <c:v>0.18110772999999999</c:v>
                </c:pt>
                <c:pt idx="36">
                  <c:v>0.16656756</c:v>
                </c:pt>
                <c:pt idx="37">
                  <c:v>0.16550806000000001</c:v>
                </c:pt>
                <c:pt idx="38">
                  <c:v>0.16444855</c:v>
                </c:pt>
                <c:pt idx="39">
                  <c:v>0.24190455</c:v>
                </c:pt>
                <c:pt idx="40">
                  <c:v>0.31936055000000002</c:v>
                </c:pt>
                <c:pt idx="41">
                  <c:v>0.40025059000000002</c:v>
                </c:pt>
                <c:pt idx="42">
                  <c:v>0.48114064000000001</c:v>
                </c:pt>
                <c:pt idx="43">
                  <c:v>0.55833907999999999</c:v>
                </c:pt>
                <c:pt idx="44">
                  <c:v>0.63553753000000002</c:v>
                </c:pt>
                <c:pt idx="45">
                  <c:v>0.63751210999999997</c:v>
                </c:pt>
                <c:pt idx="46">
                  <c:v>0.63948667999999997</c:v>
                </c:pt>
                <c:pt idx="47">
                  <c:v>0.61670278000000001</c:v>
                </c:pt>
              </c:numCache>
            </c:numRef>
          </c:val>
          <c:smooth val="0"/>
          <c:extLst>
            <c:ext xmlns:c16="http://schemas.microsoft.com/office/drawing/2014/chart" uri="{C3380CC4-5D6E-409C-BE32-E72D297353CC}">
              <c16:uniqueId val="{00000003-5DF6-40F1-8DC5-9F93CEC20F47}"/>
            </c:ext>
          </c:extLst>
        </c:ser>
        <c:ser>
          <c:idx val="4"/>
          <c:order val="4"/>
          <c:tx>
            <c:strRef>
              <c:f>'AG_Profile_kW '!$H$23</c:f>
              <c:strCache>
                <c:ptCount val="1"/>
                <c:pt idx="0">
                  <c:v>Large Residential, Vehicle to Grid - vehicle charging</c:v>
                </c:pt>
              </c:strCache>
            </c:strRef>
          </c:tx>
          <c:spPr>
            <a:ln w="28575" cap="rnd">
              <a:solidFill>
                <a:schemeClr val="accent5"/>
              </a:solidFill>
              <a:round/>
            </a:ln>
            <a:effectLst/>
          </c:spPr>
          <c:marker>
            <c:symbol val="none"/>
          </c:marker>
          <c:val>
            <c:numRef>
              <c:f>'AG_Profile_kW '!$I$23:$BD$23</c:f>
              <c:numCache>
                <c:formatCode>0.00</c:formatCode>
                <c:ptCount val="48"/>
                <c:pt idx="0">
                  <c:v>0.32101677000000001</c:v>
                </c:pt>
                <c:pt idx="1">
                  <c:v>0.29417448000000002</c:v>
                </c:pt>
                <c:pt idx="2">
                  <c:v>0.26733217999999997</c:v>
                </c:pt>
                <c:pt idx="3">
                  <c:v>0.23538445999999999</c:v>
                </c:pt>
                <c:pt idx="4">
                  <c:v>0.20343673000000001</c:v>
                </c:pt>
                <c:pt idx="5">
                  <c:v>0.17512537</c:v>
                </c:pt>
                <c:pt idx="6">
                  <c:v>0.14681400999999999</c:v>
                </c:pt>
                <c:pt idx="7">
                  <c:v>0.12357751</c:v>
                </c:pt>
                <c:pt idx="8">
                  <c:v>0.10034100999999999</c:v>
                </c:pt>
                <c:pt idx="9">
                  <c:v>8.2371810000000004E-2</c:v>
                </c:pt>
                <c:pt idx="10">
                  <c:v>6.4402609999999999E-2</c:v>
                </c:pt>
                <c:pt idx="11">
                  <c:v>6.7092899999999997E-2</c:v>
                </c:pt>
                <c:pt idx="12">
                  <c:v>6.9783189999999995E-2</c:v>
                </c:pt>
                <c:pt idx="13">
                  <c:v>0.17228057999999999</c:v>
                </c:pt>
                <c:pt idx="14">
                  <c:v>0.27477796999999998</c:v>
                </c:pt>
                <c:pt idx="15">
                  <c:v>0.34002948999999999</c:v>
                </c:pt>
                <c:pt idx="16">
                  <c:v>0.40528101</c:v>
                </c:pt>
                <c:pt idx="17">
                  <c:v>0.50177274999999999</c:v>
                </c:pt>
                <c:pt idx="18">
                  <c:v>0.59826447999999999</c:v>
                </c:pt>
                <c:pt idx="19">
                  <c:v>0.70464336000000005</c:v>
                </c:pt>
                <c:pt idx="20">
                  <c:v>0.81102222999999996</c:v>
                </c:pt>
                <c:pt idx="21">
                  <c:v>0.86906189</c:v>
                </c:pt>
                <c:pt idx="22">
                  <c:v>0.92710154</c:v>
                </c:pt>
                <c:pt idx="23">
                  <c:v>0.90788738000000002</c:v>
                </c:pt>
                <c:pt idx="24">
                  <c:v>0.88867320999999999</c:v>
                </c:pt>
                <c:pt idx="25">
                  <c:v>0.81552769999999997</c:v>
                </c:pt>
                <c:pt idx="26">
                  <c:v>0.74238219000000005</c:v>
                </c:pt>
                <c:pt idx="27">
                  <c:v>0.6633424</c:v>
                </c:pt>
                <c:pt idx="28">
                  <c:v>0.58430260000000001</c:v>
                </c:pt>
                <c:pt idx="29">
                  <c:v>0.51324523</c:v>
                </c:pt>
                <c:pt idx="30">
                  <c:v>0.44218786999999998</c:v>
                </c:pt>
                <c:pt idx="31">
                  <c:v>0.34237530999999999</c:v>
                </c:pt>
                <c:pt idx="32">
                  <c:v>0.24256274999999999</c:v>
                </c:pt>
                <c:pt idx="33">
                  <c:v>0.17415581999999999</c:v>
                </c:pt>
                <c:pt idx="34">
                  <c:v>0.10574888</c:v>
                </c:pt>
                <c:pt idx="35">
                  <c:v>9.7889829999999997E-2</c:v>
                </c:pt>
                <c:pt idx="36">
                  <c:v>9.0030780000000005E-2</c:v>
                </c:pt>
                <c:pt idx="37">
                  <c:v>8.9458109999999993E-2</c:v>
                </c:pt>
                <c:pt idx="38">
                  <c:v>8.8885450000000005E-2</c:v>
                </c:pt>
                <c:pt idx="39">
                  <c:v>0.13075088000000001</c:v>
                </c:pt>
                <c:pt idx="40">
                  <c:v>0.17261631999999999</c:v>
                </c:pt>
                <c:pt idx="41">
                  <c:v>0.21633789</c:v>
                </c:pt>
                <c:pt idx="42">
                  <c:v>0.26005945000000003</c:v>
                </c:pt>
                <c:pt idx="43">
                  <c:v>0.30178568</c:v>
                </c:pt>
                <c:pt idx="44">
                  <c:v>0.34351190999999998</c:v>
                </c:pt>
                <c:pt idx="45">
                  <c:v>0.34457917999999998</c:v>
                </c:pt>
                <c:pt idx="46">
                  <c:v>0.34564644999999999</c:v>
                </c:pt>
                <c:pt idx="47">
                  <c:v>0.33333161</c:v>
                </c:pt>
              </c:numCache>
            </c:numRef>
          </c:val>
          <c:smooth val="0"/>
          <c:extLst>
            <c:ext xmlns:c16="http://schemas.microsoft.com/office/drawing/2014/chart" uri="{C3380CC4-5D6E-409C-BE32-E72D297353CC}">
              <c16:uniqueId val="{00000004-5DF6-40F1-8DC5-9F93CEC20F47}"/>
            </c:ext>
          </c:extLst>
        </c:ser>
        <c:ser>
          <c:idx val="5"/>
          <c:order val="5"/>
          <c:tx>
            <c:strRef>
              <c:f>'AG_Profile_kW '!$H$24</c:f>
              <c:strCache>
                <c:ptCount val="1"/>
                <c:pt idx="0">
                  <c:v>Large Residential, Vehicle to Home - vehicle charging</c:v>
                </c:pt>
              </c:strCache>
            </c:strRef>
          </c:tx>
          <c:spPr>
            <a:ln w="28575" cap="rnd">
              <a:solidFill>
                <a:schemeClr val="accent6"/>
              </a:solidFill>
              <a:round/>
            </a:ln>
            <a:effectLst/>
          </c:spPr>
          <c:marker>
            <c:symbol val="none"/>
          </c:marker>
          <c:val>
            <c:numRef>
              <c:f>'AG_Profile_kW '!$I$24:$BD$24</c:f>
              <c:numCache>
                <c:formatCode>0.00</c:formatCode>
                <c:ptCount val="48"/>
                <c:pt idx="0">
                  <c:v>0.32101677000000001</c:v>
                </c:pt>
                <c:pt idx="1">
                  <c:v>0.29417448000000002</c:v>
                </c:pt>
                <c:pt idx="2">
                  <c:v>0.26733217999999997</c:v>
                </c:pt>
                <c:pt idx="3">
                  <c:v>0.23538445999999999</c:v>
                </c:pt>
                <c:pt idx="4">
                  <c:v>0.20343673000000001</c:v>
                </c:pt>
                <c:pt idx="5">
                  <c:v>0.17512537</c:v>
                </c:pt>
                <c:pt idx="6">
                  <c:v>0.14681400999999999</c:v>
                </c:pt>
                <c:pt idx="7">
                  <c:v>0.12357751</c:v>
                </c:pt>
                <c:pt idx="8">
                  <c:v>0.10034100999999999</c:v>
                </c:pt>
                <c:pt idx="9">
                  <c:v>8.2371810000000004E-2</c:v>
                </c:pt>
                <c:pt idx="10">
                  <c:v>6.4402609999999999E-2</c:v>
                </c:pt>
                <c:pt idx="11">
                  <c:v>6.7092899999999997E-2</c:v>
                </c:pt>
                <c:pt idx="12">
                  <c:v>6.9783189999999995E-2</c:v>
                </c:pt>
                <c:pt idx="13">
                  <c:v>0.17228057999999999</c:v>
                </c:pt>
                <c:pt idx="14">
                  <c:v>0.27477796999999998</c:v>
                </c:pt>
                <c:pt idx="15">
                  <c:v>0.34002948999999999</c:v>
                </c:pt>
                <c:pt idx="16">
                  <c:v>0.40528101</c:v>
                </c:pt>
                <c:pt idx="17">
                  <c:v>0.50177274999999999</c:v>
                </c:pt>
                <c:pt idx="18">
                  <c:v>0.59826447999999999</c:v>
                </c:pt>
                <c:pt idx="19">
                  <c:v>0.70464336000000005</c:v>
                </c:pt>
                <c:pt idx="20">
                  <c:v>0.81102222999999996</c:v>
                </c:pt>
                <c:pt idx="21">
                  <c:v>0.86906189</c:v>
                </c:pt>
                <c:pt idx="22">
                  <c:v>0.92710154</c:v>
                </c:pt>
                <c:pt idx="23">
                  <c:v>0.90788738000000002</c:v>
                </c:pt>
                <c:pt idx="24">
                  <c:v>0.88867320999999999</c:v>
                </c:pt>
                <c:pt idx="25">
                  <c:v>0.81552769999999997</c:v>
                </c:pt>
                <c:pt idx="26">
                  <c:v>0.74238219000000005</c:v>
                </c:pt>
                <c:pt idx="27">
                  <c:v>0.6633424</c:v>
                </c:pt>
                <c:pt idx="28">
                  <c:v>0.58430260000000001</c:v>
                </c:pt>
                <c:pt idx="29">
                  <c:v>0.51324523</c:v>
                </c:pt>
                <c:pt idx="30">
                  <c:v>0.44218786999999998</c:v>
                </c:pt>
                <c:pt idx="31">
                  <c:v>0.34237530999999999</c:v>
                </c:pt>
                <c:pt idx="32">
                  <c:v>0.24256274999999999</c:v>
                </c:pt>
                <c:pt idx="33">
                  <c:v>0.17415581999999999</c:v>
                </c:pt>
                <c:pt idx="34">
                  <c:v>0.10574888</c:v>
                </c:pt>
                <c:pt idx="35">
                  <c:v>9.7889829999999997E-2</c:v>
                </c:pt>
                <c:pt idx="36">
                  <c:v>9.0030780000000005E-2</c:v>
                </c:pt>
                <c:pt idx="37">
                  <c:v>8.9458109999999993E-2</c:v>
                </c:pt>
                <c:pt idx="38">
                  <c:v>8.8885450000000005E-2</c:v>
                </c:pt>
                <c:pt idx="39">
                  <c:v>0.13075088000000001</c:v>
                </c:pt>
                <c:pt idx="40">
                  <c:v>0.17261631999999999</c:v>
                </c:pt>
                <c:pt idx="41">
                  <c:v>0.21633789</c:v>
                </c:pt>
                <c:pt idx="42">
                  <c:v>0.26005945000000003</c:v>
                </c:pt>
                <c:pt idx="43">
                  <c:v>0.30178568</c:v>
                </c:pt>
                <c:pt idx="44">
                  <c:v>0.34351190999999998</c:v>
                </c:pt>
                <c:pt idx="45">
                  <c:v>0.34457917999999998</c:v>
                </c:pt>
                <c:pt idx="46">
                  <c:v>0.34564644999999999</c:v>
                </c:pt>
                <c:pt idx="47">
                  <c:v>0.33333161</c:v>
                </c:pt>
              </c:numCache>
            </c:numRef>
          </c:val>
          <c:smooth val="0"/>
          <c:extLst>
            <c:ext xmlns:c16="http://schemas.microsoft.com/office/drawing/2014/chart" uri="{C3380CC4-5D6E-409C-BE32-E72D297353CC}">
              <c16:uniqueId val="{00000005-5DF6-40F1-8DC5-9F93CEC20F47}"/>
            </c:ext>
          </c:extLst>
        </c:ser>
        <c:dLbls>
          <c:showLegendKey val="0"/>
          <c:showVal val="0"/>
          <c:showCatName val="0"/>
          <c:showSerName val="0"/>
          <c:showPercent val="0"/>
          <c:showBubbleSize val="0"/>
        </c:dLbls>
        <c:smooth val="0"/>
        <c:axId val="987450783"/>
        <c:axId val="987453183"/>
      </c:lineChart>
      <c:catAx>
        <c:axId val="98745078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87453183"/>
        <c:crosses val="autoZero"/>
        <c:auto val="1"/>
        <c:lblAlgn val="ctr"/>
        <c:lblOffset val="100"/>
        <c:noMultiLvlLbl val="0"/>
      </c:catAx>
      <c:valAx>
        <c:axId val="987453183"/>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874507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2"/>
          <c:order val="1"/>
          <c:tx>
            <c:strRef>
              <c:f>'AG_Profile_kW '!$H$109</c:f>
              <c:strCache>
                <c:ptCount val="1"/>
                <c:pt idx="0">
                  <c:v>Peak time contribution</c:v>
                </c:pt>
              </c:strCache>
            </c:strRef>
          </c:tx>
          <c:spPr>
            <a:solidFill>
              <a:schemeClr val="accent3"/>
            </a:solidFill>
            <a:ln>
              <a:noFill/>
            </a:ln>
            <a:effectLst/>
          </c:spPr>
          <c:invertIfNegative val="0"/>
          <c:cat>
            <c:numRef>
              <c:f>'AG_Profile_kW '!$I$106:$BD$106</c:f>
              <c:numCache>
                <c:formatCode>h:mm</c:formatCode>
                <c:ptCount val="48"/>
                <c:pt idx="0">
                  <c:v>0</c:v>
                </c:pt>
                <c:pt idx="1">
                  <c:v>2.0833333333333332E-2</c:v>
                </c:pt>
                <c:pt idx="2">
                  <c:v>4.1666666666666699E-2</c:v>
                </c:pt>
                <c:pt idx="3">
                  <c:v>6.25E-2</c:v>
                </c:pt>
                <c:pt idx="4">
                  <c:v>8.3333333333333301E-2</c:v>
                </c:pt>
                <c:pt idx="5">
                  <c:v>0.104166666666667</c:v>
                </c:pt>
                <c:pt idx="6">
                  <c:v>0.125</c:v>
                </c:pt>
                <c:pt idx="7">
                  <c:v>0.14583333333333301</c:v>
                </c:pt>
                <c:pt idx="8">
                  <c:v>0.16666666666666699</c:v>
                </c:pt>
                <c:pt idx="9">
                  <c:v>0.1875</c:v>
                </c:pt>
                <c:pt idx="10">
                  <c:v>0.20833333333333301</c:v>
                </c:pt>
                <c:pt idx="11">
                  <c:v>0.22916666666666666</c:v>
                </c:pt>
                <c:pt idx="12">
                  <c:v>0.25</c:v>
                </c:pt>
                <c:pt idx="13">
                  <c:v>0.27083333333333298</c:v>
                </c:pt>
                <c:pt idx="14">
                  <c:v>0.29166666666666702</c:v>
                </c:pt>
                <c:pt idx="15">
                  <c:v>0.3125</c:v>
                </c:pt>
                <c:pt idx="16">
                  <c:v>0.33333333333333298</c:v>
                </c:pt>
                <c:pt idx="17">
                  <c:v>0.35416666666666702</c:v>
                </c:pt>
                <c:pt idx="18">
                  <c:v>0.375</c:v>
                </c:pt>
                <c:pt idx="19">
                  <c:v>0.39583333333333298</c:v>
                </c:pt>
                <c:pt idx="20">
                  <c:v>0.41666666666666702</c:v>
                </c:pt>
                <c:pt idx="21">
                  <c:v>0.4375</c:v>
                </c:pt>
                <c:pt idx="22">
                  <c:v>0.45833333333333298</c:v>
                </c:pt>
                <c:pt idx="23">
                  <c:v>0.47916666666666702</c:v>
                </c:pt>
                <c:pt idx="24">
                  <c:v>0.5</c:v>
                </c:pt>
                <c:pt idx="25">
                  <c:v>0.52083333333333304</c:v>
                </c:pt>
                <c:pt idx="26">
                  <c:v>0.54166666666666696</c:v>
                </c:pt>
                <c:pt idx="27">
                  <c:v>0.5625</c:v>
                </c:pt>
                <c:pt idx="28">
                  <c:v>0.58333333333333304</c:v>
                </c:pt>
                <c:pt idx="29">
                  <c:v>0.60416666666666696</c:v>
                </c:pt>
                <c:pt idx="30">
                  <c:v>0.625</c:v>
                </c:pt>
                <c:pt idx="31">
                  <c:v>0.64583333333333304</c:v>
                </c:pt>
                <c:pt idx="32">
                  <c:v>0.66666666666666696</c:v>
                </c:pt>
                <c:pt idx="33">
                  <c:v>0.6875</c:v>
                </c:pt>
                <c:pt idx="34">
                  <c:v>0.70833333333333304</c:v>
                </c:pt>
                <c:pt idx="35">
                  <c:v>0.72916666666666696</c:v>
                </c:pt>
                <c:pt idx="36">
                  <c:v>0.75</c:v>
                </c:pt>
                <c:pt idx="37">
                  <c:v>0.77083333333333304</c:v>
                </c:pt>
                <c:pt idx="38">
                  <c:v>0.79166666666666696</c:v>
                </c:pt>
                <c:pt idx="39">
                  <c:v>0.8125</c:v>
                </c:pt>
                <c:pt idx="40">
                  <c:v>0.83333333333333304</c:v>
                </c:pt>
                <c:pt idx="41">
                  <c:v>0.85416666666666696</c:v>
                </c:pt>
                <c:pt idx="42">
                  <c:v>0.875</c:v>
                </c:pt>
                <c:pt idx="43">
                  <c:v>0.89583333333333304</c:v>
                </c:pt>
                <c:pt idx="44">
                  <c:v>0.91666666666666696</c:v>
                </c:pt>
                <c:pt idx="45">
                  <c:v>0.9375</c:v>
                </c:pt>
                <c:pt idx="46">
                  <c:v>0.95833333333333304</c:v>
                </c:pt>
                <c:pt idx="47">
                  <c:v>0.97916666666666696</c:v>
                </c:pt>
              </c:numCache>
            </c:numRef>
          </c:cat>
          <c:val>
            <c:numRef>
              <c:f>'AG_Profile_kW '!$I$109:$BD$109</c:f>
              <c:numCache>
                <c:formatCode>General</c:formatCode>
                <c:ptCount val="4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0.6</c:v>
                </c:pt>
                <c:pt idx="37">
                  <c:v>0.75</c:v>
                </c:pt>
                <c:pt idx="38">
                  <c:v>1</c:v>
                </c:pt>
                <c:pt idx="39">
                  <c:v>1</c:v>
                </c:pt>
                <c:pt idx="40">
                  <c:v>0.5</c:v>
                </c:pt>
                <c:pt idx="41">
                  <c:v>0.25</c:v>
                </c:pt>
                <c:pt idx="42">
                  <c:v>0</c:v>
                </c:pt>
                <c:pt idx="43">
                  <c:v>0</c:v>
                </c:pt>
                <c:pt idx="44">
                  <c:v>0</c:v>
                </c:pt>
                <c:pt idx="45">
                  <c:v>0</c:v>
                </c:pt>
                <c:pt idx="46">
                  <c:v>0</c:v>
                </c:pt>
                <c:pt idx="47">
                  <c:v>0</c:v>
                </c:pt>
              </c:numCache>
            </c:numRef>
          </c:val>
          <c:extLst>
            <c:ext xmlns:c16="http://schemas.microsoft.com/office/drawing/2014/chart" uri="{C3380CC4-5D6E-409C-BE32-E72D297353CC}">
              <c16:uniqueId val="{00000002-201D-4080-9E22-DD74F721C771}"/>
            </c:ext>
          </c:extLst>
        </c:ser>
        <c:dLbls>
          <c:showLegendKey val="0"/>
          <c:showVal val="0"/>
          <c:showCatName val="0"/>
          <c:showSerName val="0"/>
          <c:showPercent val="0"/>
          <c:showBubbleSize val="0"/>
        </c:dLbls>
        <c:gapWidth val="150"/>
        <c:overlap val="100"/>
        <c:axId val="1617786239"/>
        <c:axId val="1617801599"/>
      </c:barChart>
      <c:lineChart>
        <c:grouping val="standard"/>
        <c:varyColors val="0"/>
        <c:ser>
          <c:idx val="0"/>
          <c:order val="0"/>
          <c:tx>
            <c:strRef>
              <c:f>'AG_Profile_kW '!$H$107</c:f>
              <c:strCache>
                <c:ptCount val="1"/>
                <c:pt idx="0">
                  <c:v>2029-30 Weekday ResShaped   kW per Vehicle</c:v>
                </c:pt>
              </c:strCache>
            </c:strRef>
          </c:tx>
          <c:spPr>
            <a:ln w="28575" cap="rnd">
              <a:solidFill>
                <a:schemeClr val="accent1"/>
              </a:solidFill>
              <a:round/>
            </a:ln>
            <a:effectLst/>
          </c:spPr>
          <c:marker>
            <c:symbol val="none"/>
          </c:marker>
          <c:cat>
            <c:numRef>
              <c:f>'AG_Profile_kW '!$I$106:$BD$106</c:f>
              <c:numCache>
                <c:formatCode>h:mm</c:formatCode>
                <c:ptCount val="48"/>
                <c:pt idx="0">
                  <c:v>0</c:v>
                </c:pt>
                <c:pt idx="1">
                  <c:v>2.0833333333333332E-2</c:v>
                </c:pt>
                <c:pt idx="2">
                  <c:v>4.1666666666666699E-2</c:v>
                </c:pt>
                <c:pt idx="3">
                  <c:v>6.25E-2</c:v>
                </c:pt>
                <c:pt idx="4">
                  <c:v>8.3333333333333301E-2</c:v>
                </c:pt>
                <c:pt idx="5">
                  <c:v>0.104166666666667</c:v>
                </c:pt>
                <c:pt idx="6">
                  <c:v>0.125</c:v>
                </c:pt>
                <c:pt idx="7">
                  <c:v>0.14583333333333301</c:v>
                </c:pt>
                <c:pt idx="8">
                  <c:v>0.16666666666666699</c:v>
                </c:pt>
                <c:pt idx="9">
                  <c:v>0.1875</c:v>
                </c:pt>
                <c:pt idx="10">
                  <c:v>0.20833333333333301</c:v>
                </c:pt>
                <c:pt idx="11">
                  <c:v>0.22916666666666666</c:v>
                </c:pt>
                <c:pt idx="12">
                  <c:v>0.25</c:v>
                </c:pt>
                <c:pt idx="13">
                  <c:v>0.27083333333333298</c:v>
                </c:pt>
                <c:pt idx="14">
                  <c:v>0.29166666666666702</c:v>
                </c:pt>
                <c:pt idx="15">
                  <c:v>0.3125</c:v>
                </c:pt>
                <c:pt idx="16">
                  <c:v>0.33333333333333298</c:v>
                </c:pt>
                <c:pt idx="17">
                  <c:v>0.35416666666666702</c:v>
                </c:pt>
                <c:pt idx="18">
                  <c:v>0.375</c:v>
                </c:pt>
                <c:pt idx="19">
                  <c:v>0.39583333333333298</c:v>
                </c:pt>
                <c:pt idx="20">
                  <c:v>0.41666666666666702</c:v>
                </c:pt>
                <c:pt idx="21">
                  <c:v>0.4375</c:v>
                </c:pt>
                <c:pt idx="22">
                  <c:v>0.45833333333333298</c:v>
                </c:pt>
                <c:pt idx="23">
                  <c:v>0.47916666666666702</c:v>
                </c:pt>
                <c:pt idx="24">
                  <c:v>0.5</c:v>
                </c:pt>
                <c:pt idx="25">
                  <c:v>0.52083333333333304</c:v>
                </c:pt>
                <c:pt idx="26">
                  <c:v>0.54166666666666696</c:v>
                </c:pt>
                <c:pt idx="27">
                  <c:v>0.5625</c:v>
                </c:pt>
                <c:pt idx="28">
                  <c:v>0.58333333333333304</c:v>
                </c:pt>
                <c:pt idx="29">
                  <c:v>0.60416666666666696</c:v>
                </c:pt>
                <c:pt idx="30">
                  <c:v>0.625</c:v>
                </c:pt>
                <c:pt idx="31">
                  <c:v>0.64583333333333304</c:v>
                </c:pt>
                <c:pt idx="32">
                  <c:v>0.66666666666666696</c:v>
                </c:pt>
                <c:pt idx="33">
                  <c:v>0.6875</c:v>
                </c:pt>
                <c:pt idx="34">
                  <c:v>0.70833333333333304</c:v>
                </c:pt>
                <c:pt idx="35">
                  <c:v>0.72916666666666696</c:v>
                </c:pt>
                <c:pt idx="36">
                  <c:v>0.75</c:v>
                </c:pt>
                <c:pt idx="37">
                  <c:v>0.77083333333333304</c:v>
                </c:pt>
                <c:pt idx="38">
                  <c:v>0.79166666666666696</c:v>
                </c:pt>
                <c:pt idx="39">
                  <c:v>0.8125</c:v>
                </c:pt>
                <c:pt idx="40">
                  <c:v>0.83333333333333304</c:v>
                </c:pt>
                <c:pt idx="41">
                  <c:v>0.85416666666666696</c:v>
                </c:pt>
                <c:pt idx="42">
                  <c:v>0.875</c:v>
                </c:pt>
                <c:pt idx="43">
                  <c:v>0.89583333333333304</c:v>
                </c:pt>
                <c:pt idx="44">
                  <c:v>0.91666666666666696</c:v>
                </c:pt>
                <c:pt idx="45">
                  <c:v>0.9375</c:v>
                </c:pt>
                <c:pt idx="46">
                  <c:v>0.95833333333333304</c:v>
                </c:pt>
                <c:pt idx="47">
                  <c:v>0.97916666666666696</c:v>
                </c:pt>
              </c:numCache>
            </c:numRef>
          </c:cat>
          <c:val>
            <c:numRef>
              <c:f>'AG_Profile_kW '!$I$107:$BD$107</c:f>
              <c:numCache>
                <c:formatCode>_(* #,##0.00_);_(* \(#,##0.00\);_(* "-"??_);_(@_)</c:formatCode>
                <c:ptCount val="48"/>
                <c:pt idx="0">
                  <c:v>0.35045048666370615</c:v>
                </c:pt>
                <c:pt idx="1">
                  <c:v>0.32548639793304623</c:v>
                </c:pt>
                <c:pt idx="2">
                  <c:v>0.30052230347774139</c:v>
                </c:pt>
                <c:pt idx="3">
                  <c:v>0.27017432865383034</c:v>
                </c:pt>
                <c:pt idx="4">
                  <c:v>0.23982634789715598</c:v>
                </c:pt>
                <c:pt idx="5">
                  <c:v>0.20966735737305955</c:v>
                </c:pt>
                <c:pt idx="6">
                  <c:v>0.17950837115116544</c:v>
                </c:pt>
                <c:pt idx="7">
                  <c:v>0.15464455770702115</c:v>
                </c:pt>
                <c:pt idx="8">
                  <c:v>0.12978074412773055</c:v>
                </c:pt>
                <c:pt idx="9">
                  <c:v>0.11543827346058308</c:v>
                </c:pt>
                <c:pt idx="10">
                  <c:v>0.10109580417902921</c:v>
                </c:pt>
                <c:pt idx="11">
                  <c:v>0.10600778515935205</c:v>
                </c:pt>
                <c:pt idx="12">
                  <c:v>0.11091976765730557</c:v>
                </c:pt>
                <c:pt idx="13">
                  <c:v>0.13965589807641679</c:v>
                </c:pt>
                <c:pt idx="14">
                  <c:v>0.16839203320276294</c:v>
                </c:pt>
                <c:pt idx="15">
                  <c:v>0.2077253638532926</c:v>
                </c:pt>
                <c:pt idx="16">
                  <c:v>0.24705869550631573</c:v>
                </c:pt>
                <c:pt idx="17">
                  <c:v>0.29197657204828931</c:v>
                </c:pt>
                <c:pt idx="18">
                  <c:v>0.33689444903900767</c:v>
                </c:pt>
                <c:pt idx="19">
                  <c:v>0.377497385484929</c:v>
                </c:pt>
                <c:pt idx="20">
                  <c:v>0.41810032427721772</c:v>
                </c:pt>
                <c:pt idx="21">
                  <c:v>0.43808008058306191</c:v>
                </c:pt>
                <c:pt idx="22">
                  <c:v>0.45805983401547257</c:v>
                </c:pt>
                <c:pt idx="23">
                  <c:v>0.45608869556329851</c:v>
                </c:pt>
                <c:pt idx="24">
                  <c:v>0.45411755567341483</c:v>
                </c:pt>
                <c:pt idx="25">
                  <c:v>0.43936529164245103</c:v>
                </c:pt>
                <c:pt idx="26">
                  <c:v>0.42461302610217894</c:v>
                </c:pt>
                <c:pt idx="27">
                  <c:v>0.40923918140519716</c:v>
                </c:pt>
                <c:pt idx="28">
                  <c:v>0.39386533702593218</c:v>
                </c:pt>
                <c:pt idx="29">
                  <c:v>0.38141723996566318</c:v>
                </c:pt>
                <c:pt idx="30">
                  <c:v>0.3689691438621881</c:v>
                </c:pt>
                <c:pt idx="31">
                  <c:v>0.35718048401738911</c:v>
                </c:pt>
                <c:pt idx="32">
                  <c:v>0.34539182190401457</c:v>
                </c:pt>
                <c:pt idx="33">
                  <c:v>0.34010546245820272</c:v>
                </c:pt>
                <c:pt idx="34">
                  <c:v>0.33481910498651524</c:v>
                </c:pt>
                <c:pt idx="35">
                  <c:v>0.34160876363962622</c:v>
                </c:pt>
                <c:pt idx="36">
                  <c:v>0.34839842358303796</c:v>
                </c:pt>
                <c:pt idx="37">
                  <c:v>0.36249606797641143</c:v>
                </c:pt>
                <c:pt idx="38">
                  <c:v>0.37659370885272003</c:v>
                </c:pt>
                <c:pt idx="39">
                  <c:v>0.40023316722427066</c:v>
                </c:pt>
                <c:pt idx="40">
                  <c:v>0.42387262525898195</c:v>
                </c:pt>
                <c:pt idx="41">
                  <c:v>0.43356042642244419</c:v>
                </c:pt>
                <c:pt idx="42">
                  <c:v>0.44324823482534581</c:v>
                </c:pt>
                <c:pt idx="43">
                  <c:v>0.43879928263665935</c:v>
                </c:pt>
                <c:pt idx="44">
                  <c:v>0.43435033210576435</c:v>
                </c:pt>
                <c:pt idx="45">
                  <c:v>0.41445662071675615</c:v>
                </c:pt>
                <c:pt idx="46">
                  <c:v>0.39456290902271374</c:v>
                </c:pt>
                <c:pt idx="47">
                  <c:v>0.37250669849781637</c:v>
                </c:pt>
              </c:numCache>
            </c:numRef>
          </c:val>
          <c:smooth val="0"/>
          <c:extLst>
            <c:ext xmlns:c16="http://schemas.microsoft.com/office/drawing/2014/chart" uri="{C3380CC4-5D6E-409C-BE32-E72D297353CC}">
              <c16:uniqueId val="{00000000-201D-4080-9E22-DD74F721C771}"/>
            </c:ext>
          </c:extLst>
        </c:ser>
        <c:dLbls>
          <c:showLegendKey val="0"/>
          <c:showVal val="0"/>
          <c:showCatName val="0"/>
          <c:showSerName val="0"/>
          <c:showPercent val="0"/>
          <c:showBubbleSize val="0"/>
        </c:dLbls>
        <c:marker val="1"/>
        <c:smooth val="0"/>
        <c:axId val="1760134288"/>
        <c:axId val="1760136688"/>
      </c:lineChart>
      <c:catAx>
        <c:axId val="1760134288"/>
        <c:scaling>
          <c:orientation val="minMax"/>
        </c:scaling>
        <c:delete val="0"/>
        <c:axPos val="b"/>
        <c:title>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h:mm"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60136688"/>
        <c:crosses val="autoZero"/>
        <c:auto val="1"/>
        <c:lblAlgn val="ctr"/>
        <c:lblOffset val="100"/>
        <c:noMultiLvlLbl val="0"/>
      </c:catAx>
      <c:valAx>
        <c:axId val="176013668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kW per Vehicle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60134288"/>
        <c:crosses val="autoZero"/>
        <c:crossBetween val="between"/>
      </c:valAx>
      <c:valAx>
        <c:axId val="1617801599"/>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Contribution</a:t>
                </a:r>
                <a:r>
                  <a:rPr lang="en-AU" baseline="0"/>
                  <a:t> to peak</a:t>
                </a:r>
                <a:endParaRPr lang="en-AU"/>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7786239"/>
        <c:crosses val="max"/>
        <c:crossBetween val="between"/>
      </c:valAx>
      <c:catAx>
        <c:axId val="1617786239"/>
        <c:scaling>
          <c:orientation val="minMax"/>
        </c:scaling>
        <c:delete val="1"/>
        <c:axPos val="b"/>
        <c:numFmt formatCode="h:mm" sourceLinked="1"/>
        <c:majorTickMark val="out"/>
        <c:minorTickMark val="none"/>
        <c:tickLblPos val="nextTo"/>
        <c:crossAx val="1617801599"/>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2" Type="http://schemas.openxmlformats.org/officeDocument/2006/relationships/chart" Target="../charts/chart3.xml"/><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1" Type="http://schemas.openxmlformats.org/officeDocument/2006/relationships/chart" Target="../charts/chart4.xml"/></Relationships>
</file>

<file path=xl/drawings/_rels/drawing5.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chart" Target="../charts/chart5.xml"/></Relationships>
</file>

<file path=xl/drawings/_rels/drawing6.xml.rels><?xml version="1.0" encoding="UTF-8" standalone="yes"?>
<Relationships xmlns="http://schemas.openxmlformats.org/package/2006/relationships"><Relationship Id="rId3" Type="http://schemas.openxmlformats.org/officeDocument/2006/relationships/chart" Target="../charts/chart10.xml"/><Relationship Id="rId2" Type="http://schemas.openxmlformats.org/officeDocument/2006/relationships/chart" Target="../charts/chart9.xml"/><Relationship Id="rId1" Type="http://schemas.openxmlformats.org/officeDocument/2006/relationships/chart" Target="../charts/chart8.xml"/></Relationships>
</file>

<file path=xl/drawings/_rels/drawing8.xml.rels><?xml version="1.0" encoding="UTF-8" standalone="yes"?>
<Relationships xmlns="http://schemas.openxmlformats.org/package/2006/relationships"><Relationship Id="rId1" Type="http://schemas.openxmlformats.org/officeDocument/2006/relationships/chart" Target="../charts/chart11.xml"/></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38</xdr:row>
      <xdr:rowOff>125189</xdr:rowOff>
    </xdr:from>
    <xdr:to>
      <xdr:col>8</xdr:col>
      <xdr:colOff>377825</xdr:colOff>
      <xdr:row>39</xdr:row>
      <xdr:rowOff>25400</xdr:rowOff>
    </xdr:to>
    <xdr:pic>
      <xdr:nvPicPr>
        <xdr:cNvPr id="2" name="image2.png">
          <a:extLst>
            <a:ext uri="{FF2B5EF4-FFF2-40B4-BE49-F238E27FC236}">
              <a16:creationId xmlns:a16="http://schemas.microsoft.com/office/drawing/2014/main" id="{830F1D46-5339-4D68-AA4C-7784EB68104D}"/>
            </a:ext>
          </a:extLst>
        </xdr:cNvPr>
        <xdr:cNvPicPr>
          <a:picLocks noChangeAspect="1"/>
        </xdr:cNvPicPr>
      </xdr:nvPicPr>
      <xdr:blipFill>
        <a:blip xmlns:r="http://schemas.openxmlformats.org/officeDocument/2006/relationships" r:embed="rId1" cstate="print"/>
        <a:stretch>
          <a:fillRect/>
        </a:stretch>
      </xdr:blipFill>
      <xdr:spPr>
        <a:xfrm>
          <a:off x="9525" y="7364189"/>
          <a:ext cx="4921250" cy="81186"/>
        </a:xfrm>
        <a:prstGeom prst="rect">
          <a:avLst/>
        </a:prstGeom>
      </xdr:spPr>
    </xdr:pic>
    <xdr:clientData/>
  </xdr:twoCellAnchor>
  <xdr:twoCellAnchor>
    <xdr:from>
      <xdr:col>6</xdr:col>
      <xdr:colOff>231140</xdr:colOff>
      <xdr:row>36</xdr:row>
      <xdr:rowOff>27940</xdr:rowOff>
    </xdr:from>
    <xdr:to>
      <xdr:col>8</xdr:col>
      <xdr:colOff>197485</xdr:colOff>
      <xdr:row>37</xdr:row>
      <xdr:rowOff>169545</xdr:rowOff>
    </xdr:to>
    <xdr:grpSp>
      <xdr:nvGrpSpPr>
        <xdr:cNvPr id="3" name="Group 2">
          <a:extLst>
            <a:ext uri="{FF2B5EF4-FFF2-40B4-BE49-F238E27FC236}">
              <a16:creationId xmlns:a16="http://schemas.microsoft.com/office/drawing/2014/main" id="{30C58392-B6C0-4370-8A46-408607C6FDA5}"/>
            </a:ext>
          </a:extLst>
        </xdr:cNvPr>
        <xdr:cNvGrpSpPr>
          <a:grpSpLocks/>
        </xdr:cNvGrpSpPr>
      </xdr:nvGrpSpPr>
      <xdr:grpSpPr bwMode="auto">
        <a:xfrm>
          <a:off x="3818890" y="6498590"/>
          <a:ext cx="1287145" cy="319405"/>
          <a:chOff x="8854" y="75"/>
          <a:chExt cx="1867" cy="513"/>
        </a:xfrm>
      </xdr:grpSpPr>
      <xdr:sp macro="" textlink="">
        <xdr:nvSpPr>
          <xdr:cNvPr id="4" name="AutoShape 22">
            <a:extLst>
              <a:ext uri="{FF2B5EF4-FFF2-40B4-BE49-F238E27FC236}">
                <a16:creationId xmlns:a16="http://schemas.microsoft.com/office/drawing/2014/main" id="{8DABDBE4-237A-5527-0985-BCE2B85400DD}"/>
              </a:ext>
            </a:extLst>
          </xdr:cNvPr>
          <xdr:cNvSpPr>
            <a:spLocks/>
          </xdr:cNvSpPr>
        </xdr:nvSpPr>
        <xdr:spPr bwMode="auto">
          <a:xfrm>
            <a:off x="9412" y="153"/>
            <a:ext cx="1309" cy="391"/>
          </a:xfrm>
          <a:custGeom>
            <a:avLst/>
            <a:gdLst>
              <a:gd name="T0" fmla="+- 0 9663 9412"/>
              <a:gd name="T1" fmla="*/ T0 w 1309"/>
              <a:gd name="T2" fmla="+- 0 391 154"/>
              <a:gd name="T3" fmla="*/ 391 h 391"/>
              <a:gd name="T4" fmla="+- 0 9504 9412"/>
              <a:gd name="T5" fmla="*/ T4 w 1309"/>
              <a:gd name="T6" fmla="+- 0 346 154"/>
              <a:gd name="T7" fmla="*/ 346 h 391"/>
              <a:gd name="T8" fmla="+- 0 9585 9412"/>
              <a:gd name="T9" fmla="*/ T8 w 1309"/>
              <a:gd name="T10" fmla="+- 0 188 154"/>
              <a:gd name="T11" fmla="*/ 188 h 391"/>
              <a:gd name="T12" fmla="+- 0 9413 9412"/>
              <a:gd name="T13" fmla="*/ T12 w 1309"/>
              <a:gd name="T14" fmla="+- 0 445 154"/>
              <a:gd name="T15" fmla="*/ 445 h 391"/>
              <a:gd name="T16" fmla="+- 0 9467 9412"/>
              <a:gd name="T17" fmla="*/ T16 w 1309"/>
              <a:gd name="T18" fmla="+- 0 452 154"/>
              <a:gd name="T19" fmla="*/ 452 h 391"/>
              <a:gd name="T20" fmla="+- 0 9625 9412"/>
              <a:gd name="T21" fmla="*/ T20 w 1309"/>
              <a:gd name="T22" fmla="+- 0 452 154"/>
              <a:gd name="T23" fmla="*/ 452 h 391"/>
              <a:gd name="T24" fmla="+- 0 9878 9412"/>
              <a:gd name="T25" fmla="*/ T24 w 1309"/>
              <a:gd name="T26" fmla="+- 0 255 154"/>
              <a:gd name="T27" fmla="*/ 255 h 391"/>
              <a:gd name="T28" fmla="+- 0 9816 9412"/>
              <a:gd name="T29" fmla="*/ T28 w 1309"/>
              <a:gd name="T30" fmla="+- 0 397 154"/>
              <a:gd name="T31" fmla="*/ 397 h 391"/>
              <a:gd name="T32" fmla="+- 0 9743 9412"/>
              <a:gd name="T33" fmla="*/ T32 w 1309"/>
              <a:gd name="T34" fmla="+- 0 383 154"/>
              <a:gd name="T35" fmla="*/ 383 h 391"/>
              <a:gd name="T36" fmla="+- 0 9688 9412"/>
              <a:gd name="T37" fmla="*/ T36 w 1309"/>
              <a:gd name="T38" fmla="+- 0 259 154"/>
              <a:gd name="T39" fmla="*/ 259 h 391"/>
              <a:gd name="T40" fmla="+- 0 9763 9412"/>
              <a:gd name="T41" fmla="*/ T40 w 1309"/>
              <a:gd name="T42" fmla="+- 0 460 154"/>
              <a:gd name="T43" fmla="*/ 460 h 391"/>
              <a:gd name="T44" fmla="+- 0 9831 9412"/>
              <a:gd name="T45" fmla="*/ T44 w 1309"/>
              <a:gd name="T46" fmla="+- 0 426 154"/>
              <a:gd name="T47" fmla="*/ 426 h 391"/>
              <a:gd name="T48" fmla="+- 0 9882 9412"/>
              <a:gd name="T49" fmla="*/ T48 w 1309"/>
              <a:gd name="T50" fmla="+- 0 259 154"/>
              <a:gd name="T51" fmla="*/ 259 h 391"/>
              <a:gd name="T52" fmla="+- 0 10000 9412"/>
              <a:gd name="T53" fmla="*/ T52 w 1309"/>
              <a:gd name="T54" fmla="+- 0 337 154"/>
              <a:gd name="T55" fmla="*/ 337 h 391"/>
              <a:gd name="T56" fmla="+- 0 9954 9412"/>
              <a:gd name="T57" fmla="*/ T56 w 1309"/>
              <a:gd name="T58" fmla="+- 0 295 154"/>
              <a:gd name="T59" fmla="*/ 295 h 391"/>
              <a:gd name="T60" fmla="+- 0 10016 9412"/>
              <a:gd name="T61" fmla="*/ T60 w 1309"/>
              <a:gd name="T62" fmla="+- 0 297 154"/>
              <a:gd name="T63" fmla="*/ 297 h 391"/>
              <a:gd name="T64" fmla="+- 0 10036 9412"/>
              <a:gd name="T65" fmla="*/ T64 w 1309"/>
              <a:gd name="T66" fmla="+- 0 263 154"/>
              <a:gd name="T67" fmla="*/ 263 h 391"/>
              <a:gd name="T68" fmla="+- 0 9979 9412"/>
              <a:gd name="T69" fmla="*/ T68 w 1309"/>
              <a:gd name="T70" fmla="+- 0 250 154"/>
              <a:gd name="T71" fmla="*/ 250 h 391"/>
              <a:gd name="T72" fmla="+- 0 9906 9412"/>
              <a:gd name="T73" fmla="*/ T72 w 1309"/>
              <a:gd name="T74" fmla="+- 0 330 154"/>
              <a:gd name="T75" fmla="*/ 330 h 391"/>
              <a:gd name="T76" fmla="+- 0 9984 9412"/>
              <a:gd name="T77" fmla="*/ T76 w 1309"/>
              <a:gd name="T78" fmla="+- 0 385 154"/>
              <a:gd name="T79" fmla="*/ 385 h 391"/>
              <a:gd name="T80" fmla="+- 0 9963 9412"/>
              <a:gd name="T81" fmla="*/ T80 w 1309"/>
              <a:gd name="T82" fmla="+- 0 421 154"/>
              <a:gd name="T83" fmla="*/ 421 h 391"/>
              <a:gd name="T84" fmla="+- 0 9910 9412"/>
              <a:gd name="T85" fmla="*/ T84 w 1309"/>
              <a:gd name="T86" fmla="+- 0 408 154"/>
              <a:gd name="T87" fmla="*/ 408 h 391"/>
              <a:gd name="T88" fmla="+- 0 9923 9412"/>
              <a:gd name="T89" fmla="*/ T88 w 1309"/>
              <a:gd name="T90" fmla="+- 0 454 154"/>
              <a:gd name="T91" fmla="*/ 454 h 391"/>
              <a:gd name="T92" fmla="+- 0 10022 9412"/>
              <a:gd name="T93" fmla="*/ T92 w 1309"/>
              <a:gd name="T94" fmla="+- 0 446 154"/>
              <a:gd name="T95" fmla="*/ 446 h 391"/>
              <a:gd name="T96" fmla="+- 0 10219 9412"/>
              <a:gd name="T97" fmla="*/ T96 w 1309"/>
              <a:gd name="T98" fmla="+- 0 255 154"/>
              <a:gd name="T99" fmla="*/ 255 h 391"/>
              <a:gd name="T100" fmla="+- 0 10210 9412"/>
              <a:gd name="T101" fmla="*/ T100 w 1309"/>
              <a:gd name="T102" fmla="+- 0 378 154"/>
              <a:gd name="T103" fmla="*/ 378 h 391"/>
              <a:gd name="T104" fmla="+- 0 10128 9412"/>
              <a:gd name="T105" fmla="*/ T104 w 1309"/>
              <a:gd name="T106" fmla="+- 0 396 154"/>
              <a:gd name="T107" fmla="*/ 396 h 391"/>
              <a:gd name="T108" fmla="+- 0 10128 9412"/>
              <a:gd name="T109" fmla="*/ T108 w 1309"/>
              <a:gd name="T110" fmla="+- 0 310 154"/>
              <a:gd name="T111" fmla="*/ 310 h 391"/>
              <a:gd name="T112" fmla="+- 0 10210 9412"/>
              <a:gd name="T113" fmla="*/ T112 w 1309"/>
              <a:gd name="T114" fmla="+- 0 328 154"/>
              <a:gd name="T115" fmla="*/ 328 h 391"/>
              <a:gd name="T116" fmla="+- 0 10169 9412"/>
              <a:gd name="T117" fmla="*/ T116 w 1309"/>
              <a:gd name="T118" fmla="+- 0 252 154"/>
              <a:gd name="T119" fmla="*/ 252 h 391"/>
              <a:gd name="T120" fmla="+- 0 10060 9412"/>
              <a:gd name="T121" fmla="*/ T120 w 1309"/>
              <a:gd name="T122" fmla="+- 0 352 154"/>
              <a:gd name="T123" fmla="*/ 352 h 391"/>
              <a:gd name="T124" fmla="+- 0 10168 9412"/>
              <a:gd name="T125" fmla="*/ T124 w 1309"/>
              <a:gd name="T126" fmla="+- 0 454 154"/>
              <a:gd name="T127" fmla="*/ 454 h 391"/>
              <a:gd name="T128" fmla="+- 0 10213 9412"/>
              <a:gd name="T129" fmla="*/ T128 w 1309"/>
              <a:gd name="T130" fmla="+- 0 441 154"/>
              <a:gd name="T131" fmla="*/ 441 h 391"/>
              <a:gd name="T132" fmla="+- 0 10129 9412"/>
              <a:gd name="T133" fmla="*/ T132 w 1309"/>
              <a:gd name="T134" fmla="+- 0 501 154"/>
              <a:gd name="T135" fmla="*/ 501 h 391"/>
              <a:gd name="T136" fmla="+- 0 10084 9412"/>
              <a:gd name="T137" fmla="*/ T136 w 1309"/>
              <a:gd name="T138" fmla="+- 0 491 154"/>
              <a:gd name="T139" fmla="*/ 491 h 391"/>
              <a:gd name="T140" fmla="+- 0 10092 9412"/>
              <a:gd name="T141" fmla="*/ T140 w 1309"/>
              <a:gd name="T142" fmla="+- 0 533 154"/>
              <a:gd name="T143" fmla="*/ 533 h 391"/>
              <a:gd name="T144" fmla="+- 0 10202 9412"/>
              <a:gd name="T145" fmla="*/ T144 w 1309"/>
              <a:gd name="T146" fmla="+- 0 538 154"/>
              <a:gd name="T147" fmla="*/ 538 h 391"/>
              <a:gd name="T148" fmla="+- 0 10267 9412"/>
              <a:gd name="T149" fmla="*/ T148 w 1309"/>
              <a:gd name="T150" fmla="+- 0 426 154"/>
              <a:gd name="T151" fmla="*/ 426 h 391"/>
              <a:gd name="T152" fmla="+- 0 10422 9412"/>
              <a:gd name="T153" fmla="*/ T152 w 1309"/>
              <a:gd name="T154" fmla="+- 0 256 154"/>
              <a:gd name="T155" fmla="*/ 256 h 391"/>
              <a:gd name="T156" fmla="+- 0 10380 9412"/>
              <a:gd name="T157" fmla="*/ T156 w 1309"/>
              <a:gd name="T158" fmla="+- 0 252 154"/>
              <a:gd name="T159" fmla="*/ 252 h 391"/>
              <a:gd name="T160" fmla="+- 0 10343 9412"/>
              <a:gd name="T161" fmla="*/ T160 w 1309"/>
              <a:gd name="T162" fmla="+- 0 259 154"/>
              <a:gd name="T163" fmla="*/ 259 h 391"/>
              <a:gd name="T164" fmla="+- 0 10296 9412"/>
              <a:gd name="T165" fmla="*/ T164 w 1309"/>
              <a:gd name="T166" fmla="+- 0 456 154"/>
              <a:gd name="T167" fmla="*/ 456 h 391"/>
              <a:gd name="T168" fmla="+- 0 10355 9412"/>
              <a:gd name="T169" fmla="*/ T168 w 1309"/>
              <a:gd name="T170" fmla="+- 0 316 154"/>
              <a:gd name="T171" fmla="*/ 316 h 391"/>
              <a:gd name="T172" fmla="+- 0 10418 9412"/>
              <a:gd name="T173" fmla="*/ T172 w 1309"/>
              <a:gd name="T174" fmla="+- 0 298 154"/>
              <a:gd name="T175" fmla="*/ 298 h 391"/>
              <a:gd name="T176" fmla="+- 0 10442 9412"/>
              <a:gd name="T177" fmla="*/ T176 w 1309"/>
              <a:gd name="T178" fmla="+- 0 255 154"/>
              <a:gd name="T179" fmla="*/ 255 h 391"/>
              <a:gd name="T180" fmla="+- 0 10491 9412"/>
              <a:gd name="T181" fmla="*/ T180 w 1309"/>
              <a:gd name="T182" fmla="+- 0 452 154"/>
              <a:gd name="T183" fmla="*/ 452 h 391"/>
              <a:gd name="T184" fmla="+- 0 10476 9412"/>
              <a:gd name="T185" fmla="*/ T184 w 1309"/>
              <a:gd name="T186" fmla="+- 0 158 154"/>
              <a:gd name="T187" fmla="*/ 158 h 391"/>
              <a:gd name="T188" fmla="+- 0 10434 9412"/>
              <a:gd name="T189" fmla="*/ T188 w 1309"/>
              <a:gd name="T190" fmla="+- 0 185 154"/>
              <a:gd name="T191" fmla="*/ 185 h 391"/>
              <a:gd name="T192" fmla="+- 0 10476 9412"/>
              <a:gd name="T193" fmla="*/ T192 w 1309"/>
              <a:gd name="T194" fmla="+- 0 214 154"/>
              <a:gd name="T195" fmla="*/ 214 h 391"/>
              <a:gd name="T196" fmla="+- 0 10717 9412"/>
              <a:gd name="T197" fmla="*/ T196 w 1309"/>
              <a:gd name="T198" fmla="+- 0 154 154"/>
              <a:gd name="T199" fmla="*/ 154 h 391"/>
              <a:gd name="T200" fmla="+- 0 10664 9412"/>
              <a:gd name="T201" fmla="*/ T200 w 1309"/>
              <a:gd name="T202" fmla="+- 0 380 154"/>
              <a:gd name="T203" fmla="*/ 380 h 391"/>
              <a:gd name="T204" fmla="+- 0 10582 9412"/>
              <a:gd name="T205" fmla="*/ T204 w 1309"/>
              <a:gd name="T206" fmla="+- 0 398 154"/>
              <a:gd name="T207" fmla="*/ 398 h 391"/>
              <a:gd name="T208" fmla="+- 0 10597 9412"/>
              <a:gd name="T209" fmla="*/ T208 w 1309"/>
              <a:gd name="T210" fmla="+- 0 297 154"/>
              <a:gd name="T211" fmla="*/ 297 h 391"/>
              <a:gd name="T212" fmla="+- 0 10668 9412"/>
              <a:gd name="T213" fmla="*/ T212 w 1309"/>
              <a:gd name="T214" fmla="+- 0 356 154"/>
              <a:gd name="T215" fmla="*/ 356 h 391"/>
              <a:gd name="T216" fmla="+- 0 10622 9412"/>
              <a:gd name="T217" fmla="*/ T216 w 1309"/>
              <a:gd name="T218" fmla="+- 0 252 154"/>
              <a:gd name="T219" fmla="*/ 252 h 391"/>
              <a:gd name="T220" fmla="+- 0 10515 9412"/>
              <a:gd name="T221" fmla="*/ T220 w 1309"/>
              <a:gd name="T222" fmla="+- 0 352 154"/>
              <a:gd name="T223" fmla="*/ 352 h 391"/>
              <a:gd name="T224" fmla="+- 0 10624 9412"/>
              <a:gd name="T225" fmla="*/ T224 w 1309"/>
              <a:gd name="T226" fmla="+- 0 458 154"/>
              <a:gd name="T227" fmla="*/ 458 h 391"/>
              <a:gd name="T228" fmla="+- 0 10671 9412"/>
              <a:gd name="T229" fmla="*/ T228 w 1309"/>
              <a:gd name="T230" fmla="+- 0 452 154"/>
              <a:gd name="T231" fmla="*/ 452 h 391"/>
              <a:gd name="T232" fmla="+- 0 10721 9412"/>
              <a:gd name="T233" fmla="*/ T232 w 1309"/>
              <a:gd name="T234" fmla="+- 0 418 154"/>
              <a:gd name="T235" fmla="*/ 418 h 391"/>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 ang="0">
                <a:pos x="T141" y="T143"/>
              </a:cxn>
              <a:cxn ang="0">
                <a:pos x="T145" y="T147"/>
              </a:cxn>
              <a:cxn ang="0">
                <a:pos x="T149" y="T151"/>
              </a:cxn>
              <a:cxn ang="0">
                <a:pos x="T153" y="T155"/>
              </a:cxn>
              <a:cxn ang="0">
                <a:pos x="T157" y="T159"/>
              </a:cxn>
              <a:cxn ang="0">
                <a:pos x="T161" y="T163"/>
              </a:cxn>
              <a:cxn ang="0">
                <a:pos x="T165" y="T167"/>
              </a:cxn>
              <a:cxn ang="0">
                <a:pos x="T169" y="T171"/>
              </a:cxn>
              <a:cxn ang="0">
                <a:pos x="T173" y="T175"/>
              </a:cxn>
              <a:cxn ang="0">
                <a:pos x="T177" y="T179"/>
              </a:cxn>
              <a:cxn ang="0">
                <a:pos x="T181" y="T183"/>
              </a:cxn>
              <a:cxn ang="0">
                <a:pos x="T185" y="T187"/>
              </a:cxn>
              <a:cxn ang="0">
                <a:pos x="T189" y="T191"/>
              </a:cxn>
              <a:cxn ang="0">
                <a:pos x="T193" y="T195"/>
              </a:cxn>
              <a:cxn ang="0">
                <a:pos x="T197" y="T199"/>
              </a:cxn>
              <a:cxn ang="0">
                <a:pos x="T201" y="T203"/>
              </a:cxn>
              <a:cxn ang="0">
                <a:pos x="T205" y="T207"/>
              </a:cxn>
              <a:cxn ang="0">
                <a:pos x="T209" y="T211"/>
              </a:cxn>
              <a:cxn ang="0">
                <a:pos x="T213" y="T215"/>
              </a:cxn>
              <a:cxn ang="0">
                <a:pos x="T217" y="T219"/>
              </a:cxn>
              <a:cxn ang="0">
                <a:pos x="T221" y="T223"/>
              </a:cxn>
              <a:cxn ang="0">
                <a:pos x="T225" y="T227"/>
              </a:cxn>
              <a:cxn ang="0">
                <a:pos x="T229" y="T231"/>
              </a:cxn>
              <a:cxn ang="0">
                <a:pos x="T233" y="T235"/>
              </a:cxn>
            </a:cxnLst>
            <a:rect l="0" t="0" r="r" b="b"/>
            <a:pathLst>
              <a:path w="1309" h="391">
                <a:moveTo>
                  <a:pt x="273" y="299"/>
                </a:moveTo>
                <a:lnTo>
                  <a:pt x="272" y="293"/>
                </a:lnTo>
                <a:lnTo>
                  <a:pt x="272" y="291"/>
                </a:lnTo>
                <a:lnTo>
                  <a:pt x="271" y="289"/>
                </a:lnTo>
                <a:lnTo>
                  <a:pt x="251" y="237"/>
                </a:lnTo>
                <a:lnTo>
                  <a:pt x="234" y="192"/>
                </a:lnTo>
                <a:lnTo>
                  <a:pt x="189" y="75"/>
                </a:lnTo>
                <a:lnTo>
                  <a:pt x="177" y="45"/>
                </a:lnTo>
                <a:lnTo>
                  <a:pt x="177" y="192"/>
                </a:lnTo>
                <a:lnTo>
                  <a:pt x="92" y="192"/>
                </a:lnTo>
                <a:lnTo>
                  <a:pt x="134" y="75"/>
                </a:lnTo>
                <a:lnTo>
                  <a:pt x="135" y="75"/>
                </a:lnTo>
                <a:lnTo>
                  <a:pt x="177" y="192"/>
                </a:lnTo>
                <a:lnTo>
                  <a:pt x="177" y="45"/>
                </a:lnTo>
                <a:lnTo>
                  <a:pt x="173" y="34"/>
                </a:lnTo>
                <a:lnTo>
                  <a:pt x="170" y="26"/>
                </a:lnTo>
                <a:lnTo>
                  <a:pt x="165" y="21"/>
                </a:lnTo>
                <a:lnTo>
                  <a:pt x="107" y="21"/>
                </a:lnTo>
                <a:lnTo>
                  <a:pt x="102" y="26"/>
                </a:lnTo>
                <a:lnTo>
                  <a:pt x="1" y="291"/>
                </a:lnTo>
                <a:lnTo>
                  <a:pt x="0" y="293"/>
                </a:lnTo>
                <a:lnTo>
                  <a:pt x="0" y="299"/>
                </a:lnTo>
                <a:lnTo>
                  <a:pt x="3" y="302"/>
                </a:lnTo>
                <a:lnTo>
                  <a:pt x="50" y="302"/>
                </a:lnTo>
                <a:lnTo>
                  <a:pt x="55" y="298"/>
                </a:lnTo>
                <a:lnTo>
                  <a:pt x="58" y="289"/>
                </a:lnTo>
                <a:lnTo>
                  <a:pt x="76" y="237"/>
                </a:lnTo>
                <a:lnTo>
                  <a:pt x="192" y="237"/>
                </a:lnTo>
                <a:lnTo>
                  <a:pt x="211" y="289"/>
                </a:lnTo>
                <a:lnTo>
                  <a:pt x="213" y="298"/>
                </a:lnTo>
                <a:lnTo>
                  <a:pt x="218" y="302"/>
                </a:lnTo>
                <a:lnTo>
                  <a:pt x="269" y="302"/>
                </a:lnTo>
                <a:lnTo>
                  <a:pt x="273" y="299"/>
                </a:lnTo>
                <a:close/>
                <a:moveTo>
                  <a:pt x="470" y="105"/>
                </a:moveTo>
                <a:lnTo>
                  <a:pt x="466" y="101"/>
                </a:lnTo>
                <a:lnTo>
                  <a:pt x="421" y="101"/>
                </a:lnTo>
                <a:lnTo>
                  <a:pt x="417" y="105"/>
                </a:lnTo>
                <a:lnTo>
                  <a:pt x="417" y="192"/>
                </a:lnTo>
                <a:lnTo>
                  <a:pt x="414" y="221"/>
                </a:lnTo>
                <a:lnTo>
                  <a:pt x="404" y="243"/>
                </a:lnTo>
                <a:lnTo>
                  <a:pt x="388" y="257"/>
                </a:lnTo>
                <a:lnTo>
                  <a:pt x="367" y="262"/>
                </a:lnTo>
                <a:lnTo>
                  <a:pt x="349" y="258"/>
                </a:lnTo>
                <a:lnTo>
                  <a:pt x="337" y="247"/>
                </a:lnTo>
                <a:lnTo>
                  <a:pt x="331" y="229"/>
                </a:lnTo>
                <a:lnTo>
                  <a:pt x="329" y="205"/>
                </a:lnTo>
                <a:lnTo>
                  <a:pt x="329" y="105"/>
                </a:lnTo>
                <a:lnTo>
                  <a:pt x="325" y="101"/>
                </a:lnTo>
                <a:lnTo>
                  <a:pt x="280" y="101"/>
                </a:lnTo>
                <a:lnTo>
                  <a:pt x="276" y="105"/>
                </a:lnTo>
                <a:lnTo>
                  <a:pt x="276" y="220"/>
                </a:lnTo>
                <a:lnTo>
                  <a:pt x="280" y="252"/>
                </a:lnTo>
                <a:lnTo>
                  <a:pt x="292" y="280"/>
                </a:lnTo>
                <a:lnTo>
                  <a:pt x="315" y="299"/>
                </a:lnTo>
                <a:lnTo>
                  <a:pt x="351" y="306"/>
                </a:lnTo>
                <a:lnTo>
                  <a:pt x="371" y="304"/>
                </a:lnTo>
                <a:lnTo>
                  <a:pt x="388" y="298"/>
                </a:lnTo>
                <a:lnTo>
                  <a:pt x="403" y="288"/>
                </a:lnTo>
                <a:lnTo>
                  <a:pt x="416" y="272"/>
                </a:lnTo>
                <a:lnTo>
                  <a:pt x="419" y="272"/>
                </a:lnTo>
                <a:lnTo>
                  <a:pt x="419" y="298"/>
                </a:lnTo>
                <a:lnTo>
                  <a:pt x="423" y="302"/>
                </a:lnTo>
                <a:lnTo>
                  <a:pt x="466" y="302"/>
                </a:lnTo>
                <a:lnTo>
                  <a:pt x="470" y="298"/>
                </a:lnTo>
                <a:lnTo>
                  <a:pt x="470" y="105"/>
                </a:lnTo>
                <a:close/>
                <a:moveTo>
                  <a:pt x="635" y="243"/>
                </a:moveTo>
                <a:lnTo>
                  <a:pt x="633" y="224"/>
                </a:lnTo>
                <a:lnTo>
                  <a:pt x="624" y="208"/>
                </a:lnTo>
                <a:lnTo>
                  <a:pt x="609" y="195"/>
                </a:lnTo>
                <a:lnTo>
                  <a:pt x="588" y="183"/>
                </a:lnTo>
                <a:lnTo>
                  <a:pt x="569" y="176"/>
                </a:lnTo>
                <a:lnTo>
                  <a:pt x="555" y="168"/>
                </a:lnTo>
                <a:lnTo>
                  <a:pt x="545" y="161"/>
                </a:lnTo>
                <a:lnTo>
                  <a:pt x="542" y="152"/>
                </a:lnTo>
                <a:lnTo>
                  <a:pt x="542" y="141"/>
                </a:lnTo>
                <a:lnTo>
                  <a:pt x="553" y="135"/>
                </a:lnTo>
                <a:lnTo>
                  <a:pt x="569" y="135"/>
                </a:lnTo>
                <a:lnTo>
                  <a:pt x="584" y="137"/>
                </a:lnTo>
                <a:lnTo>
                  <a:pt x="596" y="140"/>
                </a:lnTo>
                <a:lnTo>
                  <a:pt x="604" y="143"/>
                </a:lnTo>
                <a:lnTo>
                  <a:pt x="611" y="145"/>
                </a:lnTo>
                <a:lnTo>
                  <a:pt x="616" y="145"/>
                </a:lnTo>
                <a:lnTo>
                  <a:pt x="618" y="143"/>
                </a:lnTo>
                <a:lnTo>
                  <a:pt x="625" y="111"/>
                </a:lnTo>
                <a:lnTo>
                  <a:pt x="624" y="109"/>
                </a:lnTo>
                <a:lnTo>
                  <a:pt x="616" y="106"/>
                </a:lnTo>
                <a:lnTo>
                  <a:pt x="604" y="101"/>
                </a:lnTo>
                <a:lnTo>
                  <a:pt x="592" y="99"/>
                </a:lnTo>
                <a:lnTo>
                  <a:pt x="579" y="97"/>
                </a:lnTo>
                <a:lnTo>
                  <a:pt x="567" y="96"/>
                </a:lnTo>
                <a:lnTo>
                  <a:pt x="537" y="100"/>
                </a:lnTo>
                <a:lnTo>
                  <a:pt x="513" y="111"/>
                </a:lnTo>
                <a:lnTo>
                  <a:pt x="497" y="129"/>
                </a:lnTo>
                <a:lnTo>
                  <a:pt x="491" y="155"/>
                </a:lnTo>
                <a:lnTo>
                  <a:pt x="494" y="176"/>
                </a:lnTo>
                <a:lnTo>
                  <a:pt x="503" y="192"/>
                </a:lnTo>
                <a:lnTo>
                  <a:pt x="518" y="205"/>
                </a:lnTo>
                <a:lnTo>
                  <a:pt x="538" y="215"/>
                </a:lnTo>
                <a:lnTo>
                  <a:pt x="559" y="223"/>
                </a:lnTo>
                <a:lnTo>
                  <a:pt x="572" y="231"/>
                </a:lnTo>
                <a:lnTo>
                  <a:pt x="580" y="238"/>
                </a:lnTo>
                <a:lnTo>
                  <a:pt x="583" y="247"/>
                </a:lnTo>
                <a:lnTo>
                  <a:pt x="583" y="262"/>
                </a:lnTo>
                <a:lnTo>
                  <a:pt x="567" y="267"/>
                </a:lnTo>
                <a:lnTo>
                  <a:pt x="551" y="267"/>
                </a:lnTo>
                <a:lnTo>
                  <a:pt x="533" y="265"/>
                </a:lnTo>
                <a:lnTo>
                  <a:pt x="520" y="261"/>
                </a:lnTo>
                <a:lnTo>
                  <a:pt x="511" y="256"/>
                </a:lnTo>
                <a:lnTo>
                  <a:pt x="504" y="254"/>
                </a:lnTo>
                <a:lnTo>
                  <a:pt x="498" y="254"/>
                </a:lnTo>
                <a:lnTo>
                  <a:pt x="496" y="257"/>
                </a:lnTo>
                <a:lnTo>
                  <a:pt x="495" y="263"/>
                </a:lnTo>
                <a:lnTo>
                  <a:pt x="491" y="288"/>
                </a:lnTo>
                <a:lnTo>
                  <a:pt x="493" y="293"/>
                </a:lnTo>
                <a:lnTo>
                  <a:pt x="511" y="300"/>
                </a:lnTo>
                <a:lnTo>
                  <a:pt x="524" y="303"/>
                </a:lnTo>
                <a:lnTo>
                  <a:pt x="538" y="305"/>
                </a:lnTo>
                <a:lnTo>
                  <a:pt x="553" y="306"/>
                </a:lnTo>
                <a:lnTo>
                  <a:pt x="583" y="303"/>
                </a:lnTo>
                <a:lnTo>
                  <a:pt x="610" y="292"/>
                </a:lnTo>
                <a:lnTo>
                  <a:pt x="628" y="273"/>
                </a:lnTo>
                <a:lnTo>
                  <a:pt x="635" y="243"/>
                </a:lnTo>
                <a:close/>
                <a:moveTo>
                  <a:pt x="855" y="105"/>
                </a:moveTo>
                <a:lnTo>
                  <a:pt x="851" y="101"/>
                </a:lnTo>
                <a:lnTo>
                  <a:pt x="807" y="101"/>
                </a:lnTo>
                <a:lnTo>
                  <a:pt x="804" y="105"/>
                </a:lnTo>
                <a:lnTo>
                  <a:pt x="804" y="125"/>
                </a:lnTo>
                <a:lnTo>
                  <a:pt x="802" y="125"/>
                </a:lnTo>
                <a:lnTo>
                  <a:pt x="802" y="201"/>
                </a:lnTo>
                <a:lnTo>
                  <a:pt x="798" y="224"/>
                </a:lnTo>
                <a:lnTo>
                  <a:pt x="789" y="244"/>
                </a:lnTo>
                <a:lnTo>
                  <a:pt x="773" y="256"/>
                </a:lnTo>
                <a:lnTo>
                  <a:pt x="751" y="261"/>
                </a:lnTo>
                <a:lnTo>
                  <a:pt x="730" y="256"/>
                </a:lnTo>
                <a:lnTo>
                  <a:pt x="716" y="242"/>
                </a:lnTo>
                <a:lnTo>
                  <a:pt x="707" y="223"/>
                </a:lnTo>
                <a:lnTo>
                  <a:pt x="704" y="201"/>
                </a:lnTo>
                <a:lnTo>
                  <a:pt x="704" y="198"/>
                </a:lnTo>
                <a:lnTo>
                  <a:pt x="707" y="176"/>
                </a:lnTo>
                <a:lnTo>
                  <a:pt x="716" y="156"/>
                </a:lnTo>
                <a:lnTo>
                  <a:pt x="731" y="143"/>
                </a:lnTo>
                <a:lnTo>
                  <a:pt x="752" y="137"/>
                </a:lnTo>
                <a:lnTo>
                  <a:pt x="772" y="142"/>
                </a:lnTo>
                <a:lnTo>
                  <a:pt x="788" y="155"/>
                </a:lnTo>
                <a:lnTo>
                  <a:pt x="798" y="174"/>
                </a:lnTo>
                <a:lnTo>
                  <a:pt x="802" y="201"/>
                </a:lnTo>
                <a:lnTo>
                  <a:pt x="802" y="125"/>
                </a:lnTo>
                <a:lnTo>
                  <a:pt x="789" y="112"/>
                </a:lnTo>
                <a:lnTo>
                  <a:pt x="774" y="103"/>
                </a:lnTo>
                <a:lnTo>
                  <a:pt x="757" y="98"/>
                </a:lnTo>
                <a:lnTo>
                  <a:pt x="737" y="96"/>
                </a:lnTo>
                <a:lnTo>
                  <a:pt x="698" y="105"/>
                </a:lnTo>
                <a:lnTo>
                  <a:pt x="670" y="128"/>
                </a:lnTo>
                <a:lnTo>
                  <a:pt x="654" y="161"/>
                </a:lnTo>
                <a:lnTo>
                  <a:pt x="648" y="198"/>
                </a:lnTo>
                <a:lnTo>
                  <a:pt x="654" y="238"/>
                </a:lnTo>
                <a:lnTo>
                  <a:pt x="671" y="271"/>
                </a:lnTo>
                <a:lnTo>
                  <a:pt x="698" y="293"/>
                </a:lnTo>
                <a:lnTo>
                  <a:pt x="737" y="302"/>
                </a:lnTo>
                <a:lnTo>
                  <a:pt x="756" y="300"/>
                </a:lnTo>
                <a:lnTo>
                  <a:pt x="773" y="295"/>
                </a:lnTo>
                <a:lnTo>
                  <a:pt x="788" y="286"/>
                </a:lnTo>
                <a:lnTo>
                  <a:pt x="800" y="272"/>
                </a:lnTo>
                <a:lnTo>
                  <a:pt x="802" y="272"/>
                </a:lnTo>
                <a:lnTo>
                  <a:pt x="801" y="287"/>
                </a:lnTo>
                <a:lnTo>
                  <a:pt x="798" y="314"/>
                </a:lnTo>
                <a:lnTo>
                  <a:pt x="787" y="333"/>
                </a:lnTo>
                <a:lnTo>
                  <a:pt x="768" y="345"/>
                </a:lnTo>
                <a:lnTo>
                  <a:pt x="741" y="349"/>
                </a:lnTo>
                <a:lnTo>
                  <a:pt x="717" y="347"/>
                </a:lnTo>
                <a:lnTo>
                  <a:pt x="700" y="342"/>
                </a:lnTo>
                <a:lnTo>
                  <a:pt x="688" y="337"/>
                </a:lnTo>
                <a:lnTo>
                  <a:pt x="680" y="335"/>
                </a:lnTo>
                <a:lnTo>
                  <a:pt x="674" y="335"/>
                </a:lnTo>
                <a:lnTo>
                  <a:pt x="672" y="337"/>
                </a:lnTo>
                <a:lnTo>
                  <a:pt x="671" y="343"/>
                </a:lnTo>
                <a:lnTo>
                  <a:pt x="668" y="362"/>
                </a:lnTo>
                <a:lnTo>
                  <a:pt x="667" y="371"/>
                </a:lnTo>
                <a:lnTo>
                  <a:pt x="668" y="374"/>
                </a:lnTo>
                <a:lnTo>
                  <a:pt x="680" y="379"/>
                </a:lnTo>
                <a:lnTo>
                  <a:pt x="693" y="383"/>
                </a:lnTo>
                <a:lnTo>
                  <a:pt x="709" y="387"/>
                </a:lnTo>
                <a:lnTo>
                  <a:pt x="725" y="389"/>
                </a:lnTo>
                <a:lnTo>
                  <a:pt x="741" y="390"/>
                </a:lnTo>
                <a:lnTo>
                  <a:pt x="790" y="384"/>
                </a:lnTo>
                <a:lnTo>
                  <a:pt x="826" y="365"/>
                </a:lnTo>
                <a:lnTo>
                  <a:pt x="837" y="349"/>
                </a:lnTo>
                <a:lnTo>
                  <a:pt x="847" y="333"/>
                </a:lnTo>
                <a:lnTo>
                  <a:pt x="855" y="287"/>
                </a:lnTo>
                <a:lnTo>
                  <a:pt x="855" y="272"/>
                </a:lnTo>
                <a:lnTo>
                  <a:pt x="855" y="261"/>
                </a:lnTo>
                <a:lnTo>
                  <a:pt x="855" y="137"/>
                </a:lnTo>
                <a:lnTo>
                  <a:pt x="855" y="125"/>
                </a:lnTo>
                <a:lnTo>
                  <a:pt x="855" y="105"/>
                </a:lnTo>
                <a:close/>
                <a:moveTo>
                  <a:pt x="1010" y="102"/>
                </a:moveTo>
                <a:lnTo>
                  <a:pt x="1007" y="99"/>
                </a:lnTo>
                <a:lnTo>
                  <a:pt x="999" y="97"/>
                </a:lnTo>
                <a:lnTo>
                  <a:pt x="992" y="96"/>
                </a:lnTo>
                <a:lnTo>
                  <a:pt x="984" y="96"/>
                </a:lnTo>
                <a:lnTo>
                  <a:pt x="968" y="98"/>
                </a:lnTo>
                <a:lnTo>
                  <a:pt x="955" y="104"/>
                </a:lnTo>
                <a:lnTo>
                  <a:pt x="943" y="114"/>
                </a:lnTo>
                <a:lnTo>
                  <a:pt x="933" y="129"/>
                </a:lnTo>
                <a:lnTo>
                  <a:pt x="931" y="129"/>
                </a:lnTo>
                <a:lnTo>
                  <a:pt x="931" y="105"/>
                </a:lnTo>
                <a:lnTo>
                  <a:pt x="927" y="101"/>
                </a:lnTo>
                <a:lnTo>
                  <a:pt x="884" y="101"/>
                </a:lnTo>
                <a:lnTo>
                  <a:pt x="880" y="105"/>
                </a:lnTo>
                <a:lnTo>
                  <a:pt x="880" y="298"/>
                </a:lnTo>
                <a:lnTo>
                  <a:pt x="884" y="302"/>
                </a:lnTo>
                <a:lnTo>
                  <a:pt x="929" y="302"/>
                </a:lnTo>
                <a:lnTo>
                  <a:pt x="933" y="298"/>
                </a:lnTo>
                <a:lnTo>
                  <a:pt x="933" y="211"/>
                </a:lnTo>
                <a:lnTo>
                  <a:pt x="935" y="184"/>
                </a:lnTo>
                <a:lnTo>
                  <a:pt x="943" y="162"/>
                </a:lnTo>
                <a:lnTo>
                  <a:pt x="958" y="147"/>
                </a:lnTo>
                <a:lnTo>
                  <a:pt x="979" y="142"/>
                </a:lnTo>
                <a:lnTo>
                  <a:pt x="989" y="142"/>
                </a:lnTo>
                <a:lnTo>
                  <a:pt x="994" y="144"/>
                </a:lnTo>
                <a:lnTo>
                  <a:pt x="1006" y="144"/>
                </a:lnTo>
                <a:lnTo>
                  <a:pt x="1010" y="141"/>
                </a:lnTo>
                <a:lnTo>
                  <a:pt x="1010" y="102"/>
                </a:lnTo>
                <a:close/>
                <a:moveTo>
                  <a:pt x="1079" y="105"/>
                </a:moveTo>
                <a:lnTo>
                  <a:pt x="1075" y="101"/>
                </a:lnTo>
                <a:lnTo>
                  <a:pt x="1030" y="101"/>
                </a:lnTo>
                <a:lnTo>
                  <a:pt x="1026" y="105"/>
                </a:lnTo>
                <a:lnTo>
                  <a:pt x="1026" y="298"/>
                </a:lnTo>
                <a:lnTo>
                  <a:pt x="1030" y="302"/>
                </a:lnTo>
                <a:lnTo>
                  <a:pt x="1075" y="302"/>
                </a:lnTo>
                <a:lnTo>
                  <a:pt x="1079" y="298"/>
                </a:lnTo>
                <a:lnTo>
                  <a:pt x="1079" y="105"/>
                </a:lnTo>
                <a:close/>
                <a:moveTo>
                  <a:pt x="1083" y="31"/>
                </a:moveTo>
                <a:lnTo>
                  <a:pt x="1080" y="20"/>
                </a:lnTo>
                <a:lnTo>
                  <a:pt x="1074" y="10"/>
                </a:lnTo>
                <a:lnTo>
                  <a:pt x="1064" y="4"/>
                </a:lnTo>
                <a:lnTo>
                  <a:pt x="1052" y="1"/>
                </a:lnTo>
                <a:lnTo>
                  <a:pt x="1041" y="4"/>
                </a:lnTo>
                <a:lnTo>
                  <a:pt x="1031" y="10"/>
                </a:lnTo>
                <a:lnTo>
                  <a:pt x="1024" y="20"/>
                </a:lnTo>
                <a:lnTo>
                  <a:pt x="1022" y="31"/>
                </a:lnTo>
                <a:lnTo>
                  <a:pt x="1024" y="43"/>
                </a:lnTo>
                <a:lnTo>
                  <a:pt x="1031" y="53"/>
                </a:lnTo>
                <a:lnTo>
                  <a:pt x="1041" y="60"/>
                </a:lnTo>
                <a:lnTo>
                  <a:pt x="1052" y="62"/>
                </a:lnTo>
                <a:lnTo>
                  <a:pt x="1064" y="60"/>
                </a:lnTo>
                <a:lnTo>
                  <a:pt x="1074" y="53"/>
                </a:lnTo>
                <a:lnTo>
                  <a:pt x="1080" y="43"/>
                </a:lnTo>
                <a:lnTo>
                  <a:pt x="1083" y="31"/>
                </a:lnTo>
                <a:close/>
                <a:moveTo>
                  <a:pt x="1309" y="4"/>
                </a:moveTo>
                <a:lnTo>
                  <a:pt x="1305" y="0"/>
                </a:lnTo>
                <a:lnTo>
                  <a:pt x="1260" y="0"/>
                </a:lnTo>
                <a:lnTo>
                  <a:pt x="1256" y="4"/>
                </a:lnTo>
                <a:lnTo>
                  <a:pt x="1256" y="125"/>
                </a:lnTo>
                <a:lnTo>
                  <a:pt x="1256" y="202"/>
                </a:lnTo>
                <a:lnTo>
                  <a:pt x="1252" y="226"/>
                </a:lnTo>
                <a:lnTo>
                  <a:pt x="1243" y="246"/>
                </a:lnTo>
                <a:lnTo>
                  <a:pt x="1227" y="259"/>
                </a:lnTo>
                <a:lnTo>
                  <a:pt x="1206" y="264"/>
                </a:lnTo>
                <a:lnTo>
                  <a:pt x="1185" y="259"/>
                </a:lnTo>
                <a:lnTo>
                  <a:pt x="1170" y="244"/>
                </a:lnTo>
                <a:lnTo>
                  <a:pt x="1161" y="224"/>
                </a:lnTo>
                <a:lnTo>
                  <a:pt x="1158" y="200"/>
                </a:lnTo>
                <a:lnTo>
                  <a:pt x="1161" y="177"/>
                </a:lnTo>
                <a:lnTo>
                  <a:pt x="1170" y="157"/>
                </a:lnTo>
                <a:lnTo>
                  <a:pt x="1185" y="143"/>
                </a:lnTo>
                <a:lnTo>
                  <a:pt x="1206" y="138"/>
                </a:lnTo>
                <a:lnTo>
                  <a:pt x="1227" y="143"/>
                </a:lnTo>
                <a:lnTo>
                  <a:pt x="1242" y="156"/>
                </a:lnTo>
                <a:lnTo>
                  <a:pt x="1252" y="176"/>
                </a:lnTo>
                <a:lnTo>
                  <a:pt x="1256" y="202"/>
                </a:lnTo>
                <a:lnTo>
                  <a:pt x="1256" y="125"/>
                </a:lnTo>
                <a:lnTo>
                  <a:pt x="1255" y="125"/>
                </a:lnTo>
                <a:lnTo>
                  <a:pt x="1242" y="112"/>
                </a:lnTo>
                <a:lnTo>
                  <a:pt x="1227" y="103"/>
                </a:lnTo>
                <a:lnTo>
                  <a:pt x="1210" y="98"/>
                </a:lnTo>
                <a:lnTo>
                  <a:pt x="1190" y="96"/>
                </a:lnTo>
                <a:lnTo>
                  <a:pt x="1152" y="105"/>
                </a:lnTo>
                <a:lnTo>
                  <a:pt x="1125" y="128"/>
                </a:lnTo>
                <a:lnTo>
                  <a:pt x="1108" y="161"/>
                </a:lnTo>
                <a:lnTo>
                  <a:pt x="1103" y="198"/>
                </a:lnTo>
                <a:lnTo>
                  <a:pt x="1108" y="239"/>
                </a:lnTo>
                <a:lnTo>
                  <a:pt x="1125" y="274"/>
                </a:lnTo>
                <a:lnTo>
                  <a:pt x="1153" y="297"/>
                </a:lnTo>
                <a:lnTo>
                  <a:pt x="1192" y="306"/>
                </a:lnTo>
                <a:lnTo>
                  <a:pt x="1212" y="304"/>
                </a:lnTo>
                <a:lnTo>
                  <a:pt x="1229" y="298"/>
                </a:lnTo>
                <a:lnTo>
                  <a:pt x="1244" y="289"/>
                </a:lnTo>
                <a:lnTo>
                  <a:pt x="1256" y="275"/>
                </a:lnTo>
                <a:lnTo>
                  <a:pt x="1259" y="275"/>
                </a:lnTo>
                <a:lnTo>
                  <a:pt x="1259" y="298"/>
                </a:lnTo>
                <a:lnTo>
                  <a:pt x="1263" y="302"/>
                </a:lnTo>
                <a:lnTo>
                  <a:pt x="1305" y="302"/>
                </a:lnTo>
                <a:lnTo>
                  <a:pt x="1309" y="298"/>
                </a:lnTo>
                <a:lnTo>
                  <a:pt x="1309" y="275"/>
                </a:lnTo>
                <a:lnTo>
                  <a:pt x="1309" y="264"/>
                </a:lnTo>
                <a:lnTo>
                  <a:pt x="1309" y="138"/>
                </a:lnTo>
                <a:lnTo>
                  <a:pt x="1309" y="125"/>
                </a:lnTo>
                <a:lnTo>
                  <a:pt x="1309" y="4"/>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AU"/>
          </a:p>
        </xdr:txBody>
      </xdr:sp>
      <xdr:pic>
        <xdr:nvPicPr>
          <xdr:cNvPr id="5" name="Picture 4">
            <a:extLst>
              <a:ext uri="{FF2B5EF4-FFF2-40B4-BE49-F238E27FC236}">
                <a16:creationId xmlns:a16="http://schemas.microsoft.com/office/drawing/2014/main" id="{90E1F290-15E6-28F4-7940-9AAAEB57234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854" y="75"/>
            <a:ext cx="527" cy="5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xdr:from>
      <xdr:col>0</xdr:col>
      <xdr:colOff>215900</xdr:colOff>
      <xdr:row>36</xdr:row>
      <xdr:rowOff>19051</xdr:rowOff>
    </xdr:from>
    <xdr:to>
      <xdr:col>4</xdr:col>
      <xdr:colOff>339725</xdr:colOff>
      <xdr:row>38</xdr:row>
      <xdr:rowOff>34925</xdr:rowOff>
    </xdr:to>
    <xdr:sp macro="" textlink="">
      <xdr:nvSpPr>
        <xdr:cNvPr id="6" name="TextBox 5">
          <a:extLst>
            <a:ext uri="{FF2B5EF4-FFF2-40B4-BE49-F238E27FC236}">
              <a16:creationId xmlns:a16="http://schemas.microsoft.com/office/drawing/2014/main" id="{B31AB7D6-F692-4720-B767-B305A60DB24C}"/>
            </a:ext>
          </a:extLst>
        </xdr:cNvPr>
        <xdr:cNvSpPr txBox="1"/>
      </xdr:nvSpPr>
      <xdr:spPr>
        <a:xfrm>
          <a:off x="215900" y="6877051"/>
          <a:ext cx="2238375" cy="3968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900">
              <a:solidFill>
                <a:sysClr val="windowText" lastClr="000000"/>
              </a:solidFill>
              <a:latin typeface="Arial" panose="020B0604020202020204" pitchFamily="34" charset="0"/>
              <a:cs typeface="Arial" panose="020B0604020202020204" pitchFamily="34" charset="0"/>
            </a:rPr>
            <a:t>Empowering communities for a resilient, affordable and net-zero future.</a:t>
          </a:r>
        </a:p>
      </xdr:txBody>
    </xdr:sp>
    <xdr:clientData/>
  </xdr:twoCellAnchor>
  <xdr:twoCellAnchor>
    <xdr:from>
      <xdr:col>1</xdr:col>
      <xdr:colOff>22592</xdr:colOff>
      <xdr:row>29</xdr:row>
      <xdr:rowOff>49028</xdr:rowOff>
    </xdr:from>
    <xdr:to>
      <xdr:col>2</xdr:col>
      <xdr:colOff>281987</xdr:colOff>
      <xdr:row>29</xdr:row>
      <xdr:rowOff>99058</xdr:rowOff>
    </xdr:to>
    <xdr:sp macro="" textlink="">
      <xdr:nvSpPr>
        <xdr:cNvPr id="7" name="Rectangle 6">
          <a:extLst>
            <a:ext uri="{FF2B5EF4-FFF2-40B4-BE49-F238E27FC236}">
              <a16:creationId xmlns:a16="http://schemas.microsoft.com/office/drawing/2014/main" id="{8E62AF87-6FCE-4CFD-BEC4-B2E699BA72F1}"/>
            </a:ext>
          </a:extLst>
        </xdr:cNvPr>
        <xdr:cNvSpPr/>
      </xdr:nvSpPr>
      <xdr:spPr>
        <a:xfrm flipH="1" flipV="1">
          <a:off x="308342" y="5611628"/>
          <a:ext cx="868995" cy="50030"/>
        </a:xfrm>
        <a:prstGeom prst="rect">
          <a:avLst/>
        </a:prstGeom>
        <a:gradFill flip="none" rotWithShape="1">
          <a:gsLst>
            <a:gs pos="0">
              <a:srgbClr val="70BF43"/>
            </a:gs>
            <a:gs pos="71000">
              <a:srgbClr val="0095D5"/>
            </a:gs>
          </a:gsLst>
          <a:lin ang="2700000" scaled="0"/>
          <a:tileRect/>
        </a:gradFill>
        <a:ln w="12700" cap="flat" cmpd="sng" algn="ctr">
          <a:noFill/>
          <a:prstDash val="solid"/>
          <a:miter lim="800000"/>
        </a:ln>
        <a:effectLst/>
      </xdr:spPr>
      <xdr:txBody>
        <a:bodyPr wrap="square" rtlCol="0" anchor="ctr">
          <a:noAutofit/>
        </a:bodyPr>
        <a:lstStyle/>
        <a:p>
          <a:pPr marL="90170">
            <a:lnSpc>
              <a:spcPct val="115000"/>
            </a:lnSpc>
            <a:spcAft>
              <a:spcPts val="600"/>
            </a:spcAft>
          </a:pPr>
          <a:r>
            <a:rPr lang="en-US" sz="1000">
              <a:effectLst/>
              <a:latin typeface="Arial" panose="020B0604020202020204" pitchFamily="34" charset="0"/>
              <a:ea typeface="Arial" panose="020B0604020202020204" pitchFamily="34" charset="0"/>
            </a:rPr>
            <a:t>  </a:t>
          </a:r>
          <a:endParaRPr lang="en-AU" sz="1000">
            <a:effectLst/>
            <a:latin typeface="Arial" panose="020B0604020202020204" pitchFamily="34" charset="0"/>
            <a:ea typeface="Arial" panose="020B0604020202020204" pitchFamily="34" charset="0"/>
          </a:endParaRPr>
        </a:p>
      </xdr:txBody>
    </xdr:sp>
    <xdr:clientData/>
  </xdr:twoCellAnchor>
  <xdr:twoCellAnchor editAs="oneCell">
    <xdr:from>
      <xdr:col>0</xdr:col>
      <xdr:colOff>0</xdr:colOff>
      <xdr:row>0</xdr:row>
      <xdr:rowOff>9525</xdr:rowOff>
    </xdr:from>
    <xdr:to>
      <xdr:col>8</xdr:col>
      <xdr:colOff>360045</xdr:colOff>
      <xdr:row>27</xdr:row>
      <xdr:rowOff>15241</xdr:rowOff>
    </xdr:to>
    <xdr:pic>
      <xdr:nvPicPr>
        <xdr:cNvPr id="8" name="Picture 7">
          <a:extLst>
            <a:ext uri="{FF2B5EF4-FFF2-40B4-BE49-F238E27FC236}">
              <a16:creationId xmlns:a16="http://schemas.microsoft.com/office/drawing/2014/main" id="{030A001B-225D-41DE-8326-7191DED3DBB2}"/>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t="12155" b="23683"/>
        <a:stretch/>
      </xdr:blipFill>
      <xdr:spPr bwMode="auto">
        <a:xfrm>
          <a:off x="0" y="9525"/>
          <a:ext cx="4912995" cy="4892041"/>
        </a:xfrm>
        <a:prstGeom prst="rect">
          <a:avLst/>
        </a:prstGeom>
        <a:noFill/>
        <a:ln>
          <a:noFill/>
        </a:ln>
        <a:extLst>
          <a:ext uri="{53640926-AAD7-44D8-BBD7-CCE9431645EC}">
            <a14:shadowObscured xmlns:a14="http://schemas.microsoft.com/office/drawing/2010/main"/>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26</xdr:col>
      <xdr:colOff>263337</xdr:colOff>
      <xdr:row>67</xdr:row>
      <xdr:rowOff>191619</xdr:rowOff>
    </xdr:from>
    <xdr:to>
      <xdr:col>34</xdr:col>
      <xdr:colOff>425824</xdr:colOff>
      <xdr:row>83</xdr:row>
      <xdr:rowOff>78440</xdr:rowOff>
    </xdr:to>
    <xdr:graphicFrame macro="">
      <xdr:nvGraphicFramePr>
        <xdr:cNvPr id="2" name="Chart 1">
          <a:extLst>
            <a:ext uri="{FF2B5EF4-FFF2-40B4-BE49-F238E27FC236}">
              <a16:creationId xmlns:a16="http://schemas.microsoft.com/office/drawing/2014/main" id="{3AF31AD4-FFFE-39F2-0036-3FE79506D12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10</xdr:col>
      <xdr:colOff>423862</xdr:colOff>
      <xdr:row>18</xdr:row>
      <xdr:rowOff>161924</xdr:rowOff>
    </xdr:from>
    <xdr:to>
      <xdr:col>23</xdr:col>
      <xdr:colOff>628650</xdr:colOff>
      <xdr:row>39</xdr:row>
      <xdr:rowOff>123824</xdr:rowOff>
    </xdr:to>
    <xdr:graphicFrame macro="">
      <xdr:nvGraphicFramePr>
        <xdr:cNvPr id="3" name="Chart 2">
          <a:extLst>
            <a:ext uri="{FF2B5EF4-FFF2-40B4-BE49-F238E27FC236}">
              <a16:creationId xmlns:a16="http://schemas.microsoft.com/office/drawing/2014/main" id="{E756C252-BF32-71AC-5DF4-AD96FBACB4A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533400</xdr:colOff>
      <xdr:row>40</xdr:row>
      <xdr:rowOff>114300</xdr:rowOff>
    </xdr:from>
    <xdr:to>
      <xdr:col>24</xdr:col>
      <xdr:colOff>52388</xdr:colOff>
      <xdr:row>61</xdr:row>
      <xdr:rowOff>82550</xdr:rowOff>
    </xdr:to>
    <xdr:graphicFrame macro="">
      <xdr:nvGraphicFramePr>
        <xdr:cNvPr id="4" name="Chart 3">
          <a:extLst>
            <a:ext uri="{FF2B5EF4-FFF2-40B4-BE49-F238E27FC236}">
              <a16:creationId xmlns:a16="http://schemas.microsoft.com/office/drawing/2014/main" id="{DDAAD7CA-3CF9-42F8-8BF3-7ADA308918F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15</xdr:col>
      <xdr:colOff>736145</xdr:colOff>
      <xdr:row>142</xdr:row>
      <xdr:rowOff>96155</xdr:rowOff>
    </xdr:from>
    <xdr:to>
      <xdr:col>26</xdr:col>
      <xdr:colOff>602794</xdr:colOff>
      <xdr:row>167</xdr:row>
      <xdr:rowOff>-1</xdr:rowOff>
    </xdr:to>
    <xdr:graphicFrame macro="">
      <xdr:nvGraphicFramePr>
        <xdr:cNvPr id="2" name="Chart 1">
          <a:extLst>
            <a:ext uri="{FF2B5EF4-FFF2-40B4-BE49-F238E27FC236}">
              <a16:creationId xmlns:a16="http://schemas.microsoft.com/office/drawing/2014/main" id="{2A4CF985-1D36-2603-2893-4F3EE493685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430530</xdr:colOff>
      <xdr:row>75</xdr:row>
      <xdr:rowOff>165100</xdr:rowOff>
    </xdr:from>
    <xdr:to>
      <xdr:col>3</xdr:col>
      <xdr:colOff>749300</xdr:colOff>
      <xdr:row>90</xdr:row>
      <xdr:rowOff>165100</xdr:rowOff>
    </xdr:to>
    <xdr:graphicFrame macro="">
      <xdr:nvGraphicFramePr>
        <xdr:cNvPr id="2" name="Chart 1">
          <a:extLst>
            <a:ext uri="{FF2B5EF4-FFF2-40B4-BE49-F238E27FC236}">
              <a16:creationId xmlns:a16="http://schemas.microsoft.com/office/drawing/2014/main" id="{3C781D34-00B8-44E6-94A1-B7B4214ACE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311150</xdr:colOff>
      <xdr:row>75</xdr:row>
      <xdr:rowOff>69850</xdr:rowOff>
    </xdr:from>
    <xdr:to>
      <xdr:col>15</xdr:col>
      <xdr:colOff>12700</xdr:colOff>
      <xdr:row>93</xdr:row>
      <xdr:rowOff>171450</xdr:rowOff>
    </xdr:to>
    <xdr:graphicFrame macro="">
      <xdr:nvGraphicFramePr>
        <xdr:cNvPr id="3" name="Chart 2">
          <a:extLst>
            <a:ext uri="{FF2B5EF4-FFF2-40B4-BE49-F238E27FC236}">
              <a16:creationId xmlns:a16="http://schemas.microsoft.com/office/drawing/2014/main" id="{9C3030A1-6378-41D9-97F0-88EF7F9F7E9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152400</xdr:colOff>
      <xdr:row>75</xdr:row>
      <xdr:rowOff>57150</xdr:rowOff>
    </xdr:from>
    <xdr:to>
      <xdr:col>22</xdr:col>
      <xdr:colOff>622300</xdr:colOff>
      <xdr:row>93</xdr:row>
      <xdr:rowOff>158750</xdr:rowOff>
    </xdr:to>
    <xdr:graphicFrame macro="">
      <xdr:nvGraphicFramePr>
        <xdr:cNvPr id="4" name="Chart 3">
          <a:extLst>
            <a:ext uri="{FF2B5EF4-FFF2-40B4-BE49-F238E27FC236}">
              <a16:creationId xmlns:a16="http://schemas.microsoft.com/office/drawing/2014/main" id="{25BD4B7F-F7D1-408A-97AF-F1EA5C5D7A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27</xdr:col>
      <xdr:colOff>157162</xdr:colOff>
      <xdr:row>22</xdr:row>
      <xdr:rowOff>190499</xdr:rowOff>
    </xdr:from>
    <xdr:to>
      <xdr:col>40</xdr:col>
      <xdr:colOff>361950</xdr:colOff>
      <xdr:row>43</xdr:row>
      <xdr:rowOff>152399</xdr:rowOff>
    </xdr:to>
    <xdr:graphicFrame macro="">
      <xdr:nvGraphicFramePr>
        <xdr:cNvPr id="2" name="Chart 1">
          <a:extLst>
            <a:ext uri="{FF2B5EF4-FFF2-40B4-BE49-F238E27FC236}">
              <a16:creationId xmlns:a16="http://schemas.microsoft.com/office/drawing/2014/main" id="{B620E5C3-FF36-4E9D-9335-EEEA18B789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66674</xdr:colOff>
      <xdr:row>113</xdr:row>
      <xdr:rowOff>47623</xdr:rowOff>
    </xdr:from>
    <xdr:to>
      <xdr:col>13</xdr:col>
      <xdr:colOff>581024</xdr:colOff>
      <xdr:row>151</xdr:row>
      <xdr:rowOff>67235</xdr:rowOff>
    </xdr:to>
    <xdr:graphicFrame macro="">
      <xdr:nvGraphicFramePr>
        <xdr:cNvPr id="6" name="Chart 5">
          <a:extLst>
            <a:ext uri="{FF2B5EF4-FFF2-40B4-BE49-F238E27FC236}">
              <a16:creationId xmlns:a16="http://schemas.microsoft.com/office/drawing/2014/main" id="{5BACF346-5489-44A9-5A49-F95C9D5D6AB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22</xdr:col>
      <xdr:colOff>67328</xdr:colOff>
      <xdr:row>111</xdr:row>
      <xdr:rowOff>221781</xdr:rowOff>
    </xdr:from>
    <xdr:to>
      <xdr:col>38</xdr:col>
      <xdr:colOff>154641</xdr:colOff>
      <xdr:row>149</xdr:row>
      <xdr:rowOff>19049</xdr:rowOff>
    </xdr:to>
    <xdr:graphicFrame macro="">
      <xdr:nvGraphicFramePr>
        <xdr:cNvPr id="3" name="Chart 2">
          <a:extLst>
            <a:ext uri="{FF2B5EF4-FFF2-40B4-BE49-F238E27FC236}">
              <a16:creationId xmlns:a16="http://schemas.microsoft.com/office/drawing/2014/main" id="{F1C64E8B-8470-A81E-164D-E44C855C525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34</xdr:col>
      <xdr:colOff>316940</xdr:colOff>
      <xdr:row>114</xdr:row>
      <xdr:rowOff>67235</xdr:rowOff>
    </xdr:from>
    <xdr:to>
      <xdr:col>36</xdr:col>
      <xdr:colOff>268942</xdr:colOff>
      <xdr:row>114</xdr:row>
      <xdr:rowOff>67235</xdr:rowOff>
    </xdr:to>
    <xdr:cxnSp macro="">
      <xdr:nvCxnSpPr>
        <xdr:cNvPr id="7" name="Straight Arrow Connector 6">
          <a:extLst>
            <a:ext uri="{FF2B5EF4-FFF2-40B4-BE49-F238E27FC236}">
              <a16:creationId xmlns:a16="http://schemas.microsoft.com/office/drawing/2014/main" id="{4FF01FD8-247E-988C-B14C-41302DE6FD46}"/>
            </a:ext>
          </a:extLst>
        </xdr:cNvPr>
        <xdr:cNvCxnSpPr/>
      </xdr:nvCxnSpPr>
      <xdr:spPr>
        <a:xfrm>
          <a:off x="35772352" y="24372794"/>
          <a:ext cx="1319119" cy="0"/>
        </a:xfrm>
        <a:prstGeom prst="straightConnector1">
          <a:avLst/>
        </a:prstGeom>
        <a:ln>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35</xdr:col>
      <xdr:colOff>81616</xdr:colOff>
      <xdr:row>113</xdr:row>
      <xdr:rowOff>3175</xdr:rowOff>
    </xdr:from>
    <xdr:to>
      <xdr:col>37</xdr:col>
      <xdr:colOff>30443</xdr:colOff>
      <xdr:row>113</xdr:row>
      <xdr:rowOff>3175</xdr:rowOff>
    </xdr:to>
    <xdr:cxnSp macro="">
      <xdr:nvCxnSpPr>
        <xdr:cNvPr id="8" name="Straight Arrow Connector 7">
          <a:extLst>
            <a:ext uri="{FF2B5EF4-FFF2-40B4-BE49-F238E27FC236}">
              <a16:creationId xmlns:a16="http://schemas.microsoft.com/office/drawing/2014/main" id="{DA61114C-248E-496C-AE31-8D39F78D07F5}"/>
            </a:ext>
          </a:extLst>
        </xdr:cNvPr>
        <xdr:cNvCxnSpPr/>
      </xdr:nvCxnSpPr>
      <xdr:spPr>
        <a:xfrm>
          <a:off x="36220587" y="24062204"/>
          <a:ext cx="1315944" cy="0"/>
        </a:xfrm>
        <a:prstGeom prst="straightConnector1">
          <a:avLst/>
        </a:prstGeom>
        <a:ln>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7.xml><?xml version="1.0" encoding="utf-8"?>
<c:userShapes xmlns:c="http://schemas.openxmlformats.org/drawingml/2006/chart">
  <cdr:relSizeAnchor xmlns:cdr="http://schemas.openxmlformats.org/drawingml/2006/chartDrawing">
    <cdr:from>
      <cdr:x>0.7675</cdr:x>
      <cdr:y>0.10462</cdr:y>
    </cdr:from>
    <cdr:to>
      <cdr:x>0.88944</cdr:x>
      <cdr:y>0.62694</cdr:y>
    </cdr:to>
    <cdr:sp macro="" textlink="">
      <cdr:nvSpPr>
        <cdr:cNvPr id="2" name="Rectangle 1">
          <a:extLst xmlns:a="http://schemas.openxmlformats.org/drawingml/2006/main">
            <a:ext uri="{FF2B5EF4-FFF2-40B4-BE49-F238E27FC236}">
              <a16:creationId xmlns:a16="http://schemas.microsoft.com/office/drawing/2014/main" id="{2EFDE57F-E466-BB37-375D-E0FAB1D59B34}"/>
            </a:ext>
          </a:extLst>
        </cdr:cNvPr>
        <cdr:cNvSpPr/>
      </cdr:nvSpPr>
      <cdr:spPr>
        <a:xfrm xmlns:a="http://schemas.openxmlformats.org/drawingml/2006/main">
          <a:off x="8463522" y="677865"/>
          <a:ext cx="1344707" cy="3384176"/>
        </a:xfrm>
        <a:prstGeom xmlns:a="http://schemas.openxmlformats.org/drawingml/2006/main" prst="rect">
          <a:avLst/>
        </a:prstGeom>
        <a:solidFill xmlns:a="http://schemas.openxmlformats.org/drawingml/2006/main">
          <a:schemeClr val="accent4">
            <a:lumMod val="20000"/>
            <a:lumOff val="80000"/>
            <a:alpha val="70980"/>
          </a:schemeClr>
        </a:solidFill>
        <a:ln xmlns:a="http://schemas.openxmlformats.org/drawingml/2006/main">
          <a:noFill/>
        </a:ln>
      </cdr:spPr>
      <cdr:style>
        <a:lnRef xmlns:a="http://schemas.openxmlformats.org/drawingml/2006/main" idx="2">
          <a:schemeClr val="accent6">
            <a:shade val="15000"/>
          </a:schemeClr>
        </a:lnRef>
        <a:fillRef xmlns:a="http://schemas.openxmlformats.org/drawingml/2006/main" idx="1">
          <a:schemeClr val="accent6"/>
        </a:fillRef>
        <a:effectRef xmlns:a="http://schemas.openxmlformats.org/drawingml/2006/main" idx="0">
          <a:schemeClr val="accent6"/>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0.80536</cdr:x>
      <cdr:y>0.10635</cdr:y>
    </cdr:from>
    <cdr:to>
      <cdr:x>0.9273</cdr:x>
      <cdr:y>0.62701</cdr:y>
    </cdr:to>
    <cdr:sp macro="" textlink="">
      <cdr:nvSpPr>
        <cdr:cNvPr id="3" name="Rectangle 2">
          <a:extLst xmlns:a="http://schemas.openxmlformats.org/drawingml/2006/main">
            <a:ext uri="{FF2B5EF4-FFF2-40B4-BE49-F238E27FC236}">
              <a16:creationId xmlns:a16="http://schemas.microsoft.com/office/drawing/2014/main" id="{73718A55-B923-6683-C56A-E25FFF0ECAEF}"/>
            </a:ext>
          </a:extLst>
        </cdr:cNvPr>
        <cdr:cNvSpPr/>
      </cdr:nvSpPr>
      <cdr:spPr>
        <a:xfrm xmlns:a="http://schemas.openxmlformats.org/drawingml/2006/main">
          <a:off x="8881036" y="689070"/>
          <a:ext cx="1344707" cy="3373435"/>
        </a:xfrm>
        <a:prstGeom xmlns:a="http://schemas.openxmlformats.org/drawingml/2006/main" prst="rect">
          <a:avLst/>
        </a:prstGeom>
        <a:solidFill xmlns:a="http://schemas.openxmlformats.org/drawingml/2006/main">
          <a:schemeClr val="accent4">
            <a:lumMod val="20000"/>
            <a:lumOff val="80000"/>
            <a:alpha val="70980"/>
          </a:schemeClr>
        </a:solidFill>
        <a:ln xmlns:a="http://schemas.openxmlformats.org/drawingml/2006/main">
          <a:noFill/>
        </a:ln>
      </cdr:spPr>
      <cdr:style>
        <a:lnRef xmlns:a="http://schemas.openxmlformats.org/drawingml/2006/main" idx="2">
          <a:schemeClr val="accent6">
            <a:shade val="15000"/>
          </a:schemeClr>
        </a:lnRef>
        <a:fillRef xmlns:a="http://schemas.openxmlformats.org/drawingml/2006/main" idx="1">
          <a:schemeClr val="accent6"/>
        </a:fillRef>
        <a:effectRef xmlns:a="http://schemas.openxmlformats.org/drawingml/2006/main" idx="0">
          <a:schemeClr val="accent6"/>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US"/>
        </a:p>
      </cdr:txBody>
    </cdr:sp>
  </cdr:relSizeAnchor>
  <cdr:relSizeAnchor xmlns:cdr="http://schemas.openxmlformats.org/drawingml/2006/chartDrawing">
    <cdr:from>
      <cdr:x>0.799</cdr:x>
      <cdr:y>0.04928</cdr:y>
    </cdr:from>
    <cdr:to>
      <cdr:x>0.85997</cdr:x>
      <cdr:y>0.0856</cdr:y>
    </cdr:to>
    <cdr:sp macro="" textlink="">
      <cdr:nvSpPr>
        <cdr:cNvPr id="4" name="TextBox 3">
          <a:extLst xmlns:a="http://schemas.openxmlformats.org/drawingml/2006/main">
            <a:ext uri="{FF2B5EF4-FFF2-40B4-BE49-F238E27FC236}">
              <a16:creationId xmlns:a16="http://schemas.microsoft.com/office/drawing/2014/main" id="{C28BD601-E827-F885-F40D-5DEE5BE6C42C}"/>
            </a:ext>
          </a:extLst>
        </cdr:cNvPr>
        <cdr:cNvSpPr txBox="1"/>
      </cdr:nvSpPr>
      <cdr:spPr>
        <a:xfrm xmlns:a="http://schemas.openxmlformats.org/drawingml/2006/main">
          <a:off x="8810906" y="319277"/>
          <a:ext cx="672353" cy="23532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AU" sz="1100"/>
            <a:t>6-9pm</a:t>
          </a:r>
        </a:p>
      </cdr:txBody>
    </cdr:sp>
  </cdr:relSizeAnchor>
  <cdr:relSizeAnchor xmlns:cdr="http://schemas.openxmlformats.org/drawingml/2006/chartDrawing">
    <cdr:from>
      <cdr:x>0.83889</cdr:x>
      <cdr:y>0.00092</cdr:y>
    </cdr:from>
    <cdr:to>
      <cdr:x>0.89986</cdr:x>
      <cdr:y>0.03724</cdr:y>
    </cdr:to>
    <cdr:sp macro="" textlink="">
      <cdr:nvSpPr>
        <cdr:cNvPr id="5" name="TextBox 1">
          <a:extLst xmlns:a="http://schemas.openxmlformats.org/drawingml/2006/main">
            <a:ext uri="{FF2B5EF4-FFF2-40B4-BE49-F238E27FC236}">
              <a16:creationId xmlns:a16="http://schemas.microsoft.com/office/drawing/2014/main" id="{520CEA56-1FE5-2A58-6490-DA67017CA7F2}"/>
            </a:ext>
          </a:extLst>
        </cdr:cNvPr>
        <cdr:cNvSpPr txBox="1"/>
      </cdr:nvSpPr>
      <cdr:spPr>
        <a:xfrm xmlns:a="http://schemas.openxmlformats.org/drawingml/2006/main">
          <a:off x="9250830" y="5977"/>
          <a:ext cx="672353" cy="23532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AU" sz="1100"/>
            <a:t>7-10pm</a:t>
          </a:r>
        </a:p>
      </cdr:txBody>
    </cdr:sp>
  </cdr:relSizeAnchor>
</c:userShapes>
</file>

<file path=xl/drawings/drawing8.xml><?xml version="1.0" encoding="utf-8"?>
<xdr:wsDr xmlns:xdr="http://schemas.openxmlformats.org/drawingml/2006/spreadsheetDrawing" xmlns:a="http://schemas.openxmlformats.org/drawingml/2006/main">
  <xdr:twoCellAnchor>
    <xdr:from>
      <xdr:col>8</xdr:col>
      <xdr:colOff>201705</xdr:colOff>
      <xdr:row>20</xdr:row>
      <xdr:rowOff>1</xdr:rowOff>
    </xdr:from>
    <xdr:to>
      <xdr:col>20</xdr:col>
      <xdr:colOff>709706</xdr:colOff>
      <xdr:row>42</xdr:row>
      <xdr:rowOff>14941</xdr:rowOff>
    </xdr:to>
    <xdr:graphicFrame macro="">
      <xdr:nvGraphicFramePr>
        <xdr:cNvPr id="5" name="Chart 4">
          <a:extLst>
            <a:ext uri="{FF2B5EF4-FFF2-40B4-BE49-F238E27FC236}">
              <a16:creationId xmlns:a16="http://schemas.microsoft.com/office/drawing/2014/main" id="{6E087AD6-8E03-4F40-968B-89D93DB0394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Excel theme">
  <a:themeElements>
    <a:clrScheme name="Ausgrid Branded">
      <a:dk1>
        <a:srgbClr val="000000"/>
      </a:dk1>
      <a:lt1>
        <a:srgbClr val="FFFFFF"/>
      </a:lt1>
      <a:dk2>
        <a:srgbClr val="13294B"/>
      </a:dk2>
      <a:lt2>
        <a:srgbClr val="FFFFFF"/>
      </a:lt2>
      <a:accent1>
        <a:srgbClr val="0065A6"/>
      </a:accent1>
      <a:accent2>
        <a:srgbClr val="209AD2"/>
      </a:accent2>
      <a:accent3>
        <a:srgbClr val="90BF44"/>
      </a:accent3>
      <a:accent4>
        <a:srgbClr val="16384E"/>
      </a:accent4>
      <a:accent5>
        <a:srgbClr val="7F7F7F"/>
      </a:accent5>
      <a:accent6>
        <a:srgbClr val="595959"/>
      </a:accent6>
      <a:hlink>
        <a:srgbClr val="209AD2"/>
      </a:hlink>
      <a:folHlink>
        <a:srgbClr val="13294B"/>
      </a:folHlink>
    </a:clrScheme>
    <a:fontScheme name="Brand Font">
      <a:majorFont>
        <a:latin typeface="Arial Bold"/>
        <a:ea typeface=""/>
        <a:cs typeface=""/>
      </a:majorFont>
      <a:minorFont>
        <a:latin typeface="Arial"/>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extLst>
    <a:ext uri="{05A4C25C-085E-4340-85A3-A5531E510DB2}">
      <thm15:themeFamily xmlns:thm15="http://schemas.microsoft.com/office/thememl/2012/main" name="PowerPoint theme" id="{DE27B662-7118-4C55-8483-9884AF972ACF}" vid="{55C7DE8D-3973-496A-A1CE-3C87F4FC8258}"/>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hyperlink" Target="http://forecasting.aemo.com.au/" TargetMode="Externa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1.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4.bin"/><Relationship Id="rId1" Type="http://schemas.openxmlformats.org/officeDocument/2006/relationships/hyperlink" Target="http://forecasting.aemo.com.au/" TargetMode="External"/></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http://forecasting.aemo.com.au/" TargetMode="External"/></Relationships>
</file>

<file path=xl/worksheets/_rels/sheet8.xml.rels><?xml version="1.0" encoding="UTF-8" standalone="yes"?>
<Relationships xmlns="http://schemas.openxmlformats.org/package/2006/relationships"><Relationship Id="rId1" Type="http://schemas.openxmlformats.org/officeDocument/2006/relationships/hyperlink" Target="http://forecasting.aemo.com.au/" TargetMode="Externa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forecasting.aemo.com.au/"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5CA336-E408-449E-AB7F-7586224DDDC4}">
  <dimension ref="B27:H35"/>
  <sheetViews>
    <sheetView showGridLines="0" tabSelected="1" workbookViewId="0"/>
  </sheetViews>
  <sheetFormatPr defaultRowHeight="14" x14ac:dyDescent="0.3"/>
  <cols>
    <col min="1" max="1" width="3.75" customWidth="1"/>
  </cols>
  <sheetData>
    <row r="27" spans="2:8" x14ac:dyDescent="0.3">
      <c r="B27" s="200">
        <v>45260</v>
      </c>
      <c r="C27" s="200"/>
    </row>
    <row r="29" spans="2:8" ht="17.5" x14ac:dyDescent="0.35">
      <c r="B29" s="190" t="s">
        <v>350</v>
      </c>
    </row>
    <row r="31" spans="2:8" ht="14.5" customHeight="1" x14ac:dyDescent="0.3">
      <c r="B31" s="201" t="s">
        <v>351</v>
      </c>
      <c r="C31" s="201"/>
      <c r="D31" s="201"/>
      <c r="E31" s="201"/>
      <c r="F31" s="201"/>
      <c r="G31" s="201"/>
      <c r="H31" s="201"/>
    </row>
    <row r="32" spans="2:8" ht="14.5" customHeight="1" x14ac:dyDescent="0.3">
      <c r="B32" s="201"/>
      <c r="C32" s="201"/>
      <c r="D32" s="201"/>
      <c r="E32" s="201"/>
      <c r="F32" s="201"/>
      <c r="G32" s="201"/>
      <c r="H32" s="201"/>
    </row>
    <row r="33" spans="2:8" ht="14.5" customHeight="1" x14ac:dyDescent="0.3">
      <c r="B33" s="201"/>
      <c r="C33" s="201"/>
      <c r="D33" s="201"/>
      <c r="E33" s="201"/>
      <c r="F33" s="201"/>
      <c r="G33" s="201"/>
      <c r="H33" s="201"/>
    </row>
    <row r="34" spans="2:8" ht="14.5" customHeight="1" x14ac:dyDescent="0.3">
      <c r="B34" s="201"/>
      <c r="C34" s="201"/>
      <c r="D34" s="201"/>
      <c r="E34" s="201"/>
      <c r="F34" s="201"/>
      <c r="G34" s="201"/>
      <c r="H34" s="201"/>
    </row>
    <row r="35" spans="2:8" x14ac:dyDescent="0.3">
      <c r="B35" s="201"/>
      <c r="C35" s="201"/>
      <c r="D35" s="201"/>
      <c r="E35" s="201"/>
      <c r="F35" s="201"/>
      <c r="G35" s="201"/>
      <c r="H35" s="201"/>
    </row>
  </sheetData>
  <sheetProtection selectLockedCells="1"/>
  <mergeCells count="2">
    <mergeCell ref="B27:C27"/>
    <mergeCell ref="B31:H35"/>
  </mergeCells>
  <pageMargins left="0.7" right="0.7" top="0.75" bottom="0.75" header="0.3" footer="0.3"/>
  <pageSetup paperSize="9" orientation="portrait" r:id="rId1"/>
  <headerFooter>
    <oddFooter>&amp;L&amp;1#&amp;"Calibri"&amp;8&amp;K000000For Official use only</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4D264F-2DE2-4972-9FA3-FDBBE68A2105}">
  <sheetPr>
    <tabColor theme="5" tint="0.749992370372631"/>
  </sheetPr>
  <dimension ref="A1:BF410"/>
  <sheetViews>
    <sheetView workbookViewId="0"/>
  </sheetViews>
  <sheetFormatPr defaultColWidth="9.83203125" defaultRowHeight="14.25" customHeight="1" x14ac:dyDescent="0.25"/>
  <cols>
    <col min="1" max="1" width="3.83203125" style="4" customWidth="1"/>
    <col min="2" max="2" width="76.5" style="4" customWidth="1"/>
    <col min="3" max="7" width="12.75" style="4" customWidth="1"/>
    <col min="8" max="8" width="14.33203125" style="4" customWidth="1"/>
    <col min="9" max="35" width="12.75" style="4" customWidth="1"/>
    <col min="36" max="36" width="11.58203125" style="4" customWidth="1"/>
    <col min="37" max="42" width="11.75" style="4" customWidth="1"/>
    <col min="43" max="44" width="11.58203125" style="4" customWidth="1"/>
    <col min="45" max="51" width="11.5" style="4" customWidth="1"/>
    <col min="52" max="16384" width="9.83203125" style="4"/>
  </cols>
  <sheetData>
    <row r="1" spans="1:52" ht="14" x14ac:dyDescent="0.3">
      <c r="A1" s="1"/>
      <c r="B1" s="2"/>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c r="AY1" s="3"/>
      <c r="AZ1" s="3"/>
    </row>
    <row r="2" spans="1:52" ht="19.5" thickBot="1" x14ac:dyDescent="0.45">
      <c r="A2" s="3"/>
      <c r="B2" s="5" t="s">
        <v>112</v>
      </c>
      <c r="C2" s="6"/>
      <c r="D2" s="6"/>
      <c r="E2" s="6"/>
      <c r="F2" s="6"/>
      <c r="G2" s="6"/>
      <c r="H2" s="6"/>
      <c r="I2" s="6"/>
      <c r="J2" s="6"/>
      <c r="K2" s="3"/>
      <c r="L2" s="7" t="s">
        <v>56</v>
      </c>
      <c r="M2" s="8" t="s">
        <v>57</v>
      </c>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row>
    <row r="3" spans="1:52" ht="16" thickTop="1" x14ac:dyDescent="0.35">
      <c r="A3" s="3"/>
      <c r="B3" s="58" t="s">
        <v>111</v>
      </c>
      <c r="C3" s="3"/>
      <c r="D3" s="3"/>
      <c r="E3" s="3"/>
      <c r="F3" s="3"/>
      <c r="G3" s="3"/>
      <c r="H3" s="3"/>
      <c r="I3" s="3"/>
      <c r="J3" s="3"/>
      <c r="K3" s="3"/>
      <c r="L3" s="3"/>
      <c r="M3" s="3"/>
      <c r="N3" s="3"/>
      <c r="O3" s="3"/>
      <c r="P3" s="3"/>
      <c r="Q3" s="10"/>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row>
    <row r="4" spans="1:52" ht="12.5" x14ac:dyDescent="0.25">
      <c r="A4" s="15"/>
      <c r="B4" s="3"/>
      <c r="C4" s="3"/>
      <c r="D4" s="3"/>
      <c r="E4" s="3"/>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row>
    <row r="5" spans="1:52" ht="19.5" thickBot="1" x14ac:dyDescent="0.45">
      <c r="A5" s="15"/>
      <c r="B5" s="5" t="s">
        <v>113</v>
      </c>
      <c r="C5" s="5"/>
      <c r="D5" s="5"/>
      <c r="E5" s="6"/>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row>
    <row r="6" spans="1:52" ht="13" thickTop="1" x14ac:dyDescent="0.25">
      <c r="A6" s="15"/>
      <c r="B6" s="9" t="s">
        <v>114</v>
      </c>
      <c r="C6" s="3"/>
      <c r="D6" s="3"/>
      <c r="E6" s="3"/>
      <c r="F6" s="3"/>
      <c r="G6" s="3"/>
      <c r="H6" s="3"/>
      <c r="I6" s="3"/>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row>
    <row r="7" spans="1:52" ht="12.5" x14ac:dyDescent="0.25">
      <c r="A7" s="15"/>
      <c r="B7" s="9"/>
      <c r="C7" s="3"/>
      <c r="D7" s="3"/>
      <c r="E7" s="3"/>
      <c r="F7" s="3"/>
      <c r="G7" s="3"/>
      <c r="H7" s="3"/>
      <c r="I7" s="3"/>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row>
    <row r="8" spans="1:52" ht="14.5" thickBot="1" x14ac:dyDescent="0.35">
      <c r="A8" s="15"/>
      <c r="B8" s="11" t="s">
        <v>60</v>
      </c>
      <c r="C8" s="3"/>
      <c r="D8" s="3"/>
      <c r="E8" s="3"/>
      <c r="F8" s="3"/>
      <c r="G8" s="3"/>
      <c r="H8" s="3"/>
      <c r="I8" s="3"/>
      <c r="J8" s="3"/>
      <c r="K8" s="3"/>
      <c r="L8" s="3"/>
      <c r="M8" s="3"/>
      <c r="N8" s="3"/>
      <c r="O8" s="3"/>
      <c r="P8" s="3"/>
      <c r="Q8" s="3"/>
      <c r="R8" s="3"/>
      <c r="S8" s="3"/>
      <c r="T8" s="3"/>
      <c r="U8" s="3"/>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row>
    <row r="9" spans="1:52" ht="14.5" thickBot="1" x14ac:dyDescent="0.35">
      <c r="A9" s="15"/>
      <c r="B9" s="11" t="s">
        <v>59</v>
      </c>
      <c r="C9" s="3"/>
      <c r="D9" s="3"/>
      <c r="E9" s="3"/>
      <c r="F9" s="3"/>
      <c r="G9" s="3"/>
      <c r="H9" s="3"/>
      <c r="I9" s="3"/>
      <c r="J9" s="3"/>
      <c r="K9" s="3"/>
      <c r="L9" s="3"/>
      <c r="M9" s="3"/>
      <c r="N9" s="3"/>
      <c r="O9" s="3"/>
      <c r="P9" s="3"/>
      <c r="Q9" s="3"/>
      <c r="R9" s="3"/>
      <c r="S9" s="3"/>
      <c r="T9" s="3"/>
      <c r="U9" s="3"/>
      <c r="V9" s="3"/>
      <c r="W9" s="3"/>
      <c r="X9" s="3"/>
      <c r="Y9" s="3"/>
      <c r="Z9" s="3"/>
      <c r="AA9" s="3"/>
      <c r="AB9" s="3"/>
      <c r="AC9" s="3"/>
      <c r="AD9" s="3"/>
      <c r="AE9" s="3"/>
      <c r="AF9" s="3"/>
      <c r="AG9" s="3"/>
      <c r="AH9" s="3"/>
      <c r="AI9" s="3"/>
      <c r="AJ9" s="3"/>
      <c r="AK9" s="3"/>
      <c r="AL9" s="3"/>
      <c r="AM9" s="3"/>
      <c r="AN9" s="3"/>
      <c r="AO9" s="3"/>
      <c r="AP9" s="3"/>
      <c r="AQ9" s="3"/>
      <c r="AR9" s="3"/>
      <c r="AS9" s="3"/>
      <c r="AT9" s="3"/>
      <c r="AU9" s="3"/>
      <c r="AV9" s="3"/>
      <c r="AW9" s="3"/>
      <c r="AX9" s="3"/>
      <c r="AY9" s="3"/>
      <c r="AZ9" s="3"/>
    </row>
    <row r="10" spans="1:52" ht="14.5" thickBot="1" x14ac:dyDescent="0.3">
      <c r="A10" s="15"/>
      <c r="B10" s="13"/>
      <c r="C10" s="13" t="s">
        <v>62</v>
      </c>
      <c r="D10" s="13" t="s">
        <v>63</v>
      </c>
      <c r="E10" s="13" t="s">
        <v>64</v>
      </c>
      <c r="F10" s="13" t="s">
        <v>65</v>
      </c>
      <c r="G10" s="13" t="s">
        <v>66</v>
      </c>
      <c r="H10" s="13" t="s">
        <v>67</v>
      </c>
      <c r="I10" s="13" t="s">
        <v>68</v>
      </c>
      <c r="J10" s="13" t="s">
        <v>69</v>
      </c>
      <c r="K10" s="13" t="s">
        <v>70</v>
      </c>
      <c r="L10" s="13" t="s">
        <v>71</v>
      </c>
      <c r="M10" s="13" t="s">
        <v>72</v>
      </c>
      <c r="N10" s="13" t="s">
        <v>73</v>
      </c>
      <c r="O10" s="13" t="s">
        <v>74</v>
      </c>
      <c r="P10" s="13" t="s">
        <v>75</v>
      </c>
      <c r="Q10" s="13" t="s">
        <v>76</v>
      </c>
      <c r="R10" s="13" t="s">
        <v>77</v>
      </c>
      <c r="S10" s="13" t="s">
        <v>78</v>
      </c>
      <c r="T10" s="13" t="s">
        <v>79</v>
      </c>
      <c r="U10" s="13" t="s">
        <v>80</v>
      </c>
      <c r="V10" s="13" t="s">
        <v>81</v>
      </c>
      <c r="W10" s="13" t="s">
        <v>82</v>
      </c>
      <c r="X10" s="13" t="s">
        <v>83</v>
      </c>
      <c r="Y10" s="13" t="s">
        <v>84</v>
      </c>
      <c r="Z10" s="13" t="s">
        <v>85</v>
      </c>
      <c r="AA10" s="13" t="s">
        <v>86</v>
      </c>
      <c r="AB10" s="13" t="s">
        <v>87</v>
      </c>
      <c r="AC10" s="13" t="s">
        <v>88</v>
      </c>
      <c r="AD10" s="13" t="s">
        <v>89</v>
      </c>
      <c r="AE10" s="13" t="s">
        <v>90</v>
      </c>
      <c r="AF10" s="13" t="s">
        <v>91</v>
      </c>
      <c r="AG10" s="13" t="s">
        <v>92</v>
      </c>
      <c r="AH10" s="13" t="s">
        <v>93</v>
      </c>
      <c r="AI10" s="3"/>
      <c r="AJ10" s="3"/>
      <c r="AK10" s="3"/>
      <c r="AL10" s="3"/>
      <c r="AM10" s="3"/>
      <c r="AN10" s="3"/>
      <c r="AO10" s="3"/>
      <c r="AP10" s="3"/>
      <c r="AQ10" s="3"/>
      <c r="AR10" s="3"/>
      <c r="AS10" s="3"/>
      <c r="AT10" s="3"/>
      <c r="AU10" s="3"/>
      <c r="AV10" s="3"/>
      <c r="AW10" s="3"/>
      <c r="AX10" s="3"/>
      <c r="AY10" s="3"/>
      <c r="AZ10" s="3"/>
    </row>
    <row r="11" spans="1:52" ht="14.5" thickBot="1" x14ac:dyDescent="0.35">
      <c r="A11" s="15"/>
      <c r="B11" s="14" t="s">
        <v>115</v>
      </c>
      <c r="C11" s="54">
        <v>0.85699999999999998</v>
      </c>
      <c r="D11" s="54">
        <v>0.84860000000000002</v>
      </c>
      <c r="E11" s="54">
        <v>0.84019999999999995</v>
      </c>
      <c r="F11" s="54">
        <v>0.83179999999999998</v>
      </c>
      <c r="G11" s="54">
        <v>0.82330000000000003</v>
      </c>
      <c r="H11" s="54">
        <v>0.81489999999999996</v>
      </c>
      <c r="I11" s="54">
        <v>0.80649999999999999</v>
      </c>
      <c r="J11" s="54">
        <v>0.79810000000000003</v>
      </c>
      <c r="K11" s="54">
        <v>0.78969999999999996</v>
      </c>
      <c r="L11" s="54">
        <v>0.78129999999999999</v>
      </c>
      <c r="M11" s="54">
        <v>0.77290000000000003</v>
      </c>
      <c r="N11" s="54">
        <v>0.76449999999999996</v>
      </c>
      <c r="O11" s="54">
        <v>0.75609999999999999</v>
      </c>
      <c r="P11" s="54">
        <v>0.74770000000000003</v>
      </c>
      <c r="Q11" s="54">
        <v>0.73929999999999996</v>
      </c>
      <c r="R11" s="54">
        <v>0.73089999999999999</v>
      </c>
      <c r="S11" s="54">
        <v>0.72250000000000003</v>
      </c>
      <c r="T11" s="54">
        <v>0.71409999999999996</v>
      </c>
      <c r="U11" s="54">
        <v>0.70569999999999999</v>
      </c>
      <c r="V11" s="54">
        <v>0.69730000000000003</v>
      </c>
      <c r="W11" s="54">
        <v>0.68879999999999997</v>
      </c>
      <c r="X11" s="54">
        <v>0.6804</v>
      </c>
      <c r="Y11" s="54">
        <v>0.67200000000000004</v>
      </c>
      <c r="Z11" s="54">
        <v>0.66359999999999997</v>
      </c>
      <c r="AA11" s="54">
        <v>0.6552</v>
      </c>
      <c r="AB11" s="54">
        <v>0.64680000000000004</v>
      </c>
      <c r="AC11" s="54">
        <v>0.63839999999999997</v>
      </c>
      <c r="AD11" s="54">
        <v>0.63</v>
      </c>
      <c r="AE11" s="54">
        <v>0.63</v>
      </c>
      <c r="AF11" s="54">
        <v>0.63</v>
      </c>
      <c r="AG11" s="54">
        <v>0.63</v>
      </c>
      <c r="AH11" s="54">
        <v>0.63</v>
      </c>
      <c r="AI11" s="3"/>
      <c r="AJ11" s="3"/>
      <c r="AK11" s="3"/>
      <c r="AL11" s="3"/>
      <c r="AM11" s="3"/>
      <c r="AN11" s="3"/>
      <c r="AO11" s="3"/>
      <c r="AP11" s="3"/>
      <c r="AQ11" s="3"/>
      <c r="AR11" s="3"/>
      <c r="AS11" s="3"/>
      <c r="AT11" s="3"/>
      <c r="AU11" s="3"/>
      <c r="AV11" s="3"/>
      <c r="AW11" s="3"/>
      <c r="AX11" s="3"/>
      <c r="AY11" s="3"/>
      <c r="AZ11" s="3"/>
    </row>
    <row r="12" spans="1:52" ht="14.5" thickBot="1" x14ac:dyDescent="0.35">
      <c r="A12" s="15"/>
      <c r="B12" s="14" t="s">
        <v>116</v>
      </c>
      <c r="C12" s="54">
        <v>4.2999999999999997E-2</v>
      </c>
      <c r="D12" s="54">
        <v>5.1400000000000001E-2</v>
      </c>
      <c r="E12" s="54">
        <v>5.9799999999999999E-2</v>
      </c>
      <c r="F12" s="54">
        <v>6.83E-2</v>
      </c>
      <c r="G12" s="54">
        <v>7.6700000000000004E-2</v>
      </c>
      <c r="H12" s="54">
        <v>8.5099999999999995E-2</v>
      </c>
      <c r="I12" s="54">
        <v>9.35E-2</v>
      </c>
      <c r="J12" s="54">
        <v>0.1019</v>
      </c>
      <c r="K12" s="54">
        <v>0.1103</v>
      </c>
      <c r="L12" s="54">
        <v>0.1187</v>
      </c>
      <c r="M12" s="54">
        <v>0.12709999999999999</v>
      </c>
      <c r="N12" s="54">
        <v>0.13550000000000001</v>
      </c>
      <c r="O12" s="54">
        <v>0.1439</v>
      </c>
      <c r="P12" s="54">
        <v>0.15229999999999999</v>
      </c>
      <c r="Q12" s="54">
        <v>0.16070000000000001</v>
      </c>
      <c r="R12" s="54">
        <v>0.1691</v>
      </c>
      <c r="S12" s="54">
        <v>0.17749999999999999</v>
      </c>
      <c r="T12" s="54">
        <v>0.18590000000000001</v>
      </c>
      <c r="U12" s="54">
        <v>0.1943</v>
      </c>
      <c r="V12" s="54">
        <v>0.20280000000000001</v>
      </c>
      <c r="W12" s="54">
        <v>0.2112</v>
      </c>
      <c r="X12" s="54">
        <v>0.21959999999999999</v>
      </c>
      <c r="Y12" s="54">
        <v>0.22800000000000001</v>
      </c>
      <c r="Z12" s="54">
        <v>0.2364</v>
      </c>
      <c r="AA12" s="54">
        <v>0.24479999999999999</v>
      </c>
      <c r="AB12" s="54">
        <v>0.25319999999999998</v>
      </c>
      <c r="AC12" s="54">
        <v>0.2616</v>
      </c>
      <c r="AD12" s="54">
        <v>0.27</v>
      </c>
      <c r="AE12" s="54">
        <v>0.27</v>
      </c>
      <c r="AF12" s="54">
        <v>0.27</v>
      </c>
      <c r="AG12" s="54">
        <v>0.27</v>
      </c>
      <c r="AH12" s="54">
        <v>0.27</v>
      </c>
      <c r="AI12" s="3"/>
      <c r="AJ12" s="3"/>
      <c r="AK12" s="3"/>
      <c r="AL12" s="3"/>
      <c r="AM12" s="3"/>
      <c r="AN12" s="3"/>
      <c r="AO12" s="3"/>
      <c r="AP12" s="3"/>
      <c r="AQ12" s="3"/>
      <c r="AR12" s="3"/>
      <c r="AS12" s="3"/>
      <c r="AT12" s="3"/>
      <c r="AU12" s="3"/>
      <c r="AV12" s="3"/>
      <c r="AW12" s="3"/>
      <c r="AX12" s="3"/>
      <c r="AY12" s="3"/>
      <c r="AZ12" s="3"/>
    </row>
    <row r="13" spans="1:52" ht="14.5" thickBot="1" x14ac:dyDescent="0.35">
      <c r="A13" s="15"/>
      <c r="B13" s="14" t="s">
        <v>117</v>
      </c>
      <c r="C13" s="54">
        <v>0.1</v>
      </c>
      <c r="D13" s="54">
        <v>0.1</v>
      </c>
      <c r="E13" s="54">
        <v>0.1</v>
      </c>
      <c r="F13" s="54">
        <v>0.1</v>
      </c>
      <c r="G13" s="54">
        <v>0.1</v>
      </c>
      <c r="H13" s="54">
        <v>0.1</v>
      </c>
      <c r="I13" s="54">
        <v>0.1</v>
      </c>
      <c r="J13" s="54">
        <v>0.1</v>
      </c>
      <c r="K13" s="54">
        <v>0.1</v>
      </c>
      <c r="L13" s="54">
        <v>0.1</v>
      </c>
      <c r="M13" s="54">
        <v>0.1</v>
      </c>
      <c r="N13" s="54">
        <v>0.1</v>
      </c>
      <c r="O13" s="54">
        <v>0.1</v>
      </c>
      <c r="P13" s="54">
        <v>0.1</v>
      </c>
      <c r="Q13" s="54">
        <v>0.1</v>
      </c>
      <c r="R13" s="54">
        <v>0.1</v>
      </c>
      <c r="S13" s="54">
        <v>0.1</v>
      </c>
      <c r="T13" s="54">
        <v>0.1</v>
      </c>
      <c r="U13" s="54">
        <v>0.1</v>
      </c>
      <c r="V13" s="54">
        <v>0.1</v>
      </c>
      <c r="W13" s="54">
        <v>0.1</v>
      </c>
      <c r="X13" s="54">
        <v>0.1</v>
      </c>
      <c r="Y13" s="54">
        <v>0.1</v>
      </c>
      <c r="Z13" s="54">
        <v>0.1</v>
      </c>
      <c r="AA13" s="54">
        <v>0.1</v>
      </c>
      <c r="AB13" s="54">
        <v>0.1</v>
      </c>
      <c r="AC13" s="54">
        <v>0.1</v>
      </c>
      <c r="AD13" s="54">
        <v>0.1</v>
      </c>
      <c r="AE13" s="54">
        <v>0.1</v>
      </c>
      <c r="AF13" s="54">
        <v>0.1</v>
      </c>
      <c r="AG13" s="54">
        <v>0.1</v>
      </c>
      <c r="AH13" s="54">
        <v>0.1</v>
      </c>
      <c r="AI13" s="3"/>
      <c r="AJ13" s="3"/>
      <c r="AK13" s="3"/>
      <c r="AL13" s="3"/>
      <c r="AM13" s="3"/>
      <c r="AN13" s="3"/>
      <c r="AO13" s="3"/>
      <c r="AP13" s="3"/>
      <c r="AQ13" s="3"/>
      <c r="AR13" s="3"/>
      <c r="AS13" s="3"/>
      <c r="AT13" s="3"/>
      <c r="AU13" s="3"/>
      <c r="AV13" s="3"/>
      <c r="AW13" s="3"/>
      <c r="AX13" s="3"/>
      <c r="AY13" s="3"/>
      <c r="AZ13" s="3"/>
    </row>
    <row r="14" spans="1:52" ht="14.5" thickBot="1" x14ac:dyDescent="0.35">
      <c r="A14" s="15"/>
      <c r="B14" s="14" t="s">
        <v>118</v>
      </c>
      <c r="C14" s="54">
        <v>0</v>
      </c>
      <c r="D14" s="54">
        <v>0</v>
      </c>
      <c r="E14" s="54">
        <v>0</v>
      </c>
      <c r="F14" s="54">
        <v>0</v>
      </c>
      <c r="G14" s="54">
        <v>0</v>
      </c>
      <c r="H14" s="54">
        <v>0</v>
      </c>
      <c r="I14" s="54">
        <v>0</v>
      </c>
      <c r="J14" s="54">
        <v>0</v>
      </c>
      <c r="K14" s="54">
        <v>0</v>
      </c>
      <c r="L14" s="54">
        <v>0</v>
      </c>
      <c r="M14" s="54">
        <v>0</v>
      </c>
      <c r="N14" s="54">
        <v>0</v>
      </c>
      <c r="O14" s="54">
        <v>0</v>
      </c>
      <c r="P14" s="54">
        <v>0</v>
      </c>
      <c r="Q14" s="54">
        <v>0</v>
      </c>
      <c r="R14" s="54">
        <v>0</v>
      </c>
      <c r="S14" s="54">
        <v>0</v>
      </c>
      <c r="T14" s="54">
        <v>0</v>
      </c>
      <c r="U14" s="54">
        <v>0</v>
      </c>
      <c r="V14" s="54">
        <v>0</v>
      </c>
      <c r="W14" s="54">
        <v>0</v>
      </c>
      <c r="X14" s="54">
        <v>0</v>
      </c>
      <c r="Y14" s="54">
        <v>0</v>
      </c>
      <c r="Z14" s="54">
        <v>0</v>
      </c>
      <c r="AA14" s="54">
        <v>0</v>
      </c>
      <c r="AB14" s="54">
        <v>0</v>
      </c>
      <c r="AC14" s="54">
        <v>0</v>
      </c>
      <c r="AD14" s="54">
        <v>0</v>
      </c>
      <c r="AE14" s="54">
        <v>0</v>
      </c>
      <c r="AF14" s="54">
        <v>0</v>
      </c>
      <c r="AG14" s="54">
        <v>0</v>
      </c>
      <c r="AH14" s="54">
        <v>0</v>
      </c>
      <c r="AI14" s="3"/>
      <c r="AJ14" s="3"/>
      <c r="AK14" s="3"/>
      <c r="AL14" s="3"/>
      <c r="AM14" s="3"/>
      <c r="AN14" s="3"/>
      <c r="AO14" s="3"/>
      <c r="AP14" s="3"/>
      <c r="AQ14" s="3"/>
      <c r="AR14" s="3"/>
      <c r="AS14" s="3"/>
      <c r="AT14" s="3"/>
      <c r="AU14" s="3"/>
      <c r="AV14" s="3"/>
      <c r="AW14" s="3"/>
      <c r="AX14" s="3"/>
      <c r="AY14" s="3"/>
      <c r="AZ14" s="3"/>
    </row>
    <row r="15" spans="1:52" ht="14.5" thickBot="1" x14ac:dyDescent="0.35">
      <c r="A15" s="15"/>
      <c r="B15" s="14" t="s">
        <v>119</v>
      </c>
      <c r="C15" s="54">
        <v>0</v>
      </c>
      <c r="D15" s="54">
        <v>0</v>
      </c>
      <c r="E15" s="54">
        <v>0</v>
      </c>
      <c r="F15" s="54">
        <v>0</v>
      </c>
      <c r="G15" s="54">
        <v>0</v>
      </c>
      <c r="H15" s="54">
        <v>0</v>
      </c>
      <c r="I15" s="54">
        <v>0</v>
      </c>
      <c r="J15" s="54">
        <v>0</v>
      </c>
      <c r="K15" s="54">
        <v>0</v>
      </c>
      <c r="L15" s="54">
        <v>0</v>
      </c>
      <c r="M15" s="54">
        <v>0</v>
      </c>
      <c r="N15" s="54">
        <v>0</v>
      </c>
      <c r="O15" s="54">
        <v>0</v>
      </c>
      <c r="P15" s="54">
        <v>0</v>
      </c>
      <c r="Q15" s="54">
        <v>0</v>
      </c>
      <c r="R15" s="54">
        <v>0</v>
      </c>
      <c r="S15" s="54">
        <v>0</v>
      </c>
      <c r="T15" s="54">
        <v>0</v>
      </c>
      <c r="U15" s="54">
        <v>0</v>
      </c>
      <c r="V15" s="54">
        <v>0</v>
      </c>
      <c r="W15" s="54">
        <v>0</v>
      </c>
      <c r="X15" s="54">
        <v>0</v>
      </c>
      <c r="Y15" s="54">
        <v>0</v>
      </c>
      <c r="Z15" s="54">
        <v>0</v>
      </c>
      <c r="AA15" s="54">
        <v>0</v>
      </c>
      <c r="AB15" s="54">
        <v>0</v>
      </c>
      <c r="AC15" s="54">
        <v>0</v>
      </c>
      <c r="AD15" s="54">
        <v>0</v>
      </c>
      <c r="AE15" s="54">
        <v>0</v>
      </c>
      <c r="AF15" s="54">
        <v>0</v>
      </c>
      <c r="AG15" s="54">
        <v>0</v>
      </c>
      <c r="AH15" s="54">
        <v>0</v>
      </c>
      <c r="AI15" s="3"/>
      <c r="AJ15" s="3"/>
      <c r="AK15" s="3"/>
      <c r="AL15" s="3"/>
      <c r="AM15" s="3"/>
      <c r="AN15" s="3"/>
      <c r="AO15" s="3"/>
      <c r="AP15" s="3"/>
      <c r="AQ15" s="3"/>
      <c r="AR15" s="3"/>
      <c r="AS15" s="3"/>
      <c r="AT15" s="3"/>
      <c r="AU15" s="3"/>
      <c r="AV15" s="3"/>
      <c r="AW15" s="3"/>
      <c r="AX15" s="3"/>
      <c r="AY15" s="3"/>
      <c r="AZ15" s="3"/>
    </row>
    <row r="16" spans="1:52" ht="14.5" thickBot="1" x14ac:dyDescent="0.35">
      <c r="A16" s="15"/>
      <c r="B16" s="14" t="s">
        <v>120</v>
      </c>
      <c r="C16" s="54">
        <v>0.85699999999999998</v>
      </c>
      <c r="D16" s="54">
        <v>0.84860000000000002</v>
      </c>
      <c r="E16" s="54">
        <v>0.84019999999999995</v>
      </c>
      <c r="F16" s="54">
        <v>0.83179999999999998</v>
      </c>
      <c r="G16" s="54">
        <v>0.82330000000000003</v>
      </c>
      <c r="H16" s="54">
        <v>0.81489999999999996</v>
      </c>
      <c r="I16" s="54">
        <v>0.80649999999999999</v>
      </c>
      <c r="J16" s="54">
        <v>0.79810000000000003</v>
      </c>
      <c r="K16" s="54">
        <v>0.78969999999999996</v>
      </c>
      <c r="L16" s="54">
        <v>0.78129999999999999</v>
      </c>
      <c r="M16" s="54">
        <v>0.77290000000000003</v>
      </c>
      <c r="N16" s="54">
        <v>0.76449999999999996</v>
      </c>
      <c r="O16" s="54">
        <v>0.75609999999999999</v>
      </c>
      <c r="P16" s="54">
        <v>0.74770000000000003</v>
      </c>
      <c r="Q16" s="54">
        <v>0.73929999999999996</v>
      </c>
      <c r="R16" s="54">
        <v>0.73089999999999999</v>
      </c>
      <c r="S16" s="54">
        <v>0.72250000000000003</v>
      </c>
      <c r="T16" s="54">
        <v>0.71409999999999996</v>
      </c>
      <c r="U16" s="54">
        <v>0.70569999999999999</v>
      </c>
      <c r="V16" s="54">
        <v>0.69730000000000003</v>
      </c>
      <c r="W16" s="54">
        <v>0.68879999999999997</v>
      </c>
      <c r="X16" s="54">
        <v>0.6804</v>
      </c>
      <c r="Y16" s="54">
        <v>0.67200000000000004</v>
      </c>
      <c r="Z16" s="54">
        <v>0.66359999999999997</v>
      </c>
      <c r="AA16" s="54">
        <v>0.6552</v>
      </c>
      <c r="AB16" s="54">
        <v>0.64680000000000004</v>
      </c>
      <c r="AC16" s="54">
        <v>0.63839999999999997</v>
      </c>
      <c r="AD16" s="54">
        <v>0.63</v>
      </c>
      <c r="AE16" s="54">
        <v>0.63</v>
      </c>
      <c r="AF16" s="54">
        <v>0.63</v>
      </c>
      <c r="AG16" s="54">
        <v>0.63</v>
      </c>
      <c r="AH16" s="54">
        <v>0.63</v>
      </c>
      <c r="AI16" s="3"/>
      <c r="AJ16" s="3"/>
      <c r="AK16" s="3"/>
      <c r="AL16" s="3"/>
      <c r="AM16" s="3"/>
      <c r="AN16" s="3"/>
      <c r="AO16" s="3"/>
      <c r="AP16" s="3"/>
      <c r="AQ16" s="3"/>
      <c r="AR16" s="3"/>
      <c r="AS16" s="3"/>
      <c r="AT16" s="3"/>
      <c r="AU16" s="3"/>
      <c r="AV16" s="3"/>
      <c r="AW16" s="3"/>
      <c r="AX16" s="3"/>
      <c r="AY16" s="3"/>
      <c r="AZ16" s="3"/>
    </row>
    <row r="17" spans="1:52" ht="14.5" thickBot="1" x14ac:dyDescent="0.35">
      <c r="A17" s="15"/>
      <c r="B17" s="14" t="s">
        <v>121</v>
      </c>
      <c r="C17" s="54">
        <v>4.2999999999999997E-2</v>
      </c>
      <c r="D17" s="54">
        <v>5.1400000000000001E-2</v>
      </c>
      <c r="E17" s="54">
        <v>5.9799999999999999E-2</v>
      </c>
      <c r="F17" s="54">
        <v>6.83E-2</v>
      </c>
      <c r="G17" s="54">
        <v>7.6700000000000004E-2</v>
      </c>
      <c r="H17" s="54">
        <v>8.5099999999999995E-2</v>
      </c>
      <c r="I17" s="54">
        <v>9.35E-2</v>
      </c>
      <c r="J17" s="54">
        <v>0.1019</v>
      </c>
      <c r="K17" s="54">
        <v>0.1103</v>
      </c>
      <c r="L17" s="54">
        <v>0.1187</v>
      </c>
      <c r="M17" s="54">
        <v>0.12709999999999999</v>
      </c>
      <c r="N17" s="54">
        <v>0.13550000000000001</v>
      </c>
      <c r="O17" s="54">
        <v>0.1439</v>
      </c>
      <c r="P17" s="54">
        <v>0.15229999999999999</v>
      </c>
      <c r="Q17" s="54">
        <v>0.16070000000000001</v>
      </c>
      <c r="R17" s="54">
        <v>0.1691</v>
      </c>
      <c r="S17" s="54">
        <v>0.17749999999999999</v>
      </c>
      <c r="T17" s="54">
        <v>0.18590000000000001</v>
      </c>
      <c r="U17" s="54">
        <v>0.1943</v>
      </c>
      <c r="V17" s="54">
        <v>0.20280000000000001</v>
      </c>
      <c r="W17" s="54">
        <v>0.2112</v>
      </c>
      <c r="X17" s="54">
        <v>0.21959999999999999</v>
      </c>
      <c r="Y17" s="54">
        <v>0.22800000000000001</v>
      </c>
      <c r="Z17" s="54">
        <v>0.2364</v>
      </c>
      <c r="AA17" s="54">
        <v>0.24479999999999999</v>
      </c>
      <c r="AB17" s="54">
        <v>0.25319999999999998</v>
      </c>
      <c r="AC17" s="54">
        <v>0.2616</v>
      </c>
      <c r="AD17" s="54">
        <v>0.27</v>
      </c>
      <c r="AE17" s="54">
        <v>0.27</v>
      </c>
      <c r="AF17" s="54">
        <v>0.27</v>
      </c>
      <c r="AG17" s="54">
        <v>0.27</v>
      </c>
      <c r="AH17" s="54">
        <v>0.27</v>
      </c>
      <c r="AI17" s="3"/>
      <c r="AJ17" s="3"/>
      <c r="AK17" s="3"/>
      <c r="AL17" s="3"/>
      <c r="AM17" s="3"/>
      <c r="AN17" s="3"/>
      <c r="AO17" s="3"/>
      <c r="AP17" s="3"/>
      <c r="AQ17" s="3"/>
      <c r="AR17" s="3"/>
      <c r="AS17" s="3"/>
      <c r="AT17" s="3"/>
      <c r="AU17" s="3"/>
      <c r="AV17" s="3"/>
      <c r="AW17" s="3"/>
      <c r="AX17" s="3"/>
      <c r="AY17" s="3"/>
      <c r="AZ17" s="3"/>
    </row>
    <row r="18" spans="1:52" ht="14.5" thickBot="1" x14ac:dyDescent="0.35">
      <c r="A18" s="15"/>
      <c r="B18" s="14" t="s">
        <v>122</v>
      </c>
      <c r="C18" s="54">
        <v>0.1</v>
      </c>
      <c r="D18" s="54">
        <v>0.1</v>
      </c>
      <c r="E18" s="54">
        <v>0.1</v>
      </c>
      <c r="F18" s="54">
        <v>0.1</v>
      </c>
      <c r="G18" s="54">
        <v>0.1</v>
      </c>
      <c r="H18" s="54">
        <v>0.1</v>
      </c>
      <c r="I18" s="54">
        <v>0.1</v>
      </c>
      <c r="J18" s="54">
        <v>0.1</v>
      </c>
      <c r="K18" s="54">
        <v>0.1</v>
      </c>
      <c r="L18" s="54">
        <v>0.1</v>
      </c>
      <c r="M18" s="54">
        <v>0.1</v>
      </c>
      <c r="N18" s="54">
        <v>0.1</v>
      </c>
      <c r="O18" s="54">
        <v>0.1</v>
      </c>
      <c r="P18" s="54">
        <v>0.1</v>
      </c>
      <c r="Q18" s="54">
        <v>0.1</v>
      </c>
      <c r="R18" s="54">
        <v>0.1</v>
      </c>
      <c r="S18" s="54">
        <v>0.1</v>
      </c>
      <c r="T18" s="54">
        <v>0.1</v>
      </c>
      <c r="U18" s="54">
        <v>0.1</v>
      </c>
      <c r="V18" s="54">
        <v>0.1</v>
      </c>
      <c r="W18" s="54">
        <v>0.1</v>
      </c>
      <c r="X18" s="54">
        <v>0.1</v>
      </c>
      <c r="Y18" s="54">
        <v>0.1</v>
      </c>
      <c r="Z18" s="54">
        <v>0.1</v>
      </c>
      <c r="AA18" s="54">
        <v>0.1</v>
      </c>
      <c r="AB18" s="54">
        <v>0.1</v>
      </c>
      <c r="AC18" s="54">
        <v>0.1</v>
      </c>
      <c r="AD18" s="54">
        <v>0.1</v>
      </c>
      <c r="AE18" s="54">
        <v>0.1</v>
      </c>
      <c r="AF18" s="54">
        <v>0.1</v>
      </c>
      <c r="AG18" s="54">
        <v>0.1</v>
      </c>
      <c r="AH18" s="54">
        <v>0.1</v>
      </c>
      <c r="AI18" s="3"/>
      <c r="AJ18" s="3"/>
      <c r="AK18" s="3"/>
      <c r="AL18" s="3"/>
      <c r="AM18" s="3"/>
      <c r="AN18" s="3"/>
      <c r="AO18" s="3"/>
      <c r="AP18" s="3"/>
      <c r="AQ18" s="3"/>
      <c r="AR18" s="3"/>
      <c r="AS18" s="3"/>
      <c r="AT18" s="3"/>
      <c r="AU18" s="3"/>
      <c r="AV18" s="3"/>
      <c r="AW18" s="3"/>
      <c r="AX18" s="3"/>
      <c r="AY18" s="3"/>
      <c r="AZ18" s="3"/>
    </row>
    <row r="19" spans="1:52" ht="14.5" thickBot="1" x14ac:dyDescent="0.35">
      <c r="A19" s="15"/>
      <c r="B19" s="14" t="s">
        <v>123</v>
      </c>
      <c r="C19" s="54">
        <v>0</v>
      </c>
      <c r="D19" s="54">
        <v>0</v>
      </c>
      <c r="E19" s="54">
        <v>0</v>
      </c>
      <c r="F19" s="54">
        <v>0</v>
      </c>
      <c r="G19" s="54">
        <v>0</v>
      </c>
      <c r="H19" s="54">
        <v>0</v>
      </c>
      <c r="I19" s="54">
        <v>0</v>
      </c>
      <c r="J19" s="54">
        <v>0</v>
      </c>
      <c r="K19" s="54">
        <v>0</v>
      </c>
      <c r="L19" s="54">
        <v>0</v>
      </c>
      <c r="M19" s="54">
        <v>0</v>
      </c>
      <c r="N19" s="54">
        <v>0</v>
      </c>
      <c r="O19" s="54">
        <v>0</v>
      </c>
      <c r="P19" s="54">
        <v>0</v>
      </c>
      <c r="Q19" s="54">
        <v>0</v>
      </c>
      <c r="R19" s="54">
        <v>0</v>
      </c>
      <c r="S19" s="54">
        <v>0</v>
      </c>
      <c r="T19" s="54">
        <v>0</v>
      </c>
      <c r="U19" s="54">
        <v>0</v>
      </c>
      <c r="V19" s="54">
        <v>0</v>
      </c>
      <c r="W19" s="54">
        <v>0</v>
      </c>
      <c r="X19" s="54">
        <v>0</v>
      </c>
      <c r="Y19" s="54">
        <v>0</v>
      </c>
      <c r="Z19" s="54">
        <v>0</v>
      </c>
      <c r="AA19" s="54">
        <v>0</v>
      </c>
      <c r="AB19" s="54">
        <v>0</v>
      </c>
      <c r="AC19" s="54">
        <v>0</v>
      </c>
      <c r="AD19" s="54">
        <v>0</v>
      </c>
      <c r="AE19" s="54">
        <v>0</v>
      </c>
      <c r="AF19" s="54">
        <v>0</v>
      </c>
      <c r="AG19" s="54">
        <v>0</v>
      </c>
      <c r="AH19" s="54">
        <v>0</v>
      </c>
      <c r="AI19" s="3"/>
      <c r="AJ19" s="3"/>
      <c r="AK19" s="3"/>
      <c r="AL19" s="3"/>
      <c r="AM19" s="3"/>
      <c r="AN19" s="3"/>
      <c r="AO19" s="3"/>
      <c r="AP19" s="3"/>
      <c r="AQ19" s="3"/>
      <c r="AR19" s="3"/>
      <c r="AS19" s="3"/>
      <c r="AT19" s="3"/>
      <c r="AU19" s="3"/>
      <c r="AV19" s="3"/>
      <c r="AW19" s="3"/>
      <c r="AX19" s="3"/>
      <c r="AY19" s="3"/>
      <c r="AZ19" s="3"/>
    </row>
    <row r="20" spans="1:52" ht="14.5" thickBot="1" x14ac:dyDescent="0.35">
      <c r="A20" s="15"/>
      <c r="B20" s="14" t="s">
        <v>124</v>
      </c>
      <c r="C20" s="54">
        <v>0</v>
      </c>
      <c r="D20" s="54">
        <v>0</v>
      </c>
      <c r="E20" s="54">
        <v>0</v>
      </c>
      <c r="F20" s="54">
        <v>0</v>
      </c>
      <c r="G20" s="54">
        <v>0</v>
      </c>
      <c r="H20" s="54">
        <v>0</v>
      </c>
      <c r="I20" s="54">
        <v>0</v>
      </c>
      <c r="J20" s="54">
        <v>0</v>
      </c>
      <c r="K20" s="54">
        <v>0</v>
      </c>
      <c r="L20" s="54">
        <v>0</v>
      </c>
      <c r="M20" s="54">
        <v>0</v>
      </c>
      <c r="N20" s="54">
        <v>0</v>
      </c>
      <c r="O20" s="54">
        <v>0</v>
      </c>
      <c r="P20" s="54">
        <v>0</v>
      </c>
      <c r="Q20" s="54">
        <v>0</v>
      </c>
      <c r="R20" s="54">
        <v>0</v>
      </c>
      <c r="S20" s="54">
        <v>0</v>
      </c>
      <c r="T20" s="54">
        <v>0</v>
      </c>
      <c r="U20" s="54">
        <v>0</v>
      </c>
      <c r="V20" s="54">
        <v>0</v>
      </c>
      <c r="W20" s="54">
        <v>0</v>
      </c>
      <c r="X20" s="54">
        <v>0</v>
      </c>
      <c r="Y20" s="54">
        <v>0</v>
      </c>
      <c r="Z20" s="54">
        <v>0</v>
      </c>
      <c r="AA20" s="54">
        <v>0</v>
      </c>
      <c r="AB20" s="54">
        <v>0</v>
      </c>
      <c r="AC20" s="54">
        <v>0</v>
      </c>
      <c r="AD20" s="54">
        <v>0</v>
      </c>
      <c r="AE20" s="54">
        <v>0</v>
      </c>
      <c r="AF20" s="54">
        <v>0</v>
      </c>
      <c r="AG20" s="54">
        <v>0</v>
      </c>
      <c r="AH20" s="54">
        <v>0</v>
      </c>
      <c r="AI20" s="3"/>
      <c r="AJ20" s="3"/>
      <c r="AK20" s="3"/>
      <c r="AL20" s="3"/>
      <c r="AM20" s="3"/>
      <c r="AN20" s="3"/>
      <c r="AO20" s="3"/>
      <c r="AP20" s="3"/>
      <c r="AQ20" s="3"/>
      <c r="AR20" s="3"/>
      <c r="AS20" s="3"/>
      <c r="AT20" s="3"/>
      <c r="AU20" s="3"/>
      <c r="AV20" s="3"/>
      <c r="AW20" s="3"/>
      <c r="AX20" s="3"/>
      <c r="AY20" s="3"/>
      <c r="AZ20" s="3"/>
    </row>
    <row r="21" spans="1:52" ht="14.5" thickBot="1" x14ac:dyDescent="0.35">
      <c r="A21" s="15"/>
      <c r="B21" s="14" t="s">
        <v>125</v>
      </c>
      <c r="C21" s="54">
        <v>0.68410000000000004</v>
      </c>
      <c r="D21" s="54">
        <v>0.66410000000000002</v>
      </c>
      <c r="E21" s="54">
        <v>0.64410000000000001</v>
      </c>
      <c r="F21" s="54">
        <v>0.62409999999999999</v>
      </c>
      <c r="G21" s="54">
        <v>0.60409999999999997</v>
      </c>
      <c r="H21" s="54">
        <v>0.58409999999999995</v>
      </c>
      <c r="I21" s="54">
        <v>0.56410000000000005</v>
      </c>
      <c r="J21" s="54">
        <v>0.54410000000000003</v>
      </c>
      <c r="K21" s="54">
        <v>0.54590000000000005</v>
      </c>
      <c r="L21" s="54">
        <v>0.54759999999999998</v>
      </c>
      <c r="M21" s="54">
        <v>0.54930000000000001</v>
      </c>
      <c r="N21" s="54">
        <v>0.55110000000000003</v>
      </c>
      <c r="O21" s="54">
        <v>0.55279999999999996</v>
      </c>
      <c r="P21" s="54">
        <v>0.55449999999999999</v>
      </c>
      <c r="Q21" s="54">
        <v>0.55630000000000002</v>
      </c>
      <c r="R21" s="54">
        <v>0.55800000000000005</v>
      </c>
      <c r="S21" s="54">
        <v>0.55969999999999998</v>
      </c>
      <c r="T21" s="54">
        <v>0.5615</v>
      </c>
      <c r="U21" s="54">
        <v>0.56320000000000003</v>
      </c>
      <c r="V21" s="54">
        <v>0.56499999999999995</v>
      </c>
      <c r="W21" s="54">
        <v>0.56669999999999998</v>
      </c>
      <c r="X21" s="54">
        <v>0.56840000000000002</v>
      </c>
      <c r="Y21" s="54">
        <v>0.57020000000000004</v>
      </c>
      <c r="Z21" s="54">
        <v>0.57189999999999996</v>
      </c>
      <c r="AA21" s="54">
        <v>0.5736</v>
      </c>
      <c r="AB21" s="54">
        <v>0.57540000000000002</v>
      </c>
      <c r="AC21" s="54">
        <v>0.57709999999999995</v>
      </c>
      <c r="AD21" s="54">
        <v>0.57879999999999998</v>
      </c>
      <c r="AE21" s="54">
        <v>0.57879999999999998</v>
      </c>
      <c r="AF21" s="54">
        <v>0.57879999999999998</v>
      </c>
      <c r="AG21" s="54">
        <v>0.57879999999999998</v>
      </c>
      <c r="AH21" s="54">
        <v>0.57879999999999998</v>
      </c>
      <c r="AI21" s="3"/>
      <c r="AJ21" s="3"/>
      <c r="AK21" s="3"/>
      <c r="AL21" s="3"/>
      <c r="AM21" s="3"/>
      <c r="AN21" s="3"/>
      <c r="AO21" s="3"/>
      <c r="AP21" s="3"/>
      <c r="AQ21" s="3"/>
      <c r="AR21" s="3"/>
      <c r="AS21" s="3"/>
      <c r="AT21" s="3"/>
      <c r="AU21" s="3"/>
      <c r="AV21" s="3"/>
      <c r="AW21" s="3"/>
      <c r="AX21" s="3"/>
      <c r="AY21" s="3"/>
      <c r="AZ21" s="3"/>
    </row>
    <row r="22" spans="1:52" ht="14.5" thickBot="1" x14ac:dyDescent="0.35">
      <c r="A22" s="15"/>
      <c r="B22" s="14" t="s">
        <v>126</v>
      </c>
      <c r="C22" s="54">
        <v>2.5100000000000001E-2</v>
      </c>
      <c r="D22" s="54">
        <v>2.9899999999999999E-2</v>
      </c>
      <c r="E22" s="54">
        <v>3.4700000000000002E-2</v>
      </c>
      <c r="F22" s="54">
        <v>3.9600000000000003E-2</v>
      </c>
      <c r="G22" s="54">
        <v>4.4400000000000002E-2</v>
      </c>
      <c r="H22" s="54">
        <v>4.9200000000000001E-2</v>
      </c>
      <c r="I22" s="54">
        <v>5.3999999999999999E-2</v>
      </c>
      <c r="J22" s="54">
        <v>5.8900000000000001E-2</v>
      </c>
      <c r="K22" s="54">
        <v>6.3700000000000007E-2</v>
      </c>
      <c r="L22" s="54">
        <v>6.8500000000000005E-2</v>
      </c>
      <c r="M22" s="54">
        <v>7.3300000000000004E-2</v>
      </c>
      <c r="N22" s="54">
        <v>7.8100000000000003E-2</v>
      </c>
      <c r="O22" s="54">
        <v>8.3000000000000004E-2</v>
      </c>
      <c r="P22" s="54">
        <v>8.7800000000000003E-2</v>
      </c>
      <c r="Q22" s="54">
        <v>9.2600000000000002E-2</v>
      </c>
      <c r="R22" s="54">
        <v>9.74E-2</v>
      </c>
      <c r="S22" s="54">
        <v>0.1022</v>
      </c>
      <c r="T22" s="54">
        <v>0.1071</v>
      </c>
      <c r="U22" s="54">
        <v>0.1119</v>
      </c>
      <c r="V22" s="54">
        <v>0.1167</v>
      </c>
      <c r="W22" s="54">
        <v>0.1215</v>
      </c>
      <c r="X22" s="54">
        <v>0.12640000000000001</v>
      </c>
      <c r="Y22" s="54">
        <v>0.13120000000000001</v>
      </c>
      <c r="Z22" s="54">
        <v>0.13600000000000001</v>
      </c>
      <c r="AA22" s="54">
        <v>0.14080000000000001</v>
      </c>
      <c r="AB22" s="54">
        <v>0.14560000000000001</v>
      </c>
      <c r="AC22" s="54">
        <v>0.15049999999999999</v>
      </c>
      <c r="AD22" s="54">
        <v>0.15529999999999999</v>
      </c>
      <c r="AE22" s="54">
        <v>0.15529999999999999</v>
      </c>
      <c r="AF22" s="54">
        <v>0.15529999999999999</v>
      </c>
      <c r="AG22" s="54">
        <v>0.15529999999999999</v>
      </c>
      <c r="AH22" s="54">
        <v>0.15529999999999999</v>
      </c>
      <c r="AI22" s="3"/>
      <c r="AJ22" s="3"/>
      <c r="AK22" s="3"/>
      <c r="AL22" s="3"/>
      <c r="AM22" s="3"/>
      <c r="AN22" s="3"/>
      <c r="AO22" s="3"/>
      <c r="AP22" s="3"/>
      <c r="AQ22" s="3"/>
      <c r="AR22" s="3"/>
      <c r="AS22" s="3"/>
      <c r="AT22" s="3"/>
      <c r="AU22" s="3"/>
      <c r="AV22" s="3"/>
      <c r="AW22" s="3"/>
      <c r="AX22" s="3"/>
      <c r="AY22" s="3"/>
      <c r="AZ22" s="3"/>
    </row>
    <row r="23" spans="1:52" ht="14.5" thickBot="1" x14ac:dyDescent="0.35">
      <c r="A23" s="15"/>
      <c r="B23" s="14" t="s">
        <v>127</v>
      </c>
      <c r="C23" s="54">
        <v>0.1</v>
      </c>
      <c r="D23" s="54">
        <v>0.1</v>
      </c>
      <c r="E23" s="54">
        <v>0.1</v>
      </c>
      <c r="F23" s="54">
        <v>0.1</v>
      </c>
      <c r="G23" s="54">
        <v>0.1</v>
      </c>
      <c r="H23" s="54">
        <v>0.1</v>
      </c>
      <c r="I23" s="54">
        <v>0.1</v>
      </c>
      <c r="J23" s="54">
        <v>0.1</v>
      </c>
      <c r="K23" s="54">
        <v>0.1</v>
      </c>
      <c r="L23" s="54">
        <v>0.1</v>
      </c>
      <c r="M23" s="54">
        <v>0.1</v>
      </c>
      <c r="N23" s="54">
        <v>0.1</v>
      </c>
      <c r="O23" s="54">
        <v>0.1</v>
      </c>
      <c r="P23" s="54">
        <v>0.1</v>
      </c>
      <c r="Q23" s="54">
        <v>0.1</v>
      </c>
      <c r="R23" s="54">
        <v>0.1</v>
      </c>
      <c r="S23" s="54">
        <v>0.1</v>
      </c>
      <c r="T23" s="54">
        <v>0.1</v>
      </c>
      <c r="U23" s="54">
        <v>0.1</v>
      </c>
      <c r="V23" s="54">
        <v>0.1</v>
      </c>
      <c r="W23" s="54">
        <v>0.1</v>
      </c>
      <c r="X23" s="54">
        <v>0.1</v>
      </c>
      <c r="Y23" s="54">
        <v>0.1</v>
      </c>
      <c r="Z23" s="54">
        <v>0.1</v>
      </c>
      <c r="AA23" s="54">
        <v>0.1</v>
      </c>
      <c r="AB23" s="54">
        <v>0.1</v>
      </c>
      <c r="AC23" s="54">
        <v>0.1</v>
      </c>
      <c r="AD23" s="54">
        <v>0.1</v>
      </c>
      <c r="AE23" s="54">
        <v>0.1</v>
      </c>
      <c r="AF23" s="54">
        <v>0.1</v>
      </c>
      <c r="AG23" s="54">
        <v>0.1</v>
      </c>
      <c r="AH23" s="54">
        <v>0.1</v>
      </c>
      <c r="AI23" s="3"/>
      <c r="AJ23" s="3"/>
      <c r="AK23" s="3"/>
      <c r="AL23" s="3"/>
      <c r="AM23" s="3"/>
      <c r="AN23" s="3"/>
      <c r="AO23" s="3"/>
      <c r="AP23" s="3"/>
      <c r="AQ23" s="3"/>
      <c r="AR23" s="3"/>
      <c r="AS23" s="3"/>
      <c r="AT23" s="3"/>
      <c r="AU23" s="3"/>
      <c r="AV23" s="3"/>
      <c r="AW23" s="3"/>
      <c r="AX23" s="3"/>
      <c r="AY23" s="3"/>
      <c r="AZ23" s="3"/>
    </row>
    <row r="24" spans="1:52" ht="14.5" thickBot="1" x14ac:dyDescent="0.35">
      <c r="A24" s="15"/>
      <c r="B24" s="14" t="s">
        <v>128</v>
      </c>
      <c r="C24" s="54">
        <v>0.1908</v>
      </c>
      <c r="D24" s="54">
        <v>0.20599999999999999</v>
      </c>
      <c r="E24" s="54">
        <v>0.22120000000000001</v>
      </c>
      <c r="F24" s="54">
        <v>0.23630000000000001</v>
      </c>
      <c r="G24" s="54">
        <v>0.2515</v>
      </c>
      <c r="H24" s="54">
        <v>0.26669999999999999</v>
      </c>
      <c r="I24" s="54">
        <v>0.28179999999999999</v>
      </c>
      <c r="J24" s="54">
        <v>0.29699999999999999</v>
      </c>
      <c r="K24" s="54">
        <v>0.28510000000000002</v>
      </c>
      <c r="L24" s="54">
        <v>0.27329999999999999</v>
      </c>
      <c r="M24" s="54">
        <v>0.26150000000000001</v>
      </c>
      <c r="N24" s="54">
        <v>0.24959999999999999</v>
      </c>
      <c r="O24" s="54">
        <v>0.23780000000000001</v>
      </c>
      <c r="P24" s="54">
        <v>0.22589999999999999</v>
      </c>
      <c r="Q24" s="54">
        <v>0.214</v>
      </c>
      <c r="R24" s="54">
        <v>0.20219999999999999</v>
      </c>
      <c r="S24" s="54">
        <v>0.19040000000000001</v>
      </c>
      <c r="T24" s="54">
        <v>0.17849999999999999</v>
      </c>
      <c r="U24" s="54">
        <v>0.16669999999999999</v>
      </c>
      <c r="V24" s="54">
        <v>0.15479999999999999</v>
      </c>
      <c r="W24" s="54">
        <v>0.1429</v>
      </c>
      <c r="X24" s="54">
        <v>0.13109999999999999</v>
      </c>
      <c r="Y24" s="54">
        <v>0.1193</v>
      </c>
      <c r="Z24" s="54">
        <v>0.1074</v>
      </c>
      <c r="AA24" s="54">
        <v>9.5600000000000004E-2</v>
      </c>
      <c r="AB24" s="54">
        <v>8.3699999999999997E-2</v>
      </c>
      <c r="AC24" s="54">
        <v>7.1900000000000006E-2</v>
      </c>
      <c r="AD24" s="54">
        <v>0.06</v>
      </c>
      <c r="AE24" s="54">
        <v>0.06</v>
      </c>
      <c r="AF24" s="54">
        <v>0.06</v>
      </c>
      <c r="AG24" s="54">
        <v>0.06</v>
      </c>
      <c r="AH24" s="54">
        <v>0.06</v>
      </c>
      <c r="AI24" s="3"/>
      <c r="AJ24" s="3"/>
      <c r="AK24" s="3"/>
      <c r="AL24" s="3"/>
      <c r="AM24" s="3"/>
      <c r="AN24" s="3"/>
      <c r="AO24" s="3"/>
      <c r="AP24" s="3"/>
      <c r="AQ24" s="3"/>
      <c r="AR24" s="3"/>
      <c r="AS24" s="3"/>
      <c r="AT24" s="3"/>
      <c r="AU24" s="3"/>
      <c r="AV24" s="3"/>
      <c r="AW24" s="3"/>
      <c r="AX24" s="3"/>
      <c r="AY24" s="3"/>
      <c r="AZ24" s="3"/>
    </row>
    <row r="25" spans="1:52" ht="14.5" thickBot="1" x14ac:dyDescent="0.35">
      <c r="A25" s="15"/>
      <c r="B25" s="14" t="s">
        <v>129</v>
      </c>
      <c r="C25" s="54">
        <v>0</v>
      </c>
      <c r="D25" s="54">
        <v>0</v>
      </c>
      <c r="E25" s="54">
        <v>0</v>
      </c>
      <c r="F25" s="54">
        <v>0</v>
      </c>
      <c r="G25" s="54">
        <v>0</v>
      </c>
      <c r="H25" s="54">
        <v>0</v>
      </c>
      <c r="I25" s="54">
        <v>0</v>
      </c>
      <c r="J25" s="54">
        <v>0</v>
      </c>
      <c r="K25" s="54">
        <v>0</v>
      </c>
      <c r="L25" s="54">
        <v>0</v>
      </c>
      <c r="M25" s="54">
        <v>0</v>
      </c>
      <c r="N25" s="54">
        <v>0</v>
      </c>
      <c r="O25" s="54">
        <v>0</v>
      </c>
      <c r="P25" s="54">
        <v>0</v>
      </c>
      <c r="Q25" s="54">
        <v>0</v>
      </c>
      <c r="R25" s="54">
        <v>0</v>
      </c>
      <c r="S25" s="54">
        <v>0</v>
      </c>
      <c r="T25" s="54">
        <v>0</v>
      </c>
      <c r="U25" s="54">
        <v>0</v>
      </c>
      <c r="V25" s="54">
        <v>0</v>
      </c>
      <c r="W25" s="54">
        <v>0</v>
      </c>
      <c r="X25" s="54">
        <v>0</v>
      </c>
      <c r="Y25" s="54">
        <v>0</v>
      </c>
      <c r="Z25" s="54">
        <v>0</v>
      </c>
      <c r="AA25" s="54">
        <v>0</v>
      </c>
      <c r="AB25" s="54">
        <v>0</v>
      </c>
      <c r="AC25" s="54">
        <v>0</v>
      </c>
      <c r="AD25" s="54">
        <v>0</v>
      </c>
      <c r="AE25" s="54">
        <v>0</v>
      </c>
      <c r="AF25" s="54">
        <v>0</v>
      </c>
      <c r="AG25" s="54">
        <v>0</v>
      </c>
      <c r="AH25" s="54">
        <v>0</v>
      </c>
      <c r="AI25" s="3"/>
      <c r="AJ25" s="3"/>
      <c r="AK25" s="3"/>
      <c r="AL25" s="3"/>
      <c r="AM25" s="3"/>
      <c r="AN25" s="3"/>
      <c r="AO25" s="3"/>
      <c r="AP25" s="3"/>
      <c r="AQ25" s="3"/>
      <c r="AR25" s="3"/>
      <c r="AS25" s="3"/>
      <c r="AT25" s="3"/>
      <c r="AU25" s="3"/>
      <c r="AV25" s="3"/>
      <c r="AW25" s="3"/>
      <c r="AX25" s="3"/>
      <c r="AY25" s="3"/>
      <c r="AZ25" s="3"/>
    </row>
    <row r="26" spans="1:52" ht="14.5" thickBot="1" x14ac:dyDescent="0.35">
      <c r="A26" s="15"/>
      <c r="B26" s="14" t="s">
        <v>130</v>
      </c>
      <c r="C26" s="54">
        <v>0</v>
      </c>
      <c r="D26" s="54">
        <v>0</v>
      </c>
      <c r="E26" s="54">
        <v>0</v>
      </c>
      <c r="F26" s="54">
        <v>0</v>
      </c>
      <c r="G26" s="54">
        <v>0</v>
      </c>
      <c r="H26" s="54">
        <v>0</v>
      </c>
      <c r="I26" s="54">
        <v>0</v>
      </c>
      <c r="J26" s="54">
        <v>0</v>
      </c>
      <c r="K26" s="54">
        <v>2.5999999999999999E-3</v>
      </c>
      <c r="L26" s="54">
        <v>5.3E-3</v>
      </c>
      <c r="M26" s="54">
        <v>7.9000000000000008E-3</v>
      </c>
      <c r="N26" s="54">
        <v>1.06E-2</v>
      </c>
      <c r="O26" s="54">
        <v>1.32E-2</v>
      </c>
      <c r="P26" s="54">
        <v>1.5900000000000001E-2</v>
      </c>
      <c r="Q26" s="54">
        <v>1.8499999999999999E-2</v>
      </c>
      <c r="R26" s="54">
        <v>2.12E-2</v>
      </c>
      <c r="S26" s="54">
        <v>2.3800000000000002E-2</v>
      </c>
      <c r="T26" s="54">
        <v>2.6499999999999999E-2</v>
      </c>
      <c r="U26" s="54">
        <v>2.9100000000000001E-2</v>
      </c>
      <c r="V26" s="54">
        <v>3.1800000000000002E-2</v>
      </c>
      <c r="W26" s="54">
        <v>3.44E-2</v>
      </c>
      <c r="X26" s="54">
        <v>3.7100000000000001E-2</v>
      </c>
      <c r="Y26" s="54">
        <v>3.9699999999999999E-2</v>
      </c>
      <c r="Z26" s="54">
        <v>4.24E-2</v>
      </c>
      <c r="AA26" s="54">
        <v>4.4999999999999998E-2</v>
      </c>
      <c r="AB26" s="54">
        <v>4.7699999999999999E-2</v>
      </c>
      <c r="AC26" s="54">
        <v>5.0299999999999997E-2</v>
      </c>
      <c r="AD26" s="54">
        <v>5.2999999999999999E-2</v>
      </c>
      <c r="AE26" s="54">
        <v>5.2999999999999999E-2</v>
      </c>
      <c r="AF26" s="54">
        <v>5.2999999999999999E-2</v>
      </c>
      <c r="AG26" s="54">
        <v>5.2999999999999999E-2</v>
      </c>
      <c r="AH26" s="54">
        <v>5.2999999999999999E-2</v>
      </c>
      <c r="AI26" s="3"/>
      <c r="AJ26" s="3"/>
      <c r="AK26" s="3"/>
      <c r="AL26" s="3"/>
      <c r="AM26" s="3"/>
      <c r="AN26" s="3"/>
      <c r="AO26" s="3"/>
      <c r="AP26" s="3"/>
      <c r="AQ26" s="3"/>
      <c r="AR26" s="3"/>
      <c r="AS26" s="3"/>
      <c r="AT26" s="3"/>
      <c r="AU26" s="3"/>
      <c r="AV26" s="3"/>
      <c r="AW26" s="3"/>
      <c r="AX26" s="3"/>
      <c r="AY26" s="3"/>
      <c r="AZ26" s="3"/>
    </row>
    <row r="27" spans="1:52" ht="14.5" thickBot="1" x14ac:dyDescent="0.35">
      <c r="A27" s="15"/>
      <c r="B27" s="14" t="s">
        <v>131</v>
      </c>
      <c r="C27" s="54">
        <v>0</v>
      </c>
      <c r="D27" s="54">
        <v>0</v>
      </c>
      <c r="E27" s="54">
        <v>0</v>
      </c>
      <c r="F27" s="54">
        <v>0</v>
      </c>
      <c r="G27" s="54">
        <v>0</v>
      </c>
      <c r="H27" s="54">
        <v>0</v>
      </c>
      <c r="I27" s="54">
        <v>0</v>
      </c>
      <c r="J27" s="54">
        <v>0</v>
      </c>
      <c r="K27" s="54">
        <v>2.5999999999999999E-3</v>
      </c>
      <c r="L27" s="54">
        <v>5.3E-3</v>
      </c>
      <c r="M27" s="54">
        <v>7.9000000000000008E-3</v>
      </c>
      <c r="N27" s="54">
        <v>1.06E-2</v>
      </c>
      <c r="O27" s="54">
        <v>1.32E-2</v>
      </c>
      <c r="P27" s="54">
        <v>1.5900000000000001E-2</v>
      </c>
      <c r="Q27" s="54">
        <v>1.8499999999999999E-2</v>
      </c>
      <c r="R27" s="54">
        <v>2.12E-2</v>
      </c>
      <c r="S27" s="54">
        <v>2.3800000000000002E-2</v>
      </c>
      <c r="T27" s="54">
        <v>2.6499999999999999E-2</v>
      </c>
      <c r="U27" s="54">
        <v>2.9100000000000001E-2</v>
      </c>
      <c r="V27" s="54">
        <v>3.1800000000000002E-2</v>
      </c>
      <c r="W27" s="54">
        <v>3.44E-2</v>
      </c>
      <c r="X27" s="54">
        <v>3.7100000000000001E-2</v>
      </c>
      <c r="Y27" s="54">
        <v>3.9699999999999999E-2</v>
      </c>
      <c r="Z27" s="54">
        <v>4.24E-2</v>
      </c>
      <c r="AA27" s="54">
        <v>4.4999999999999998E-2</v>
      </c>
      <c r="AB27" s="54">
        <v>4.7699999999999999E-2</v>
      </c>
      <c r="AC27" s="54">
        <v>5.0299999999999997E-2</v>
      </c>
      <c r="AD27" s="54">
        <v>5.2999999999999999E-2</v>
      </c>
      <c r="AE27" s="54">
        <v>5.2999999999999999E-2</v>
      </c>
      <c r="AF27" s="54">
        <v>5.2999999999999999E-2</v>
      </c>
      <c r="AG27" s="54">
        <v>5.2999999999999999E-2</v>
      </c>
      <c r="AH27" s="54">
        <v>5.2999999999999999E-2</v>
      </c>
      <c r="AI27" s="3"/>
      <c r="AJ27" s="3"/>
      <c r="AK27" s="3"/>
      <c r="AL27" s="3"/>
      <c r="AM27" s="3"/>
      <c r="AN27" s="3"/>
      <c r="AO27" s="3"/>
      <c r="AP27" s="3"/>
      <c r="AQ27" s="3"/>
      <c r="AR27" s="3"/>
      <c r="AS27" s="3"/>
      <c r="AT27" s="3"/>
      <c r="AU27" s="3"/>
      <c r="AV27" s="3"/>
      <c r="AW27" s="3"/>
      <c r="AX27" s="3"/>
      <c r="AY27" s="3"/>
      <c r="AZ27" s="3"/>
    </row>
    <row r="28" spans="1:52" ht="12.5" x14ac:dyDescent="0.25">
      <c r="A28" s="15"/>
      <c r="B28" s="3"/>
      <c r="C28" s="51"/>
      <c r="D28" s="51"/>
      <c r="E28" s="51"/>
      <c r="F28" s="51"/>
      <c r="G28" s="51"/>
      <c r="H28" s="51"/>
      <c r="I28" s="51"/>
      <c r="J28" s="51"/>
      <c r="K28" s="51"/>
      <c r="L28" s="51"/>
      <c r="M28" s="51"/>
      <c r="N28" s="51"/>
      <c r="O28" s="51"/>
      <c r="P28" s="51"/>
      <c r="Q28" s="51"/>
      <c r="R28" s="51"/>
      <c r="S28" s="51"/>
      <c r="T28" s="51"/>
      <c r="U28" s="51"/>
      <c r="V28" s="51"/>
      <c r="W28" s="51"/>
      <c r="X28" s="51"/>
      <c r="Y28" s="51"/>
      <c r="Z28" s="51"/>
      <c r="AA28" s="51"/>
      <c r="AB28" s="51"/>
      <c r="AC28" s="51"/>
      <c r="AD28" s="51"/>
      <c r="AE28" s="51"/>
      <c r="AF28" s="51"/>
      <c r="AG28" s="51"/>
      <c r="AH28" s="16"/>
      <c r="AI28" s="3"/>
      <c r="AJ28" s="3"/>
      <c r="AK28" s="3"/>
      <c r="AL28" s="3"/>
      <c r="AM28" s="3"/>
      <c r="AN28" s="3"/>
      <c r="AO28" s="3"/>
      <c r="AP28" s="3"/>
      <c r="AQ28" s="3"/>
      <c r="AR28" s="3"/>
      <c r="AS28" s="3"/>
      <c r="AT28" s="3"/>
      <c r="AU28" s="3"/>
      <c r="AV28" s="3"/>
      <c r="AW28" s="3"/>
      <c r="AX28" s="3"/>
      <c r="AY28" s="3"/>
      <c r="AZ28" s="3"/>
    </row>
    <row r="29" spans="1:52" ht="12.5" x14ac:dyDescent="0.25">
      <c r="A29" s="15"/>
      <c r="B29" s="3"/>
      <c r="C29" s="52"/>
      <c r="D29" s="52"/>
      <c r="E29" s="52"/>
      <c r="F29" s="52"/>
      <c r="G29" s="52"/>
      <c r="H29" s="52"/>
      <c r="I29" s="52"/>
      <c r="J29" s="52"/>
      <c r="K29" s="52"/>
      <c r="L29" s="52"/>
      <c r="M29" s="52"/>
      <c r="N29" s="52"/>
      <c r="O29" s="52"/>
      <c r="P29" s="52"/>
      <c r="Q29" s="52"/>
      <c r="R29" s="52"/>
      <c r="S29" s="52"/>
      <c r="T29" s="52"/>
      <c r="U29" s="52"/>
      <c r="V29" s="52"/>
      <c r="W29" s="52"/>
      <c r="X29" s="52"/>
      <c r="Y29" s="52"/>
      <c r="Z29" s="52"/>
      <c r="AA29" s="52"/>
      <c r="AB29" s="52"/>
      <c r="AC29" s="52"/>
      <c r="AD29" s="52"/>
      <c r="AE29" s="52"/>
      <c r="AF29" s="52"/>
      <c r="AG29" s="52"/>
      <c r="AH29" s="52">
        <v>34.97</v>
      </c>
      <c r="AI29" s="3"/>
      <c r="AJ29" s="3"/>
      <c r="AK29" s="3"/>
      <c r="AL29" s="3"/>
      <c r="AM29" s="3"/>
      <c r="AN29" s="3"/>
      <c r="AO29" s="3"/>
      <c r="AP29" s="3"/>
      <c r="AQ29" s="3"/>
      <c r="AR29" s="3"/>
      <c r="AS29" s="3"/>
      <c r="AT29" s="3"/>
      <c r="AU29" s="3"/>
      <c r="AV29" s="3"/>
      <c r="AW29" s="3"/>
      <c r="AX29" s="3"/>
      <c r="AY29" s="3"/>
      <c r="AZ29" s="3"/>
    </row>
    <row r="30" spans="1:52" ht="14.5" thickBot="1" x14ac:dyDescent="0.35">
      <c r="A30" s="15"/>
      <c r="B30" s="18" t="s">
        <v>108</v>
      </c>
      <c r="C30" s="3"/>
      <c r="D30" s="3"/>
      <c r="E30" s="3"/>
      <c r="F30" s="3"/>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c r="AY30" s="3"/>
      <c r="AZ30" s="3"/>
    </row>
    <row r="31" spans="1:52" ht="14.5" thickBot="1" x14ac:dyDescent="0.3">
      <c r="A31" s="15"/>
      <c r="B31" s="13"/>
      <c r="C31" s="13" t="s">
        <v>62</v>
      </c>
      <c r="D31" s="13" t="s">
        <v>63</v>
      </c>
      <c r="E31" s="13" t="s">
        <v>64</v>
      </c>
      <c r="F31" s="13" t="s">
        <v>65</v>
      </c>
      <c r="G31" s="13" t="s">
        <v>66</v>
      </c>
      <c r="H31" s="13" t="s">
        <v>67</v>
      </c>
      <c r="I31" s="13" t="s">
        <v>68</v>
      </c>
      <c r="J31" s="13" t="s">
        <v>69</v>
      </c>
      <c r="K31" s="13" t="s">
        <v>70</v>
      </c>
      <c r="L31" s="13" t="s">
        <v>71</v>
      </c>
      <c r="M31" s="13" t="s">
        <v>72</v>
      </c>
      <c r="N31" s="13" t="s">
        <v>73</v>
      </c>
      <c r="O31" s="13" t="s">
        <v>74</v>
      </c>
      <c r="P31" s="13" t="s">
        <v>75</v>
      </c>
      <c r="Q31" s="13" t="s">
        <v>76</v>
      </c>
      <c r="R31" s="13" t="s">
        <v>77</v>
      </c>
      <c r="S31" s="13" t="s">
        <v>78</v>
      </c>
      <c r="T31" s="13" t="s">
        <v>79</v>
      </c>
      <c r="U31" s="13" t="s">
        <v>80</v>
      </c>
      <c r="V31" s="13" t="s">
        <v>81</v>
      </c>
      <c r="W31" s="13" t="s">
        <v>82</v>
      </c>
      <c r="X31" s="13" t="s">
        <v>83</v>
      </c>
      <c r="Y31" s="13" t="s">
        <v>84</v>
      </c>
      <c r="Z31" s="13" t="s">
        <v>85</v>
      </c>
      <c r="AA31" s="13" t="s">
        <v>86</v>
      </c>
      <c r="AB31" s="13" t="s">
        <v>87</v>
      </c>
      <c r="AC31" s="13" t="s">
        <v>88</v>
      </c>
      <c r="AD31" s="13" t="s">
        <v>89</v>
      </c>
      <c r="AE31" s="13" t="s">
        <v>90</v>
      </c>
      <c r="AF31" s="13" t="s">
        <v>91</v>
      </c>
      <c r="AG31" s="13" t="s">
        <v>92</v>
      </c>
      <c r="AH31" s="13" t="s">
        <v>93</v>
      </c>
      <c r="AI31" s="3"/>
      <c r="AJ31" s="3"/>
      <c r="AK31" s="3"/>
      <c r="AL31" s="3"/>
      <c r="AM31" s="3"/>
      <c r="AN31" s="3"/>
      <c r="AO31" s="3"/>
      <c r="AP31" s="3"/>
      <c r="AQ31" s="3"/>
      <c r="AR31" s="3"/>
      <c r="AS31" s="3"/>
      <c r="AT31" s="3"/>
      <c r="AU31" s="3"/>
      <c r="AV31" s="3"/>
      <c r="AW31" s="3"/>
      <c r="AX31" s="3"/>
      <c r="AY31" s="3"/>
      <c r="AZ31" s="3"/>
    </row>
    <row r="32" spans="1:52" ht="14.5" thickBot="1" x14ac:dyDescent="0.35">
      <c r="A32" s="15"/>
      <c r="B32" s="14" t="s">
        <v>115</v>
      </c>
      <c r="C32" s="54">
        <v>0.82879999999999998</v>
      </c>
      <c r="D32" s="54">
        <v>0.81479999999999997</v>
      </c>
      <c r="E32" s="54">
        <v>0.80079999999999996</v>
      </c>
      <c r="F32" s="54">
        <v>0.78680000000000005</v>
      </c>
      <c r="G32" s="54">
        <v>0.77270000000000005</v>
      </c>
      <c r="H32" s="54">
        <v>0.75870000000000004</v>
      </c>
      <c r="I32" s="54">
        <v>0.74470000000000003</v>
      </c>
      <c r="J32" s="54">
        <v>0.73060000000000003</v>
      </c>
      <c r="K32" s="54">
        <v>0.71660000000000001</v>
      </c>
      <c r="L32" s="54">
        <v>0.7026</v>
      </c>
      <c r="M32" s="54">
        <v>0.6885</v>
      </c>
      <c r="N32" s="54">
        <v>0.67449999999999999</v>
      </c>
      <c r="O32" s="54">
        <v>0.66049999999999998</v>
      </c>
      <c r="P32" s="54">
        <v>0.64639999999999997</v>
      </c>
      <c r="Q32" s="54">
        <v>0.63239999999999996</v>
      </c>
      <c r="R32" s="54">
        <v>0.61839999999999995</v>
      </c>
      <c r="S32" s="54">
        <v>0.60429999999999995</v>
      </c>
      <c r="T32" s="54">
        <v>0.59030000000000005</v>
      </c>
      <c r="U32" s="54">
        <v>0.57630000000000003</v>
      </c>
      <c r="V32" s="54">
        <v>0.56230000000000002</v>
      </c>
      <c r="W32" s="54">
        <v>0.54820000000000002</v>
      </c>
      <c r="X32" s="54">
        <v>0.53420000000000001</v>
      </c>
      <c r="Y32" s="54">
        <v>0.5202</v>
      </c>
      <c r="Z32" s="54">
        <v>0.50609999999999999</v>
      </c>
      <c r="AA32" s="54">
        <v>0.49209999999999998</v>
      </c>
      <c r="AB32" s="54">
        <v>0.47810000000000002</v>
      </c>
      <c r="AC32" s="54">
        <v>0.46400000000000002</v>
      </c>
      <c r="AD32" s="54">
        <v>0.45</v>
      </c>
      <c r="AE32" s="54">
        <v>0.45</v>
      </c>
      <c r="AF32" s="54">
        <v>0.45</v>
      </c>
      <c r="AG32" s="54">
        <v>0.45</v>
      </c>
      <c r="AH32" s="54">
        <v>0.45</v>
      </c>
      <c r="AI32" s="3"/>
      <c r="AJ32" s="3"/>
      <c r="AK32" s="3"/>
      <c r="AL32" s="3"/>
      <c r="AM32" s="3"/>
      <c r="AN32" s="3"/>
      <c r="AO32" s="3"/>
      <c r="AP32" s="3"/>
      <c r="AQ32" s="3"/>
      <c r="AR32" s="3"/>
      <c r="AS32" s="3"/>
      <c r="AT32" s="3"/>
      <c r="AU32" s="3"/>
      <c r="AV32" s="3"/>
      <c r="AW32" s="3"/>
      <c r="AX32" s="3"/>
      <c r="AY32" s="3"/>
      <c r="AZ32" s="3"/>
    </row>
    <row r="33" spans="1:52" ht="14.5" thickBot="1" x14ac:dyDescent="0.35">
      <c r="A33" s="15"/>
      <c r="B33" s="14" t="s">
        <v>116</v>
      </c>
      <c r="C33" s="54">
        <v>7.1199999999999999E-2</v>
      </c>
      <c r="D33" s="54">
        <v>8.5199999999999998E-2</v>
      </c>
      <c r="E33" s="54">
        <v>9.9199999999999997E-2</v>
      </c>
      <c r="F33" s="54">
        <v>0.108768</v>
      </c>
      <c r="G33" s="54">
        <v>0.117116</v>
      </c>
      <c r="H33" s="54">
        <v>0.124344</v>
      </c>
      <c r="I33" s="54">
        <v>0.13045200000000001</v>
      </c>
      <c r="J33" s="54">
        <v>0.13552</v>
      </c>
      <c r="K33" s="54">
        <v>0.13938400000000001</v>
      </c>
      <c r="L33" s="54">
        <v>0.142128</v>
      </c>
      <c r="M33" s="54">
        <v>0.14382</v>
      </c>
      <c r="N33" s="54">
        <v>0.14432</v>
      </c>
      <c r="O33" s="54">
        <v>0.14369999999999999</v>
      </c>
      <c r="P33" s="54">
        <v>0.142016</v>
      </c>
      <c r="Q33" s="54">
        <v>0.139152</v>
      </c>
      <c r="R33" s="54">
        <v>0.13516800000000001</v>
      </c>
      <c r="S33" s="54">
        <v>0.130108</v>
      </c>
      <c r="T33" s="54">
        <v>0.12388</v>
      </c>
      <c r="U33" s="54">
        <v>0.116532</v>
      </c>
      <c r="V33" s="54">
        <v>0.108096</v>
      </c>
      <c r="W33" s="54">
        <v>9.8503999999999994E-2</v>
      </c>
      <c r="X33" s="54">
        <v>8.7791999999999995E-2</v>
      </c>
      <c r="Y33" s="54">
        <v>7.596E-2</v>
      </c>
      <c r="Z33" s="54">
        <v>6.3023999999999997E-2</v>
      </c>
      <c r="AA33" s="54">
        <v>4.8947999999999998E-2</v>
      </c>
      <c r="AB33" s="54">
        <v>3.3751999999999997E-2</v>
      </c>
      <c r="AC33" s="54">
        <v>1.7440000000000001E-2</v>
      </c>
      <c r="AD33" s="54">
        <v>0</v>
      </c>
      <c r="AE33" s="54">
        <v>0</v>
      </c>
      <c r="AF33" s="54">
        <v>0</v>
      </c>
      <c r="AG33" s="54">
        <v>0</v>
      </c>
      <c r="AH33" s="54">
        <v>0</v>
      </c>
      <c r="AI33" s="3"/>
      <c r="AJ33" s="3"/>
      <c r="AK33" s="3"/>
      <c r="AL33" s="3"/>
      <c r="AM33" s="3"/>
      <c r="AN33" s="3"/>
      <c r="AO33" s="3"/>
      <c r="AP33" s="3"/>
      <c r="AQ33" s="3"/>
      <c r="AR33" s="3"/>
      <c r="AS33" s="3"/>
      <c r="AT33" s="3"/>
      <c r="AU33" s="3"/>
      <c r="AV33" s="3"/>
      <c r="AW33" s="3"/>
      <c r="AX33" s="3"/>
      <c r="AY33" s="3"/>
      <c r="AZ33" s="3"/>
    </row>
    <row r="34" spans="1:52" ht="14.5" thickBot="1" x14ac:dyDescent="0.35">
      <c r="A34" s="15"/>
      <c r="B34" s="14" t="s">
        <v>117</v>
      </c>
      <c r="C34" s="54">
        <v>0.1</v>
      </c>
      <c r="D34" s="54">
        <v>0.1</v>
      </c>
      <c r="E34" s="54">
        <v>0.1</v>
      </c>
      <c r="F34" s="54">
        <v>0.1</v>
      </c>
      <c r="G34" s="54">
        <v>0.1</v>
      </c>
      <c r="H34" s="54">
        <v>0.1</v>
      </c>
      <c r="I34" s="54">
        <v>0.1</v>
      </c>
      <c r="J34" s="54">
        <v>0.1</v>
      </c>
      <c r="K34" s="54">
        <v>0.1</v>
      </c>
      <c r="L34" s="54">
        <v>0.1</v>
      </c>
      <c r="M34" s="54">
        <v>0.1</v>
      </c>
      <c r="N34" s="54">
        <v>0.1</v>
      </c>
      <c r="O34" s="54">
        <v>0.1</v>
      </c>
      <c r="P34" s="54">
        <v>0.1</v>
      </c>
      <c r="Q34" s="54">
        <v>0.1</v>
      </c>
      <c r="R34" s="54">
        <v>0.1</v>
      </c>
      <c r="S34" s="54">
        <v>0.1</v>
      </c>
      <c r="T34" s="54">
        <v>0.1</v>
      </c>
      <c r="U34" s="54">
        <v>0.1</v>
      </c>
      <c r="V34" s="54">
        <v>0.1</v>
      </c>
      <c r="W34" s="54">
        <v>0.1</v>
      </c>
      <c r="X34" s="54">
        <v>0.1</v>
      </c>
      <c r="Y34" s="54">
        <v>0.1</v>
      </c>
      <c r="Z34" s="54">
        <v>0.1</v>
      </c>
      <c r="AA34" s="54">
        <v>0.1</v>
      </c>
      <c r="AB34" s="54">
        <v>0.1</v>
      </c>
      <c r="AC34" s="54">
        <v>0.1</v>
      </c>
      <c r="AD34" s="54">
        <v>0.1</v>
      </c>
      <c r="AE34" s="54">
        <v>0.1</v>
      </c>
      <c r="AF34" s="54">
        <v>0.1</v>
      </c>
      <c r="AG34" s="54">
        <v>0.1</v>
      </c>
      <c r="AH34" s="54">
        <v>0.1</v>
      </c>
      <c r="AI34" s="3"/>
      <c r="AJ34" s="3"/>
      <c r="AK34" s="3"/>
      <c r="AL34" s="3"/>
      <c r="AM34" s="3"/>
      <c r="AN34" s="3"/>
      <c r="AO34" s="3"/>
      <c r="AP34" s="3"/>
      <c r="AQ34" s="3"/>
      <c r="AR34" s="3"/>
      <c r="AS34" s="3"/>
      <c r="AT34" s="3"/>
      <c r="AU34" s="3"/>
      <c r="AV34" s="3"/>
      <c r="AW34" s="3"/>
      <c r="AX34" s="3"/>
      <c r="AY34" s="3"/>
      <c r="AZ34" s="3"/>
    </row>
    <row r="35" spans="1:52" ht="14.5" thickBot="1" x14ac:dyDescent="0.35">
      <c r="A35" s="15"/>
      <c r="B35" s="14" t="s">
        <v>118</v>
      </c>
      <c r="C35" s="54">
        <v>0</v>
      </c>
      <c r="D35" s="54">
        <v>0</v>
      </c>
      <c r="E35" s="54">
        <v>0</v>
      </c>
      <c r="F35" s="54">
        <v>0</v>
      </c>
      <c r="G35" s="54">
        <v>0</v>
      </c>
      <c r="H35" s="54">
        <v>0</v>
      </c>
      <c r="I35" s="54">
        <v>0</v>
      </c>
      <c r="J35" s="54">
        <v>0</v>
      </c>
      <c r="K35" s="54">
        <v>0</v>
      </c>
      <c r="L35" s="54">
        <v>0</v>
      </c>
      <c r="M35" s="54">
        <v>0</v>
      </c>
      <c r="N35" s="54">
        <v>0</v>
      </c>
      <c r="O35" s="54">
        <v>0</v>
      </c>
      <c r="P35" s="54">
        <v>0</v>
      </c>
      <c r="Q35" s="54">
        <v>0</v>
      </c>
      <c r="R35" s="54">
        <v>0</v>
      </c>
      <c r="S35" s="54">
        <v>0</v>
      </c>
      <c r="T35" s="54">
        <v>0</v>
      </c>
      <c r="U35" s="54">
        <v>0</v>
      </c>
      <c r="V35" s="54">
        <v>0</v>
      </c>
      <c r="W35" s="54">
        <v>0</v>
      </c>
      <c r="X35" s="54">
        <v>0</v>
      </c>
      <c r="Y35" s="54">
        <v>0</v>
      </c>
      <c r="Z35" s="54">
        <v>0</v>
      </c>
      <c r="AA35" s="54">
        <v>0</v>
      </c>
      <c r="AB35" s="54">
        <v>0</v>
      </c>
      <c r="AC35" s="54">
        <v>0</v>
      </c>
      <c r="AD35" s="54">
        <v>0</v>
      </c>
      <c r="AE35" s="54">
        <v>0</v>
      </c>
      <c r="AF35" s="54">
        <v>0</v>
      </c>
      <c r="AG35" s="54">
        <v>0</v>
      </c>
      <c r="AH35" s="54">
        <v>0</v>
      </c>
      <c r="AI35" s="3"/>
      <c r="AJ35" s="3"/>
      <c r="AK35" s="3"/>
      <c r="AL35" s="3"/>
      <c r="AM35" s="3"/>
      <c r="AN35" s="3"/>
      <c r="AO35" s="3"/>
      <c r="AP35" s="3"/>
      <c r="AQ35" s="3"/>
      <c r="AR35" s="3"/>
      <c r="AS35" s="3"/>
      <c r="AT35" s="3"/>
      <c r="AU35" s="3"/>
      <c r="AV35" s="3"/>
      <c r="AW35" s="3"/>
      <c r="AX35" s="3"/>
      <c r="AY35" s="3"/>
      <c r="AZ35" s="3"/>
    </row>
    <row r="36" spans="1:52" ht="14.5" thickBot="1" x14ac:dyDescent="0.35">
      <c r="A36" s="15"/>
      <c r="B36" s="14" t="s">
        <v>119</v>
      </c>
      <c r="C36" s="54">
        <v>0</v>
      </c>
      <c r="D36" s="54">
        <v>0</v>
      </c>
      <c r="E36" s="54">
        <v>0</v>
      </c>
      <c r="F36" s="54">
        <v>4.5319999999999996E-3</v>
      </c>
      <c r="G36" s="54">
        <v>1.0184E-2</v>
      </c>
      <c r="H36" s="54">
        <v>1.6955999999999999E-2</v>
      </c>
      <c r="I36" s="54">
        <v>2.4847999999999999E-2</v>
      </c>
      <c r="J36" s="54">
        <v>3.388E-2</v>
      </c>
      <c r="K36" s="54">
        <v>4.4016E-2</v>
      </c>
      <c r="L36" s="54">
        <v>5.5272000000000002E-2</v>
      </c>
      <c r="M36" s="54">
        <v>6.7680000000000004E-2</v>
      </c>
      <c r="N36" s="54">
        <v>8.1180000000000002E-2</v>
      </c>
      <c r="O36" s="54">
        <v>9.5799999999999996E-2</v>
      </c>
      <c r="P36" s="54">
        <v>0.111584</v>
      </c>
      <c r="Q36" s="54">
        <v>0.12844800000000001</v>
      </c>
      <c r="R36" s="54">
        <v>0.14643200000000001</v>
      </c>
      <c r="S36" s="54">
        <v>0.16559199999999999</v>
      </c>
      <c r="T36" s="54">
        <v>0.18582000000000001</v>
      </c>
      <c r="U36" s="54">
        <v>0.20716799999999999</v>
      </c>
      <c r="V36" s="54">
        <v>0.22970399999999999</v>
      </c>
      <c r="W36" s="54">
        <v>0.25329600000000002</v>
      </c>
      <c r="X36" s="54">
        <v>0.27800799999999998</v>
      </c>
      <c r="Y36" s="54">
        <v>0.30384</v>
      </c>
      <c r="Z36" s="54">
        <v>0.330876</v>
      </c>
      <c r="AA36" s="54">
        <v>0.35895199999999999</v>
      </c>
      <c r="AB36" s="54">
        <v>0.38814799999999999</v>
      </c>
      <c r="AC36" s="54">
        <v>0.41855999999999999</v>
      </c>
      <c r="AD36" s="54">
        <v>0.45</v>
      </c>
      <c r="AE36" s="54">
        <v>0.45</v>
      </c>
      <c r="AF36" s="54">
        <v>0.45</v>
      </c>
      <c r="AG36" s="54">
        <v>0.45</v>
      </c>
      <c r="AH36" s="54">
        <v>0.45</v>
      </c>
      <c r="AI36" s="3"/>
      <c r="AJ36" s="3"/>
      <c r="AK36" s="3"/>
      <c r="AL36" s="3"/>
      <c r="AM36" s="3"/>
      <c r="AN36" s="3"/>
      <c r="AO36" s="3"/>
      <c r="AP36" s="3"/>
      <c r="AQ36" s="3"/>
      <c r="AR36" s="3"/>
      <c r="AS36" s="3"/>
      <c r="AT36" s="3"/>
      <c r="AU36" s="3"/>
      <c r="AV36" s="3"/>
      <c r="AW36" s="3"/>
      <c r="AX36" s="3"/>
      <c r="AY36" s="3"/>
      <c r="AZ36" s="3"/>
    </row>
    <row r="37" spans="1:52" ht="14.5" thickBot="1" x14ac:dyDescent="0.35">
      <c r="A37" s="15"/>
      <c r="B37" s="14" t="s">
        <v>120</v>
      </c>
      <c r="C37" s="54">
        <v>0.82879999999999998</v>
      </c>
      <c r="D37" s="54">
        <v>0.81479999999999997</v>
      </c>
      <c r="E37" s="54">
        <v>0.80079999999999996</v>
      </c>
      <c r="F37" s="54">
        <v>0.78680000000000005</v>
      </c>
      <c r="G37" s="54">
        <v>0.77270000000000005</v>
      </c>
      <c r="H37" s="54">
        <v>0.75870000000000004</v>
      </c>
      <c r="I37" s="54">
        <v>0.74470000000000003</v>
      </c>
      <c r="J37" s="54">
        <v>0.73060000000000003</v>
      </c>
      <c r="K37" s="54">
        <v>0.71660000000000001</v>
      </c>
      <c r="L37" s="54">
        <v>0.7026</v>
      </c>
      <c r="M37" s="54">
        <v>0.6885</v>
      </c>
      <c r="N37" s="54">
        <v>0.67449999999999999</v>
      </c>
      <c r="O37" s="54">
        <v>0.66049999999999998</v>
      </c>
      <c r="P37" s="54">
        <v>0.64639999999999997</v>
      </c>
      <c r="Q37" s="54">
        <v>0.63239999999999996</v>
      </c>
      <c r="R37" s="54">
        <v>0.61839999999999995</v>
      </c>
      <c r="S37" s="54">
        <v>0.60429999999999995</v>
      </c>
      <c r="T37" s="54">
        <v>0.59030000000000005</v>
      </c>
      <c r="U37" s="54">
        <v>0.57630000000000003</v>
      </c>
      <c r="V37" s="54">
        <v>0.56230000000000002</v>
      </c>
      <c r="W37" s="54">
        <v>0.54820000000000002</v>
      </c>
      <c r="X37" s="54">
        <v>0.53420000000000001</v>
      </c>
      <c r="Y37" s="54">
        <v>0.5202</v>
      </c>
      <c r="Z37" s="54">
        <v>0.50609999999999999</v>
      </c>
      <c r="AA37" s="54">
        <v>0.49209999999999998</v>
      </c>
      <c r="AB37" s="54">
        <v>0.47810000000000002</v>
      </c>
      <c r="AC37" s="54">
        <v>0.46400000000000002</v>
      </c>
      <c r="AD37" s="54">
        <v>0.45</v>
      </c>
      <c r="AE37" s="54">
        <v>0.45</v>
      </c>
      <c r="AF37" s="54">
        <v>0.45</v>
      </c>
      <c r="AG37" s="54">
        <v>0.45</v>
      </c>
      <c r="AH37" s="54">
        <v>0.45</v>
      </c>
      <c r="AI37" s="3"/>
      <c r="AJ37" s="3"/>
      <c r="AK37" s="3"/>
      <c r="AL37" s="3"/>
      <c r="AM37" s="3"/>
      <c r="AN37" s="3"/>
      <c r="AO37" s="3"/>
      <c r="AP37" s="3"/>
      <c r="AQ37" s="3"/>
      <c r="AR37" s="3"/>
      <c r="AS37" s="3"/>
      <c r="AT37" s="3"/>
      <c r="AU37" s="3"/>
      <c r="AV37" s="3"/>
      <c r="AW37" s="3"/>
      <c r="AX37" s="3"/>
      <c r="AY37" s="3"/>
      <c r="AZ37" s="3"/>
    </row>
    <row r="38" spans="1:52" ht="14.5" thickBot="1" x14ac:dyDescent="0.35">
      <c r="A38" s="15"/>
      <c r="B38" s="14" t="s">
        <v>121</v>
      </c>
      <c r="C38" s="54">
        <v>7.1199999999999999E-2</v>
      </c>
      <c r="D38" s="54">
        <v>8.5199999999999998E-2</v>
      </c>
      <c r="E38" s="54">
        <v>9.9199999999999997E-2</v>
      </c>
      <c r="F38" s="54">
        <v>0.108768</v>
      </c>
      <c r="G38" s="54">
        <v>0.117116</v>
      </c>
      <c r="H38" s="54">
        <v>0.124344</v>
      </c>
      <c r="I38" s="54">
        <v>0.13045200000000001</v>
      </c>
      <c r="J38" s="54">
        <v>0.13552</v>
      </c>
      <c r="K38" s="54">
        <v>0.13938400000000001</v>
      </c>
      <c r="L38" s="54">
        <v>0.142128</v>
      </c>
      <c r="M38" s="54">
        <v>0.14382</v>
      </c>
      <c r="N38" s="54">
        <v>0.14432</v>
      </c>
      <c r="O38" s="54">
        <v>0.14369999999999999</v>
      </c>
      <c r="P38" s="54">
        <v>0.142016</v>
      </c>
      <c r="Q38" s="54">
        <v>0.139152</v>
      </c>
      <c r="R38" s="54">
        <v>0.13516800000000001</v>
      </c>
      <c r="S38" s="54">
        <v>0.130108</v>
      </c>
      <c r="T38" s="54">
        <v>0.12388</v>
      </c>
      <c r="U38" s="54">
        <v>0.116532</v>
      </c>
      <c r="V38" s="54">
        <v>0.108096</v>
      </c>
      <c r="W38" s="54">
        <v>9.8503999999999994E-2</v>
      </c>
      <c r="X38" s="54">
        <v>8.7791999999999995E-2</v>
      </c>
      <c r="Y38" s="54">
        <v>7.596E-2</v>
      </c>
      <c r="Z38" s="54">
        <v>6.3023999999999997E-2</v>
      </c>
      <c r="AA38" s="54">
        <v>4.8947999999999998E-2</v>
      </c>
      <c r="AB38" s="54">
        <v>3.3751999999999997E-2</v>
      </c>
      <c r="AC38" s="54">
        <v>1.7440000000000001E-2</v>
      </c>
      <c r="AD38" s="54">
        <v>0</v>
      </c>
      <c r="AE38" s="54">
        <v>0</v>
      </c>
      <c r="AF38" s="54">
        <v>0</v>
      </c>
      <c r="AG38" s="54">
        <v>0</v>
      </c>
      <c r="AH38" s="54">
        <v>0</v>
      </c>
      <c r="AI38" s="3"/>
      <c r="AJ38" s="3"/>
      <c r="AK38" s="3"/>
      <c r="AL38" s="3"/>
      <c r="AM38" s="3"/>
      <c r="AN38" s="3"/>
      <c r="AO38" s="3"/>
      <c r="AP38" s="3"/>
      <c r="AQ38" s="3"/>
      <c r="AR38" s="3"/>
      <c r="AS38" s="3"/>
      <c r="AT38" s="3"/>
      <c r="AU38" s="3"/>
      <c r="AV38" s="3"/>
      <c r="AW38" s="3"/>
      <c r="AX38" s="3"/>
      <c r="AY38" s="3"/>
      <c r="AZ38" s="3"/>
    </row>
    <row r="39" spans="1:52" ht="14.5" thickBot="1" x14ac:dyDescent="0.35">
      <c r="A39" s="15"/>
      <c r="B39" s="14" t="s">
        <v>122</v>
      </c>
      <c r="C39" s="54">
        <v>0.1</v>
      </c>
      <c r="D39" s="54">
        <v>0.1</v>
      </c>
      <c r="E39" s="54">
        <v>0.1</v>
      </c>
      <c r="F39" s="54">
        <v>0.1</v>
      </c>
      <c r="G39" s="54">
        <v>0.1</v>
      </c>
      <c r="H39" s="54">
        <v>0.1</v>
      </c>
      <c r="I39" s="54">
        <v>0.1</v>
      </c>
      <c r="J39" s="54">
        <v>0.1</v>
      </c>
      <c r="K39" s="54">
        <v>0.1</v>
      </c>
      <c r="L39" s="54">
        <v>0.1</v>
      </c>
      <c r="M39" s="54">
        <v>0.1</v>
      </c>
      <c r="N39" s="54">
        <v>0.1</v>
      </c>
      <c r="O39" s="54">
        <v>0.1</v>
      </c>
      <c r="P39" s="54">
        <v>0.1</v>
      </c>
      <c r="Q39" s="54">
        <v>0.1</v>
      </c>
      <c r="R39" s="54">
        <v>0.1</v>
      </c>
      <c r="S39" s="54">
        <v>0.1</v>
      </c>
      <c r="T39" s="54">
        <v>0.1</v>
      </c>
      <c r="U39" s="54">
        <v>0.1</v>
      </c>
      <c r="V39" s="54">
        <v>0.1</v>
      </c>
      <c r="W39" s="54">
        <v>0.1</v>
      </c>
      <c r="X39" s="54">
        <v>0.1</v>
      </c>
      <c r="Y39" s="54">
        <v>0.1</v>
      </c>
      <c r="Z39" s="54">
        <v>0.1</v>
      </c>
      <c r="AA39" s="54">
        <v>0.1</v>
      </c>
      <c r="AB39" s="54">
        <v>0.1</v>
      </c>
      <c r="AC39" s="54">
        <v>0.1</v>
      </c>
      <c r="AD39" s="54">
        <v>0.1</v>
      </c>
      <c r="AE39" s="54">
        <v>0.1</v>
      </c>
      <c r="AF39" s="54">
        <v>0.1</v>
      </c>
      <c r="AG39" s="54">
        <v>0.1</v>
      </c>
      <c r="AH39" s="54">
        <v>0.1</v>
      </c>
      <c r="AI39" s="3"/>
      <c r="AJ39" s="3"/>
      <c r="AK39" s="3"/>
      <c r="AL39" s="3"/>
      <c r="AM39" s="3"/>
      <c r="AN39" s="3"/>
      <c r="AO39" s="3"/>
      <c r="AP39" s="3"/>
      <c r="AQ39" s="3"/>
      <c r="AR39" s="3"/>
      <c r="AS39" s="3"/>
      <c r="AT39" s="3"/>
      <c r="AU39" s="3"/>
      <c r="AV39" s="3"/>
      <c r="AW39" s="3"/>
      <c r="AX39" s="3"/>
      <c r="AY39" s="3"/>
      <c r="AZ39" s="3"/>
    </row>
    <row r="40" spans="1:52" ht="14.5" thickBot="1" x14ac:dyDescent="0.35">
      <c r="A40" s="15"/>
      <c r="B40" s="14" t="s">
        <v>123</v>
      </c>
      <c r="C40" s="54">
        <v>0</v>
      </c>
      <c r="D40" s="54">
        <v>0</v>
      </c>
      <c r="E40" s="54">
        <v>0</v>
      </c>
      <c r="F40" s="54">
        <v>0</v>
      </c>
      <c r="G40" s="54">
        <v>0</v>
      </c>
      <c r="H40" s="54">
        <v>0</v>
      </c>
      <c r="I40" s="54">
        <v>0</v>
      </c>
      <c r="J40" s="54">
        <v>0</v>
      </c>
      <c r="K40" s="54">
        <v>0</v>
      </c>
      <c r="L40" s="54">
        <v>0</v>
      </c>
      <c r="M40" s="54">
        <v>0</v>
      </c>
      <c r="N40" s="54">
        <v>0</v>
      </c>
      <c r="O40" s="54">
        <v>0</v>
      </c>
      <c r="P40" s="54">
        <v>0</v>
      </c>
      <c r="Q40" s="54">
        <v>0</v>
      </c>
      <c r="R40" s="54">
        <v>0</v>
      </c>
      <c r="S40" s="54">
        <v>0</v>
      </c>
      <c r="T40" s="54">
        <v>0</v>
      </c>
      <c r="U40" s="54">
        <v>0</v>
      </c>
      <c r="V40" s="54">
        <v>0</v>
      </c>
      <c r="W40" s="54">
        <v>0</v>
      </c>
      <c r="X40" s="54">
        <v>0</v>
      </c>
      <c r="Y40" s="54">
        <v>0</v>
      </c>
      <c r="Z40" s="54">
        <v>0</v>
      </c>
      <c r="AA40" s="54">
        <v>0</v>
      </c>
      <c r="AB40" s="54">
        <v>0</v>
      </c>
      <c r="AC40" s="54">
        <v>0</v>
      </c>
      <c r="AD40" s="54">
        <v>0</v>
      </c>
      <c r="AE40" s="54">
        <v>0</v>
      </c>
      <c r="AF40" s="54">
        <v>0</v>
      </c>
      <c r="AG40" s="54">
        <v>0</v>
      </c>
      <c r="AH40" s="54">
        <v>0</v>
      </c>
      <c r="AI40" s="3"/>
      <c r="AJ40" s="3"/>
      <c r="AK40" s="3"/>
      <c r="AL40" s="3"/>
      <c r="AM40" s="3"/>
      <c r="AN40" s="3"/>
      <c r="AO40" s="3"/>
      <c r="AP40" s="3"/>
      <c r="AQ40" s="3"/>
      <c r="AR40" s="3"/>
      <c r="AS40" s="3"/>
      <c r="AT40" s="3"/>
      <c r="AU40" s="3"/>
      <c r="AV40" s="3"/>
      <c r="AW40" s="3"/>
      <c r="AX40" s="3"/>
      <c r="AY40" s="3"/>
      <c r="AZ40" s="3"/>
    </row>
    <row r="41" spans="1:52" ht="14.5" thickBot="1" x14ac:dyDescent="0.35">
      <c r="A41" s="15"/>
      <c r="B41" s="14" t="s">
        <v>124</v>
      </c>
      <c r="C41" s="54">
        <v>0</v>
      </c>
      <c r="D41" s="54">
        <v>0</v>
      </c>
      <c r="E41" s="54">
        <v>0</v>
      </c>
      <c r="F41" s="54">
        <v>4.5319999999999996E-3</v>
      </c>
      <c r="G41" s="54">
        <v>1.0184E-2</v>
      </c>
      <c r="H41" s="54">
        <v>1.6955999999999999E-2</v>
      </c>
      <c r="I41" s="54">
        <v>2.4847999999999999E-2</v>
      </c>
      <c r="J41" s="54">
        <v>3.388E-2</v>
      </c>
      <c r="K41" s="54">
        <v>4.4016E-2</v>
      </c>
      <c r="L41" s="54">
        <v>5.5272000000000002E-2</v>
      </c>
      <c r="M41" s="54">
        <v>6.7680000000000004E-2</v>
      </c>
      <c r="N41" s="54">
        <v>8.1180000000000002E-2</v>
      </c>
      <c r="O41" s="54">
        <v>9.5799999999999996E-2</v>
      </c>
      <c r="P41" s="54">
        <v>0.111584</v>
      </c>
      <c r="Q41" s="54">
        <v>0.12844800000000001</v>
      </c>
      <c r="R41" s="54">
        <v>0.14643200000000001</v>
      </c>
      <c r="S41" s="54">
        <v>0.16559199999999999</v>
      </c>
      <c r="T41" s="54">
        <v>0.18582000000000001</v>
      </c>
      <c r="U41" s="54">
        <v>0.20716799999999999</v>
      </c>
      <c r="V41" s="54">
        <v>0.22970399999999999</v>
      </c>
      <c r="W41" s="54">
        <v>0.25329600000000002</v>
      </c>
      <c r="X41" s="54">
        <v>0.27800799999999998</v>
      </c>
      <c r="Y41" s="54">
        <v>0.30384</v>
      </c>
      <c r="Z41" s="54">
        <v>0.330876</v>
      </c>
      <c r="AA41" s="54">
        <v>0.35895199999999999</v>
      </c>
      <c r="AB41" s="54">
        <v>0.38814799999999999</v>
      </c>
      <c r="AC41" s="54">
        <v>0.41855999999999999</v>
      </c>
      <c r="AD41" s="54">
        <v>0.45</v>
      </c>
      <c r="AE41" s="54">
        <v>0.45</v>
      </c>
      <c r="AF41" s="54">
        <v>0.45</v>
      </c>
      <c r="AG41" s="54">
        <v>0.45</v>
      </c>
      <c r="AH41" s="54">
        <v>0.45</v>
      </c>
      <c r="AI41" s="3"/>
      <c r="AJ41" s="3"/>
      <c r="AK41" s="3"/>
      <c r="AL41" s="3"/>
      <c r="AM41" s="3"/>
      <c r="AN41" s="3"/>
      <c r="AO41" s="3"/>
      <c r="AP41" s="3"/>
      <c r="AQ41" s="3"/>
      <c r="AR41" s="3"/>
      <c r="AS41" s="3"/>
      <c r="AT41" s="3"/>
      <c r="AU41" s="3"/>
      <c r="AV41" s="3"/>
      <c r="AW41" s="3"/>
      <c r="AX41" s="3"/>
      <c r="AY41" s="3"/>
      <c r="AZ41" s="3"/>
    </row>
    <row r="42" spans="1:52" ht="14.5" thickBot="1" x14ac:dyDescent="0.35">
      <c r="A42" s="15"/>
      <c r="B42" s="14" t="s">
        <v>125</v>
      </c>
      <c r="C42" s="54">
        <v>0.69479999999999997</v>
      </c>
      <c r="D42" s="54">
        <v>0.67689999999999995</v>
      </c>
      <c r="E42" s="54">
        <v>0.65910000000000002</v>
      </c>
      <c r="F42" s="54">
        <v>0.64119999999999999</v>
      </c>
      <c r="G42" s="54">
        <v>0.62339999999999995</v>
      </c>
      <c r="H42" s="54">
        <v>0.60550000000000004</v>
      </c>
      <c r="I42" s="54">
        <v>0.5877</v>
      </c>
      <c r="J42" s="54">
        <v>0.56989999999999996</v>
      </c>
      <c r="K42" s="54">
        <v>0.55910000000000004</v>
      </c>
      <c r="L42" s="54">
        <v>0.54830000000000001</v>
      </c>
      <c r="M42" s="54">
        <v>0.53759999999999997</v>
      </c>
      <c r="N42" s="54">
        <v>0.52680000000000005</v>
      </c>
      <c r="O42" s="54">
        <v>0.5161</v>
      </c>
      <c r="P42" s="54">
        <v>0.50529999999999997</v>
      </c>
      <c r="Q42" s="54">
        <v>0.4945</v>
      </c>
      <c r="R42" s="54">
        <v>0.48380000000000001</v>
      </c>
      <c r="S42" s="54">
        <v>0.47299999999999998</v>
      </c>
      <c r="T42" s="54">
        <v>0.46229999999999999</v>
      </c>
      <c r="U42" s="54">
        <v>0.45150000000000001</v>
      </c>
      <c r="V42" s="54">
        <v>0.44080000000000003</v>
      </c>
      <c r="W42" s="54">
        <v>0.43</v>
      </c>
      <c r="X42" s="54">
        <v>0.41920000000000002</v>
      </c>
      <c r="Y42" s="54">
        <v>0.40849999999999997</v>
      </c>
      <c r="Z42" s="54">
        <v>0.3977</v>
      </c>
      <c r="AA42" s="54">
        <v>0.38700000000000001</v>
      </c>
      <c r="AB42" s="54">
        <v>0.37619999999999998</v>
      </c>
      <c r="AC42" s="54">
        <v>0.3654</v>
      </c>
      <c r="AD42" s="54">
        <v>0.35470000000000002</v>
      </c>
      <c r="AE42" s="54">
        <v>0.35470000000000002</v>
      </c>
      <c r="AF42" s="54">
        <v>0.35470000000000002</v>
      </c>
      <c r="AG42" s="54">
        <v>0.35470000000000002</v>
      </c>
      <c r="AH42" s="54">
        <v>0.35470000000000002</v>
      </c>
      <c r="AI42" s="3"/>
      <c r="AJ42" s="3"/>
      <c r="AK42" s="3"/>
      <c r="AL42" s="3"/>
      <c r="AM42" s="3"/>
      <c r="AN42" s="3"/>
      <c r="AO42" s="3"/>
      <c r="AP42" s="3"/>
      <c r="AQ42" s="3"/>
      <c r="AR42" s="3"/>
      <c r="AS42" s="3"/>
      <c r="AT42" s="3"/>
      <c r="AU42" s="3"/>
      <c r="AV42" s="3"/>
      <c r="AW42" s="3"/>
      <c r="AX42" s="3"/>
      <c r="AY42" s="3"/>
      <c r="AZ42" s="3"/>
    </row>
    <row r="43" spans="1:52" ht="14.5" thickBot="1" x14ac:dyDescent="0.35">
      <c r="A43" s="15"/>
      <c r="B43" s="14" t="s">
        <v>126</v>
      </c>
      <c r="C43" s="54">
        <v>3.5000000000000003E-2</v>
      </c>
      <c r="D43" s="54">
        <v>4.1799999999999997E-2</v>
      </c>
      <c r="E43" s="54">
        <v>4.8599999999999997E-2</v>
      </c>
      <c r="F43" s="54">
        <v>5.3184000000000002E-2</v>
      </c>
      <c r="G43" s="54">
        <v>5.7223999999999997E-2</v>
      </c>
      <c r="H43" s="54">
        <v>6.0720000000000003E-2</v>
      </c>
      <c r="I43" s="54">
        <v>6.3672000000000006E-2</v>
      </c>
      <c r="J43" s="54">
        <v>6.608E-2</v>
      </c>
      <c r="K43" s="54">
        <v>6.7944000000000004E-2</v>
      </c>
      <c r="L43" s="54">
        <v>6.9264000000000006E-2</v>
      </c>
      <c r="M43" s="54">
        <v>7.0108000000000004E-2</v>
      </c>
      <c r="N43" s="54">
        <v>7.0335999999999996E-2</v>
      </c>
      <c r="O43" s="54">
        <v>7.0019999999999999E-2</v>
      </c>
      <c r="P43" s="54">
        <v>6.9159999999999999E-2</v>
      </c>
      <c r="Q43" s="54">
        <v>6.7755999999999997E-2</v>
      </c>
      <c r="R43" s="54">
        <v>6.5808000000000005E-2</v>
      </c>
      <c r="S43" s="54">
        <v>6.3315999999999997E-2</v>
      </c>
      <c r="T43" s="54">
        <v>6.028E-2</v>
      </c>
      <c r="U43" s="54">
        <v>5.67E-2</v>
      </c>
      <c r="V43" s="54">
        <v>5.2575999999999998E-2</v>
      </c>
      <c r="W43" s="54">
        <v>4.7907999999999999E-2</v>
      </c>
      <c r="X43" s="54">
        <v>4.2695999999999998E-2</v>
      </c>
      <c r="Y43" s="54">
        <v>3.6940000000000001E-2</v>
      </c>
      <c r="Z43" s="54">
        <v>3.0640000000000001E-2</v>
      </c>
      <c r="AA43" s="54">
        <v>2.3796000000000001E-2</v>
      </c>
      <c r="AB43" s="54">
        <v>1.6407999999999999E-2</v>
      </c>
      <c r="AC43" s="54">
        <v>8.4759999999999992E-3</v>
      </c>
      <c r="AD43" s="54">
        <v>0</v>
      </c>
      <c r="AE43" s="54">
        <v>0</v>
      </c>
      <c r="AF43" s="54">
        <v>0</v>
      </c>
      <c r="AG43" s="54">
        <v>0</v>
      </c>
      <c r="AH43" s="54">
        <v>0</v>
      </c>
      <c r="AI43" s="3"/>
      <c r="AJ43" s="3"/>
      <c r="AK43" s="3"/>
      <c r="AL43" s="3"/>
      <c r="AM43" s="3"/>
      <c r="AN43" s="3"/>
      <c r="AO43" s="3"/>
      <c r="AP43" s="3"/>
      <c r="AQ43" s="3"/>
      <c r="AR43" s="3"/>
      <c r="AS43" s="3"/>
      <c r="AT43" s="3"/>
      <c r="AU43" s="3"/>
      <c r="AV43" s="3"/>
      <c r="AW43" s="3"/>
      <c r="AX43" s="3"/>
      <c r="AY43" s="3"/>
      <c r="AZ43" s="3"/>
    </row>
    <row r="44" spans="1:52" ht="14.5" thickBot="1" x14ac:dyDescent="0.35">
      <c r="A44" s="15"/>
      <c r="B44" s="14" t="s">
        <v>127</v>
      </c>
      <c r="C44" s="54">
        <v>0.1</v>
      </c>
      <c r="D44" s="54">
        <v>0.1</v>
      </c>
      <c r="E44" s="54">
        <v>0.1</v>
      </c>
      <c r="F44" s="54">
        <v>0.1</v>
      </c>
      <c r="G44" s="54">
        <v>0.1</v>
      </c>
      <c r="H44" s="54">
        <v>0.1</v>
      </c>
      <c r="I44" s="54">
        <v>0.1</v>
      </c>
      <c r="J44" s="54">
        <v>0.1</v>
      </c>
      <c r="K44" s="54">
        <v>0.1</v>
      </c>
      <c r="L44" s="54">
        <v>0.1</v>
      </c>
      <c r="M44" s="54">
        <v>0.1</v>
      </c>
      <c r="N44" s="54">
        <v>0.1</v>
      </c>
      <c r="O44" s="54">
        <v>0.1</v>
      </c>
      <c r="P44" s="54">
        <v>0.1</v>
      </c>
      <c r="Q44" s="54">
        <v>0.1</v>
      </c>
      <c r="R44" s="54">
        <v>0.1</v>
      </c>
      <c r="S44" s="54">
        <v>0.1</v>
      </c>
      <c r="T44" s="54">
        <v>0.1</v>
      </c>
      <c r="U44" s="54">
        <v>0.1</v>
      </c>
      <c r="V44" s="54">
        <v>0.1</v>
      </c>
      <c r="W44" s="54">
        <v>0.1</v>
      </c>
      <c r="X44" s="54">
        <v>0.1</v>
      </c>
      <c r="Y44" s="54">
        <v>0.1</v>
      </c>
      <c r="Z44" s="54">
        <v>0.1</v>
      </c>
      <c r="AA44" s="54">
        <v>0.1</v>
      </c>
      <c r="AB44" s="54">
        <v>0.1</v>
      </c>
      <c r="AC44" s="54">
        <v>0.1</v>
      </c>
      <c r="AD44" s="54">
        <v>0.1</v>
      </c>
      <c r="AE44" s="54">
        <v>0.1</v>
      </c>
      <c r="AF44" s="54">
        <v>0.1</v>
      </c>
      <c r="AG44" s="54">
        <v>0.1</v>
      </c>
      <c r="AH44" s="54">
        <v>0.1</v>
      </c>
      <c r="AI44" s="3"/>
      <c r="AJ44" s="3"/>
      <c r="AK44" s="3"/>
      <c r="AL44" s="3"/>
      <c r="AM44" s="3"/>
      <c r="AN44" s="3"/>
      <c r="AO44" s="3"/>
      <c r="AP44" s="3"/>
      <c r="AQ44" s="3"/>
      <c r="AR44" s="3"/>
      <c r="AS44" s="3"/>
      <c r="AT44" s="3"/>
      <c r="AU44" s="3"/>
      <c r="AV44" s="3"/>
      <c r="AW44" s="3"/>
      <c r="AX44" s="3"/>
      <c r="AY44" s="3"/>
      <c r="AZ44" s="3"/>
    </row>
    <row r="45" spans="1:52" ht="14.5" thickBot="1" x14ac:dyDescent="0.35">
      <c r="A45" s="15"/>
      <c r="B45" s="14" t="s">
        <v>128</v>
      </c>
      <c r="C45" s="54">
        <v>0.17019999999999999</v>
      </c>
      <c r="D45" s="54">
        <v>0.18129999999999999</v>
      </c>
      <c r="E45" s="54">
        <v>0.1923</v>
      </c>
      <c r="F45" s="54">
        <v>0.20330000000000001</v>
      </c>
      <c r="G45" s="54">
        <v>0.21440000000000001</v>
      </c>
      <c r="H45" s="54">
        <v>0.22539999999999999</v>
      </c>
      <c r="I45" s="54">
        <v>0.23649999999999999</v>
      </c>
      <c r="J45" s="54">
        <v>0.2475</v>
      </c>
      <c r="K45" s="54">
        <v>0.22809499999999999</v>
      </c>
      <c r="L45" s="54">
        <v>0.20952000000000001</v>
      </c>
      <c r="M45" s="54">
        <v>0.19159000000000001</v>
      </c>
      <c r="N45" s="54">
        <v>0.1744</v>
      </c>
      <c r="O45" s="54">
        <v>0.15795000000000001</v>
      </c>
      <c r="P45" s="54">
        <v>0.14230999999999999</v>
      </c>
      <c r="Q45" s="54">
        <v>0.127335</v>
      </c>
      <c r="R45" s="54">
        <v>0.11310000000000001</v>
      </c>
      <c r="S45" s="54">
        <v>9.9604999999999999E-2</v>
      </c>
      <c r="T45" s="54">
        <v>8.6900000000000005E-2</v>
      </c>
      <c r="U45" s="54">
        <v>7.4880000000000002E-2</v>
      </c>
      <c r="V45" s="54">
        <v>6.3600000000000004E-2</v>
      </c>
      <c r="W45" s="54">
        <v>5.3060000000000003E-2</v>
      </c>
      <c r="X45" s="54">
        <v>4.3290000000000002E-2</v>
      </c>
      <c r="Y45" s="54">
        <v>3.4224999999999998E-2</v>
      </c>
      <c r="Z45" s="54">
        <v>2.5899999999999999E-2</v>
      </c>
      <c r="AA45" s="54">
        <v>1.8315000000000001E-2</v>
      </c>
      <c r="AB45" s="54">
        <v>1.1480000000000001E-2</v>
      </c>
      <c r="AC45" s="54">
        <v>5.3699999999999998E-3</v>
      </c>
      <c r="AD45" s="54">
        <v>0</v>
      </c>
      <c r="AE45" s="54">
        <v>0</v>
      </c>
      <c r="AF45" s="54">
        <v>0</v>
      </c>
      <c r="AG45" s="54">
        <v>0</v>
      </c>
      <c r="AH45" s="54">
        <v>0</v>
      </c>
      <c r="AI45" s="3"/>
      <c r="AJ45" s="3"/>
      <c r="AK45" s="3"/>
      <c r="AL45" s="3"/>
      <c r="AM45" s="3"/>
      <c r="AN45" s="3"/>
      <c r="AO45" s="3"/>
      <c r="AP45" s="3"/>
      <c r="AQ45" s="3"/>
      <c r="AR45" s="3"/>
      <c r="AS45" s="3"/>
      <c r="AT45" s="3"/>
      <c r="AU45" s="3"/>
      <c r="AV45" s="3"/>
      <c r="AW45" s="3"/>
      <c r="AX45" s="3"/>
      <c r="AY45" s="3"/>
      <c r="AZ45" s="3"/>
    </row>
    <row r="46" spans="1:52" ht="14.5" thickBot="1" x14ac:dyDescent="0.35">
      <c r="A46" s="15"/>
      <c r="B46" s="14" t="s">
        <v>129</v>
      </c>
      <c r="C46" s="54">
        <v>0</v>
      </c>
      <c r="D46" s="54">
        <v>0</v>
      </c>
      <c r="E46" s="54">
        <v>0</v>
      </c>
      <c r="F46" s="54">
        <v>2.2160000000000001E-3</v>
      </c>
      <c r="G46" s="54">
        <v>4.9760000000000004E-3</v>
      </c>
      <c r="H46" s="54">
        <v>8.2799999999999992E-3</v>
      </c>
      <c r="I46" s="54">
        <v>1.2128E-2</v>
      </c>
      <c r="J46" s="54">
        <v>1.652E-2</v>
      </c>
      <c r="K46" s="54">
        <v>3.3460999999999998E-2</v>
      </c>
      <c r="L46" s="54">
        <v>5.0215999999999997E-2</v>
      </c>
      <c r="M46" s="54">
        <v>6.6802E-2</v>
      </c>
      <c r="N46" s="54">
        <v>8.3164000000000002E-2</v>
      </c>
      <c r="O46" s="54">
        <v>9.9330000000000002E-2</v>
      </c>
      <c r="P46" s="54">
        <v>0.11533</v>
      </c>
      <c r="Q46" s="54">
        <v>0.131109</v>
      </c>
      <c r="R46" s="54">
        <v>0.14669199999999999</v>
      </c>
      <c r="S46" s="54">
        <v>0.162079</v>
      </c>
      <c r="T46" s="54">
        <v>0.17732000000000001</v>
      </c>
      <c r="U46" s="54">
        <v>0.19231999999999999</v>
      </c>
      <c r="V46" s="54">
        <v>0.207124</v>
      </c>
      <c r="W46" s="54">
        <v>0.22173200000000001</v>
      </c>
      <c r="X46" s="54">
        <v>0.23621400000000001</v>
      </c>
      <c r="Y46" s="54">
        <v>0.25043500000000002</v>
      </c>
      <c r="Z46" s="54">
        <v>0.26445999999999997</v>
      </c>
      <c r="AA46" s="54">
        <v>0.27828900000000001</v>
      </c>
      <c r="AB46" s="54">
        <v>0.29201199999999999</v>
      </c>
      <c r="AC46" s="54">
        <v>0.305454</v>
      </c>
      <c r="AD46" s="54">
        <v>0.31869999999999998</v>
      </c>
      <c r="AE46" s="54">
        <v>0.31869999999999998</v>
      </c>
      <c r="AF46" s="54">
        <v>0.31869999999999998</v>
      </c>
      <c r="AG46" s="54">
        <v>0.31869999999999998</v>
      </c>
      <c r="AH46" s="54">
        <v>0.31869999999999998</v>
      </c>
      <c r="AI46" s="3"/>
      <c r="AJ46" s="3"/>
      <c r="AK46" s="3"/>
      <c r="AL46" s="3"/>
      <c r="AM46" s="3"/>
      <c r="AN46" s="3"/>
      <c r="AO46" s="3"/>
      <c r="AP46" s="3"/>
      <c r="AQ46" s="3"/>
      <c r="AR46" s="3"/>
      <c r="AS46" s="3"/>
      <c r="AT46" s="3"/>
      <c r="AU46" s="3"/>
      <c r="AV46" s="3"/>
      <c r="AW46" s="3"/>
      <c r="AX46" s="3"/>
      <c r="AY46" s="3"/>
      <c r="AZ46" s="3"/>
    </row>
    <row r="47" spans="1:52" ht="14.5" thickBot="1" x14ac:dyDescent="0.35">
      <c r="A47" s="15"/>
      <c r="B47" s="14" t="s">
        <v>130</v>
      </c>
      <c r="C47" s="54">
        <v>0</v>
      </c>
      <c r="D47" s="54">
        <v>0</v>
      </c>
      <c r="E47" s="54">
        <v>0</v>
      </c>
      <c r="F47" s="54">
        <v>0</v>
      </c>
      <c r="G47" s="54">
        <v>0</v>
      </c>
      <c r="H47" s="54">
        <v>0</v>
      </c>
      <c r="I47" s="54">
        <v>0</v>
      </c>
      <c r="J47" s="54">
        <v>0</v>
      </c>
      <c r="K47" s="54">
        <v>5.7000000000000002E-3</v>
      </c>
      <c r="L47" s="54">
        <v>1.1299999999999999E-2</v>
      </c>
      <c r="M47" s="54">
        <v>1.7000000000000001E-2</v>
      </c>
      <c r="N47" s="54">
        <v>2.2700000000000001E-2</v>
      </c>
      <c r="O47" s="54">
        <v>2.8299999999999999E-2</v>
      </c>
      <c r="P47" s="54">
        <v>3.4000000000000002E-2</v>
      </c>
      <c r="Q47" s="54">
        <v>3.9699999999999999E-2</v>
      </c>
      <c r="R47" s="54">
        <v>4.53E-2</v>
      </c>
      <c r="S47" s="54">
        <v>5.0999999999999997E-2</v>
      </c>
      <c r="T47" s="54">
        <v>5.67E-2</v>
      </c>
      <c r="U47" s="54">
        <v>6.2300000000000001E-2</v>
      </c>
      <c r="V47" s="54">
        <v>6.8000000000000005E-2</v>
      </c>
      <c r="W47" s="54">
        <v>7.3599999999999999E-2</v>
      </c>
      <c r="X47" s="54">
        <v>7.9299999999999995E-2</v>
      </c>
      <c r="Y47" s="54">
        <v>8.5000000000000006E-2</v>
      </c>
      <c r="Z47" s="54">
        <v>9.06E-2</v>
      </c>
      <c r="AA47" s="54">
        <v>9.6299999999999997E-2</v>
      </c>
      <c r="AB47" s="54">
        <v>0.10199999999999999</v>
      </c>
      <c r="AC47" s="54">
        <v>0.1076</v>
      </c>
      <c r="AD47" s="54">
        <v>0.1133</v>
      </c>
      <c r="AE47" s="54">
        <v>0.1133</v>
      </c>
      <c r="AF47" s="54">
        <v>0.1133</v>
      </c>
      <c r="AG47" s="54">
        <v>0.1133</v>
      </c>
      <c r="AH47" s="54">
        <v>0.1133</v>
      </c>
      <c r="AI47" s="3"/>
      <c r="AJ47" s="3"/>
      <c r="AK47" s="3"/>
      <c r="AL47" s="3"/>
      <c r="AM47" s="3"/>
      <c r="AN47" s="3"/>
      <c r="AO47" s="3"/>
      <c r="AP47" s="3"/>
      <c r="AQ47" s="3"/>
      <c r="AR47" s="3"/>
      <c r="AS47" s="3"/>
      <c r="AT47" s="3"/>
      <c r="AU47" s="3"/>
      <c r="AV47" s="3"/>
      <c r="AW47" s="3"/>
      <c r="AX47" s="3"/>
      <c r="AY47" s="3"/>
      <c r="AZ47" s="3"/>
    </row>
    <row r="48" spans="1:52" ht="14.5" thickBot="1" x14ac:dyDescent="0.35">
      <c r="A48" s="15"/>
      <c r="B48" s="14" t="s">
        <v>131</v>
      </c>
      <c r="C48" s="54">
        <v>0</v>
      </c>
      <c r="D48" s="54">
        <v>0</v>
      </c>
      <c r="E48" s="54">
        <v>0</v>
      </c>
      <c r="F48" s="54">
        <v>0</v>
      </c>
      <c r="G48" s="54">
        <v>0</v>
      </c>
      <c r="H48" s="54">
        <v>0</v>
      </c>
      <c r="I48" s="54">
        <v>0</v>
      </c>
      <c r="J48" s="54">
        <v>0</v>
      </c>
      <c r="K48" s="54">
        <v>5.7000000000000002E-3</v>
      </c>
      <c r="L48" s="54">
        <v>1.1299999999999999E-2</v>
      </c>
      <c r="M48" s="54">
        <v>1.7000000000000001E-2</v>
      </c>
      <c r="N48" s="54">
        <v>2.2700000000000001E-2</v>
      </c>
      <c r="O48" s="54">
        <v>2.8299999999999999E-2</v>
      </c>
      <c r="P48" s="54">
        <v>3.4000000000000002E-2</v>
      </c>
      <c r="Q48" s="54">
        <v>3.9699999999999999E-2</v>
      </c>
      <c r="R48" s="54">
        <v>4.53E-2</v>
      </c>
      <c r="S48" s="54">
        <v>5.0999999999999997E-2</v>
      </c>
      <c r="T48" s="54">
        <v>5.67E-2</v>
      </c>
      <c r="U48" s="54">
        <v>6.2300000000000001E-2</v>
      </c>
      <c r="V48" s="54">
        <v>6.8000000000000005E-2</v>
      </c>
      <c r="W48" s="54">
        <v>7.3599999999999999E-2</v>
      </c>
      <c r="X48" s="54">
        <v>7.9299999999999995E-2</v>
      </c>
      <c r="Y48" s="54">
        <v>8.5000000000000006E-2</v>
      </c>
      <c r="Z48" s="54">
        <v>9.06E-2</v>
      </c>
      <c r="AA48" s="54">
        <v>9.6299999999999997E-2</v>
      </c>
      <c r="AB48" s="54">
        <v>0.10199999999999999</v>
      </c>
      <c r="AC48" s="54">
        <v>0.1076</v>
      </c>
      <c r="AD48" s="54">
        <v>0.1133</v>
      </c>
      <c r="AE48" s="54">
        <v>0.1133</v>
      </c>
      <c r="AF48" s="54">
        <v>0.1133</v>
      </c>
      <c r="AG48" s="54">
        <v>0.1133</v>
      </c>
      <c r="AH48" s="54">
        <v>0.1133</v>
      </c>
      <c r="AI48" s="3"/>
      <c r="AJ48" s="3"/>
      <c r="AK48" s="3"/>
      <c r="AL48" s="3"/>
      <c r="AM48" s="3"/>
      <c r="AN48" s="3"/>
      <c r="AO48" s="3"/>
      <c r="AP48" s="3"/>
      <c r="AQ48" s="3"/>
      <c r="AR48" s="3"/>
      <c r="AS48" s="3"/>
      <c r="AT48" s="3"/>
      <c r="AU48" s="3"/>
      <c r="AV48" s="3"/>
      <c r="AW48" s="3"/>
      <c r="AX48" s="3"/>
      <c r="AY48" s="3"/>
      <c r="AZ48" s="3"/>
    </row>
    <row r="49" spans="1:52" ht="12.5" x14ac:dyDescent="0.25">
      <c r="A49" s="15"/>
      <c r="B49" s="3"/>
      <c r="C49" s="17"/>
      <c r="D49" s="17"/>
      <c r="E49" s="17"/>
      <c r="F49" s="17"/>
      <c r="G49" s="17"/>
      <c r="H49" s="17"/>
      <c r="I49" s="17"/>
      <c r="J49" s="17"/>
      <c r="K49" s="17"/>
      <c r="L49" s="17"/>
      <c r="M49" s="17"/>
      <c r="N49" s="17"/>
      <c r="O49" s="17"/>
      <c r="P49" s="17"/>
      <c r="Q49" s="17"/>
      <c r="R49" s="17"/>
      <c r="S49" s="17"/>
      <c r="T49" s="17"/>
      <c r="U49" s="17"/>
      <c r="V49" s="17"/>
      <c r="W49" s="17"/>
      <c r="X49" s="17"/>
      <c r="Y49" s="17"/>
      <c r="Z49" s="17"/>
      <c r="AA49" s="17"/>
      <c r="AB49" s="17"/>
      <c r="AC49" s="17"/>
      <c r="AD49" s="17"/>
      <c r="AE49" s="17"/>
      <c r="AF49" s="17"/>
      <c r="AG49" s="17"/>
      <c r="AH49" s="17"/>
      <c r="AI49" s="3"/>
      <c r="AJ49" s="3"/>
      <c r="AK49" s="3"/>
      <c r="AL49" s="3"/>
      <c r="AM49" s="3"/>
      <c r="AN49" s="3"/>
      <c r="AO49" s="3"/>
      <c r="AP49" s="3"/>
      <c r="AQ49" s="3"/>
      <c r="AR49" s="3"/>
      <c r="AS49" s="3"/>
      <c r="AT49" s="3"/>
      <c r="AU49" s="3"/>
      <c r="AV49" s="3"/>
      <c r="AW49" s="3"/>
      <c r="AX49" s="3"/>
      <c r="AY49" s="3"/>
      <c r="AZ49" s="3"/>
    </row>
    <row r="50" spans="1:52" ht="14.5" thickBot="1" x14ac:dyDescent="0.35">
      <c r="A50" s="15"/>
      <c r="B50" s="11" t="s">
        <v>109</v>
      </c>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row>
    <row r="51" spans="1:52" ht="14.5" thickBot="1" x14ac:dyDescent="0.3">
      <c r="A51" s="15"/>
      <c r="B51" s="13"/>
      <c r="C51" s="13" t="s">
        <v>62</v>
      </c>
      <c r="D51" s="13" t="s">
        <v>63</v>
      </c>
      <c r="E51" s="13" t="s">
        <v>64</v>
      </c>
      <c r="F51" s="13" t="s">
        <v>65</v>
      </c>
      <c r="G51" s="13" t="s">
        <v>66</v>
      </c>
      <c r="H51" s="13" t="s">
        <v>67</v>
      </c>
      <c r="I51" s="13" t="s">
        <v>68</v>
      </c>
      <c r="J51" s="13" t="s">
        <v>69</v>
      </c>
      <c r="K51" s="13" t="s">
        <v>70</v>
      </c>
      <c r="L51" s="13" t="s">
        <v>71</v>
      </c>
      <c r="M51" s="13" t="s">
        <v>72</v>
      </c>
      <c r="N51" s="13" t="s">
        <v>73</v>
      </c>
      <c r="O51" s="13" t="s">
        <v>74</v>
      </c>
      <c r="P51" s="13" t="s">
        <v>75</v>
      </c>
      <c r="Q51" s="13" t="s">
        <v>76</v>
      </c>
      <c r="R51" s="13" t="s">
        <v>77</v>
      </c>
      <c r="S51" s="13" t="s">
        <v>78</v>
      </c>
      <c r="T51" s="13" t="s">
        <v>79</v>
      </c>
      <c r="U51" s="13" t="s">
        <v>80</v>
      </c>
      <c r="V51" s="13" t="s">
        <v>81</v>
      </c>
      <c r="W51" s="13" t="s">
        <v>82</v>
      </c>
      <c r="X51" s="13" t="s">
        <v>83</v>
      </c>
      <c r="Y51" s="13" t="s">
        <v>84</v>
      </c>
      <c r="Z51" s="13" t="s">
        <v>85</v>
      </c>
      <c r="AA51" s="13" t="s">
        <v>86</v>
      </c>
      <c r="AB51" s="13" t="s">
        <v>87</v>
      </c>
      <c r="AC51" s="13" t="s">
        <v>88</v>
      </c>
      <c r="AD51" s="13" t="s">
        <v>89</v>
      </c>
      <c r="AE51" s="13" t="s">
        <v>90</v>
      </c>
      <c r="AF51" s="13" t="s">
        <v>91</v>
      </c>
      <c r="AG51" s="13" t="s">
        <v>92</v>
      </c>
      <c r="AH51" s="13" t="s">
        <v>93</v>
      </c>
      <c r="AI51" s="3"/>
      <c r="AJ51" s="3"/>
      <c r="AK51" s="3"/>
      <c r="AL51" s="3"/>
      <c r="AM51" s="3"/>
      <c r="AN51" s="3"/>
      <c r="AO51" s="3"/>
      <c r="AP51" s="3"/>
      <c r="AQ51" s="3"/>
      <c r="AR51" s="3"/>
      <c r="AS51" s="3"/>
      <c r="AT51" s="3"/>
      <c r="AU51" s="3"/>
      <c r="AV51" s="3"/>
      <c r="AW51" s="3"/>
      <c r="AX51" s="3"/>
      <c r="AY51" s="3"/>
      <c r="AZ51" s="3"/>
    </row>
    <row r="52" spans="1:52" ht="14.5" thickBot="1" x14ac:dyDescent="0.35">
      <c r="A52" s="15"/>
      <c r="B52" s="14" t="s">
        <v>115</v>
      </c>
      <c r="C52" s="54">
        <v>0.81479999999999997</v>
      </c>
      <c r="D52" s="54">
        <v>0.79790000000000005</v>
      </c>
      <c r="E52" s="54">
        <v>0.78110000000000002</v>
      </c>
      <c r="F52" s="54">
        <v>0.76429999999999998</v>
      </c>
      <c r="G52" s="54">
        <v>0.74739999999999995</v>
      </c>
      <c r="H52" s="54">
        <v>0.73060000000000003</v>
      </c>
      <c r="I52" s="54">
        <v>0.7137</v>
      </c>
      <c r="J52" s="54">
        <v>0.69689999999999996</v>
      </c>
      <c r="K52" s="54">
        <v>0.68</v>
      </c>
      <c r="L52" s="54">
        <v>0.66320000000000001</v>
      </c>
      <c r="M52" s="54">
        <v>0.64629999999999999</v>
      </c>
      <c r="N52" s="54">
        <v>0.62949999999999995</v>
      </c>
      <c r="O52" s="54">
        <v>0.61270000000000002</v>
      </c>
      <c r="P52" s="54">
        <v>0.5958</v>
      </c>
      <c r="Q52" s="54">
        <v>0.57899999999999996</v>
      </c>
      <c r="R52" s="54">
        <v>0.56210000000000004</v>
      </c>
      <c r="S52" s="54">
        <v>0.54530000000000001</v>
      </c>
      <c r="T52" s="54">
        <v>0.52839999999999998</v>
      </c>
      <c r="U52" s="54">
        <v>0.51160000000000005</v>
      </c>
      <c r="V52" s="54">
        <v>0.49480000000000002</v>
      </c>
      <c r="W52" s="54">
        <v>0.47789999999999999</v>
      </c>
      <c r="X52" s="54">
        <v>0.46110000000000001</v>
      </c>
      <c r="Y52" s="54">
        <v>0.44419999999999998</v>
      </c>
      <c r="Z52" s="54">
        <v>0.4274</v>
      </c>
      <c r="AA52" s="54">
        <v>0.41049999999999998</v>
      </c>
      <c r="AB52" s="54">
        <v>0.39369999999999999</v>
      </c>
      <c r="AC52" s="54">
        <v>0.37680000000000002</v>
      </c>
      <c r="AD52" s="54">
        <v>0.36</v>
      </c>
      <c r="AE52" s="54">
        <v>0.36</v>
      </c>
      <c r="AF52" s="54">
        <v>0.36</v>
      </c>
      <c r="AG52" s="54">
        <v>0.36</v>
      </c>
      <c r="AH52" s="54">
        <v>0.36</v>
      </c>
      <c r="AI52" s="3"/>
      <c r="AJ52" s="3"/>
      <c r="AK52" s="3"/>
      <c r="AL52" s="3"/>
      <c r="AM52" s="3"/>
      <c r="AN52" s="3"/>
      <c r="AO52" s="3"/>
      <c r="AP52" s="3"/>
      <c r="AQ52" s="3"/>
      <c r="AR52" s="3"/>
      <c r="AS52" s="3"/>
      <c r="AT52" s="3"/>
      <c r="AU52" s="3"/>
      <c r="AV52" s="3"/>
      <c r="AW52" s="3"/>
      <c r="AX52" s="3"/>
      <c r="AY52" s="3"/>
      <c r="AZ52" s="3"/>
    </row>
    <row r="53" spans="1:52" ht="14.5" thickBot="1" x14ac:dyDescent="0.35">
      <c r="A53" s="15"/>
      <c r="B53" s="14" t="s">
        <v>116</v>
      </c>
      <c r="C53" s="54">
        <v>8.5199999999999998E-2</v>
      </c>
      <c r="D53" s="54">
        <v>0.1021</v>
      </c>
      <c r="E53" s="54">
        <v>0.11890000000000001</v>
      </c>
      <c r="F53" s="54">
        <v>0.13036800000000001</v>
      </c>
      <c r="G53" s="54">
        <v>0.14039199999999999</v>
      </c>
      <c r="H53" s="54">
        <v>0.14907200000000001</v>
      </c>
      <c r="I53" s="54">
        <v>0.15649199999999999</v>
      </c>
      <c r="J53" s="54">
        <v>0.16248000000000001</v>
      </c>
      <c r="K53" s="54">
        <v>0.16719999999999999</v>
      </c>
      <c r="L53" s="54">
        <v>0.17049600000000001</v>
      </c>
      <c r="M53" s="54">
        <v>0.172516</v>
      </c>
      <c r="N53" s="54">
        <v>0.17312</v>
      </c>
      <c r="O53" s="54">
        <v>0.17238000000000001</v>
      </c>
      <c r="P53" s="54">
        <v>0.170352</v>
      </c>
      <c r="Q53" s="54">
        <v>0.16692000000000001</v>
      </c>
      <c r="R53" s="54">
        <v>0.162192</v>
      </c>
      <c r="S53" s="54">
        <v>0.15606800000000001</v>
      </c>
      <c r="T53" s="54">
        <v>0.14863999999999999</v>
      </c>
      <c r="U53" s="54">
        <v>0.139824</v>
      </c>
      <c r="V53" s="54">
        <v>0.12969600000000001</v>
      </c>
      <c r="W53" s="54">
        <v>0.118188</v>
      </c>
      <c r="X53" s="54">
        <v>0.105336</v>
      </c>
      <c r="Y53" s="54">
        <v>9.1160000000000005E-2</v>
      </c>
      <c r="Z53" s="54">
        <v>7.5616000000000003E-2</v>
      </c>
      <c r="AA53" s="54">
        <v>5.8740000000000001E-2</v>
      </c>
      <c r="AB53" s="54">
        <v>4.0503999999999998E-2</v>
      </c>
      <c r="AC53" s="54">
        <v>2.0927999999999999E-2</v>
      </c>
      <c r="AD53" s="54">
        <v>0</v>
      </c>
      <c r="AE53" s="54">
        <v>0</v>
      </c>
      <c r="AF53" s="54">
        <v>0</v>
      </c>
      <c r="AG53" s="54">
        <v>0</v>
      </c>
      <c r="AH53" s="54">
        <v>0</v>
      </c>
      <c r="AI53" s="3"/>
      <c r="AJ53" s="3"/>
      <c r="AK53" s="3"/>
      <c r="AL53" s="3"/>
      <c r="AM53" s="3"/>
      <c r="AN53" s="3"/>
      <c r="AO53" s="3"/>
      <c r="AP53" s="3"/>
      <c r="AQ53" s="3"/>
      <c r="AR53" s="3"/>
      <c r="AS53" s="3"/>
      <c r="AT53" s="3"/>
      <c r="AU53" s="3"/>
      <c r="AV53" s="3"/>
      <c r="AW53" s="3"/>
      <c r="AX53" s="3"/>
      <c r="AY53" s="3"/>
      <c r="AZ53" s="3"/>
    </row>
    <row r="54" spans="1:52" ht="14.5" thickBot="1" x14ac:dyDescent="0.35">
      <c r="A54" s="15"/>
      <c r="B54" s="14" t="s">
        <v>117</v>
      </c>
      <c r="C54" s="54">
        <v>0.1</v>
      </c>
      <c r="D54" s="54">
        <v>0.1</v>
      </c>
      <c r="E54" s="54">
        <v>0.1</v>
      </c>
      <c r="F54" s="54">
        <v>0.1</v>
      </c>
      <c r="G54" s="54">
        <v>0.1</v>
      </c>
      <c r="H54" s="54">
        <v>0.1</v>
      </c>
      <c r="I54" s="54">
        <v>0.1</v>
      </c>
      <c r="J54" s="54">
        <v>0.1</v>
      </c>
      <c r="K54" s="54">
        <v>0.1</v>
      </c>
      <c r="L54" s="54">
        <v>0.1</v>
      </c>
      <c r="M54" s="54">
        <v>0.1</v>
      </c>
      <c r="N54" s="54">
        <v>0.1</v>
      </c>
      <c r="O54" s="54">
        <v>0.1</v>
      </c>
      <c r="P54" s="54">
        <v>0.1</v>
      </c>
      <c r="Q54" s="54">
        <v>0.1</v>
      </c>
      <c r="R54" s="54">
        <v>0.1</v>
      </c>
      <c r="S54" s="54">
        <v>0.1</v>
      </c>
      <c r="T54" s="54">
        <v>0.1</v>
      </c>
      <c r="U54" s="54">
        <v>0.1</v>
      </c>
      <c r="V54" s="54">
        <v>0.1</v>
      </c>
      <c r="W54" s="54">
        <v>0.1</v>
      </c>
      <c r="X54" s="54">
        <v>0.1</v>
      </c>
      <c r="Y54" s="54">
        <v>0.1</v>
      </c>
      <c r="Z54" s="54">
        <v>0.1</v>
      </c>
      <c r="AA54" s="54">
        <v>0.1</v>
      </c>
      <c r="AB54" s="54">
        <v>0.1</v>
      </c>
      <c r="AC54" s="54">
        <v>0.1</v>
      </c>
      <c r="AD54" s="54">
        <v>0.1</v>
      </c>
      <c r="AE54" s="54">
        <v>0.1</v>
      </c>
      <c r="AF54" s="54">
        <v>0.1</v>
      </c>
      <c r="AG54" s="54">
        <v>0.1</v>
      </c>
      <c r="AH54" s="54">
        <v>0.1</v>
      </c>
      <c r="AI54" s="3"/>
      <c r="AJ54" s="3"/>
      <c r="AK54" s="3"/>
      <c r="AL54" s="3"/>
      <c r="AM54" s="3"/>
      <c r="AN54" s="3"/>
      <c r="AO54" s="3"/>
      <c r="AP54" s="3"/>
      <c r="AQ54" s="3"/>
      <c r="AR54" s="3"/>
      <c r="AS54" s="3"/>
      <c r="AT54" s="3"/>
      <c r="AU54" s="3"/>
      <c r="AV54" s="3"/>
      <c r="AW54" s="3"/>
      <c r="AX54" s="3"/>
      <c r="AY54" s="3"/>
      <c r="AZ54" s="3"/>
    </row>
    <row r="55" spans="1:52" ht="14.5" thickBot="1" x14ac:dyDescent="0.35">
      <c r="A55" s="15"/>
      <c r="B55" s="14" t="s">
        <v>118</v>
      </c>
      <c r="C55" s="54">
        <v>0</v>
      </c>
      <c r="D55" s="54">
        <v>0</v>
      </c>
      <c r="E55" s="54">
        <v>0</v>
      </c>
      <c r="F55" s="54">
        <v>0</v>
      </c>
      <c r="G55" s="54">
        <v>0</v>
      </c>
      <c r="H55" s="54">
        <v>0</v>
      </c>
      <c r="I55" s="54">
        <v>0</v>
      </c>
      <c r="J55" s="54">
        <v>0</v>
      </c>
      <c r="K55" s="54">
        <v>0</v>
      </c>
      <c r="L55" s="54">
        <v>0</v>
      </c>
      <c r="M55" s="54">
        <v>0</v>
      </c>
      <c r="N55" s="54">
        <v>0</v>
      </c>
      <c r="O55" s="54">
        <v>0</v>
      </c>
      <c r="P55" s="54">
        <v>0</v>
      </c>
      <c r="Q55" s="54">
        <v>0</v>
      </c>
      <c r="R55" s="54">
        <v>0</v>
      </c>
      <c r="S55" s="54">
        <v>0</v>
      </c>
      <c r="T55" s="54">
        <v>0</v>
      </c>
      <c r="U55" s="54">
        <v>0</v>
      </c>
      <c r="V55" s="54">
        <v>0</v>
      </c>
      <c r="W55" s="54">
        <v>0</v>
      </c>
      <c r="X55" s="54">
        <v>0</v>
      </c>
      <c r="Y55" s="54">
        <v>0</v>
      </c>
      <c r="Z55" s="54">
        <v>0</v>
      </c>
      <c r="AA55" s="54">
        <v>0</v>
      </c>
      <c r="AB55" s="54">
        <v>0</v>
      </c>
      <c r="AC55" s="54">
        <v>0</v>
      </c>
      <c r="AD55" s="54">
        <v>0</v>
      </c>
      <c r="AE55" s="54">
        <v>0</v>
      </c>
      <c r="AF55" s="54">
        <v>0</v>
      </c>
      <c r="AG55" s="54">
        <v>0</v>
      </c>
      <c r="AH55" s="54">
        <v>0</v>
      </c>
      <c r="AI55" s="3"/>
      <c r="AJ55" s="3"/>
      <c r="AK55" s="3"/>
      <c r="AL55" s="3"/>
      <c r="AM55" s="3"/>
      <c r="AN55" s="3"/>
      <c r="AO55" s="3"/>
      <c r="AP55" s="3"/>
      <c r="AQ55" s="3"/>
      <c r="AR55" s="3"/>
      <c r="AS55" s="3"/>
      <c r="AT55" s="3"/>
      <c r="AU55" s="3"/>
      <c r="AV55" s="3"/>
      <c r="AW55" s="3"/>
      <c r="AX55" s="3"/>
      <c r="AY55" s="3"/>
      <c r="AZ55" s="3"/>
    </row>
    <row r="56" spans="1:52" ht="14.5" thickBot="1" x14ac:dyDescent="0.35">
      <c r="A56" s="15"/>
      <c r="B56" s="14" t="s">
        <v>119</v>
      </c>
      <c r="C56" s="54">
        <v>0</v>
      </c>
      <c r="D56" s="54">
        <v>0</v>
      </c>
      <c r="E56" s="54">
        <v>0</v>
      </c>
      <c r="F56" s="54">
        <v>5.4320000000000097E-3</v>
      </c>
      <c r="G56" s="54">
        <v>1.2208E-2</v>
      </c>
      <c r="H56" s="54">
        <v>2.0327999999999999E-2</v>
      </c>
      <c r="I56" s="54">
        <v>2.9808000000000001E-2</v>
      </c>
      <c r="J56" s="54">
        <v>4.0620000000000003E-2</v>
      </c>
      <c r="K56" s="54">
        <v>5.28E-2</v>
      </c>
      <c r="L56" s="54">
        <v>6.6304000000000002E-2</v>
      </c>
      <c r="M56" s="54">
        <v>8.1184000000000006E-2</v>
      </c>
      <c r="N56" s="54">
        <v>9.7379999999999994E-2</v>
      </c>
      <c r="O56" s="54">
        <v>0.11491999999999999</v>
      </c>
      <c r="P56" s="54">
        <v>0.13384799999999999</v>
      </c>
      <c r="Q56" s="54">
        <v>0.15407999999999999</v>
      </c>
      <c r="R56" s="54">
        <v>0.175708</v>
      </c>
      <c r="S56" s="54">
        <v>0.198632</v>
      </c>
      <c r="T56" s="54">
        <v>0.22295999999999999</v>
      </c>
      <c r="U56" s="54">
        <v>0.24857599999999999</v>
      </c>
      <c r="V56" s="54">
        <v>0.27560400000000002</v>
      </c>
      <c r="W56" s="54">
        <v>0.30391200000000002</v>
      </c>
      <c r="X56" s="54">
        <v>0.33356400000000003</v>
      </c>
      <c r="Y56" s="54">
        <v>0.36464000000000002</v>
      </c>
      <c r="Z56" s="54">
        <v>0.396984</v>
      </c>
      <c r="AA56" s="54">
        <v>0.43075999999999998</v>
      </c>
      <c r="AB56" s="54">
        <v>0.46579599999999999</v>
      </c>
      <c r="AC56" s="54">
        <v>0.50227200000000005</v>
      </c>
      <c r="AD56" s="54">
        <v>0.54</v>
      </c>
      <c r="AE56" s="54">
        <v>0.54</v>
      </c>
      <c r="AF56" s="54">
        <v>0.54</v>
      </c>
      <c r="AG56" s="54">
        <v>0.54</v>
      </c>
      <c r="AH56" s="54">
        <v>0.54</v>
      </c>
      <c r="AI56" s="3"/>
      <c r="AJ56" s="3"/>
      <c r="AK56" s="3"/>
      <c r="AL56" s="3"/>
      <c r="AM56" s="3"/>
      <c r="AN56" s="3"/>
      <c r="AO56" s="3"/>
      <c r="AP56" s="3"/>
      <c r="AQ56" s="3"/>
      <c r="AR56" s="3"/>
      <c r="AS56" s="3"/>
      <c r="AT56" s="3"/>
      <c r="AU56" s="3"/>
      <c r="AV56" s="3"/>
      <c r="AW56" s="3"/>
      <c r="AX56" s="3"/>
      <c r="AY56" s="3"/>
      <c r="AZ56" s="3"/>
    </row>
    <row r="57" spans="1:52" ht="14.5" thickBot="1" x14ac:dyDescent="0.35">
      <c r="A57" s="15"/>
      <c r="B57" s="14" t="s">
        <v>120</v>
      </c>
      <c r="C57" s="54">
        <v>0.81479999999999997</v>
      </c>
      <c r="D57" s="54">
        <v>0.79790000000000005</v>
      </c>
      <c r="E57" s="54">
        <v>0.78110000000000002</v>
      </c>
      <c r="F57" s="54">
        <v>0.76429999999999998</v>
      </c>
      <c r="G57" s="54">
        <v>0.74739999999999995</v>
      </c>
      <c r="H57" s="54">
        <v>0.73060000000000003</v>
      </c>
      <c r="I57" s="54">
        <v>0.7137</v>
      </c>
      <c r="J57" s="54">
        <v>0.69689999999999996</v>
      </c>
      <c r="K57" s="54">
        <v>0.68</v>
      </c>
      <c r="L57" s="54">
        <v>0.66320000000000001</v>
      </c>
      <c r="M57" s="54">
        <v>0.64629999999999999</v>
      </c>
      <c r="N57" s="54">
        <v>0.62949999999999995</v>
      </c>
      <c r="O57" s="54">
        <v>0.61270000000000002</v>
      </c>
      <c r="P57" s="54">
        <v>0.5958</v>
      </c>
      <c r="Q57" s="54">
        <v>0.57899999999999996</v>
      </c>
      <c r="R57" s="54">
        <v>0.56210000000000004</v>
      </c>
      <c r="S57" s="54">
        <v>0.54530000000000001</v>
      </c>
      <c r="T57" s="54">
        <v>0.52839999999999998</v>
      </c>
      <c r="U57" s="54">
        <v>0.51160000000000005</v>
      </c>
      <c r="V57" s="54">
        <v>0.49480000000000002</v>
      </c>
      <c r="W57" s="54">
        <v>0.47789999999999999</v>
      </c>
      <c r="X57" s="54">
        <v>0.46110000000000001</v>
      </c>
      <c r="Y57" s="54">
        <v>0.44419999999999998</v>
      </c>
      <c r="Z57" s="54">
        <v>0.4274</v>
      </c>
      <c r="AA57" s="54">
        <v>0.41049999999999998</v>
      </c>
      <c r="AB57" s="54">
        <v>0.39369999999999999</v>
      </c>
      <c r="AC57" s="54">
        <v>0.37680000000000002</v>
      </c>
      <c r="AD57" s="54">
        <v>0.36</v>
      </c>
      <c r="AE57" s="54">
        <v>0.36</v>
      </c>
      <c r="AF57" s="54">
        <v>0.36</v>
      </c>
      <c r="AG57" s="54">
        <v>0.36</v>
      </c>
      <c r="AH57" s="54">
        <v>0.36</v>
      </c>
      <c r="AI57" s="3"/>
      <c r="AJ57" s="3"/>
      <c r="AK57" s="3"/>
      <c r="AL57" s="3"/>
      <c r="AM57" s="3"/>
      <c r="AN57" s="3"/>
      <c r="AO57" s="3"/>
      <c r="AP57" s="3"/>
      <c r="AQ57" s="3"/>
      <c r="AR57" s="3"/>
      <c r="AS57" s="3"/>
      <c r="AT57" s="3"/>
      <c r="AU57" s="3"/>
      <c r="AV57" s="3"/>
      <c r="AW57" s="3"/>
      <c r="AX57" s="3"/>
      <c r="AY57" s="3"/>
      <c r="AZ57" s="3"/>
    </row>
    <row r="58" spans="1:52" ht="14.5" thickBot="1" x14ac:dyDescent="0.35">
      <c r="A58" s="15"/>
      <c r="B58" s="14" t="s">
        <v>121</v>
      </c>
      <c r="C58" s="54">
        <v>8.5199999999999998E-2</v>
      </c>
      <c r="D58" s="54">
        <v>0.1021</v>
      </c>
      <c r="E58" s="54">
        <v>0.11890000000000001</v>
      </c>
      <c r="F58" s="54">
        <v>0.13036800000000001</v>
      </c>
      <c r="G58" s="54">
        <v>0.14039199999999999</v>
      </c>
      <c r="H58" s="54">
        <v>0.14907200000000001</v>
      </c>
      <c r="I58" s="54">
        <v>0.15649199999999999</v>
      </c>
      <c r="J58" s="54">
        <v>0.16248000000000001</v>
      </c>
      <c r="K58" s="54">
        <v>0.16719999999999999</v>
      </c>
      <c r="L58" s="54">
        <v>0.17049600000000001</v>
      </c>
      <c r="M58" s="54">
        <v>0.172516</v>
      </c>
      <c r="N58" s="54">
        <v>0.17312</v>
      </c>
      <c r="O58" s="54">
        <v>0.17238000000000001</v>
      </c>
      <c r="P58" s="54">
        <v>0.170352</v>
      </c>
      <c r="Q58" s="54">
        <v>0.16692000000000001</v>
      </c>
      <c r="R58" s="54">
        <v>0.162192</v>
      </c>
      <c r="S58" s="54">
        <v>0.15606800000000001</v>
      </c>
      <c r="T58" s="54">
        <v>0.14863999999999999</v>
      </c>
      <c r="U58" s="54">
        <v>0.139824</v>
      </c>
      <c r="V58" s="54">
        <v>0.12969600000000001</v>
      </c>
      <c r="W58" s="54">
        <v>0.118188</v>
      </c>
      <c r="X58" s="54">
        <v>0.105336</v>
      </c>
      <c r="Y58" s="54">
        <v>9.1160000000000005E-2</v>
      </c>
      <c r="Z58" s="54">
        <v>7.5616000000000003E-2</v>
      </c>
      <c r="AA58" s="54">
        <v>5.8740000000000001E-2</v>
      </c>
      <c r="AB58" s="54">
        <v>4.0503999999999998E-2</v>
      </c>
      <c r="AC58" s="54">
        <v>2.0927999999999999E-2</v>
      </c>
      <c r="AD58" s="54">
        <v>0</v>
      </c>
      <c r="AE58" s="54">
        <v>0</v>
      </c>
      <c r="AF58" s="54">
        <v>0</v>
      </c>
      <c r="AG58" s="54">
        <v>0</v>
      </c>
      <c r="AH58" s="54">
        <v>0</v>
      </c>
      <c r="AI58" s="3"/>
      <c r="AJ58" s="3"/>
      <c r="AK58" s="3"/>
      <c r="AL58" s="3"/>
      <c r="AM58" s="3"/>
      <c r="AN58" s="3"/>
      <c r="AO58" s="3"/>
      <c r="AP58" s="3"/>
      <c r="AQ58" s="3"/>
      <c r="AR58" s="3"/>
      <c r="AS58" s="3"/>
      <c r="AT58" s="3"/>
      <c r="AU58" s="3"/>
      <c r="AV58" s="3"/>
      <c r="AW58" s="3"/>
      <c r="AX58" s="3"/>
      <c r="AY58" s="3"/>
      <c r="AZ58" s="3"/>
    </row>
    <row r="59" spans="1:52" ht="14.5" thickBot="1" x14ac:dyDescent="0.35">
      <c r="A59" s="15"/>
      <c r="B59" s="14" t="s">
        <v>122</v>
      </c>
      <c r="C59" s="54">
        <v>0.1</v>
      </c>
      <c r="D59" s="54">
        <v>0.1</v>
      </c>
      <c r="E59" s="54">
        <v>0.1</v>
      </c>
      <c r="F59" s="54">
        <v>0.1</v>
      </c>
      <c r="G59" s="54">
        <v>0.1</v>
      </c>
      <c r="H59" s="54">
        <v>0.1</v>
      </c>
      <c r="I59" s="54">
        <v>0.1</v>
      </c>
      <c r="J59" s="54">
        <v>0.1</v>
      </c>
      <c r="K59" s="54">
        <v>0.1</v>
      </c>
      <c r="L59" s="54">
        <v>0.1</v>
      </c>
      <c r="M59" s="54">
        <v>0.1</v>
      </c>
      <c r="N59" s="54">
        <v>0.1</v>
      </c>
      <c r="O59" s="54">
        <v>0.1</v>
      </c>
      <c r="P59" s="54">
        <v>0.1</v>
      </c>
      <c r="Q59" s="54">
        <v>0.1</v>
      </c>
      <c r="R59" s="54">
        <v>0.1</v>
      </c>
      <c r="S59" s="54">
        <v>0.1</v>
      </c>
      <c r="T59" s="54">
        <v>0.1</v>
      </c>
      <c r="U59" s="54">
        <v>0.1</v>
      </c>
      <c r="V59" s="54">
        <v>0.1</v>
      </c>
      <c r="W59" s="54">
        <v>0.1</v>
      </c>
      <c r="X59" s="54">
        <v>0.1</v>
      </c>
      <c r="Y59" s="54">
        <v>0.1</v>
      </c>
      <c r="Z59" s="54">
        <v>0.1</v>
      </c>
      <c r="AA59" s="54">
        <v>0.1</v>
      </c>
      <c r="AB59" s="54">
        <v>0.1</v>
      </c>
      <c r="AC59" s="54">
        <v>0.1</v>
      </c>
      <c r="AD59" s="54">
        <v>0.1</v>
      </c>
      <c r="AE59" s="54">
        <v>0.1</v>
      </c>
      <c r="AF59" s="54">
        <v>0.1</v>
      </c>
      <c r="AG59" s="54">
        <v>0.1</v>
      </c>
      <c r="AH59" s="54">
        <v>0.1</v>
      </c>
      <c r="AI59" s="3"/>
      <c r="AJ59" s="3"/>
      <c r="AK59" s="3"/>
      <c r="AL59" s="3"/>
      <c r="AM59" s="3"/>
      <c r="AN59" s="3"/>
      <c r="AO59" s="3"/>
      <c r="AP59" s="3"/>
      <c r="AQ59" s="3"/>
      <c r="AR59" s="3"/>
      <c r="AS59" s="3"/>
      <c r="AT59" s="3"/>
      <c r="AU59" s="3"/>
      <c r="AV59" s="3"/>
      <c r="AW59" s="3"/>
      <c r="AX59" s="3"/>
      <c r="AY59" s="3"/>
      <c r="AZ59" s="3"/>
    </row>
    <row r="60" spans="1:52" ht="14.5" thickBot="1" x14ac:dyDescent="0.35">
      <c r="A60" s="15"/>
      <c r="B60" s="14" t="s">
        <v>123</v>
      </c>
      <c r="C60" s="54">
        <v>0</v>
      </c>
      <c r="D60" s="54">
        <v>0</v>
      </c>
      <c r="E60" s="54">
        <v>0</v>
      </c>
      <c r="F60" s="54">
        <v>0</v>
      </c>
      <c r="G60" s="54">
        <v>0</v>
      </c>
      <c r="H60" s="54">
        <v>0</v>
      </c>
      <c r="I60" s="54">
        <v>0</v>
      </c>
      <c r="J60" s="54">
        <v>0</v>
      </c>
      <c r="K60" s="54">
        <v>0</v>
      </c>
      <c r="L60" s="54">
        <v>0</v>
      </c>
      <c r="M60" s="54">
        <v>0</v>
      </c>
      <c r="N60" s="54">
        <v>0</v>
      </c>
      <c r="O60" s="54">
        <v>0</v>
      </c>
      <c r="P60" s="54">
        <v>0</v>
      </c>
      <c r="Q60" s="54">
        <v>0</v>
      </c>
      <c r="R60" s="54">
        <v>0</v>
      </c>
      <c r="S60" s="54">
        <v>0</v>
      </c>
      <c r="T60" s="54">
        <v>0</v>
      </c>
      <c r="U60" s="54">
        <v>0</v>
      </c>
      <c r="V60" s="54">
        <v>0</v>
      </c>
      <c r="W60" s="54">
        <v>0</v>
      </c>
      <c r="X60" s="54">
        <v>0</v>
      </c>
      <c r="Y60" s="54">
        <v>0</v>
      </c>
      <c r="Z60" s="54">
        <v>0</v>
      </c>
      <c r="AA60" s="54">
        <v>0</v>
      </c>
      <c r="AB60" s="54">
        <v>0</v>
      </c>
      <c r="AC60" s="54">
        <v>0</v>
      </c>
      <c r="AD60" s="54">
        <v>0</v>
      </c>
      <c r="AE60" s="54">
        <v>0</v>
      </c>
      <c r="AF60" s="54">
        <v>0</v>
      </c>
      <c r="AG60" s="54">
        <v>0</v>
      </c>
      <c r="AH60" s="54">
        <v>0</v>
      </c>
      <c r="AI60" s="3"/>
      <c r="AJ60" s="3"/>
      <c r="AK60" s="3"/>
      <c r="AL60" s="3"/>
      <c r="AM60" s="3"/>
      <c r="AN60" s="3"/>
      <c r="AO60" s="3"/>
      <c r="AP60" s="3"/>
      <c r="AQ60" s="3"/>
      <c r="AR60" s="3"/>
      <c r="AS60" s="3"/>
      <c r="AT60" s="3"/>
      <c r="AU60" s="3"/>
      <c r="AV60" s="3"/>
      <c r="AW60" s="3"/>
      <c r="AX60" s="3"/>
      <c r="AY60" s="3"/>
      <c r="AZ60" s="3"/>
    </row>
    <row r="61" spans="1:52" ht="14.5" thickBot="1" x14ac:dyDescent="0.35">
      <c r="A61" s="15"/>
      <c r="B61" s="14" t="s">
        <v>124</v>
      </c>
      <c r="C61" s="54">
        <v>0</v>
      </c>
      <c r="D61" s="54">
        <v>0</v>
      </c>
      <c r="E61" s="54">
        <v>0</v>
      </c>
      <c r="F61" s="54">
        <v>5.4320000000000097E-3</v>
      </c>
      <c r="G61" s="54">
        <v>1.2208E-2</v>
      </c>
      <c r="H61" s="54">
        <v>2.0327999999999999E-2</v>
      </c>
      <c r="I61" s="54">
        <v>2.9808000000000001E-2</v>
      </c>
      <c r="J61" s="54">
        <v>4.0620000000000003E-2</v>
      </c>
      <c r="K61" s="54">
        <v>5.28E-2</v>
      </c>
      <c r="L61" s="54">
        <v>6.6304000000000002E-2</v>
      </c>
      <c r="M61" s="54">
        <v>8.1184000000000006E-2</v>
      </c>
      <c r="N61" s="54">
        <v>9.7379999999999994E-2</v>
      </c>
      <c r="O61" s="54">
        <v>0.11491999999999999</v>
      </c>
      <c r="P61" s="54">
        <v>0.13384799999999999</v>
      </c>
      <c r="Q61" s="54">
        <v>0.15407999999999999</v>
      </c>
      <c r="R61" s="54">
        <v>0.175708</v>
      </c>
      <c r="S61" s="54">
        <v>0.198632</v>
      </c>
      <c r="T61" s="54">
        <v>0.22295999999999999</v>
      </c>
      <c r="U61" s="54">
        <v>0.24857599999999999</v>
      </c>
      <c r="V61" s="54">
        <v>0.27560400000000002</v>
      </c>
      <c r="W61" s="54">
        <v>0.30391200000000002</v>
      </c>
      <c r="X61" s="54">
        <v>0.33356400000000003</v>
      </c>
      <c r="Y61" s="54">
        <v>0.36464000000000002</v>
      </c>
      <c r="Z61" s="54">
        <v>0.396984</v>
      </c>
      <c r="AA61" s="54">
        <v>0.43075999999999998</v>
      </c>
      <c r="AB61" s="54">
        <v>0.46579599999999999</v>
      </c>
      <c r="AC61" s="54">
        <v>0.50227200000000005</v>
      </c>
      <c r="AD61" s="54">
        <v>0.54</v>
      </c>
      <c r="AE61" s="54">
        <v>0.54</v>
      </c>
      <c r="AF61" s="54">
        <v>0.54</v>
      </c>
      <c r="AG61" s="54">
        <v>0.54</v>
      </c>
      <c r="AH61" s="54">
        <v>0.54</v>
      </c>
      <c r="AI61" s="3"/>
      <c r="AJ61" s="3"/>
      <c r="AK61" s="3"/>
      <c r="AL61" s="3"/>
      <c r="AM61" s="3"/>
      <c r="AN61" s="3"/>
      <c r="AO61" s="3"/>
      <c r="AP61" s="3"/>
      <c r="AQ61" s="3"/>
      <c r="AR61" s="3"/>
      <c r="AS61" s="3"/>
      <c r="AT61" s="3"/>
      <c r="AU61" s="3"/>
      <c r="AV61" s="3"/>
      <c r="AW61" s="3"/>
      <c r="AX61" s="3"/>
      <c r="AY61" s="3"/>
      <c r="AZ61" s="3"/>
    </row>
    <row r="62" spans="1:52" ht="14.5" thickBot="1" x14ac:dyDescent="0.35">
      <c r="A62" s="15"/>
      <c r="B62" s="14" t="s">
        <v>125</v>
      </c>
      <c r="C62" s="54">
        <v>0.69240000000000002</v>
      </c>
      <c r="D62" s="54">
        <v>0.67410000000000003</v>
      </c>
      <c r="E62" s="54">
        <v>0.65580000000000005</v>
      </c>
      <c r="F62" s="54">
        <v>0.63739999999999997</v>
      </c>
      <c r="G62" s="54">
        <v>0.61909999999999998</v>
      </c>
      <c r="H62" s="54">
        <v>0.59079999999999999</v>
      </c>
      <c r="I62" s="54">
        <v>0.55769999999999997</v>
      </c>
      <c r="J62" s="54">
        <v>0.52459999999999996</v>
      </c>
      <c r="K62" s="54">
        <v>0.51</v>
      </c>
      <c r="L62" s="54">
        <v>0.49540000000000001</v>
      </c>
      <c r="M62" s="54">
        <v>0.48089999999999999</v>
      </c>
      <c r="N62" s="54">
        <v>0.46629999999999999</v>
      </c>
      <c r="O62" s="54">
        <v>0.45169999999999999</v>
      </c>
      <c r="P62" s="54">
        <v>0.43709999999999999</v>
      </c>
      <c r="Q62" s="54">
        <v>0.42249999999999999</v>
      </c>
      <c r="R62" s="54">
        <v>0.40799999999999997</v>
      </c>
      <c r="S62" s="54">
        <v>0.39340000000000003</v>
      </c>
      <c r="T62" s="54">
        <v>0.37880000000000003</v>
      </c>
      <c r="U62" s="54">
        <v>0.36420000000000002</v>
      </c>
      <c r="V62" s="54">
        <v>0.34960000000000002</v>
      </c>
      <c r="W62" s="54">
        <v>0.33500000000000002</v>
      </c>
      <c r="X62" s="54">
        <v>0.32050000000000001</v>
      </c>
      <c r="Y62" s="54">
        <v>0.30590000000000001</v>
      </c>
      <c r="Z62" s="54">
        <v>0.2913</v>
      </c>
      <c r="AA62" s="54">
        <v>0.2767</v>
      </c>
      <c r="AB62" s="54">
        <v>0.2621</v>
      </c>
      <c r="AC62" s="54">
        <v>0.24759999999999999</v>
      </c>
      <c r="AD62" s="54">
        <v>0.23300000000000001</v>
      </c>
      <c r="AE62" s="54">
        <v>0.23300000000000001</v>
      </c>
      <c r="AF62" s="54">
        <v>0.23300000000000001</v>
      </c>
      <c r="AG62" s="54">
        <v>0.23300000000000001</v>
      </c>
      <c r="AH62" s="54">
        <v>0.23300000000000001</v>
      </c>
      <c r="AI62" s="3"/>
      <c r="AJ62" s="3"/>
      <c r="AK62" s="3"/>
      <c r="AL62" s="3"/>
      <c r="AM62" s="3"/>
      <c r="AN62" s="3"/>
      <c r="AO62" s="3"/>
      <c r="AP62" s="3"/>
      <c r="AQ62" s="3"/>
      <c r="AR62" s="3"/>
      <c r="AS62" s="3"/>
      <c r="AT62" s="3"/>
      <c r="AU62" s="3"/>
      <c r="AV62" s="3"/>
      <c r="AW62" s="3"/>
      <c r="AX62" s="3"/>
      <c r="AY62" s="3"/>
      <c r="AZ62" s="3"/>
    </row>
    <row r="63" spans="1:52" ht="14.5" thickBot="1" x14ac:dyDescent="0.35">
      <c r="A63" s="15"/>
      <c r="B63" s="14" t="s">
        <v>126</v>
      </c>
      <c r="C63" s="54">
        <v>3.4000000000000002E-2</v>
      </c>
      <c r="D63" s="54">
        <v>4.0500000000000001E-2</v>
      </c>
      <c r="E63" s="54">
        <v>4.7100000000000003E-2</v>
      </c>
      <c r="F63" s="54">
        <v>5.1552000000000001E-2</v>
      </c>
      <c r="G63" s="54">
        <v>5.5475999999999998E-2</v>
      </c>
      <c r="H63" s="54">
        <v>5.8872000000000001E-2</v>
      </c>
      <c r="I63" s="54">
        <v>6.1740000000000003E-2</v>
      </c>
      <c r="J63" s="54">
        <v>6.4079999999999998E-2</v>
      </c>
      <c r="K63" s="54">
        <v>6.5892000000000006E-2</v>
      </c>
      <c r="L63" s="54">
        <v>6.7176E-2</v>
      </c>
      <c r="M63" s="54">
        <v>6.7932000000000006E-2</v>
      </c>
      <c r="N63" s="54">
        <v>6.8159999999999998E-2</v>
      </c>
      <c r="O63" s="54">
        <v>6.7799999999999999E-2</v>
      </c>
      <c r="P63" s="54">
        <v>6.6975999999999994E-2</v>
      </c>
      <c r="Q63" s="54">
        <v>6.5624000000000002E-2</v>
      </c>
      <c r="R63" s="54">
        <v>6.3743999999999995E-2</v>
      </c>
      <c r="S63" s="54">
        <v>6.1336000000000002E-2</v>
      </c>
      <c r="T63" s="54">
        <v>5.8400000000000001E-2</v>
      </c>
      <c r="U63" s="54">
        <v>5.4935999999999999E-2</v>
      </c>
      <c r="V63" s="54">
        <v>5.0944000000000003E-2</v>
      </c>
      <c r="W63" s="54">
        <v>4.6424E-2</v>
      </c>
      <c r="X63" s="54">
        <v>4.1376000000000003E-2</v>
      </c>
      <c r="Y63" s="54">
        <v>3.5799999999999998E-2</v>
      </c>
      <c r="Z63" s="54">
        <v>2.9680000000000002E-2</v>
      </c>
      <c r="AA63" s="54">
        <v>2.3052E-2</v>
      </c>
      <c r="AB63" s="54">
        <v>1.5896E-2</v>
      </c>
      <c r="AC63" s="54">
        <v>8.2120000000000005E-3</v>
      </c>
      <c r="AD63" s="54">
        <v>0</v>
      </c>
      <c r="AE63" s="54">
        <v>0</v>
      </c>
      <c r="AF63" s="54">
        <v>0</v>
      </c>
      <c r="AG63" s="54">
        <v>0</v>
      </c>
      <c r="AH63" s="54">
        <v>0</v>
      </c>
      <c r="AI63" s="3"/>
      <c r="AJ63" s="3"/>
      <c r="AK63" s="3"/>
      <c r="AL63" s="3"/>
      <c r="AM63" s="3"/>
      <c r="AN63" s="3"/>
      <c r="AO63" s="3"/>
      <c r="AP63" s="3"/>
      <c r="AQ63" s="3"/>
      <c r="AR63" s="3"/>
      <c r="AS63" s="3"/>
      <c r="AT63" s="3"/>
      <c r="AU63" s="3"/>
      <c r="AV63" s="3"/>
      <c r="AW63" s="3"/>
      <c r="AX63" s="3"/>
      <c r="AY63" s="3"/>
      <c r="AZ63" s="3"/>
    </row>
    <row r="64" spans="1:52" ht="14.5" thickBot="1" x14ac:dyDescent="0.35">
      <c r="A64" s="15"/>
      <c r="B64" s="14" t="s">
        <v>127</v>
      </c>
      <c r="C64" s="54">
        <v>0.1</v>
      </c>
      <c r="D64" s="54">
        <v>0.1</v>
      </c>
      <c r="E64" s="54">
        <v>0.1</v>
      </c>
      <c r="F64" s="54">
        <v>0.1</v>
      </c>
      <c r="G64" s="54">
        <v>0.1</v>
      </c>
      <c r="H64" s="54">
        <v>0.1</v>
      </c>
      <c r="I64" s="54">
        <v>0.1</v>
      </c>
      <c r="J64" s="54">
        <v>0.1</v>
      </c>
      <c r="K64" s="54">
        <v>0.1</v>
      </c>
      <c r="L64" s="54">
        <v>0.1</v>
      </c>
      <c r="M64" s="54">
        <v>0.1</v>
      </c>
      <c r="N64" s="54">
        <v>0.1</v>
      </c>
      <c r="O64" s="54">
        <v>0.1</v>
      </c>
      <c r="P64" s="54">
        <v>0.1</v>
      </c>
      <c r="Q64" s="54">
        <v>0.1</v>
      </c>
      <c r="R64" s="54">
        <v>0.1</v>
      </c>
      <c r="S64" s="54">
        <v>0.1</v>
      </c>
      <c r="T64" s="54">
        <v>0.1</v>
      </c>
      <c r="U64" s="54">
        <v>0.1</v>
      </c>
      <c r="V64" s="54">
        <v>0.1</v>
      </c>
      <c r="W64" s="54">
        <v>0.1</v>
      </c>
      <c r="X64" s="54">
        <v>0.1</v>
      </c>
      <c r="Y64" s="54">
        <v>0.1</v>
      </c>
      <c r="Z64" s="54">
        <v>0.1</v>
      </c>
      <c r="AA64" s="54">
        <v>0.1</v>
      </c>
      <c r="AB64" s="54">
        <v>0.1</v>
      </c>
      <c r="AC64" s="54">
        <v>0.1</v>
      </c>
      <c r="AD64" s="54">
        <v>0.1</v>
      </c>
      <c r="AE64" s="54">
        <v>0.1</v>
      </c>
      <c r="AF64" s="54">
        <v>0.1</v>
      </c>
      <c r="AG64" s="54">
        <v>0.1</v>
      </c>
      <c r="AH64" s="54">
        <v>0.1</v>
      </c>
      <c r="AI64" s="3"/>
      <c r="AJ64" s="3"/>
      <c r="AK64" s="3"/>
      <c r="AL64" s="3"/>
      <c r="AM64" s="3"/>
      <c r="AN64" s="3"/>
      <c r="AO64" s="3"/>
      <c r="AP64" s="3"/>
      <c r="AQ64" s="3"/>
      <c r="AR64" s="3"/>
      <c r="AS64" s="3"/>
      <c r="AT64" s="3"/>
      <c r="AU64" s="3"/>
      <c r="AV64" s="3"/>
      <c r="AW64" s="3"/>
      <c r="AX64" s="3"/>
      <c r="AY64" s="3"/>
      <c r="AZ64" s="3"/>
    </row>
    <row r="65" spans="1:58" ht="14.5" thickBot="1" x14ac:dyDescent="0.35">
      <c r="A65" s="15"/>
      <c r="B65" s="14" t="s">
        <v>128</v>
      </c>
      <c r="C65" s="54">
        <v>0.1736</v>
      </c>
      <c r="D65" s="54">
        <v>0.18540000000000001</v>
      </c>
      <c r="E65" s="54">
        <v>0.1971</v>
      </c>
      <c r="F65" s="54">
        <v>0.20880000000000001</v>
      </c>
      <c r="G65" s="54">
        <v>0.22059999999999999</v>
      </c>
      <c r="H65" s="54">
        <v>0.23230000000000001</v>
      </c>
      <c r="I65" s="54">
        <v>0.24399999999999999</v>
      </c>
      <c r="J65" s="54">
        <v>0.25580000000000003</v>
      </c>
      <c r="K65" s="54">
        <v>0.23655000000000001</v>
      </c>
      <c r="L65" s="54">
        <v>0.21798000000000001</v>
      </c>
      <c r="M65" s="54">
        <v>0.20008999999999999</v>
      </c>
      <c r="N65" s="54">
        <v>0.18287999999999999</v>
      </c>
      <c r="O65" s="54">
        <v>0.16635</v>
      </c>
      <c r="P65" s="54">
        <v>0.15049999999999999</v>
      </c>
      <c r="Q65" s="54">
        <v>0.13533000000000001</v>
      </c>
      <c r="R65" s="54">
        <v>0.12089999999999999</v>
      </c>
      <c r="S65" s="54">
        <v>0.107085</v>
      </c>
      <c r="T65" s="54">
        <v>9.3950000000000006E-2</v>
      </c>
      <c r="U65" s="54">
        <v>8.1494999999999998E-2</v>
      </c>
      <c r="V65" s="54">
        <v>6.9720000000000004E-2</v>
      </c>
      <c r="W65" s="54">
        <v>5.8624999999999997E-2</v>
      </c>
      <c r="X65" s="54">
        <v>4.8210000000000003E-2</v>
      </c>
      <c r="Y65" s="54">
        <v>3.8475000000000002E-2</v>
      </c>
      <c r="Z65" s="54">
        <v>2.9440000000000001E-2</v>
      </c>
      <c r="AA65" s="54">
        <v>2.1059999999999999E-2</v>
      </c>
      <c r="AB65" s="54">
        <v>1.336E-2</v>
      </c>
      <c r="AC65" s="54">
        <v>6.3400000000000001E-3</v>
      </c>
      <c r="AD65" s="54">
        <v>0</v>
      </c>
      <c r="AE65" s="54">
        <v>0</v>
      </c>
      <c r="AF65" s="54">
        <v>0</v>
      </c>
      <c r="AG65" s="54">
        <v>0</v>
      </c>
      <c r="AH65" s="54">
        <v>0</v>
      </c>
      <c r="AI65" s="3"/>
      <c r="AJ65" s="3"/>
      <c r="AK65" s="3"/>
      <c r="AL65" s="3"/>
      <c r="AM65" s="3"/>
      <c r="AN65" s="3"/>
      <c r="AO65" s="3"/>
      <c r="AP65" s="3"/>
      <c r="AQ65" s="3"/>
      <c r="AR65" s="3"/>
      <c r="AS65" s="3"/>
      <c r="AT65" s="3"/>
      <c r="AU65" s="3"/>
      <c r="AV65" s="3"/>
      <c r="AW65" s="3"/>
      <c r="AX65" s="3"/>
      <c r="AY65" s="3"/>
      <c r="AZ65" s="3"/>
    </row>
    <row r="66" spans="1:58" ht="14.5" thickBot="1" x14ac:dyDescent="0.35">
      <c r="A66" s="15"/>
      <c r="B66" s="14" t="s">
        <v>129</v>
      </c>
      <c r="C66" s="54">
        <v>0</v>
      </c>
      <c r="D66" s="54">
        <v>0</v>
      </c>
      <c r="E66" s="54">
        <v>0</v>
      </c>
      <c r="F66" s="54">
        <v>2.1480000000000002E-3</v>
      </c>
      <c r="G66" s="54">
        <v>4.8240000000000002E-3</v>
      </c>
      <c r="H66" s="54">
        <v>8.0280000000000004E-3</v>
      </c>
      <c r="I66" s="54">
        <v>1.176E-2</v>
      </c>
      <c r="J66" s="54">
        <v>1.602E-2</v>
      </c>
      <c r="K66" s="54">
        <v>3.3258000000000003E-2</v>
      </c>
      <c r="L66" s="54">
        <v>5.0344E-2</v>
      </c>
      <c r="M66" s="54">
        <v>6.7278000000000004E-2</v>
      </c>
      <c r="N66" s="54">
        <v>8.4059999999999996E-2</v>
      </c>
      <c r="O66" s="54">
        <v>0.10065</v>
      </c>
      <c r="P66" s="54">
        <v>0.11712400000000001</v>
      </c>
      <c r="Q66" s="54">
        <v>0.13344600000000001</v>
      </c>
      <c r="R66" s="54">
        <v>0.14965600000000001</v>
      </c>
      <c r="S66" s="54">
        <v>0.16567899999999999</v>
      </c>
      <c r="T66" s="54">
        <v>0.18154999999999999</v>
      </c>
      <c r="U66" s="54">
        <v>0.197269</v>
      </c>
      <c r="V66" s="54">
        <v>0.212836</v>
      </c>
      <c r="W66" s="54">
        <v>0.22825100000000001</v>
      </c>
      <c r="X66" s="54">
        <v>0.24351400000000001</v>
      </c>
      <c r="Y66" s="54">
        <v>0.25862499999999999</v>
      </c>
      <c r="Z66" s="54">
        <v>0.27357999999999999</v>
      </c>
      <c r="AA66" s="54">
        <v>0.28838799999999998</v>
      </c>
      <c r="AB66" s="54">
        <v>0.30304399999999998</v>
      </c>
      <c r="AC66" s="54">
        <v>0.317548</v>
      </c>
      <c r="AD66" s="54">
        <v>0.33189999999999997</v>
      </c>
      <c r="AE66" s="54">
        <v>0.33189999999999997</v>
      </c>
      <c r="AF66" s="54">
        <v>0.33189999999999997</v>
      </c>
      <c r="AG66" s="54">
        <v>0.33189999999999997</v>
      </c>
      <c r="AH66" s="54">
        <v>0.33189999999999997</v>
      </c>
      <c r="AI66" s="3"/>
      <c r="AJ66" s="3"/>
      <c r="AK66" s="3"/>
      <c r="AL66" s="3"/>
      <c r="AM66" s="3"/>
      <c r="AN66" s="3"/>
      <c r="AO66" s="3"/>
      <c r="AP66" s="3"/>
      <c r="AQ66" s="3"/>
      <c r="AR66" s="3"/>
      <c r="AS66" s="3"/>
      <c r="AT66" s="3"/>
      <c r="AU66" s="3"/>
      <c r="AV66" s="3"/>
      <c r="AW66" s="3"/>
      <c r="AX66" s="3"/>
      <c r="AY66" s="3"/>
      <c r="AZ66" s="3"/>
    </row>
    <row r="67" spans="1:58" ht="14.5" thickBot="1" x14ac:dyDescent="0.35">
      <c r="A67" s="15"/>
      <c r="B67" s="14" t="s">
        <v>130</v>
      </c>
      <c r="C67" s="54">
        <v>0</v>
      </c>
      <c r="D67" s="54">
        <v>0</v>
      </c>
      <c r="E67" s="54">
        <v>0</v>
      </c>
      <c r="F67" s="54">
        <v>0</v>
      </c>
      <c r="G67" s="54">
        <v>0</v>
      </c>
      <c r="H67" s="54">
        <v>5.0000000000000001E-3</v>
      </c>
      <c r="I67" s="54">
        <v>1.24E-2</v>
      </c>
      <c r="J67" s="54">
        <v>1.9800000000000002E-2</v>
      </c>
      <c r="K67" s="54">
        <v>2.7199999999999998E-2</v>
      </c>
      <c r="L67" s="54">
        <v>3.4599999999999999E-2</v>
      </c>
      <c r="M67" s="54">
        <v>4.19E-2</v>
      </c>
      <c r="N67" s="54">
        <v>4.9299999999999997E-2</v>
      </c>
      <c r="O67" s="54">
        <v>5.67E-2</v>
      </c>
      <c r="P67" s="54">
        <v>6.4100000000000004E-2</v>
      </c>
      <c r="Q67" s="54">
        <v>7.1499999999999994E-2</v>
      </c>
      <c r="R67" s="54">
        <v>7.8899999999999998E-2</v>
      </c>
      <c r="S67" s="54">
        <v>8.6300000000000002E-2</v>
      </c>
      <c r="T67" s="54">
        <v>9.3700000000000006E-2</v>
      </c>
      <c r="U67" s="54">
        <v>0.1011</v>
      </c>
      <c r="V67" s="54">
        <v>0.1084</v>
      </c>
      <c r="W67" s="54">
        <v>0.1158</v>
      </c>
      <c r="X67" s="54">
        <v>0.1232</v>
      </c>
      <c r="Y67" s="54">
        <v>0.13059999999999999</v>
      </c>
      <c r="Z67" s="54">
        <v>0.13800000000000001</v>
      </c>
      <c r="AA67" s="54">
        <v>0.1454</v>
      </c>
      <c r="AB67" s="54">
        <v>0.15279999999999999</v>
      </c>
      <c r="AC67" s="54">
        <v>0.16020000000000001</v>
      </c>
      <c r="AD67" s="54">
        <v>0.1676</v>
      </c>
      <c r="AE67" s="54">
        <v>0.1676</v>
      </c>
      <c r="AF67" s="54">
        <v>0.1676</v>
      </c>
      <c r="AG67" s="54">
        <v>0.1676</v>
      </c>
      <c r="AH67" s="54">
        <v>0.1676</v>
      </c>
      <c r="AI67" s="3"/>
      <c r="AJ67" s="3"/>
      <c r="AK67" s="3"/>
      <c r="AL67" s="3"/>
      <c r="AM67" s="3"/>
      <c r="AN67" s="3"/>
      <c r="AO67" s="3"/>
      <c r="AP67" s="3"/>
      <c r="AQ67" s="3"/>
      <c r="AR67" s="3"/>
      <c r="AS67" s="3"/>
      <c r="AT67" s="3"/>
      <c r="AU67" s="3"/>
      <c r="AV67" s="3"/>
      <c r="AW67" s="3"/>
      <c r="AX67" s="3"/>
      <c r="AY67" s="3"/>
      <c r="AZ67" s="3"/>
    </row>
    <row r="68" spans="1:58" ht="14.5" thickBot="1" x14ac:dyDescent="0.35">
      <c r="A68" s="15"/>
      <c r="B68" s="14" t="s">
        <v>131</v>
      </c>
      <c r="C68" s="54">
        <v>0</v>
      </c>
      <c r="D68" s="54">
        <v>0</v>
      </c>
      <c r="E68" s="54">
        <v>0</v>
      </c>
      <c r="F68" s="54">
        <v>0</v>
      </c>
      <c r="G68" s="54">
        <v>0</v>
      </c>
      <c r="H68" s="54">
        <v>5.0000000000000001E-3</v>
      </c>
      <c r="I68" s="54">
        <v>1.24E-2</v>
      </c>
      <c r="J68" s="54">
        <v>1.9800000000000002E-2</v>
      </c>
      <c r="K68" s="54">
        <v>2.7199999999999998E-2</v>
      </c>
      <c r="L68" s="54">
        <v>3.4599999999999999E-2</v>
      </c>
      <c r="M68" s="54">
        <v>4.19E-2</v>
      </c>
      <c r="N68" s="54">
        <v>4.9299999999999997E-2</v>
      </c>
      <c r="O68" s="54">
        <v>5.67E-2</v>
      </c>
      <c r="P68" s="54">
        <v>6.4100000000000004E-2</v>
      </c>
      <c r="Q68" s="54">
        <v>7.1499999999999994E-2</v>
      </c>
      <c r="R68" s="54">
        <v>7.8899999999999998E-2</v>
      </c>
      <c r="S68" s="54">
        <v>8.6300000000000002E-2</v>
      </c>
      <c r="T68" s="54">
        <v>9.3700000000000006E-2</v>
      </c>
      <c r="U68" s="54">
        <v>0.1011</v>
      </c>
      <c r="V68" s="54">
        <v>0.1084</v>
      </c>
      <c r="W68" s="54">
        <v>0.1158</v>
      </c>
      <c r="X68" s="54">
        <v>0.1232</v>
      </c>
      <c r="Y68" s="54">
        <v>0.13059999999999999</v>
      </c>
      <c r="Z68" s="54">
        <v>0.13800000000000001</v>
      </c>
      <c r="AA68" s="54">
        <v>0.1454</v>
      </c>
      <c r="AB68" s="54">
        <v>0.15279999999999999</v>
      </c>
      <c r="AC68" s="54">
        <v>0.16020000000000001</v>
      </c>
      <c r="AD68" s="54">
        <v>0.1676</v>
      </c>
      <c r="AE68" s="54">
        <v>0.1676</v>
      </c>
      <c r="AF68" s="54">
        <v>0.1676</v>
      </c>
      <c r="AG68" s="54">
        <v>0.1676</v>
      </c>
      <c r="AH68" s="54">
        <v>0.1676</v>
      </c>
      <c r="AI68" s="3"/>
      <c r="AJ68" s="3"/>
      <c r="AK68" s="3"/>
      <c r="AL68" s="3"/>
      <c r="AM68" s="3"/>
      <c r="AN68" s="3"/>
      <c r="AO68" s="3"/>
      <c r="AP68" s="3"/>
      <c r="AQ68" s="3"/>
      <c r="AR68" s="3"/>
      <c r="AS68" s="3"/>
      <c r="AT68" s="3"/>
      <c r="AU68" s="3"/>
      <c r="AV68" s="3"/>
      <c r="AW68" s="3"/>
      <c r="AX68" s="3"/>
      <c r="AY68" s="3"/>
      <c r="AZ68" s="3"/>
    </row>
    <row r="69" spans="1:58" ht="12.5" x14ac:dyDescent="0.25">
      <c r="A69" s="15"/>
      <c r="B69" s="19"/>
      <c r="C69" s="19"/>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3"/>
      <c r="AP69" s="3"/>
      <c r="AQ69" s="3"/>
      <c r="AR69" s="3"/>
      <c r="AS69" s="3"/>
      <c r="AT69" s="3"/>
      <c r="AU69" s="3"/>
      <c r="AV69" s="3"/>
      <c r="AW69" s="3"/>
      <c r="AX69" s="3"/>
      <c r="AY69" s="3"/>
      <c r="AZ69" s="3"/>
    </row>
    <row r="70" spans="1:58" ht="14.5" thickBot="1" x14ac:dyDescent="0.35">
      <c r="B70" s="11" t="s">
        <v>104</v>
      </c>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row>
    <row r="71" spans="1:58" ht="14.5" thickBot="1" x14ac:dyDescent="0.35">
      <c r="B71" s="11" t="s">
        <v>59</v>
      </c>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row>
    <row r="72" spans="1:58" ht="14.5" thickBot="1" x14ac:dyDescent="0.3">
      <c r="B72" s="13"/>
      <c r="C72" s="13" t="s">
        <v>62</v>
      </c>
      <c r="D72" s="13" t="s">
        <v>63</v>
      </c>
      <c r="E72" s="13" t="s">
        <v>64</v>
      </c>
      <c r="F72" s="13" t="s">
        <v>65</v>
      </c>
      <c r="G72" s="13" t="s">
        <v>66</v>
      </c>
      <c r="H72" s="13" t="s">
        <v>67</v>
      </c>
      <c r="I72" s="13" t="s">
        <v>68</v>
      </c>
      <c r="J72" s="13" t="s">
        <v>69</v>
      </c>
      <c r="K72" s="13" t="s">
        <v>70</v>
      </c>
      <c r="L72" s="13" t="s">
        <v>71</v>
      </c>
      <c r="M72" s="13" t="s">
        <v>72</v>
      </c>
      <c r="N72" s="13" t="s">
        <v>73</v>
      </c>
      <c r="O72" s="13" t="s">
        <v>74</v>
      </c>
      <c r="P72" s="13" t="s">
        <v>75</v>
      </c>
      <c r="Q72" s="13" t="s">
        <v>76</v>
      </c>
      <c r="R72" s="13" t="s">
        <v>77</v>
      </c>
      <c r="S72" s="13" t="s">
        <v>78</v>
      </c>
      <c r="T72" s="13" t="s">
        <v>79</v>
      </c>
      <c r="U72" s="13" t="s">
        <v>80</v>
      </c>
      <c r="V72" s="13" t="s">
        <v>81</v>
      </c>
      <c r="W72" s="13" t="s">
        <v>82</v>
      </c>
      <c r="X72" s="13" t="s">
        <v>83</v>
      </c>
      <c r="Y72" s="13" t="s">
        <v>84</v>
      </c>
      <c r="Z72" s="13" t="s">
        <v>85</v>
      </c>
      <c r="AA72" s="13" t="s">
        <v>86</v>
      </c>
      <c r="AB72" s="13" t="s">
        <v>87</v>
      </c>
      <c r="AC72" s="13" t="s">
        <v>88</v>
      </c>
      <c r="AD72" s="13" t="s">
        <v>89</v>
      </c>
      <c r="AE72" s="13" t="s">
        <v>90</v>
      </c>
      <c r="AF72" s="13" t="s">
        <v>91</v>
      </c>
      <c r="AG72" s="13" t="s">
        <v>92</v>
      </c>
      <c r="AH72" s="13" t="s">
        <v>93</v>
      </c>
    </row>
    <row r="73" spans="1:58" ht="15" thickBot="1" x14ac:dyDescent="0.4">
      <c r="B73" s="14" t="s">
        <v>115</v>
      </c>
      <c r="C73" s="55">
        <v>0.85699999999999998</v>
      </c>
      <c r="D73" s="55">
        <v>0.84860000000000002</v>
      </c>
      <c r="E73" s="55">
        <v>0.84019999999999995</v>
      </c>
      <c r="F73" s="55">
        <v>0.83179999999999998</v>
      </c>
      <c r="G73" s="55">
        <v>0.82330000000000003</v>
      </c>
      <c r="H73" s="55">
        <v>0.81489999999999996</v>
      </c>
      <c r="I73" s="55">
        <v>0.80649999999999999</v>
      </c>
      <c r="J73" s="55">
        <v>0.79810000000000003</v>
      </c>
      <c r="K73" s="55">
        <v>0.78969999999999996</v>
      </c>
      <c r="L73" s="55">
        <v>0.78129999999999999</v>
      </c>
      <c r="M73" s="55">
        <v>0.77290000000000003</v>
      </c>
      <c r="N73" s="55">
        <v>0.76449999999999996</v>
      </c>
      <c r="O73" s="55">
        <v>0.75609999999999999</v>
      </c>
      <c r="P73" s="55">
        <v>0.74770000000000003</v>
      </c>
      <c r="Q73" s="55">
        <v>0.73929999999999996</v>
      </c>
      <c r="R73" s="55">
        <v>0.73089999999999999</v>
      </c>
      <c r="S73" s="55">
        <v>0.72250000000000003</v>
      </c>
      <c r="T73" s="55">
        <v>0.71409999999999996</v>
      </c>
      <c r="U73" s="55">
        <v>0.70569999999999999</v>
      </c>
      <c r="V73" s="55">
        <v>0.69730000000000003</v>
      </c>
      <c r="W73" s="55">
        <v>0.68879999999999997</v>
      </c>
      <c r="X73" s="55">
        <v>0.6804</v>
      </c>
      <c r="Y73" s="55">
        <v>0.67200000000000004</v>
      </c>
      <c r="Z73" s="55">
        <v>0.66359999999999997</v>
      </c>
      <c r="AA73" s="55">
        <v>0.6552</v>
      </c>
      <c r="AB73" s="55">
        <v>0.64680000000000004</v>
      </c>
      <c r="AC73" s="55">
        <v>0.63839999999999997</v>
      </c>
      <c r="AD73" s="55">
        <v>0.63</v>
      </c>
      <c r="AE73" s="55">
        <v>0.63</v>
      </c>
      <c r="AF73" s="55">
        <v>0.63</v>
      </c>
      <c r="AG73" s="55">
        <v>0.63</v>
      </c>
      <c r="AH73" s="55">
        <v>0.63</v>
      </c>
    </row>
    <row r="74" spans="1:58" ht="15" thickBot="1" x14ac:dyDescent="0.4">
      <c r="B74" s="14" t="s">
        <v>116</v>
      </c>
      <c r="C74" s="55">
        <v>4.2999999999999997E-2</v>
      </c>
      <c r="D74" s="55">
        <v>5.1400000000000001E-2</v>
      </c>
      <c r="E74" s="55">
        <v>5.9799999999999999E-2</v>
      </c>
      <c r="F74" s="55">
        <v>6.83E-2</v>
      </c>
      <c r="G74" s="55">
        <v>7.6700000000000004E-2</v>
      </c>
      <c r="H74" s="55">
        <v>8.5099999999999995E-2</v>
      </c>
      <c r="I74" s="55">
        <v>9.35E-2</v>
      </c>
      <c r="J74" s="55">
        <v>0.1019</v>
      </c>
      <c r="K74" s="55">
        <v>0.1103</v>
      </c>
      <c r="L74" s="55">
        <v>0.1187</v>
      </c>
      <c r="M74" s="55">
        <v>0.12709999999999999</v>
      </c>
      <c r="N74" s="55">
        <v>0.13550000000000001</v>
      </c>
      <c r="O74" s="55">
        <v>0.1439</v>
      </c>
      <c r="P74" s="55">
        <v>0.15229999999999999</v>
      </c>
      <c r="Q74" s="55">
        <v>0.16070000000000001</v>
      </c>
      <c r="R74" s="55">
        <v>0.1691</v>
      </c>
      <c r="S74" s="55">
        <v>0.17749999999999999</v>
      </c>
      <c r="T74" s="55">
        <v>0.18590000000000001</v>
      </c>
      <c r="U74" s="55">
        <v>0.1943</v>
      </c>
      <c r="V74" s="55">
        <v>0.20280000000000001</v>
      </c>
      <c r="W74" s="55">
        <v>0.2112</v>
      </c>
      <c r="X74" s="55">
        <v>0.21959999999999999</v>
      </c>
      <c r="Y74" s="55">
        <v>0.22800000000000001</v>
      </c>
      <c r="Z74" s="55">
        <v>0.2364</v>
      </c>
      <c r="AA74" s="55">
        <v>0.24479999999999999</v>
      </c>
      <c r="AB74" s="55">
        <v>0.25319999999999998</v>
      </c>
      <c r="AC74" s="55">
        <v>0.2616</v>
      </c>
      <c r="AD74" s="55">
        <v>0.27</v>
      </c>
      <c r="AE74" s="55">
        <v>0.27</v>
      </c>
      <c r="AF74" s="55">
        <v>0.27</v>
      </c>
      <c r="AG74" s="55">
        <v>0.27</v>
      </c>
      <c r="AH74" s="55">
        <v>0.27</v>
      </c>
    </row>
    <row r="75" spans="1:58" ht="15" thickBot="1" x14ac:dyDescent="0.4">
      <c r="B75" s="14" t="s">
        <v>117</v>
      </c>
      <c r="C75" s="55">
        <v>0.1</v>
      </c>
      <c r="D75" s="55">
        <v>0.1</v>
      </c>
      <c r="E75" s="55">
        <v>0.1</v>
      </c>
      <c r="F75" s="55">
        <v>0.1</v>
      </c>
      <c r="G75" s="55">
        <v>0.1</v>
      </c>
      <c r="H75" s="55">
        <v>0.1</v>
      </c>
      <c r="I75" s="55">
        <v>0.1</v>
      </c>
      <c r="J75" s="55">
        <v>0.1</v>
      </c>
      <c r="K75" s="55">
        <v>0.1</v>
      </c>
      <c r="L75" s="55">
        <v>0.1</v>
      </c>
      <c r="M75" s="55">
        <v>0.1</v>
      </c>
      <c r="N75" s="55">
        <v>0.1</v>
      </c>
      <c r="O75" s="55">
        <v>0.1</v>
      </c>
      <c r="P75" s="55">
        <v>0.1</v>
      </c>
      <c r="Q75" s="55">
        <v>0.1</v>
      </c>
      <c r="R75" s="55">
        <v>0.1</v>
      </c>
      <c r="S75" s="55">
        <v>0.1</v>
      </c>
      <c r="T75" s="55">
        <v>0.1</v>
      </c>
      <c r="U75" s="55">
        <v>0.1</v>
      </c>
      <c r="V75" s="55">
        <v>0.1</v>
      </c>
      <c r="W75" s="55">
        <v>0.1</v>
      </c>
      <c r="X75" s="55">
        <v>0.1</v>
      </c>
      <c r="Y75" s="55">
        <v>0.1</v>
      </c>
      <c r="Z75" s="55">
        <v>0.1</v>
      </c>
      <c r="AA75" s="55">
        <v>0.1</v>
      </c>
      <c r="AB75" s="55">
        <v>0.1</v>
      </c>
      <c r="AC75" s="55">
        <v>0.1</v>
      </c>
      <c r="AD75" s="55">
        <v>0.1</v>
      </c>
      <c r="AE75" s="55">
        <v>0.1</v>
      </c>
      <c r="AF75" s="55">
        <v>0.1</v>
      </c>
      <c r="AG75" s="55">
        <v>0.1</v>
      </c>
      <c r="AH75" s="55">
        <v>0.1</v>
      </c>
    </row>
    <row r="76" spans="1:58" ht="15" thickBot="1" x14ac:dyDescent="0.4">
      <c r="B76" s="14" t="s">
        <v>118</v>
      </c>
      <c r="C76" s="55">
        <v>0</v>
      </c>
      <c r="D76" s="55">
        <v>0</v>
      </c>
      <c r="E76" s="55">
        <v>0</v>
      </c>
      <c r="F76" s="55">
        <v>0</v>
      </c>
      <c r="G76" s="55">
        <v>0</v>
      </c>
      <c r="H76" s="55">
        <v>0</v>
      </c>
      <c r="I76" s="55">
        <v>0</v>
      </c>
      <c r="J76" s="55">
        <v>0</v>
      </c>
      <c r="K76" s="55">
        <v>0</v>
      </c>
      <c r="L76" s="55">
        <v>0</v>
      </c>
      <c r="M76" s="55">
        <v>0</v>
      </c>
      <c r="N76" s="55">
        <v>0</v>
      </c>
      <c r="O76" s="55">
        <v>0</v>
      </c>
      <c r="P76" s="55">
        <v>0</v>
      </c>
      <c r="Q76" s="55">
        <v>0</v>
      </c>
      <c r="R76" s="55">
        <v>0</v>
      </c>
      <c r="S76" s="55">
        <v>0</v>
      </c>
      <c r="T76" s="55">
        <v>0</v>
      </c>
      <c r="U76" s="55">
        <v>0</v>
      </c>
      <c r="V76" s="55">
        <v>0</v>
      </c>
      <c r="W76" s="55">
        <v>0</v>
      </c>
      <c r="X76" s="55">
        <v>0</v>
      </c>
      <c r="Y76" s="55">
        <v>0</v>
      </c>
      <c r="Z76" s="55">
        <v>0</v>
      </c>
      <c r="AA76" s="55">
        <v>0</v>
      </c>
      <c r="AB76" s="55">
        <v>0</v>
      </c>
      <c r="AC76" s="55">
        <v>0</v>
      </c>
      <c r="AD76" s="55">
        <v>0</v>
      </c>
      <c r="AE76" s="55">
        <v>0</v>
      </c>
      <c r="AF76" s="55">
        <v>0</v>
      </c>
      <c r="AG76" s="55">
        <v>0</v>
      </c>
      <c r="AH76" s="55">
        <v>0</v>
      </c>
    </row>
    <row r="77" spans="1:58" ht="15" thickBot="1" x14ac:dyDescent="0.4">
      <c r="B77" s="14" t="s">
        <v>119</v>
      </c>
      <c r="C77" s="55">
        <v>0</v>
      </c>
      <c r="D77" s="55">
        <v>0</v>
      </c>
      <c r="E77" s="55">
        <v>0</v>
      </c>
      <c r="F77" s="55">
        <v>0</v>
      </c>
      <c r="G77" s="55">
        <v>0</v>
      </c>
      <c r="H77" s="55">
        <v>0</v>
      </c>
      <c r="I77" s="55">
        <v>0</v>
      </c>
      <c r="J77" s="55">
        <v>0</v>
      </c>
      <c r="K77" s="55">
        <v>0</v>
      </c>
      <c r="L77" s="55">
        <v>0</v>
      </c>
      <c r="M77" s="55">
        <v>0</v>
      </c>
      <c r="N77" s="55">
        <v>0</v>
      </c>
      <c r="O77" s="55">
        <v>0</v>
      </c>
      <c r="P77" s="55">
        <v>0</v>
      </c>
      <c r="Q77" s="55">
        <v>0</v>
      </c>
      <c r="R77" s="55">
        <v>0</v>
      </c>
      <c r="S77" s="55">
        <v>0</v>
      </c>
      <c r="T77" s="55">
        <v>0</v>
      </c>
      <c r="U77" s="55">
        <v>0</v>
      </c>
      <c r="V77" s="55">
        <v>0</v>
      </c>
      <c r="W77" s="55">
        <v>0</v>
      </c>
      <c r="X77" s="55">
        <v>0</v>
      </c>
      <c r="Y77" s="55">
        <v>0</v>
      </c>
      <c r="Z77" s="55">
        <v>0</v>
      </c>
      <c r="AA77" s="55">
        <v>0</v>
      </c>
      <c r="AB77" s="55">
        <v>0</v>
      </c>
      <c r="AC77" s="55">
        <v>0</v>
      </c>
      <c r="AD77" s="55">
        <v>0</v>
      </c>
      <c r="AE77" s="55">
        <v>0</v>
      </c>
      <c r="AF77" s="55">
        <v>0</v>
      </c>
      <c r="AG77" s="55">
        <v>0</v>
      </c>
      <c r="AH77" s="55">
        <v>0</v>
      </c>
    </row>
    <row r="78" spans="1:58" ht="15" thickBot="1" x14ac:dyDescent="0.4">
      <c r="B78" s="14" t="s">
        <v>120</v>
      </c>
      <c r="C78" s="55">
        <v>0.85660000000000003</v>
      </c>
      <c r="D78" s="55">
        <v>0.84819999999999995</v>
      </c>
      <c r="E78" s="55">
        <v>0.83979999999999999</v>
      </c>
      <c r="F78" s="55">
        <v>0.83140000000000003</v>
      </c>
      <c r="G78" s="55">
        <v>0.82299999999999995</v>
      </c>
      <c r="H78" s="55">
        <v>0.81459999999999999</v>
      </c>
      <c r="I78" s="55">
        <v>0.80610000000000004</v>
      </c>
      <c r="J78" s="55">
        <v>0.79769999999999996</v>
      </c>
      <c r="K78" s="55">
        <v>0.7893</v>
      </c>
      <c r="L78" s="55">
        <v>0.78090000000000004</v>
      </c>
      <c r="M78" s="55">
        <v>0.77249999999999996</v>
      </c>
      <c r="N78" s="55">
        <v>0.7641</v>
      </c>
      <c r="O78" s="55">
        <v>0.75580000000000003</v>
      </c>
      <c r="P78" s="55">
        <v>0.74739999999999995</v>
      </c>
      <c r="Q78" s="55">
        <v>0.73899999999999999</v>
      </c>
      <c r="R78" s="55">
        <v>0.73060000000000003</v>
      </c>
      <c r="S78" s="55">
        <v>0.72219999999999995</v>
      </c>
      <c r="T78" s="55">
        <v>0.71379999999999999</v>
      </c>
      <c r="U78" s="55">
        <v>0.70540000000000003</v>
      </c>
      <c r="V78" s="55">
        <v>0.69699999999999995</v>
      </c>
      <c r="W78" s="55">
        <v>0.68859999999999999</v>
      </c>
      <c r="X78" s="55">
        <v>0.68030000000000002</v>
      </c>
      <c r="Y78" s="55">
        <v>0.67190000000000005</v>
      </c>
      <c r="Z78" s="55">
        <v>0.66349999999999998</v>
      </c>
      <c r="AA78" s="55">
        <v>0.65510000000000002</v>
      </c>
      <c r="AB78" s="55">
        <v>0.64670000000000005</v>
      </c>
      <c r="AC78" s="55">
        <v>0.63839999999999997</v>
      </c>
      <c r="AD78" s="55">
        <v>0.63</v>
      </c>
      <c r="AE78" s="55">
        <v>0.63</v>
      </c>
      <c r="AF78" s="55">
        <v>0.63</v>
      </c>
      <c r="AG78" s="55">
        <v>0.63</v>
      </c>
      <c r="AH78" s="55">
        <v>0.63</v>
      </c>
      <c r="BB78" s="24"/>
      <c r="BC78" s="24"/>
      <c r="BD78" s="24"/>
      <c r="BE78" s="24"/>
      <c r="BF78" s="24"/>
    </row>
    <row r="79" spans="1:58" ht="15" thickBot="1" x14ac:dyDescent="0.4">
      <c r="B79" s="14" t="s">
        <v>121</v>
      </c>
      <c r="C79" s="55">
        <v>4.3099999999999999E-2</v>
      </c>
      <c r="D79" s="55">
        <v>5.16E-2</v>
      </c>
      <c r="E79" s="55">
        <v>0.06</v>
      </c>
      <c r="F79" s="55">
        <v>6.8400000000000002E-2</v>
      </c>
      <c r="G79" s="55">
        <v>7.6799999999999993E-2</v>
      </c>
      <c r="H79" s="55">
        <v>8.5199999999999998E-2</v>
      </c>
      <c r="I79" s="55">
        <v>9.3700000000000006E-2</v>
      </c>
      <c r="J79" s="55">
        <v>0.1021</v>
      </c>
      <c r="K79" s="55">
        <v>0.1105</v>
      </c>
      <c r="L79" s="55">
        <v>0.11890000000000001</v>
      </c>
      <c r="M79" s="55">
        <v>0.1273</v>
      </c>
      <c r="N79" s="55">
        <v>0.13569999999999999</v>
      </c>
      <c r="O79" s="55">
        <v>0.14410000000000001</v>
      </c>
      <c r="P79" s="55">
        <v>0.1525</v>
      </c>
      <c r="Q79" s="55">
        <v>0.16089999999999999</v>
      </c>
      <c r="R79" s="55">
        <v>0.16930000000000001</v>
      </c>
      <c r="S79" s="55">
        <v>0.1777</v>
      </c>
      <c r="T79" s="55">
        <v>0.18609999999999999</v>
      </c>
      <c r="U79" s="55">
        <v>0.19450000000000001</v>
      </c>
      <c r="V79" s="55">
        <v>0.2029</v>
      </c>
      <c r="W79" s="55">
        <v>0.21129999999999999</v>
      </c>
      <c r="X79" s="55">
        <v>0.21970000000000001</v>
      </c>
      <c r="Y79" s="55">
        <v>0.2281</v>
      </c>
      <c r="Z79" s="55">
        <v>0.23649999999999999</v>
      </c>
      <c r="AA79" s="55">
        <v>0.24490000000000001</v>
      </c>
      <c r="AB79" s="55">
        <v>0.25319999999999998</v>
      </c>
      <c r="AC79" s="55">
        <v>0.2616</v>
      </c>
      <c r="AD79" s="55">
        <v>0.27</v>
      </c>
      <c r="AE79" s="55">
        <v>0.27</v>
      </c>
      <c r="AF79" s="55">
        <v>0.27</v>
      </c>
      <c r="AG79" s="55">
        <v>0.27</v>
      </c>
      <c r="AH79" s="55">
        <v>0.27</v>
      </c>
      <c r="BB79" s="24"/>
      <c r="BC79" s="24"/>
      <c r="BD79" s="24"/>
      <c r="BE79" s="24"/>
      <c r="BF79" s="24"/>
    </row>
    <row r="80" spans="1:58" ht="15" thickBot="1" x14ac:dyDescent="0.4">
      <c r="B80" s="14" t="s">
        <v>122</v>
      </c>
      <c r="C80" s="55">
        <v>0.1003</v>
      </c>
      <c r="D80" s="55">
        <v>0.1002</v>
      </c>
      <c r="E80" s="55">
        <v>0.1002</v>
      </c>
      <c r="F80" s="55">
        <v>0.1002</v>
      </c>
      <c r="G80" s="55">
        <v>0.1002</v>
      </c>
      <c r="H80" s="55">
        <v>0.1002</v>
      </c>
      <c r="I80" s="55">
        <v>0.1002</v>
      </c>
      <c r="J80" s="55">
        <v>0.1002</v>
      </c>
      <c r="K80" s="55">
        <v>0.1002</v>
      </c>
      <c r="L80" s="55">
        <v>0.1002</v>
      </c>
      <c r="M80" s="55">
        <v>0.1002</v>
      </c>
      <c r="N80" s="55">
        <v>0.1002</v>
      </c>
      <c r="O80" s="55">
        <v>0.10009999999999999</v>
      </c>
      <c r="P80" s="55">
        <v>0.10009999999999999</v>
      </c>
      <c r="Q80" s="55">
        <v>0.10009999999999999</v>
      </c>
      <c r="R80" s="55">
        <v>0.10009999999999999</v>
      </c>
      <c r="S80" s="55">
        <v>0.10009999999999999</v>
      </c>
      <c r="T80" s="55">
        <v>0.10009999999999999</v>
      </c>
      <c r="U80" s="55">
        <v>0.10009999999999999</v>
      </c>
      <c r="V80" s="55">
        <v>0.10009999999999999</v>
      </c>
      <c r="W80" s="55">
        <v>0.10009999999999999</v>
      </c>
      <c r="X80" s="55">
        <v>0.10009999999999999</v>
      </c>
      <c r="Y80" s="55">
        <v>0.1</v>
      </c>
      <c r="Z80" s="55">
        <v>0.1</v>
      </c>
      <c r="AA80" s="55">
        <v>0.1</v>
      </c>
      <c r="AB80" s="55">
        <v>0.1</v>
      </c>
      <c r="AC80" s="55">
        <v>0.1</v>
      </c>
      <c r="AD80" s="55">
        <v>0.1</v>
      </c>
      <c r="AE80" s="55">
        <v>0.1</v>
      </c>
      <c r="AF80" s="55">
        <v>0.1</v>
      </c>
      <c r="AG80" s="55">
        <v>0.1</v>
      </c>
      <c r="AH80" s="55">
        <v>0.1</v>
      </c>
      <c r="BB80" s="24"/>
      <c r="BC80" s="24"/>
      <c r="BD80" s="24"/>
      <c r="BE80" s="24"/>
      <c r="BF80" s="24"/>
    </row>
    <row r="81" spans="2:58" ht="15" thickBot="1" x14ac:dyDescent="0.4">
      <c r="B81" s="14" t="s">
        <v>123</v>
      </c>
      <c r="C81" s="55">
        <v>0</v>
      </c>
      <c r="D81" s="55">
        <v>0</v>
      </c>
      <c r="E81" s="55">
        <v>0</v>
      </c>
      <c r="F81" s="55">
        <v>0</v>
      </c>
      <c r="G81" s="55">
        <v>0</v>
      </c>
      <c r="H81" s="55">
        <v>0</v>
      </c>
      <c r="I81" s="55">
        <v>0</v>
      </c>
      <c r="J81" s="55">
        <v>0</v>
      </c>
      <c r="K81" s="55">
        <v>0</v>
      </c>
      <c r="L81" s="55">
        <v>0</v>
      </c>
      <c r="M81" s="55">
        <v>0</v>
      </c>
      <c r="N81" s="55">
        <v>0</v>
      </c>
      <c r="O81" s="55">
        <v>0</v>
      </c>
      <c r="P81" s="55">
        <v>0</v>
      </c>
      <c r="Q81" s="55">
        <v>0</v>
      </c>
      <c r="R81" s="55">
        <v>0</v>
      </c>
      <c r="S81" s="55">
        <v>0</v>
      </c>
      <c r="T81" s="55">
        <v>0</v>
      </c>
      <c r="U81" s="55">
        <v>0</v>
      </c>
      <c r="V81" s="55">
        <v>0</v>
      </c>
      <c r="W81" s="55">
        <v>0</v>
      </c>
      <c r="X81" s="55">
        <v>0</v>
      </c>
      <c r="Y81" s="55">
        <v>0</v>
      </c>
      <c r="Z81" s="55">
        <v>0</v>
      </c>
      <c r="AA81" s="55">
        <v>0</v>
      </c>
      <c r="AB81" s="55">
        <v>0</v>
      </c>
      <c r="AC81" s="55">
        <v>0</v>
      </c>
      <c r="AD81" s="55">
        <v>0</v>
      </c>
      <c r="AE81" s="55">
        <v>0</v>
      </c>
      <c r="AF81" s="55">
        <v>0</v>
      </c>
      <c r="AG81" s="55">
        <v>0</v>
      </c>
      <c r="AH81" s="55">
        <v>0</v>
      </c>
      <c r="BB81" s="24"/>
      <c r="BC81" s="24"/>
      <c r="BD81" s="24"/>
      <c r="BE81" s="24"/>
      <c r="BF81" s="24"/>
    </row>
    <row r="82" spans="2:58" ht="15" thickBot="1" x14ac:dyDescent="0.4">
      <c r="B82" s="14" t="s">
        <v>124</v>
      </c>
      <c r="C82" s="55">
        <v>0</v>
      </c>
      <c r="D82" s="55">
        <v>0</v>
      </c>
      <c r="E82" s="55">
        <v>0</v>
      </c>
      <c r="F82" s="55">
        <v>0</v>
      </c>
      <c r="G82" s="55">
        <v>0</v>
      </c>
      <c r="H82" s="55">
        <v>0</v>
      </c>
      <c r="I82" s="55">
        <v>0</v>
      </c>
      <c r="J82" s="55">
        <v>0</v>
      </c>
      <c r="K82" s="55">
        <v>0</v>
      </c>
      <c r="L82" s="55">
        <v>0</v>
      </c>
      <c r="M82" s="55">
        <v>0</v>
      </c>
      <c r="N82" s="55">
        <v>0</v>
      </c>
      <c r="O82" s="55">
        <v>0</v>
      </c>
      <c r="P82" s="55">
        <v>0</v>
      </c>
      <c r="Q82" s="55">
        <v>0</v>
      </c>
      <c r="R82" s="55">
        <v>0</v>
      </c>
      <c r="S82" s="55">
        <v>0</v>
      </c>
      <c r="T82" s="55">
        <v>0</v>
      </c>
      <c r="U82" s="55">
        <v>0</v>
      </c>
      <c r="V82" s="55">
        <v>0</v>
      </c>
      <c r="W82" s="55">
        <v>0</v>
      </c>
      <c r="X82" s="55">
        <v>0</v>
      </c>
      <c r="Y82" s="55">
        <v>0</v>
      </c>
      <c r="Z82" s="55">
        <v>0</v>
      </c>
      <c r="AA82" s="55">
        <v>0</v>
      </c>
      <c r="AB82" s="55">
        <v>0</v>
      </c>
      <c r="AC82" s="55">
        <v>0</v>
      </c>
      <c r="AD82" s="55">
        <v>0</v>
      </c>
      <c r="AE82" s="55">
        <v>0</v>
      </c>
      <c r="AF82" s="55">
        <v>0</v>
      </c>
      <c r="AG82" s="55">
        <v>0</v>
      </c>
      <c r="AH82" s="55">
        <v>0</v>
      </c>
      <c r="BB82" s="24"/>
      <c r="BC82" s="24"/>
      <c r="BD82" s="24"/>
      <c r="BE82" s="24"/>
      <c r="BF82" s="24"/>
    </row>
    <row r="83" spans="2:58" ht="15" thickBot="1" x14ac:dyDescent="0.4">
      <c r="B83" s="14" t="s">
        <v>125</v>
      </c>
      <c r="C83" s="55">
        <v>0.74939999999999996</v>
      </c>
      <c r="D83" s="55">
        <v>0.72009999999999996</v>
      </c>
      <c r="E83" s="55">
        <v>0.69079999999999997</v>
      </c>
      <c r="F83" s="55">
        <v>0.66139999999999999</v>
      </c>
      <c r="G83" s="55">
        <v>0.6321</v>
      </c>
      <c r="H83" s="55">
        <v>0.6028</v>
      </c>
      <c r="I83" s="55">
        <v>0.57350000000000001</v>
      </c>
      <c r="J83" s="55">
        <v>0.54410000000000003</v>
      </c>
      <c r="K83" s="55">
        <v>0.54590000000000005</v>
      </c>
      <c r="L83" s="55">
        <v>0.54759999999999998</v>
      </c>
      <c r="M83" s="55">
        <v>0.54930000000000001</v>
      </c>
      <c r="N83" s="55">
        <v>0.55110000000000003</v>
      </c>
      <c r="O83" s="55">
        <v>0.55279999999999996</v>
      </c>
      <c r="P83" s="55">
        <v>0.55449999999999999</v>
      </c>
      <c r="Q83" s="55">
        <v>0.55630000000000002</v>
      </c>
      <c r="R83" s="55">
        <v>0.55800000000000005</v>
      </c>
      <c r="S83" s="55">
        <v>0.55969999999999998</v>
      </c>
      <c r="T83" s="55">
        <v>0.5615</v>
      </c>
      <c r="U83" s="55">
        <v>0.56320000000000003</v>
      </c>
      <c r="V83" s="55">
        <v>0.56499999999999995</v>
      </c>
      <c r="W83" s="55">
        <v>0.56669999999999998</v>
      </c>
      <c r="X83" s="55">
        <v>0.56840000000000002</v>
      </c>
      <c r="Y83" s="55">
        <v>0.57020000000000004</v>
      </c>
      <c r="Z83" s="55">
        <v>0.57189999999999996</v>
      </c>
      <c r="AA83" s="55">
        <v>0.5736</v>
      </c>
      <c r="AB83" s="55">
        <v>0.57540000000000002</v>
      </c>
      <c r="AC83" s="55">
        <v>0.57709999999999995</v>
      </c>
      <c r="AD83" s="55">
        <v>0.57879999999999998</v>
      </c>
      <c r="AE83" s="55">
        <v>0.57879999999999998</v>
      </c>
      <c r="AF83" s="55">
        <v>0.57879999999999998</v>
      </c>
      <c r="AG83" s="55">
        <v>0.57879999999999998</v>
      </c>
      <c r="AH83" s="55">
        <v>0.57879999999999998</v>
      </c>
      <c r="BB83" s="24"/>
      <c r="BC83" s="24"/>
      <c r="BD83" s="24"/>
      <c r="BE83" s="24"/>
      <c r="BF83" s="24"/>
    </row>
    <row r="84" spans="2:58" ht="15" thickBot="1" x14ac:dyDescent="0.4">
      <c r="B84" s="14" t="s">
        <v>126</v>
      </c>
      <c r="C84" s="55">
        <v>2.5100000000000001E-2</v>
      </c>
      <c r="D84" s="55">
        <v>2.9899999999999999E-2</v>
      </c>
      <c r="E84" s="55">
        <v>3.4700000000000002E-2</v>
      </c>
      <c r="F84" s="55">
        <v>3.9600000000000003E-2</v>
      </c>
      <c r="G84" s="55">
        <v>4.4400000000000002E-2</v>
      </c>
      <c r="H84" s="55">
        <v>4.9200000000000001E-2</v>
      </c>
      <c r="I84" s="55">
        <v>5.3999999999999999E-2</v>
      </c>
      <c r="J84" s="55">
        <v>5.8900000000000001E-2</v>
      </c>
      <c r="K84" s="55">
        <v>6.3700000000000007E-2</v>
      </c>
      <c r="L84" s="55">
        <v>6.8500000000000005E-2</v>
      </c>
      <c r="M84" s="55">
        <v>7.3300000000000004E-2</v>
      </c>
      <c r="N84" s="55">
        <v>7.8100000000000003E-2</v>
      </c>
      <c r="O84" s="55">
        <v>8.3000000000000004E-2</v>
      </c>
      <c r="P84" s="55">
        <v>8.7800000000000003E-2</v>
      </c>
      <c r="Q84" s="55">
        <v>9.2600000000000002E-2</v>
      </c>
      <c r="R84" s="55">
        <v>9.74E-2</v>
      </c>
      <c r="S84" s="55">
        <v>0.1022</v>
      </c>
      <c r="T84" s="55">
        <v>0.1071</v>
      </c>
      <c r="U84" s="55">
        <v>0.1119</v>
      </c>
      <c r="V84" s="55">
        <v>0.1167</v>
      </c>
      <c r="W84" s="55">
        <v>0.1215</v>
      </c>
      <c r="X84" s="55">
        <v>0.12640000000000001</v>
      </c>
      <c r="Y84" s="55">
        <v>0.13120000000000001</v>
      </c>
      <c r="Z84" s="55">
        <v>0.13600000000000001</v>
      </c>
      <c r="AA84" s="55">
        <v>0.14080000000000001</v>
      </c>
      <c r="AB84" s="55">
        <v>0.14560000000000001</v>
      </c>
      <c r="AC84" s="55">
        <v>0.15049999999999999</v>
      </c>
      <c r="AD84" s="55">
        <v>0.15529999999999999</v>
      </c>
      <c r="AE84" s="55">
        <v>0.15529999999999999</v>
      </c>
      <c r="AF84" s="55">
        <v>0.15529999999999999</v>
      </c>
      <c r="AG84" s="55">
        <v>0.15529999999999999</v>
      </c>
      <c r="AH84" s="55">
        <v>0.15529999999999999</v>
      </c>
      <c r="BB84" s="24"/>
      <c r="BC84" s="24"/>
      <c r="BD84" s="24"/>
      <c r="BE84" s="24"/>
      <c r="BF84" s="24"/>
    </row>
    <row r="85" spans="2:58" ht="15" thickBot="1" x14ac:dyDescent="0.4">
      <c r="B85" s="14" t="s">
        <v>127</v>
      </c>
      <c r="C85" s="55">
        <v>0.1</v>
      </c>
      <c r="D85" s="55">
        <v>0.1</v>
      </c>
      <c r="E85" s="55">
        <v>0.1</v>
      </c>
      <c r="F85" s="55">
        <v>0.1</v>
      </c>
      <c r="G85" s="55">
        <v>0.1</v>
      </c>
      <c r="H85" s="55">
        <v>0.1</v>
      </c>
      <c r="I85" s="55">
        <v>0.1</v>
      </c>
      <c r="J85" s="55">
        <v>0.1</v>
      </c>
      <c r="K85" s="55">
        <v>0.1</v>
      </c>
      <c r="L85" s="55">
        <v>0.1</v>
      </c>
      <c r="M85" s="55">
        <v>0.1</v>
      </c>
      <c r="N85" s="55">
        <v>0.1</v>
      </c>
      <c r="O85" s="55">
        <v>0.1</v>
      </c>
      <c r="P85" s="55">
        <v>0.1</v>
      </c>
      <c r="Q85" s="55">
        <v>0.1</v>
      </c>
      <c r="R85" s="55">
        <v>0.1</v>
      </c>
      <c r="S85" s="55">
        <v>0.1</v>
      </c>
      <c r="T85" s="55">
        <v>0.1</v>
      </c>
      <c r="U85" s="55">
        <v>0.1</v>
      </c>
      <c r="V85" s="55">
        <v>0.1</v>
      </c>
      <c r="W85" s="55">
        <v>0.1</v>
      </c>
      <c r="X85" s="55">
        <v>0.1</v>
      </c>
      <c r="Y85" s="55">
        <v>0.1</v>
      </c>
      <c r="Z85" s="55">
        <v>0.1</v>
      </c>
      <c r="AA85" s="55">
        <v>0.1</v>
      </c>
      <c r="AB85" s="55">
        <v>0.1</v>
      </c>
      <c r="AC85" s="55">
        <v>0.1</v>
      </c>
      <c r="AD85" s="55">
        <v>0.1</v>
      </c>
      <c r="AE85" s="55">
        <v>0.1</v>
      </c>
      <c r="AF85" s="55">
        <v>0.1</v>
      </c>
      <c r="AG85" s="55">
        <v>0.1</v>
      </c>
      <c r="AH85" s="55">
        <v>0.1</v>
      </c>
      <c r="BB85" s="24"/>
      <c r="BC85" s="24"/>
      <c r="BD85" s="24"/>
      <c r="BE85" s="24"/>
      <c r="BF85" s="24"/>
    </row>
    <row r="86" spans="2:58" ht="15" thickBot="1" x14ac:dyDescent="0.4">
      <c r="B86" s="14" t="s">
        <v>128</v>
      </c>
      <c r="C86" s="55">
        <v>0.1255</v>
      </c>
      <c r="D86" s="55">
        <v>0.15</v>
      </c>
      <c r="E86" s="55">
        <v>0.17449999999999999</v>
      </c>
      <c r="F86" s="55">
        <v>0.19900000000000001</v>
      </c>
      <c r="G86" s="55">
        <v>0.2235</v>
      </c>
      <c r="H86" s="55">
        <v>0.248</v>
      </c>
      <c r="I86" s="55">
        <v>0.27250000000000002</v>
      </c>
      <c r="J86" s="55">
        <v>0.29699999999999999</v>
      </c>
      <c r="K86" s="55">
        <v>0.28510000000000002</v>
      </c>
      <c r="L86" s="55">
        <v>0.27329999999999999</v>
      </c>
      <c r="M86" s="55">
        <v>0.26150000000000001</v>
      </c>
      <c r="N86" s="55">
        <v>0.24959999999999999</v>
      </c>
      <c r="O86" s="55">
        <v>0.23780000000000001</v>
      </c>
      <c r="P86" s="55">
        <v>0.22589999999999999</v>
      </c>
      <c r="Q86" s="55">
        <v>0.214</v>
      </c>
      <c r="R86" s="55">
        <v>0.20219999999999999</v>
      </c>
      <c r="S86" s="55">
        <v>0.19040000000000001</v>
      </c>
      <c r="T86" s="55">
        <v>0.17849999999999999</v>
      </c>
      <c r="U86" s="55">
        <v>0.16669999999999999</v>
      </c>
      <c r="V86" s="55">
        <v>0.15479999999999999</v>
      </c>
      <c r="W86" s="55">
        <v>0.1429</v>
      </c>
      <c r="X86" s="55">
        <v>0.13109999999999999</v>
      </c>
      <c r="Y86" s="55">
        <v>0.1193</v>
      </c>
      <c r="Z86" s="55">
        <v>0.1074</v>
      </c>
      <c r="AA86" s="55">
        <v>9.5600000000000004E-2</v>
      </c>
      <c r="AB86" s="55">
        <v>8.3699999999999997E-2</v>
      </c>
      <c r="AC86" s="55">
        <v>7.1900000000000006E-2</v>
      </c>
      <c r="AD86" s="55">
        <v>0.06</v>
      </c>
      <c r="AE86" s="55">
        <v>0.06</v>
      </c>
      <c r="AF86" s="55">
        <v>0.06</v>
      </c>
      <c r="AG86" s="55">
        <v>0.06</v>
      </c>
      <c r="AH86" s="55">
        <v>0.06</v>
      </c>
      <c r="BB86" s="24"/>
      <c r="BC86" s="24"/>
      <c r="BD86" s="24"/>
      <c r="BE86" s="24"/>
      <c r="BF86" s="24"/>
    </row>
    <row r="87" spans="2:58" ht="15" thickBot="1" x14ac:dyDescent="0.4">
      <c r="B87" s="14" t="s">
        <v>129</v>
      </c>
      <c r="C87" s="55">
        <v>0</v>
      </c>
      <c r="D87" s="55">
        <v>0</v>
      </c>
      <c r="E87" s="55">
        <v>0</v>
      </c>
      <c r="F87" s="55">
        <v>0</v>
      </c>
      <c r="G87" s="55">
        <v>0</v>
      </c>
      <c r="H87" s="55">
        <v>0</v>
      </c>
      <c r="I87" s="55">
        <v>0</v>
      </c>
      <c r="J87" s="55">
        <v>0</v>
      </c>
      <c r="K87" s="55">
        <v>0</v>
      </c>
      <c r="L87" s="55">
        <v>0</v>
      </c>
      <c r="M87" s="55">
        <v>0</v>
      </c>
      <c r="N87" s="55">
        <v>0</v>
      </c>
      <c r="O87" s="55">
        <v>0</v>
      </c>
      <c r="P87" s="55">
        <v>0</v>
      </c>
      <c r="Q87" s="55">
        <v>0</v>
      </c>
      <c r="R87" s="55">
        <v>0</v>
      </c>
      <c r="S87" s="55">
        <v>0</v>
      </c>
      <c r="T87" s="55">
        <v>0</v>
      </c>
      <c r="U87" s="55">
        <v>0</v>
      </c>
      <c r="V87" s="55">
        <v>0</v>
      </c>
      <c r="W87" s="55">
        <v>0</v>
      </c>
      <c r="X87" s="55">
        <v>0</v>
      </c>
      <c r="Y87" s="55">
        <v>0</v>
      </c>
      <c r="Z87" s="55">
        <v>0</v>
      </c>
      <c r="AA87" s="55">
        <v>0</v>
      </c>
      <c r="AB87" s="55">
        <v>0</v>
      </c>
      <c r="AC87" s="55">
        <v>0</v>
      </c>
      <c r="AD87" s="55">
        <v>0</v>
      </c>
      <c r="AE87" s="55">
        <v>0</v>
      </c>
      <c r="AF87" s="55">
        <v>0</v>
      </c>
      <c r="AG87" s="55">
        <v>0</v>
      </c>
      <c r="AH87" s="55">
        <v>0</v>
      </c>
      <c r="BB87" s="24"/>
      <c r="BC87" s="24"/>
      <c r="BD87" s="24"/>
      <c r="BE87" s="24"/>
      <c r="BF87" s="24"/>
    </row>
    <row r="88" spans="2:58" ht="15" thickBot="1" x14ac:dyDescent="0.4">
      <c r="B88" s="14" t="s">
        <v>130</v>
      </c>
      <c r="C88" s="55">
        <v>0</v>
      </c>
      <c r="D88" s="55">
        <v>0</v>
      </c>
      <c r="E88" s="55">
        <v>0</v>
      </c>
      <c r="F88" s="55">
        <v>0</v>
      </c>
      <c r="G88" s="55">
        <v>0</v>
      </c>
      <c r="H88" s="55">
        <v>0</v>
      </c>
      <c r="I88" s="55">
        <v>0</v>
      </c>
      <c r="J88" s="55">
        <v>0</v>
      </c>
      <c r="K88" s="55">
        <v>2.5999999999999999E-3</v>
      </c>
      <c r="L88" s="55">
        <v>5.3E-3</v>
      </c>
      <c r="M88" s="55">
        <v>7.9000000000000008E-3</v>
      </c>
      <c r="N88" s="55">
        <v>1.06E-2</v>
      </c>
      <c r="O88" s="55">
        <v>1.32E-2</v>
      </c>
      <c r="P88" s="55">
        <v>1.5900000000000001E-2</v>
      </c>
      <c r="Q88" s="55">
        <v>1.8499999999999999E-2</v>
      </c>
      <c r="R88" s="55">
        <v>2.12E-2</v>
      </c>
      <c r="S88" s="55">
        <v>2.3800000000000002E-2</v>
      </c>
      <c r="T88" s="55">
        <v>2.6499999999999999E-2</v>
      </c>
      <c r="U88" s="55">
        <v>2.9100000000000001E-2</v>
      </c>
      <c r="V88" s="55">
        <v>3.1800000000000002E-2</v>
      </c>
      <c r="W88" s="55">
        <v>3.44E-2</v>
      </c>
      <c r="X88" s="55">
        <v>3.7100000000000001E-2</v>
      </c>
      <c r="Y88" s="55">
        <v>3.9699999999999999E-2</v>
      </c>
      <c r="Z88" s="55">
        <v>4.24E-2</v>
      </c>
      <c r="AA88" s="55">
        <v>4.4999999999999998E-2</v>
      </c>
      <c r="AB88" s="55">
        <v>4.7699999999999999E-2</v>
      </c>
      <c r="AC88" s="55">
        <v>5.0299999999999997E-2</v>
      </c>
      <c r="AD88" s="55">
        <v>5.2999999999999999E-2</v>
      </c>
      <c r="AE88" s="55">
        <v>5.2999999999999999E-2</v>
      </c>
      <c r="AF88" s="55">
        <v>5.2999999999999999E-2</v>
      </c>
      <c r="AG88" s="55">
        <v>5.2999999999999999E-2</v>
      </c>
      <c r="AH88" s="55">
        <v>5.2999999999999999E-2</v>
      </c>
      <c r="BB88" s="24"/>
      <c r="BC88" s="24"/>
      <c r="BD88" s="24"/>
      <c r="BE88" s="24"/>
      <c r="BF88" s="24"/>
    </row>
    <row r="89" spans="2:58" ht="15" thickBot="1" x14ac:dyDescent="0.4">
      <c r="B89" s="14" t="s">
        <v>131</v>
      </c>
      <c r="C89" s="55">
        <v>0</v>
      </c>
      <c r="D89" s="55">
        <v>0</v>
      </c>
      <c r="E89" s="55">
        <v>0</v>
      </c>
      <c r="F89" s="55">
        <v>0</v>
      </c>
      <c r="G89" s="55">
        <v>0</v>
      </c>
      <c r="H89" s="55">
        <v>0</v>
      </c>
      <c r="I89" s="55">
        <v>0</v>
      </c>
      <c r="J89" s="55">
        <v>0</v>
      </c>
      <c r="K89" s="55">
        <v>2.5999999999999999E-3</v>
      </c>
      <c r="L89" s="55">
        <v>5.3E-3</v>
      </c>
      <c r="M89" s="55">
        <v>7.9000000000000008E-3</v>
      </c>
      <c r="N89" s="55">
        <v>1.06E-2</v>
      </c>
      <c r="O89" s="55">
        <v>1.32E-2</v>
      </c>
      <c r="P89" s="55">
        <v>1.5900000000000001E-2</v>
      </c>
      <c r="Q89" s="55">
        <v>1.8499999999999999E-2</v>
      </c>
      <c r="R89" s="55">
        <v>2.12E-2</v>
      </c>
      <c r="S89" s="55">
        <v>2.3800000000000002E-2</v>
      </c>
      <c r="T89" s="55">
        <v>2.6499999999999999E-2</v>
      </c>
      <c r="U89" s="55">
        <v>2.9100000000000001E-2</v>
      </c>
      <c r="V89" s="55">
        <v>3.1800000000000002E-2</v>
      </c>
      <c r="W89" s="55">
        <v>3.44E-2</v>
      </c>
      <c r="X89" s="55">
        <v>3.7100000000000001E-2</v>
      </c>
      <c r="Y89" s="55">
        <v>3.9699999999999999E-2</v>
      </c>
      <c r="Z89" s="55">
        <v>4.24E-2</v>
      </c>
      <c r="AA89" s="55">
        <v>4.4999999999999998E-2</v>
      </c>
      <c r="AB89" s="55">
        <v>4.7699999999999999E-2</v>
      </c>
      <c r="AC89" s="55">
        <v>5.0299999999999997E-2</v>
      </c>
      <c r="AD89" s="55">
        <v>5.2999999999999999E-2</v>
      </c>
      <c r="AE89" s="55">
        <v>5.2999999999999999E-2</v>
      </c>
      <c r="AF89" s="55">
        <v>5.2999999999999999E-2</v>
      </c>
      <c r="AG89" s="55">
        <v>5.2999999999999999E-2</v>
      </c>
      <c r="AH89" s="55">
        <v>5.2999999999999999E-2</v>
      </c>
      <c r="BB89" s="24"/>
      <c r="BC89" s="24"/>
      <c r="BD89" s="24"/>
      <c r="BE89" s="24"/>
      <c r="BF89" s="24"/>
    </row>
    <row r="90" spans="2:58" ht="12.5" x14ac:dyDescent="0.25">
      <c r="B90" s="3"/>
      <c r="C90" s="51"/>
      <c r="D90" s="51"/>
      <c r="E90" s="51"/>
      <c r="F90" s="51"/>
      <c r="G90" s="51"/>
      <c r="H90" s="51"/>
      <c r="I90" s="51"/>
      <c r="J90" s="51"/>
      <c r="K90" s="51"/>
      <c r="L90" s="51"/>
      <c r="M90" s="51"/>
      <c r="N90" s="51"/>
      <c r="O90" s="51"/>
      <c r="P90" s="51"/>
      <c r="Q90" s="51"/>
      <c r="R90" s="51"/>
      <c r="S90" s="51"/>
      <c r="T90" s="51"/>
      <c r="U90" s="51"/>
      <c r="V90" s="51"/>
      <c r="W90" s="51"/>
      <c r="X90" s="51"/>
      <c r="Y90" s="51"/>
      <c r="Z90" s="51"/>
      <c r="AA90" s="51"/>
      <c r="AB90" s="51"/>
      <c r="AC90" s="51"/>
      <c r="AD90" s="51"/>
      <c r="AE90" s="51"/>
      <c r="AF90" s="51"/>
      <c r="AG90" s="51"/>
      <c r="AH90" s="16"/>
      <c r="BB90" s="24"/>
      <c r="BC90" s="24"/>
      <c r="BD90" s="24"/>
      <c r="BE90" s="24"/>
      <c r="BF90" s="24"/>
    </row>
    <row r="91" spans="2:58" ht="12.5" x14ac:dyDescent="0.25">
      <c r="B91" s="3"/>
      <c r="C91" s="52"/>
      <c r="D91" s="52"/>
      <c r="E91" s="52"/>
      <c r="F91" s="52"/>
      <c r="G91" s="52"/>
      <c r="H91" s="52"/>
      <c r="I91" s="52"/>
      <c r="J91" s="52"/>
      <c r="K91" s="52"/>
      <c r="L91" s="52"/>
      <c r="M91" s="52"/>
      <c r="N91" s="52"/>
      <c r="O91" s="52"/>
      <c r="P91" s="52"/>
      <c r="Q91" s="52"/>
      <c r="R91" s="52"/>
      <c r="S91" s="52"/>
      <c r="T91" s="52"/>
      <c r="U91" s="52"/>
      <c r="V91" s="52"/>
      <c r="W91" s="52"/>
      <c r="X91" s="52"/>
      <c r="Y91" s="52"/>
      <c r="Z91" s="52"/>
      <c r="AA91" s="52"/>
      <c r="AB91" s="52"/>
      <c r="AC91" s="52"/>
      <c r="AD91" s="52"/>
      <c r="AE91" s="52"/>
      <c r="AF91" s="52"/>
      <c r="AG91" s="52"/>
      <c r="AH91" s="52">
        <v>34.97</v>
      </c>
      <c r="BB91" s="24"/>
      <c r="BC91" s="24"/>
      <c r="BD91" s="24"/>
      <c r="BE91" s="24"/>
      <c r="BF91" s="24"/>
    </row>
    <row r="92" spans="2:58" ht="14.5" thickBot="1" x14ac:dyDescent="0.35">
      <c r="B92" s="18" t="s">
        <v>108</v>
      </c>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BB92" s="24"/>
      <c r="BC92" s="24"/>
      <c r="BD92" s="24"/>
      <c r="BE92" s="24"/>
      <c r="BF92" s="24"/>
    </row>
    <row r="93" spans="2:58" ht="14.5" thickBot="1" x14ac:dyDescent="0.3">
      <c r="B93" s="13"/>
      <c r="C93" s="13" t="s">
        <v>62</v>
      </c>
      <c r="D93" s="13" t="s">
        <v>63</v>
      </c>
      <c r="E93" s="13" t="s">
        <v>64</v>
      </c>
      <c r="F93" s="13" t="s">
        <v>65</v>
      </c>
      <c r="G93" s="13" t="s">
        <v>66</v>
      </c>
      <c r="H93" s="13" t="s">
        <v>67</v>
      </c>
      <c r="I93" s="13" t="s">
        <v>68</v>
      </c>
      <c r="J93" s="13" t="s">
        <v>69</v>
      </c>
      <c r="K93" s="13" t="s">
        <v>70</v>
      </c>
      <c r="L93" s="13" t="s">
        <v>71</v>
      </c>
      <c r="M93" s="13" t="s">
        <v>72</v>
      </c>
      <c r="N93" s="13" t="s">
        <v>73</v>
      </c>
      <c r="O93" s="13" t="s">
        <v>74</v>
      </c>
      <c r="P93" s="13" t="s">
        <v>75</v>
      </c>
      <c r="Q93" s="13" t="s">
        <v>76</v>
      </c>
      <c r="R93" s="13" t="s">
        <v>77</v>
      </c>
      <c r="S93" s="13" t="s">
        <v>78</v>
      </c>
      <c r="T93" s="13" t="s">
        <v>79</v>
      </c>
      <c r="U93" s="13" t="s">
        <v>80</v>
      </c>
      <c r="V93" s="13" t="s">
        <v>81</v>
      </c>
      <c r="W93" s="13" t="s">
        <v>82</v>
      </c>
      <c r="X93" s="13" t="s">
        <v>83</v>
      </c>
      <c r="Y93" s="13" t="s">
        <v>84</v>
      </c>
      <c r="Z93" s="13" t="s">
        <v>85</v>
      </c>
      <c r="AA93" s="13" t="s">
        <v>86</v>
      </c>
      <c r="AB93" s="13" t="s">
        <v>87</v>
      </c>
      <c r="AC93" s="13" t="s">
        <v>88</v>
      </c>
      <c r="AD93" s="13" t="s">
        <v>89</v>
      </c>
      <c r="AE93" s="13" t="s">
        <v>90</v>
      </c>
      <c r="AF93" s="13" t="s">
        <v>91</v>
      </c>
      <c r="AG93" s="13" t="s">
        <v>92</v>
      </c>
      <c r="AH93" s="13" t="s">
        <v>93</v>
      </c>
      <c r="BB93" s="24"/>
      <c r="BC93" s="24"/>
      <c r="BD93" s="24"/>
      <c r="BE93" s="24"/>
      <c r="BF93" s="24"/>
    </row>
    <row r="94" spans="2:58" ht="15" thickBot="1" x14ac:dyDescent="0.4">
      <c r="B94" s="14" t="s">
        <v>115</v>
      </c>
      <c r="C94" s="55">
        <v>0.82879999999999998</v>
      </c>
      <c r="D94" s="55">
        <v>0.81479999999999997</v>
      </c>
      <c r="E94" s="55">
        <v>0.80079999999999996</v>
      </c>
      <c r="F94" s="55">
        <v>0.78680000000000005</v>
      </c>
      <c r="G94" s="55">
        <v>0.77270000000000005</v>
      </c>
      <c r="H94" s="55">
        <v>0.75870000000000004</v>
      </c>
      <c r="I94" s="55">
        <v>0.74470000000000003</v>
      </c>
      <c r="J94" s="55">
        <v>0.73060000000000003</v>
      </c>
      <c r="K94" s="55">
        <v>0.71660000000000001</v>
      </c>
      <c r="L94" s="55">
        <v>0.7026</v>
      </c>
      <c r="M94" s="55">
        <v>0.6885</v>
      </c>
      <c r="N94" s="55">
        <v>0.67449999999999999</v>
      </c>
      <c r="O94" s="55">
        <v>0.66049999999999998</v>
      </c>
      <c r="P94" s="55">
        <v>0.64639999999999997</v>
      </c>
      <c r="Q94" s="55">
        <v>0.63239999999999996</v>
      </c>
      <c r="R94" s="55">
        <v>0.61839999999999995</v>
      </c>
      <c r="S94" s="55">
        <v>0.60429999999999995</v>
      </c>
      <c r="T94" s="55">
        <v>0.59030000000000005</v>
      </c>
      <c r="U94" s="55">
        <v>0.57630000000000003</v>
      </c>
      <c r="V94" s="55">
        <v>0.56230000000000002</v>
      </c>
      <c r="W94" s="55">
        <v>0.54820000000000002</v>
      </c>
      <c r="X94" s="55">
        <v>0.53420000000000001</v>
      </c>
      <c r="Y94" s="55">
        <v>0.5202</v>
      </c>
      <c r="Z94" s="55">
        <v>0.50609999999999999</v>
      </c>
      <c r="AA94" s="55">
        <v>0.49209999999999998</v>
      </c>
      <c r="AB94" s="55">
        <v>0.47810000000000002</v>
      </c>
      <c r="AC94" s="55">
        <v>0.46400000000000002</v>
      </c>
      <c r="AD94" s="55">
        <v>0.45</v>
      </c>
      <c r="AE94" s="55">
        <v>0.45</v>
      </c>
      <c r="AF94" s="55">
        <v>0.45</v>
      </c>
      <c r="AG94" s="55">
        <v>0.45</v>
      </c>
      <c r="AH94" s="55">
        <v>0.45</v>
      </c>
      <c r="BB94" s="24"/>
      <c r="BC94" s="24"/>
      <c r="BD94" s="24"/>
      <c r="BE94" s="24"/>
      <c r="BF94" s="24"/>
    </row>
    <row r="95" spans="2:58" ht="15" thickBot="1" x14ac:dyDescent="0.4">
      <c r="B95" s="14" t="s">
        <v>116</v>
      </c>
      <c r="C95" s="55">
        <v>7.1199999999999999E-2</v>
      </c>
      <c r="D95" s="55">
        <v>8.5199999999999998E-2</v>
      </c>
      <c r="E95" s="55">
        <v>9.9199999999999997E-2</v>
      </c>
      <c r="F95" s="55">
        <v>0.108768</v>
      </c>
      <c r="G95" s="55">
        <v>0.117116</v>
      </c>
      <c r="H95" s="55">
        <v>0.124344</v>
      </c>
      <c r="I95" s="55">
        <v>0.13045200000000001</v>
      </c>
      <c r="J95" s="55">
        <v>0.13552</v>
      </c>
      <c r="K95" s="55">
        <v>0.13938400000000001</v>
      </c>
      <c r="L95" s="55">
        <v>0.142128</v>
      </c>
      <c r="M95" s="55">
        <v>0.14382</v>
      </c>
      <c r="N95" s="55">
        <v>0.14432</v>
      </c>
      <c r="O95" s="55">
        <v>0.14369999999999999</v>
      </c>
      <c r="P95" s="55">
        <v>0.142016</v>
      </c>
      <c r="Q95" s="55">
        <v>0.139152</v>
      </c>
      <c r="R95" s="55">
        <v>0.13516800000000001</v>
      </c>
      <c r="S95" s="55">
        <v>0.130108</v>
      </c>
      <c r="T95" s="55">
        <v>0.12388</v>
      </c>
      <c r="U95" s="55">
        <v>0.116532</v>
      </c>
      <c r="V95" s="55">
        <v>0.108096</v>
      </c>
      <c r="W95" s="55">
        <v>9.8503999999999994E-2</v>
      </c>
      <c r="X95" s="55">
        <v>8.7791999999999995E-2</v>
      </c>
      <c r="Y95" s="55">
        <v>7.596E-2</v>
      </c>
      <c r="Z95" s="55">
        <v>6.3023999999999997E-2</v>
      </c>
      <c r="AA95" s="55">
        <v>4.8947999999999998E-2</v>
      </c>
      <c r="AB95" s="55">
        <v>3.3751999999999997E-2</v>
      </c>
      <c r="AC95" s="55">
        <v>1.7440000000000001E-2</v>
      </c>
      <c r="AD95" s="55">
        <v>0</v>
      </c>
      <c r="AE95" s="55">
        <v>0</v>
      </c>
      <c r="AF95" s="55">
        <v>0</v>
      </c>
      <c r="AG95" s="55">
        <v>0</v>
      </c>
      <c r="AH95" s="55">
        <v>0</v>
      </c>
      <c r="BB95" s="24"/>
      <c r="BC95" s="24"/>
      <c r="BD95" s="24"/>
      <c r="BE95" s="24"/>
      <c r="BF95" s="24"/>
    </row>
    <row r="96" spans="2:58" ht="15" thickBot="1" x14ac:dyDescent="0.4">
      <c r="B96" s="14" t="s">
        <v>117</v>
      </c>
      <c r="C96" s="55">
        <v>0.1</v>
      </c>
      <c r="D96" s="55">
        <v>0.1</v>
      </c>
      <c r="E96" s="55">
        <v>0.1</v>
      </c>
      <c r="F96" s="55">
        <v>0.1</v>
      </c>
      <c r="G96" s="55">
        <v>0.1</v>
      </c>
      <c r="H96" s="55">
        <v>0.1</v>
      </c>
      <c r="I96" s="55">
        <v>0.1</v>
      </c>
      <c r="J96" s="55">
        <v>0.1</v>
      </c>
      <c r="K96" s="55">
        <v>0.1</v>
      </c>
      <c r="L96" s="55">
        <v>0.1</v>
      </c>
      <c r="M96" s="55">
        <v>0.1</v>
      </c>
      <c r="N96" s="55">
        <v>0.1</v>
      </c>
      <c r="O96" s="55">
        <v>0.1</v>
      </c>
      <c r="P96" s="55">
        <v>0.1</v>
      </c>
      <c r="Q96" s="55">
        <v>0.1</v>
      </c>
      <c r="R96" s="55">
        <v>0.1</v>
      </c>
      <c r="S96" s="55">
        <v>0.1</v>
      </c>
      <c r="T96" s="55">
        <v>0.1</v>
      </c>
      <c r="U96" s="55">
        <v>0.1</v>
      </c>
      <c r="V96" s="55">
        <v>0.1</v>
      </c>
      <c r="W96" s="55">
        <v>0.1</v>
      </c>
      <c r="X96" s="55">
        <v>0.1</v>
      </c>
      <c r="Y96" s="55">
        <v>0.1</v>
      </c>
      <c r="Z96" s="55">
        <v>0.1</v>
      </c>
      <c r="AA96" s="55">
        <v>0.1</v>
      </c>
      <c r="AB96" s="55">
        <v>0.1</v>
      </c>
      <c r="AC96" s="55">
        <v>0.1</v>
      </c>
      <c r="AD96" s="55">
        <v>0.1</v>
      </c>
      <c r="AE96" s="55">
        <v>0.1</v>
      </c>
      <c r="AF96" s="55">
        <v>0.1</v>
      </c>
      <c r="AG96" s="55">
        <v>0.1</v>
      </c>
      <c r="AH96" s="55">
        <v>0.1</v>
      </c>
      <c r="BB96" s="24"/>
      <c r="BC96" s="24"/>
      <c r="BD96" s="24"/>
      <c r="BE96" s="24"/>
      <c r="BF96" s="24"/>
    </row>
    <row r="97" spans="2:58" ht="15" thickBot="1" x14ac:dyDescent="0.4">
      <c r="B97" s="14" t="s">
        <v>118</v>
      </c>
      <c r="C97" s="55">
        <v>0</v>
      </c>
      <c r="D97" s="55">
        <v>0</v>
      </c>
      <c r="E97" s="55">
        <v>0</v>
      </c>
      <c r="F97" s="55">
        <v>0</v>
      </c>
      <c r="G97" s="55">
        <v>0</v>
      </c>
      <c r="H97" s="55">
        <v>0</v>
      </c>
      <c r="I97" s="55">
        <v>0</v>
      </c>
      <c r="J97" s="55">
        <v>0</v>
      </c>
      <c r="K97" s="55">
        <v>0</v>
      </c>
      <c r="L97" s="55">
        <v>0</v>
      </c>
      <c r="M97" s="55">
        <v>0</v>
      </c>
      <c r="N97" s="55">
        <v>0</v>
      </c>
      <c r="O97" s="55">
        <v>0</v>
      </c>
      <c r="P97" s="55">
        <v>0</v>
      </c>
      <c r="Q97" s="55">
        <v>0</v>
      </c>
      <c r="R97" s="55">
        <v>0</v>
      </c>
      <c r="S97" s="55">
        <v>0</v>
      </c>
      <c r="T97" s="55">
        <v>0</v>
      </c>
      <c r="U97" s="55">
        <v>0</v>
      </c>
      <c r="V97" s="55">
        <v>0</v>
      </c>
      <c r="W97" s="55">
        <v>0</v>
      </c>
      <c r="X97" s="55">
        <v>0</v>
      </c>
      <c r="Y97" s="55">
        <v>0</v>
      </c>
      <c r="Z97" s="55">
        <v>0</v>
      </c>
      <c r="AA97" s="55">
        <v>0</v>
      </c>
      <c r="AB97" s="55">
        <v>0</v>
      </c>
      <c r="AC97" s="55">
        <v>0</v>
      </c>
      <c r="AD97" s="55">
        <v>0</v>
      </c>
      <c r="AE97" s="55">
        <v>0</v>
      </c>
      <c r="AF97" s="55">
        <v>0</v>
      </c>
      <c r="AG97" s="55">
        <v>0</v>
      </c>
      <c r="AH97" s="55">
        <v>0</v>
      </c>
      <c r="BB97" s="24"/>
      <c r="BC97" s="24"/>
      <c r="BD97" s="24"/>
      <c r="BE97" s="24"/>
      <c r="BF97" s="24"/>
    </row>
    <row r="98" spans="2:58" ht="15" thickBot="1" x14ac:dyDescent="0.4">
      <c r="B98" s="14" t="s">
        <v>119</v>
      </c>
      <c r="C98" s="55">
        <v>0</v>
      </c>
      <c r="D98" s="55">
        <v>0</v>
      </c>
      <c r="E98" s="55">
        <v>0</v>
      </c>
      <c r="F98" s="55">
        <v>4.5319999999999996E-3</v>
      </c>
      <c r="G98" s="55">
        <v>1.0184E-2</v>
      </c>
      <c r="H98" s="55">
        <v>1.6955999999999999E-2</v>
      </c>
      <c r="I98" s="55">
        <v>2.4847999999999999E-2</v>
      </c>
      <c r="J98" s="55">
        <v>3.388E-2</v>
      </c>
      <c r="K98" s="55">
        <v>4.4016E-2</v>
      </c>
      <c r="L98" s="55">
        <v>5.5272000000000002E-2</v>
      </c>
      <c r="M98" s="55">
        <v>6.7680000000000004E-2</v>
      </c>
      <c r="N98" s="55">
        <v>8.1180000000000002E-2</v>
      </c>
      <c r="O98" s="55">
        <v>9.5799999999999996E-2</v>
      </c>
      <c r="P98" s="55">
        <v>0.111584</v>
      </c>
      <c r="Q98" s="55">
        <v>0.12844800000000001</v>
      </c>
      <c r="R98" s="55">
        <v>0.14643200000000001</v>
      </c>
      <c r="S98" s="55">
        <v>0.16559199999999999</v>
      </c>
      <c r="T98" s="55">
        <v>0.18582000000000001</v>
      </c>
      <c r="U98" s="55">
        <v>0.20716799999999999</v>
      </c>
      <c r="V98" s="55">
        <v>0.22970399999999999</v>
      </c>
      <c r="W98" s="55">
        <v>0.25329600000000002</v>
      </c>
      <c r="X98" s="55">
        <v>0.27800799999999998</v>
      </c>
      <c r="Y98" s="55">
        <v>0.30384</v>
      </c>
      <c r="Z98" s="55">
        <v>0.330876</v>
      </c>
      <c r="AA98" s="55">
        <v>0.35895199999999999</v>
      </c>
      <c r="AB98" s="55">
        <v>0.38814799999999999</v>
      </c>
      <c r="AC98" s="55">
        <v>0.41855999999999999</v>
      </c>
      <c r="AD98" s="55">
        <v>0.45</v>
      </c>
      <c r="AE98" s="55">
        <v>0.45</v>
      </c>
      <c r="AF98" s="55">
        <v>0.45</v>
      </c>
      <c r="AG98" s="55">
        <v>0.45</v>
      </c>
      <c r="AH98" s="55">
        <v>0.45</v>
      </c>
      <c r="BB98" s="24"/>
      <c r="BC98" s="24"/>
      <c r="BD98" s="24"/>
      <c r="BE98" s="24"/>
      <c r="BF98" s="24"/>
    </row>
    <row r="99" spans="2:58" ht="15" thickBot="1" x14ac:dyDescent="0.4">
      <c r="B99" s="14" t="s">
        <v>120</v>
      </c>
      <c r="C99" s="55">
        <v>0.82840000000000003</v>
      </c>
      <c r="D99" s="55">
        <v>0.81440000000000001</v>
      </c>
      <c r="E99" s="55">
        <v>0.80030000000000001</v>
      </c>
      <c r="F99" s="55">
        <v>0.7863</v>
      </c>
      <c r="G99" s="55">
        <v>0.7722</v>
      </c>
      <c r="H99" s="55">
        <v>0.75819999999999999</v>
      </c>
      <c r="I99" s="55">
        <v>0.74419999999999997</v>
      </c>
      <c r="J99" s="55">
        <v>0.73009999999999997</v>
      </c>
      <c r="K99" s="55">
        <v>0.71609999999999996</v>
      </c>
      <c r="L99" s="55">
        <v>0.70209999999999995</v>
      </c>
      <c r="M99" s="55">
        <v>0.68799999999999994</v>
      </c>
      <c r="N99" s="55">
        <v>0.67400000000000004</v>
      </c>
      <c r="O99" s="55">
        <v>0.66</v>
      </c>
      <c r="P99" s="55">
        <v>0.64600000000000002</v>
      </c>
      <c r="Q99" s="55">
        <v>0.63200000000000001</v>
      </c>
      <c r="R99" s="55">
        <v>0.6179</v>
      </c>
      <c r="S99" s="55">
        <v>0.60389999999999999</v>
      </c>
      <c r="T99" s="55">
        <v>0.58989999999999998</v>
      </c>
      <c r="U99" s="55">
        <v>0.57589999999999997</v>
      </c>
      <c r="V99" s="55">
        <v>0.56189999999999996</v>
      </c>
      <c r="W99" s="55">
        <v>0.54790000000000005</v>
      </c>
      <c r="X99" s="55">
        <v>0.53390000000000004</v>
      </c>
      <c r="Y99" s="55">
        <v>0.51990000000000003</v>
      </c>
      <c r="Z99" s="55">
        <v>0.50590000000000002</v>
      </c>
      <c r="AA99" s="55">
        <v>0.49199999999999999</v>
      </c>
      <c r="AB99" s="55">
        <v>0.47799999999999998</v>
      </c>
      <c r="AC99" s="55">
        <v>0.46400000000000002</v>
      </c>
      <c r="AD99" s="55">
        <v>0.45</v>
      </c>
      <c r="AE99" s="55">
        <v>0.45</v>
      </c>
      <c r="AF99" s="55">
        <v>0.45</v>
      </c>
      <c r="AG99" s="55">
        <v>0.45</v>
      </c>
      <c r="AH99" s="55">
        <v>0.45</v>
      </c>
      <c r="BB99" s="24"/>
      <c r="BC99" s="24"/>
      <c r="BD99" s="24"/>
      <c r="BE99" s="24"/>
      <c r="BF99" s="24"/>
    </row>
    <row r="100" spans="2:58" ht="15" thickBot="1" x14ac:dyDescent="0.4">
      <c r="B100" s="14" t="s">
        <v>121</v>
      </c>
      <c r="C100" s="55">
        <v>7.1300000000000002E-2</v>
      </c>
      <c r="D100" s="55">
        <v>8.5400000000000004E-2</v>
      </c>
      <c r="E100" s="55">
        <v>9.9500000000000005E-2</v>
      </c>
      <c r="F100" s="55">
        <v>0.10896</v>
      </c>
      <c r="G100" s="55">
        <v>0.117392</v>
      </c>
      <c r="H100" s="55">
        <v>0.124608</v>
      </c>
      <c r="I100" s="55">
        <v>0.13078799999999999</v>
      </c>
      <c r="J100" s="55">
        <v>0.13575999999999999</v>
      </c>
      <c r="K100" s="55">
        <v>0.13961200000000001</v>
      </c>
      <c r="L100" s="55">
        <v>0.14241599999999999</v>
      </c>
      <c r="M100" s="55">
        <v>0.14402400000000001</v>
      </c>
      <c r="N100" s="55">
        <v>0.144512</v>
      </c>
      <c r="O100" s="55">
        <v>0.14394000000000001</v>
      </c>
      <c r="P100" s="55">
        <v>0.142184</v>
      </c>
      <c r="Q100" s="55">
        <v>0.13930799999999999</v>
      </c>
      <c r="R100" s="55">
        <v>0.13531199999999999</v>
      </c>
      <c r="S100" s="55">
        <v>0.13023999999999999</v>
      </c>
      <c r="T100" s="55">
        <v>0.124</v>
      </c>
      <c r="U100" s="55">
        <v>0.11663999999999999</v>
      </c>
      <c r="V100" s="55">
        <v>0.10816000000000001</v>
      </c>
      <c r="W100" s="55">
        <v>9.8559999999999995E-2</v>
      </c>
      <c r="X100" s="55">
        <v>8.7840000000000001E-2</v>
      </c>
      <c r="Y100" s="55">
        <v>7.5999999999999998E-2</v>
      </c>
      <c r="Z100" s="55">
        <v>6.3039999999999999E-2</v>
      </c>
      <c r="AA100" s="55">
        <v>4.8959999999999997E-2</v>
      </c>
      <c r="AB100" s="55">
        <v>3.3759999999999998E-2</v>
      </c>
      <c r="AC100" s="55">
        <v>1.7440000000000001E-2</v>
      </c>
      <c r="AD100" s="55">
        <v>0</v>
      </c>
      <c r="AE100" s="55">
        <v>0</v>
      </c>
      <c r="AF100" s="55">
        <v>0</v>
      </c>
      <c r="AG100" s="55">
        <v>0</v>
      </c>
      <c r="AH100" s="55">
        <v>0</v>
      </c>
      <c r="BB100" s="24"/>
      <c r="BC100" s="24"/>
      <c r="BD100" s="24"/>
      <c r="BE100" s="24"/>
      <c r="BF100" s="24"/>
    </row>
    <row r="101" spans="2:58" ht="15" thickBot="1" x14ac:dyDescent="0.4">
      <c r="B101" s="14" t="s">
        <v>122</v>
      </c>
      <c r="C101" s="55">
        <v>0.1003</v>
      </c>
      <c r="D101" s="55">
        <v>0.1002</v>
      </c>
      <c r="E101" s="55">
        <v>0.1002</v>
      </c>
      <c r="F101" s="55">
        <v>0.1002</v>
      </c>
      <c r="G101" s="55">
        <v>0.1002</v>
      </c>
      <c r="H101" s="55">
        <v>0.1002</v>
      </c>
      <c r="I101" s="55">
        <v>0.1002</v>
      </c>
      <c r="J101" s="55">
        <v>0.1002</v>
      </c>
      <c r="K101" s="55">
        <v>0.1002</v>
      </c>
      <c r="L101" s="55">
        <v>0.1002</v>
      </c>
      <c r="M101" s="55">
        <v>0.1002</v>
      </c>
      <c r="N101" s="55">
        <v>0.1002</v>
      </c>
      <c r="O101" s="55">
        <v>0.10009999999999999</v>
      </c>
      <c r="P101" s="55">
        <v>0.10009999999999999</v>
      </c>
      <c r="Q101" s="55">
        <v>0.10009999999999999</v>
      </c>
      <c r="R101" s="55">
        <v>0.10009999999999999</v>
      </c>
      <c r="S101" s="55">
        <v>0.10009999999999999</v>
      </c>
      <c r="T101" s="55">
        <v>0.10009999999999999</v>
      </c>
      <c r="U101" s="55">
        <v>0.10009999999999999</v>
      </c>
      <c r="V101" s="55">
        <v>0.10009999999999999</v>
      </c>
      <c r="W101" s="55">
        <v>0.10009999999999999</v>
      </c>
      <c r="X101" s="55">
        <v>0.10009999999999999</v>
      </c>
      <c r="Y101" s="55">
        <v>0.1</v>
      </c>
      <c r="Z101" s="55">
        <v>0.1</v>
      </c>
      <c r="AA101" s="55">
        <v>0.1</v>
      </c>
      <c r="AB101" s="55">
        <v>0.1</v>
      </c>
      <c r="AC101" s="55">
        <v>0.1</v>
      </c>
      <c r="AD101" s="55">
        <v>0.1</v>
      </c>
      <c r="AE101" s="55">
        <v>0.1</v>
      </c>
      <c r="AF101" s="55">
        <v>0.1</v>
      </c>
      <c r="AG101" s="55">
        <v>0.1</v>
      </c>
      <c r="AH101" s="55">
        <v>0.1</v>
      </c>
      <c r="BB101" s="24"/>
      <c r="BC101" s="24"/>
      <c r="BD101" s="24"/>
      <c r="BE101" s="24"/>
      <c r="BF101" s="24"/>
    </row>
    <row r="102" spans="2:58" ht="15" thickBot="1" x14ac:dyDescent="0.4">
      <c r="B102" s="14" t="s">
        <v>123</v>
      </c>
      <c r="C102" s="55">
        <v>0</v>
      </c>
      <c r="D102" s="55">
        <v>0</v>
      </c>
      <c r="E102" s="55">
        <v>0</v>
      </c>
      <c r="F102" s="55">
        <v>0</v>
      </c>
      <c r="G102" s="55">
        <v>0</v>
      </c>
      <c r="H102" s="55">
        <v>0</v>
      </c>
      <c r="I102" s="55">
        <v>0</v>
      </c>
      <c r="J102" s="55">
        <v>0</v>
      </c>
      <c r="K102" s="55">
        <v>0</v>
      </c>
      <c r="L102" s="55">
        <v>0</v>
      </c>
      <c r="M102" s="55">
        <v>0</v>
      </c>
      <c r="N102" s="55">
        <v>0</v>
      </c>
      <c r="O102" s="55">
        <v>0</v>
      </c>
      <c r="P102" s="55">
        <v>0</v>
      </c>
      <c r="Q102" s="55">
        <v>0</v>
      </c>
      <c r="R102" s="55">
        <v>0</v>
      </c>
      <c r="S102" s="55">
        <v>0</v>
      </c>
      <c r="T102" s="55">
        <v>0</v>
      </c>
      <c r="U102" s="55">
        <v>0</v>
      </c>
      <c r="V102" s="55">
        <v>0</v>
      </c>
      <c r="W102" s="55">
        <v>0</v>
      </c>
      <c r="X102" s="55">
        <v>0</v>
      </c>
      <c r="Y102" s="55">
        <v>0</v>
      </c>
      <c r="Z102" s="55">
        <v>0</v>
      </c>
      <c r="AA102" s="55">
        <v>0</v>
      </c>
      <c r="AB102" s="55">
        <v>0</v>
      </c>
      <c r="AC102" s="55">
        <v>0</v>
      </c>
      <c r="AD102" s="55">
        <v>0</v>
      </c>
      <c r="AE102" s="55">
        <v>0</v>
      </c>
      <c r="AF102" s="55">
        <v>0</v>
      </c>
      <c r="AG102" s="55">
        <v>0</v>
      </c>
      <c r="AH102" s="55">
        <v>0</v>
      </c>
      <c r="BB102" s="24"/>
      <c r="BC102" s="24"/>
      <c r="BD102" s="24"/>
      <c r="BE102" s="24"/>
      <c r="BF102" s="24"/>
    </row>
    <row r="103" spans="2:58" ht="15" thickBot="1" x14ac:dyDescent="0.4">
      <c r="B103" s="14" t="s">
        <v>124</v>
      </c>
      <c r="C103" s="55">
        <v>0</v>
      </c>
      <c r="D103" s="55">
        <v>0</v>
      </c>
      <c r="E103" s="55">
        <v>0</v>
      </c>
      <c r="F103" s="55">
        <v>4.5399999999999998E-3</v>
      </c>
      <c r="G103" s="55">
        <v>1.0208E-2</v>
      </c>
      <c r="H103" s="55">
        <v>1.6992E-2</v>
      </c>
      <c r="I103" s="55">
        <v>2.4912E-2</v>
      </c>
      <c r="J103" s="55">
        <v>3.3939999999999998E-2</v>
      </c>
      <c r="K103" s="55">
        <v>4.4088000000000002E-2</v>
      </c>
      <c r="L103" s="55">
        <v>5.5384000000000003E-2</v>
      </c>
      <c r="M103" s="55">
        <v>6.7776000000000003E-2</v>
      </c>
      <c r="N103" s="55">
        <v>8.1287999999999999E-2</v>
      </c>
      <c r="O103" s="55">
        <v>9.5960000000000004E-2</v>
      </c>
      <c r="P103" s="55">
        <v>0.111716</v>
      </c>
      <c r="Q103" s="55">
        <v>0.12859200000000001</v>
      </c>
      <c r="R103" s="55">
        <v>0.146588</v>
      </c>
      <c r="S103" s="55">
        <v>0.16575999999999999</v>
      </c>
      <c r="T103" s="55">
        <v>0.186</v>
      </c>
      <c r="U103" s="55">
        <v>0.20735999999999999</v>
      </c>
      <c r="V103" s="55">
        <v>0.22983999999999999</v>
      </c>
      <c r="W103" s="55">
        <v>0.25344</v>
      </c>
      <c r="X103" s="55">
        <v>0.27816000000000002</v>
      </c>
      <c r="Y103" s="55">
        <v>0.30399999999999999</v>
      </c>
      <c r="Z103" s="55">
        <v>0.33095999999999998</v>
      </c>
      <c r="AA103" s="55">
        <v>0.35904000000000003</v>
      </c>
      <c r="AB103" s="55">
        <v>0.38823999999999997</v>
      </c>
      <c r="AC103" s="55">
        <v>0.41855999999999999</v>
      </c>
      <c r="AD103" s="55">
        <v>0.45</v>
      </c>
      <c r="AE103" s="55">
        <v>0.45</v>
      </c>
      <c r="AF103" s="55">
        <v>0.45</v>
      </c>
      <c r="AG103" s="55">
        <v>0.45</v>
      </c>
      <c r="AH103" s="55">
        <v>0.45</v>
      </c>
      <c r="BB103" s="24"/>
      <c r="BC103" s="24"/>
      <c r="BD103" s="24"/>
      <c r="BE103" s="24"/>
      <c r="BF103" s="24"/>
    </row>
    <row r="104" spans="2:58" ht="15" thickBot="1" x14ac:dyDescent="0.4">
      <c r="B104" s="14" t="s">
        <v>125</v>
      </c>
      <c r="C104" s="55">
        <v>0.7601</v>
      </c>
      <c r="D104" s="55">
        <v>0.7329</v>
      </c>
      <c r="E104" s="55">
        <v>0.70579999999999998</v>
      </c>
      <c r="F104" s="55">
        <v>0.67859999999999998</v>
      </c>
      <c r="G104" s="55">
        <v>0.65139999999999998</v>
      </c>
      <c r="H104" s="55">
        <v>0.62419999999999998</v>
      </c>
      <c r="I104" s="55">
        <v>0.59699999999999998</v>
      </c>
      <c r="J104" s="55">
        <v>0.56989999999999996</v>
      </c>
      <c r="K104" s="55">
        <v>0.55910000000000004</v>
      </c>
      <c r="L104" s="55">
        <v>0.54830000000000001</v>
      </c>
      <c r="M104" s="55">
        <v>0.53759999999999997</v>
      </c>
      <c r="N104" s="55">
        <v>0.52680000000000005</v>
      </c>
      <c r="O104" s="55">
        <v>0.5161</v>
      </c>
      <c r="P104" s="55">
        <v>0.50529999999999997</v>
      </c>
      <c r="Q104" s="55">
        <v>0.4945</v>
      </c>
      <c r="R104" s="55">
        <v>0.48380000000000001</v>
      </c>
      <c r="S104" s="55">
        <v>0.47299999999999998</v>
      </c>
      <c r="T104" s="55">
        <v>0.46229999999999999</v>
      </c>
      <c r="U104" s="55">
        <v>0.45150000000000001</v>
      </c>
      <c r="V104" s="55">
        <v>0.44080000000000003</v>
      </c>
      <c r="W104" s="55">
        <v>0.43</v>
      </c>
      <c r="X104" s="55">
        <v>0.41920000000000002</v>
      </c>
      <c r="Y104" s="55">
        <v>0.40849999999999997</v>
      </c>
      <c r="Z104" s="55">
        <v>0.3977</v>
      </c>
      <c r="AA104" s="55">
        <v>0.38700000000000001</v>
      </c>
      <c r="AB104" s="55">
        <v>0.37619999999999998</v>
      </c>
      <c r="AC104" s="55">
        <v>0.3654</v>
      </c>
      <c r="AD104" s="55">
        <v>0.35470000000000002</v>
      </c>
      <c r="AE104" s="55">
        <v>0.35470000000000002</v>
      </c>
      <c r="AF104" s="55">
        <v>0.35470000000000002</v>
      </c>
      <c r="AG104" s="55">
        <v>0.35470000000000002</v>
      </c>
      <c r="AH104" s="55">
        <v>0.35470000000000002</v>
      </c>
      <c r="BB104" s="24"/>
      <c r="BC104" s="24"/>
      <c r="BD104" s="24"/>
      <c r="BE104" s="24"/>
      <c r="BF104" s="24"/>
    </row>
    <row r="105" spans="2:58" ht="15" thickBot="1" x14ac:dyDescent="0.4">
      <c r="B105" s="14" t="s">
        <v>126</v>
      </c>
      <c r="C105" s="55">
        <v>3.5000000000000003E-2</v>
      </c>
      <c r="D105" s="55">
        <v>4.1799999999999997E-2</v>
      </c>
      <c r="E105" s="55">
        <v>4.8599999999999997E-2</v>
      </c>
      <c r="F105" s="55">
        <v>5.3184000000000002E-2</v>
      </c>
      <c r="G105" s="55">
        <v>5.7223999999999997E-2</v>
      </c>
      <c r="H105" s="55">
        <v>6.0720000000000003E-2</v>
      </c>
      <c r="I105" s="55">
        <v>6.3672000000000006E-2</v>
      </c>
      <c r="J105" s="55">
        <v>6.608E-2</v>
      </c>
      <c r="K105" s="55">
        <v>6.7944000000000004E-2</v>
      </c>
      <c r="L105" s="55">
        <v>6.9264000000000006E-2</v>
      </c>
      <c r="M105" s="55">
        <v>7.0108000000000004E-2</v>
      </c>
      <c r="N105" s="55">
        <v>7.0335999999999996E-2</v>
      </c>
      <c r="O105" s="55">
        <v>7.0019999999999999E-2</v>
      </c>
      <c r="P105" s="55">
        <v>6.9159999999999999E-2</v>
      </c>
      <c r="Q105" s="55">
        <v>6.7755999999999997E-2</v>
      </c>
      <c r="R105" s="55">
        <v>6.5808000000000005E-2</v>
      </c>
      <c r="S105" s="55">
        <v>6.3315999999999997E-2</v>
      </c>
      <c r="T105" s="55">
        <v>6.028E-2</v>
      </c>
      <c r="U105" s="55">
        <v>5.67E-2</v>
      </c>
      <c r="V105" s="55">
        <v>5.2575999999999998E-2</v>
      </c>
      <c r="W105" s="55">
        <v>4.7907999999999999E-2</v>
      </c>
      <c r="X105" s="55">
        <v>4.2695999999999998E-2</v>
      </c>
      <c r="Y105" s="55">
        <v>3.6940000000000001E-2</v>
      </c>
      <c r="Z105" s="55">
        <v>3.0640000000000001E-2</v>
      </c>
      <c r="AA105" s="55">
        <v>2.3796000000000001E-2</v>
      </c>
      <c r="AB105" s="55">
        <v>1.6407999999999999E-2</v>
      </c>
      <c r="AC105" s="55">
        <v>8.4759999999999992E-3</v>
      </c>
      <c r="AD105" s="55">
        <v>0</v>
      </c>
      <c r="AE105" s="55">
        <v>0</v>
      </c>
      <c r="AF105" s="55">
        <v>0</v>
      </c>
      <c r="AG105" s="55">
        <v>0</v>
      </c>
      <c r="AH105" s="55">
        <v>0</v>
      </c>
    </row>
    <row r="106" spans="2:58" ht="15" thickBot="1" x14ac:dyDescent="0.4">
      <c r="B106" s="14" t="s">
        <v>127</v>
      </c>
      <c r="C106" s="55">
        <v>0.1</v>
      </c>
      <c r="D106" s="55">
        <v>0.1</v>
      </c>
      <c r="E106" s="55">
        <v>0.1</v>
      </c>
      <c r="F106" s="55">
        <v>0.1</v>
      </c>
      <c r="G106" s="55">
        <v>0.1</v>
      </c>
      <c r="H106" s="55">
        <v>0.1</v>
      </c>
      <c r="I106" s="55">
        <v>0.1</v>
      </c>
      <c r="J106" s="55">
        <v>0.1</v>
      </c>
      <c r="K106" s="55">
        <v>0.1</v>
      </c>
      <c r="L106" s="55">
        <v>0.1</v>
      </c>
      <c r="M106" s="55">
        <v>0.1</v>
      </c>
      <c r="N106" s="55">
        <v>0.1</v>
      </c>
      <c r="O106" s="55">
        <v>0.1</v>
      </c>
      <c r="P106" s="55">
        <v>0.1</v>
      </c>
      <c r="Q106" s="55">
        <v>0.1</v>
      </c>
      <c r="R106" s="55">
        <v>0.1</v>
      </c>
      <c r="S106" s="55">
        <v>0.1</v>
      </c>
      <c r="T106" s="55">
        <v>0.1</v>
      </c>
      <c r="U106" s="55">
        <v>0.1</v>
      </c>
      <c r="V106" s="55">
        <v>0.1</v>
      </c>
      <c r="W106" s="55">
        <v>0.1</v>
      </c>
      <c r="X106" s="55">
        <v>0.1</v>
      </c>
      <c r="Y106" s="55">
        <v>0.1</v>
      </c>
      <c r="Z106" s="55">
        <v>0.1</v>
      </c>
      <c r="AA106" s="55">
        <v>0.1</v>
      </c>
      <c r="AB106" s="55">
        <v>0.1</v>
      </c>
      <c r="AC106" s="55">
        <v>0.1</v>
      </c>
      <c r="AD106" s="55">
        <v>0.1</v>
      </c>
      <c r="AE106" s="55">
        <v>0.1</v>
      </c>
      <c r="AF106" s="55">
        <v>0.1</v>
      </c>
      <c r="AG106" s="55">
        <v>0.1</v>
      </c>
      <c r="AH106" s="55">
        <v>0.1</v>
      </c>
    </row>
    <row r="107" spans="2:58" ht="15" thickBot="1" x14ac:dyDescent="0.4">
      <c r="B107" s="14" t="s">
        <v>128</v>
      </c>
      <c r="C107" s="55">
        <v>0.10489999999999999</v>
      </c>
      <c r="D107" s="55">
        <v>0.12529999999999999</v>
      </c>
      <c r="E107" s="55">
        <v>0.14560000000000001</v>
      </c>
      <c r="F107" s="55">
        <v>0.16600000000000001</v>
      </c>
      <c r="G107" s="55">
        <v>0.18640000000000001</v>
      </c>
      <c r="H107" s="55">
        <v>0.20680000000000001</v>
      </c>
      <c r="I107" s="55">
        <v>0.2271</v>
      </c>
      <c r="J107" s="55">
        <v>0.2475</v>
      </c>
      <c r="K107" s="55">
        <v>0.22809499999999999</v>
      </c>
      <c r="L107" s="55">
        <v>0.20952000000000001</v>
      </c>
      <c r="M107" s="55">
        <v>0.19159000000000001</v>
      </c>
      <c r="N107" s="55">
        <v>0.1744</v>
      </c>
      <c r="O107" s="55">
        <v>0.15795000000000001</v>
      </c>
      <c r="P107" s="55">
        <v>0.14230999999999999</v>
      </c>
      <c r="Q107" s="55">
        <v>0.127335</v>
      </c>
      <c r="R107" s="55">
        <v>0.11310000000000001</v>
      </c>
      <c r="S107" s="55">
        <v>9.9604999999999999E-2</v>
      </c>
      <c r="T107" s="55">
        <v>8.6900000000000005E-2</v>
      </c>
      <c r="U107" s="55">
        <v>7.4880000000000002E-2</v>
      </c>
      <c r="V107" s="55">
        <v>6.3600000000000004E-2</v>
      </c>
      <c r="W107" s="55">
        <v>5.3060000000000003E-2</v>
      </c>
      <c r="X107" s="55">
        <v>4.3290000000000002E-2</v>
      </c>
      <c r="Y107" s="55">
        <v>3.4224999999999998E-2</v>
      </c>
      <c r="Z107" s="55">
        <v>2.5899999999999999E-2</v>
      </c>
      <c r="AA107" s="55">
        <v>1.8315000000000001E-2</v>
      </c>
      <c r="AB107" s="55">
        <v>1.1480000000000001E-2</v>
      </c>
      <c r="AC107" s="55">
        <v>5.3699999999999998E-3</v>
      </c>
      <c r="AD107" s="55">
        <v>0</v>
      </c>
      <c r="AE107" s="55">
        <v>0</v>
      </c>
      <c r="AF107" s="55">
        <v>0</v>
      </c>
      <c r="AG107" s="55">
        <v>0</v>
      </c>
      <c r="AH107" s="55">
        <v>0</v>
      </c>
    </row>
    <row r="108" spans="2:58" ht="15" thickBot="1" x14ac:dyDescent="0.4">
      <c r="B108" s="14" t="s">
        <v>129</v>
      </c>
      <c r="C108" s="55">
        <v>0</v>
      </c>
      <c r="D108" s="55">
        <v>0</v>
      </c>
      <c r="E108" s="55">
        <v>0</v>
      </c>
      <c r="F108" s="55">
        <v>2.2160000000000001E-3</v>
      </c>
      <c r="G108" s="55">
        <v>4.9760000000000004E-3</v>
      </c>
      <c r="H108" s="55">
        <v>8.2799999999999992E-3</v>
      </c>
      <c r="I108" s="55">
        <v>1.2128E-2</v>
      </c>
      <c r="J108" s="55">
        <v>1.652E-2</v>
      </c>
      <c r="K108" s="55">
        <v>3.3460999999999998E-2</v>
      </c>
      <c r="L108" s="55">
        <v>5.0215999999999997E-2</v>
      </c>
      <c r="M108" s="55">
        <v>6.6802E-2</v>
      </c>
      <c r="N108" s="55">
        <v>8.3164000000000002E-2</v>
      </c>
      <c r="O108" s="55">
        <v>9.9330000000000002E-2</v>
      </c>
      <c r="P108" s="55">
        <v>0.11533</v>
      </c>
      <c r="Q108" s="55">
        <v>0.131109</v>
      </c>
      <c r="R108" s="55">
        <v>0.14669199999999999</v>
      </c>
      <c r="S108" s="55">
        <v>0.162079</v>
      </c>
      <c r="T108" s="55">
        <v>0.17732000000000001</v>
      </c>
      <c r="U108" s="55">
        <v>0.19231999999999999</v>
      </c>
      <c r="V108" s="55">
        <v>0.207124</v>
      </c>
      <c r="W108" s="55">
        <v>0.22173200000000001</v>
      </c>
      <c r="X108" s="55">
        <v>0.23621400000000001</v>
      </c>
      <c r="Y108" s="55">
        <v>0.25043500000000002</v>
      </c>
      <c r="Z108" s="55">
        <v>0.26445999999999997</v>
      </c>
      <c r="AA108" s="55">
        <v>0.27828900000000001</v>
      </c>
      <c r="AB108" s="55">
        <v>0.29201199999999999</v>
      </c>
      <c r="AC108" s="55">
        <v>0.305454</v>
      </c>
      <c r="AD108" s="55">
        <v>0.31869999999999998</v>
      </c>
      <c r="AE108" s="55">
        <v>0.31869999999999998</v>
      </c>
      <c r="AF108" s="55">
        <v>0.31869999999999998</v>
      </c>
      <c r="AG108" s="55">
        <v>0.31869999999999998</v>
      </c>
      <c r="AH108" s="55">
        <v>0.31869999999999998</v>
      </c>
    </row>
    <row r="109" spans="2:58" ht="15" thickBot="1" x14ac:dyDescent="0.4">
      <c r="B109" s="14" t="s">
        <v>130</v>
      </c>
      <c r="C109" s="55">
        <v>0</v>
      </c>
      <c r="D109" s="55">
        <v>0</v>
      </c>
      <c r="E109" s="55">
        <v>0</v>
      </c>
      <c r="F109" s="55">
        <v>0</v>
      </c>
      <c r="G109" s="55">
        <v>0</v>
      </c>
      <c r="H109" s="55">
        <v>0</v>
      </c>
      <c r="I109" s="55">
        <v>0</v>
      </c>
      <c r="J109" s="55">
        <v>0</v>
      </c>
      <c r="K109" s="55">
        <v>5.7000000000000002E-3</v>
      </c>
      <c r="L109" s="55">
        <v>1.1299999999999999E-2</v>
      </c>
      <c r="M109" s="55">
        <v>1.7000000000000001E-2</v>
      </c>
      <c r="N109" s="55">
        <v>2.2700000000000001E-2</v>
      </c>
      <c r="O109" s="55">
        <v>2.8299999999999999E-2</v>
      </c>
      <c r="P109" s="55">
        <v>3.4000000000000002E-2</v>
      </c>
      <c r="Q109" s="55">
        <v>3.9699999999999999E-2</v>
      </c>
      <c r="R109" s="55">
        <v>4.53E-2</v>
      </c>
      <c r="S109" s="55">
        <v>5.0999999999999997E-2</v>
      </c>
      <c r="T109" s="55">
        <v>5.67E-2</v>
      </c>
      <c r="U109" s="55">
        <v>6.2300000000000001E-2</v>
      </c>
      <c r="V109" s="55">
        <v>6.8000000000000005E-2</v>
      </c>
      <c r="W109" s="55">
        <v>7.3599999999999999E-2</v>
      </c>
      <c r="X109" s="55">
        <v>7.9299999999999995E-2</v>
      </c>
      <c r="Y109" s="55">
        <v>8.5000000000000006E-2</v>
      </c>
      <c r="Z109" s="55">
        <v>9.06E-2</v>
      </c>
      <c r="AA109" s="55">
        <v>9.6299999999999997E-2</v>
      </c>
      <c r="AB109" s="55">
        <v>0.10199999999999999</v>
      </c>
      <c r="AC109" s="55">
        <v>0.1076</v>
      </c>
      <c r="AD109" s="55">
        <v>0.1133</v>
      </c>
      <c r="AE109" s="55">
        <v>0.1133</v>
      </c>
      <c r="AF109" s="55">
        <v>0.1133</v>
      </c>
      <c r="AG109" s="55">
        <v>0.1133</v>
      </c>
      <c r="AH109" s="55">
        <v>0.1133</v>
      </c>
    </row>
    <row r="110" spans="2:58" ht="15" thickBot="1" x14ac:dyDescent="0.4">
      <c r="B110" s="14" t="s">
        <v>131</v>
      </c>
      <c r="C110" s="55">
        <v>0</v>
      </c>
      <c r="D110" s="55">
        <v>0</v>
      </c>
      <c r="E110" s="55">
        <v>0</v>
      </c>
      <c r="F110" s="55">
        <v>0</v>
      </c>
      <c r="G110" s="55">
        <v>0</v>
      </c>
      <c r="H110" s="55">
        <v>0</v>
      </c>
      <c r="I110" s="55">
        <v>0</v>
      </c>
      <c r="J110" s="55">
        <v>0</v>
      </c>
      <c r="K110" s="55">
        <v>5.7000000000000002E-3</v>
      </c>
      <c r="L110" s="55">
        <v>1.1299999999999999E-2</v>
      </c>
      <c r="M110" s="55">
        <v>1.7000000000000001E-2</v>
      </c>
      <c r="N110" s="55">
        <v>2.2700000000000001E-2</v>
      </c>
      <c r="O110" s="55">
        <v>2.8299999999999999E-2</v>
      </c>
      <c r="P110" s="55">
        <v>3.4000000000000002E-2</v>
      </c>
      <c r="Q110" s="55">
        <v>3.9699999999999999E-2</v>
      </c>
      <c r="R110" s="55">
        <v>4.53E-2</v>
      </c>
      <c r="S110" s="55">
        <v>5.0999999999999997E-2</v>
      </c>
      <c r="T110" s="55">
        <v>5.67E-2</v>
      </c>
      <c r="U110" s="55">
        <v>6.2300000000000001E-2</v>
      </c>
      <c r="V110" s="55">
        <v>6.8000000000000005E-2</v>
      </c>
      <c r="W110" s="55">
        <v>7.3599999999999999E-2</v>
      </c>
      <c r="X110" s="55">
        <v>7.9299999999999995E-2</v>
      </c>
      <c r="Y110" s="55">
        <v>8.5000000000000006E-2</v>
      </c>
      <c r="Z110" s="55">
        <v>9.06E-2</v>
      </c>
      <c r="AA110" s="55">
        <v>9.6299999999999997E-2</v>
      </c>
      <c r="AB110" s="55">
        <v>0.10199999999999999</v>
      </c>
      <c r="AC110" s="55">
        <v>0.1076</v>
      </c>
      <c r="AD110" s="55">
        <v>0.1133</v>
      </c>
      <c r="AE110" s="55">
        <v>0.1133</v>
      </c>
      <c r="AF110" s="55">
        <v>0.1133</v>
      </c>
      <c r="AG110" s="55">
        <v>0.1133</v>
      </c>
      <c r="AH110" s="55">
        <v>0.1133</v>
      </c>
    </row>
    <row r="111" spans="2:58" ht="12.5" x14ac:dyDescent="0.25">
      <c r="B111" s="3"/>
      <c r="C111" s="17"/>
      <c r="D111" s="17"/>
      <c r="E111" s="17"/>
      <c r="F111" s="17"/>
      <c r="G111" s="17"/>
      <c r="H111" s="17"/>
      <c r="I111" s="17"/>
      <c r="J111" s="17"/>
      <c r="K111" s="17"/>
      <c r="L111" s="17"/>
      <c r="M111" s="17"/>
      <c r="N111" s="17"/>
      <c r="O111" s="17"/>
      <c r="P111" s="17"/>
      <c r="Q111" s="17"/>
      <c r="R111" s="17"/>
      <c r="S111" s="17"/>
      <c r="T111" s="17"/>
      <c r="U111" s="17"/>
      <c r="V111" s="17"/>
      <c r="W111" s="17"/>
      <c r="X111" s="17"/>
      <c r="Y111" s="17"/>
      <c r="Z111" s="17"/>
      <c r="AA111" s="17"/>
      <c r="AB111" s="17"/>
      <c r="AC111" s="17"/>
      <c r="AD111" s="17"/>
      <c r="AE111" s="17"/>
      <c r="AF111" s="17"/>
      <c r="AG111" s="17"/>
      <c r="AH111" s="17"/>
    </row>
    <row r="112" spans="2:58" ht="14.5" thickBot="1" x14ac:dyDescent="0.35">
      <c r="B112" s="11" t="s">
        <v>109</v>
      </c>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row>
    <row r="113" spans="2:34" ht="14.5" thickBot="1" x14ac:dyDescent="0.3">
      <c r="B113" s="13"/>
      <c r="C113" s="13" t="s">
        <v>62</v>
      </c>
      <c r="D113" s="13" t="s">
        <v>63</v>
      </c>
      <c r="E113" s="13" t="s">
        <v>64</v>
      </c>
      <c r="F113" s="13" t="s">
        <v>65</v>
      </c>
      <c r="G113" s="13" t="s">
        <v>66</v>
      </c>
      <c r="H113" s="13" t="s">
        <v>67</v>
      </c>
      <c r="I113" s="13" t="s">
        <v>68</v>
      </c>
      <c r="J113" s="13" t="s">
        <v>69</v>
      </c>
      <c r="K113" s="13" t="s">
        <v>70</v>
      </c>
      <c r="L113" s="13" t="s">
        <v>71</v>
      </c>
      <c r="M113" s="13" t="s">
        <v>72</v>
      </c>
      <c r="N113" s="13" t="s">
        <v>73</v>
      </c>
      <c r="O113" s="13" t="s">
        <v>74</v>
      </c>
      <c r="P113" s="13" t="s">
        <v>75</v>
      </c>
      <c r="Q113" s="13" t="s">
        <v>76</v>
      </c>
      <c r="R113" s="13" t="s">
        <v>77</v>
      </c>
      <c r="S113" s="13" t="s">
        <v>78</v>
      </c>
      <c r="T113" s="13" t="s">
        <v>79</v>
      </c>
      <c r="U113" s="13" t="s">
        <v>80</v>
      </c>
      <c r="V113" s="13" t="s">
        <v>81</v>
      </c>
      <c r="W113" s="13" t="s">
        <v>82</v>
      </c>
      <c r="X113" s="13" t="s">
        <v>83</v>
      </c>
      <c r="Y113" s="13" t="s">
        <v>84</v>
      </c>
      <c r="Z113" s="13" t="s">
        <v>85</v>
      </c>
      <c r="AA113" s="13" t="s">
        <v>86</v>
      </c>
      <c r="AB113" s="13" t="s">
        <v>87</v>
      </c>
      <c r="AC113" s="13" t="s">
        <v>88</v>
      </c>
      <c r="AD113" s="13" t="s">
        <v>89</v>
      </c>
      <c r="AE113" s="13" t="s">
        <v>90</v>
      </c>
      <c r="AF113" s="13" t="s">
        <v>91</v>
      </c>
      <c r="AG113" s="13" t="s">
        <v>92</v>
      </c>
      <c r="AH113" s="13" t="s">
        <v>93</v>
      </c>
    </row>
    <row r="114" spans="2:34" ht="15" thickBot="1" x14ac:dyDescent="0.4">
      <c r="B114" s="14" t="s">
        <v>115</v>
      </c>
      <c r="C114" s="55">
        <v>0.81479999999999997</v>
      </c>
      <c r="D114" s="55">
        <v>0.79790000000000005</v>
      </c>
      <c r="E114" s="55">
        <v>0.78110000000000002</v>
      </c>
      <c r="F114" s="55">
        <v>0.76429999999999998</v>
      </c>
      <c r="G114" s="55">
        <v>0.74739999999999995</v>
      </c>
      <c r="H114" s="55">
        <v>0.73060000000000003</v>
      </c>
      <c r="I114" s="55">
        <v>0.7137</v>
      </c>
      <c r="J114" s="55">
        <v>0.69689999999999996</v>
      </c>
      <c r="K114" s="55">
        <v>0.68</v>
      </c>
      <c r="L114" s="55">
        <v>0.66320000000000001</v>
      </c>
      <c r="M114" s="55">
        <v>0.64629999999999999</v>
      </c>
      <c r="N114" s="55">
        <v>0.62949999999999995</v>
      </c>
      <c r="O114" s="55">
        <v>0.61270000000000002</v>
      </c>
      <c r="P114" s="55">
        <v>0.5958</v>
      </c>
      <c r="Q114" s="55">
        <v>0.57899999999999996</v>
      </c>
      <c r="R114" s="55">
        <v>0.56210000000000004</v>
      </c>
      <c r="S114" s="55">
        <v>0.54530000000000001</v>
      </c>
      <c r="T114" s="55">
        <v>0.52839999999999998</v>
      </c>
      <c r="U114" s="55">
        <v>0.51160000000000005</v>
      </c>
      <c r="V114" s="55">
        <v>0.49480000000000002</v>
      </c>
      <c r="W114" s="55">
        <v>0.47789999999999999</v>
      </c>
      <c r="X114" s="55">
        <v>0.46110000000000001</v>
      </c>
      <c r="Y114" s="55">
        <v>0.44419999999999998</v>
      </c>
      <c r="Z114" s="55">
        <v>0.4274</v>
      </c>
      <c r="AA114" s="55">
        <v>0.41049999999999998</v>
      </c>
      <c r="AB114" s="55">
        <v>0.39369999999999999</v>
      </c>
      <c r="AC114" s="55">
        <v>0.37680000000000002</v>
      </c>
      <c r="AD114" s="55">
        <v>0.36</v>
      </c>
      <c r="AE114" s="55">
        <v>0.36</v>
      </c>
      <c r="AF114" s="55">
        <v>0.36</v>
      </c>
      <c r="AG114" s="55">
        <v>0.36</v>
      </c>
      <c r="AH114" s="55">
        <v>0.36</v>
      </c>
    </row>
    <row r="115" spans="2:34" ht="15" thickBot="1" x14ac:dyDescent="0.4">
      <c r="B115" s="14" t="s">
        <v>116</v>
      </c>
      <c r="C115" s="55">
        <v>8.5199999999999998E-2</v>
      </c>
      <c r="D115" s="55">
        <v>0.1021</v>
      </c>
      <c r="E115" s="55">
        <v>0.11890000000000001</v>
      </c>
      <c r="F115" s="55">
        <v>0.13036800000000001</v>
      </c>
      <c r="G115" s="55">
        <v>0.14039199999999999</v>
      </c>
      <c r="H115" s="55">
        <v>0.14907200000000001</v>
      </c>
      <c r="I115" s="55">
        <v>0.15649199999999999</v>
      </c>
      <c r="J115" s="55">
        <v>0.16248000000000001</v>
      </c>
      <c r="K115" s="55">
        <v>0.16719999999999999</v>
      </c>
      <c r="L115" s="55">
        <v>0.17049600000000001</v>
      </c>
      <c r="M115" s="55">
        <v>0.172516</v>
      </c>
      <c r="N115" s="55">
        <v>0.17312</v>
      </c>
      <c r="O115" s="55">
        <v>0.17238000000000001</v>
      </c>
      <c r="P115" s="55">
        <v>0.170352</v>
      </c>
      <c r="Q115" s="55">
        <v>0.16692000000000001</v>
      </c>
      <c r="R115" s="55">
        <v>0.162192</v>
      </c>
      <c r="S115" s="55">
        <v>0.15606800000000001</v>
      </c>
      <c r="T115" s="55">
        <v>0.14863999999999999</v>
      </c>
      <c r="U115" s="55">
        <v>0.139824</v>
      </c>
      <c r="V115" s="55">
        <v>0.12969600000000001</v>
      </c>
      <c r="W115" s="55">
        <v>0.118188</v>
      </c>
      <c r="X115" s="55">
        <v>0.105336</v>
      </c>
      <c r="Y115" s="55">
        <v>9.1160000000000005E-2</v>
      </c>
      <c r="Z115" s="55">
        <v>7.5616000000000003E-2</v>
      </c>
      <c r="AA115" s="55">
        <v>5.8740000000000001E-2</v>
      </c>
      <c r="AB115" s="55">
        <v>4.0503999999999998E-2</v>
      </c>
      <c r="AC115" s="55">
        <v>2.0927999999999999E-2</v>
      </c>
      <c r="AD115" s="55">
        <v>0</v>
      </c>
      <c r="AE115" s="55">
        <v>0</v>
      </c>
      <c r="AF115" s="55">
        <v>0</v>
      </c>
      <c r="AG115" s="55">
        <v>0</v>
      </c>
      <c r="AH115" s="55">
        <v>0</v>
      </c>
    </row>
    <row r="116" spans="2:34" ht="15" thickBot="1" x14ac:dyDescent="0.4">
      <c r="B116" s="14" t="s">
        <v>117</v>
      </c>
      <c r="C116" s="55">
        <v>0.1</v>
      </c>
      <c r="D116" s="55">
        <v>0.1</v>
      </c>
      <c r="E116" s="55">
        <v>0.1</v>
      </c>
      <c r="F116" s="55">
        <v>0.1</v>
      </c>
      <c r="G116" s="55">
        <v>0.1</v>
      </c>
      <c r="H116" s="55">
        <v>0.1</v>
      </c>
      <c r="I116" s="55">
        <v>0.1</v>
      </c>
      <c r="J116" s="55">
        <v>0.1</v>
      </c>
      <c r="K116" s="55">
        <v>0.1</v>
      </c>
      <c r="L116" s="55">
        <v>0.1</v>
      </c>
      <c r="M116" s="55">
        <v>0.1</v>
      </c>
      <c r="N116" s="55">
        <v>0.1</v>
      </c>
      <c r="O116" s="55">
        <v>0.1</v>
      </c>
      <c r="P116" s="55">
        <v>0.1</v>
      </c>
      <c r="Q116" s="55">
        <v>0.1</v>
      </c>
      <c r="R116" s="55">
        <v>0.1</v>
      </c>
      <c r="S116" s="55">
        <v>0.1</v>
      </c>
      <c r="T116" s="55">
        <v>0.1</v>
      </c>
      <c r="U116" s="55">
        <v>0.1</v>
      </c>
      <c r="V116" s="55">
        <v>0.1</v>
      </c>
      <c r="W116" s="55">
        <v>0.1</v>
      </c>
      <c r="X116" s="55">
        <v>0.1</v>
      </c>
      <c r="Y116" s="55">
        <v>0.1</v>
      </c>
      <c r="Z116" s="55">
        <v>0.1</v>
      </c>
      <c r="AA116" s="55">
        <v>0.1</v>
      </c>
      <c r="AB116" s="55">
        <v>0.1</v>
      </c>
      <c r="AC116" s="55">
        <v>0.1</v>
      </c>
      <c r="AD116" s="55">
        <v>0.1</v>
      </c>
      <c r="AE116" s="55">
        <v>0.1</v>
      </c>
      <c r="AF116" s="55">
        <v>0.1</v>
      </c>
      <c r="AG116" s="55">
        <v>0.1</v>
      </c>
      <c r="AH116" s="55">
        <v>0.1</v>
      </c>
    </row>
    <row r="117" spans="2:34" ht="15" thickBot="1" x14ac:dyDescent="0.4">
      <c r="B117" s="14" t="s">
        <v>118</v>
      </c>
      <c r="C117" s="55">
        <v>0</v>
      </c>
      <c r="D117" s="55">
        <v>0</v>
      </c>
      <c r="E117" s="55">
        <v>0</v>
      </c>
      <c r="F117" s="55">
        <v>0</v>
      </c>
      <c r="G117" s="55">
        <v>0</v>
      </c>
      <c r="H117" s="55">
        <v>0</v>
      </c>
      <c r="I117" s="55">
        <v>0</v>
      </c>
      <c r="J117" s="55">
        <v>0</v>
      </c>
      <c r="K117" s="55">
        <v>0</v>
      </c>
      <c r="L117" s="55">
        <v>0</v>
      </c>
      <c r="M117" s="55">
        <v>0</v>
      </c>
      <c r="N117" s="55">
        <v>0</v>
      </c>
      <c r="O117" s="55">
        <v>0</v>
      </c>
      <c r="P117" s="55">
        <v>0</v>
      </c>
      <c r="Q117" s="55">
        <v>0</v>
      </c>
      <c r="R117" s="55">
        <v>0</v>
      </c>
      <c r="S117" s="55">
        <v>0</v>
      </c>
      <c r="T117" s="55">
        <v>0</v>
      </c>
      <c r="U117" s="55">
        <v>0</v>
      </c>
      <c r="V117" s="55">
        <v>0</v>
      </c>
      <c r="W117" s="55">
        <v>0</v>
      </c>
      <c r="X117" s="55">
        <v>0</v>
      </c>
      <c r="Y117" s="55">
        <v>0</v>
      </c>
      <c r="Z117" s="55">
        <v>0</v>
      </c>
      <c r="AA117" s="55">
        <v>0</v>
      </c>
      <c r="AB117" s="55">
        <v>0</v>
      </c>
      <c r="AC117" s="55">
        <v>0</v>
      </c>
      <c r="AD117" s="55">
        <v>0</v>
      </c>
      <c r="AE117" s="55">
        <v>0</v>
      </c>
      <c r="AF117" s="55">
        <v>0</v>
      </c>
      <c r="AG117" s="55">
        <v>0</v>
      </c>
      <c r="AH117" s="55">
        <v>0</v>
      </c>
    </row>
    <row r="118" spans="2:34" ht="15" thickBot="1" x14ac:dyDescent="0.4">
      <c r="B118" s="14" t="s">
        <v>119</v>
      </c>
      <c r="C118" s="55">
        <v>0</v>
      </c>
      <c r="D118" s="55">
        <v>0</v>
      </c>
      <c r="E118" s="55">
        <v>0</v>
      </c>
      <c r="F118" s="55">
        <v>5.4320000000000097E-3</v>
      </c>
      <c r="G118" s="55">
        <v>1.2208E-2</v>
      </c>
      <c r="H118" s="55">
        <v>2.0327999999999999E-2</v>
      </c>
      <c r="I118" s="55">
        <v>2.9808000000000001E-2</v>
      </c>
      <c r="J118" s="55">
        <v>4.0620000000000003E-2</v>
      </c>
      <c r="K118" s="55">
        <v>5.28E-2</v>
      </c>
      <c r="L118" s="55">
        <v>6.6304000000000002E-2</v>
      </c>
      <c r="M118" s="55">
        <v>8.1184000000000006E-2</v>
      </c>
      <c r="N118" s="55">
        <v>9.7379999999999994E-2</v>
      </c>
      <c r="O118" s="55">
        <v>0.11491999999999999</v>
      </c>
      <c r="P118" s="55">
        <v>0.13384799999999999</v>
      </c>
      <c r="Q118" s="55">
        <v>0.15407999999999999</v>
      </c>
      <c r="R118" s="55">
        <v>0.175708</v>
      </c>
      <c r="S118" s="55">
        <v>0.198632</v>
      </c>
      <c r="T118" s="55">
        <v>0.22295999999999999</v>
      </c>
      <c r="U118" s="55">
        <v>0.24857599999999999</v>
      </c>
      <c r="V118" s="55">
        <v>0.27560400000000002</v>
      </c>
      <c r="W118" s="55">
        <v>0.30391200000000002</v>
      </c>
      <c r="X118" s="55">
        <v>0.33356400000000003</v>
      </c>
      <c r="Y118" s="55">
        <v>0.36464000000000002</v>
      </c>
      <c r="Z118" s="55">
        <v>0.396984</v>
      </c>
      <c r="AA118" s="55">
        <v>0.43075999999999998</v>
      </c>
      <c r="AB118" s="55">
        <v>0.46579599999999999</v>
      </c>
      <c r="AC118" s="55">
        <v>0.50227200000000005</v>
      </c>
      <c r="AD118" s="55">
        <v>0.54</v>
      </c>
      <c r="AE118" s="55">
        <v>0.54</v>
      </c>
      <c r="AF118" s="55">
        <v>0.54</v>
      </c>
      <c r="AG118" s="55">
        <v>0.54</v>
      </c>
      <c r="AH118" s="55">
        <v>0.54</v>
      </c>
    </row>
    <row r="119" spans="2:34" ht="15" thickBot="1" x14ac:dyDescent="0.4">
      <c r="B119" s="14" t="s">
        <v>120</v>
      </c>
      <c r="C119" s="55">
        <v>0.81430000000000002</v>
      </c>
      <c r="D119" s="55">
        <v>0.7974</v>
      </c>
      <c r="E119" s="55">
        <v>0.78059999999999996</v>
      </c>
      <c r="F119" s="55">
        <v>0.76370000000000005</v>
      </c>
      <c r="G119" s="55">
        <v>0.74690000000000001</v>
      </c>
      <c r="H119" s="55">
        <v>0.73</v>
      </c>
      <c r="I119" s="55">
        <v>0.71319999999999995</v>
      </c>
      <c r="J119" s="55">
        <v>0.69630000000000003</v>
      </c>
      <c r="K119" s="55">
        <v>0.67949999999999999</v>
      </c>
      <c r="L119" s="55">
        <v>0.66259999999999997</v>
      </c>
      <c r="M119" s="55">
        <v>0.64580000000000004</v>
      </c>
      <c r="N119" s="55">
        <v>0.62890000000000001</v>
      </c>
      <c r="O119" s="55">
        <v>0.61209999999999998</v>
      </c>
      <c r="P119" s="55">
        <v>0.59530000000000005</v>
      </c>
      <c r="Q119" s="55">
        <v>0.57850000000000001</v>
      </c>
      <c r="R119" s="55">
        <v>0.56159999999999999</v>
      </c>
      <c r="S119" s="55">
        <v>0.54479999999999995</v>
      </c>
      <c r="T119" s="55">
        <v>0.52800000000000002</v>
      </c>
      <c r="U119" s="55">
        <v>0.51119999999999999</v>
      </c>
      <c r="V119" s="55">
        <v>0.49440000000000001</v>
      </c>
      <c r="W119" s="55">
        <v>0.47760000000000002</v>
      </c>
      <c r="X119" s="55">
        <v>0.46079999999999999</v>
      </c>
      <c r="Y119" s="55">
        <v>0.44400000000000001</v>
      </c>
      <c r="Z119" s="55">
        <v>0.42720000000000002</v>
      </c>
      <c r="AA119" s="55">
        <v>0.41039999999999999</v>
      </c>
      <c r="AB119" s="55">
        <v>0.39360000000000001</v>
      </c>
      <c r="AC119" s="55">
        <v>0.37680000000000002</v>
      </c>
      <c r="AD119" s="55">
        <v>0.36</v>
      </c>
      <c r="AE119" s="55">
        <v>0.36</v>
      </c>
      <c r="AF119" s="55">
        <v>0.36</v>
      </c>
      <c r="AG119" s="55">
        <v>0.36</v>
      </c>
      <c r="AH119" s="55">
        <v>0.36</v>
      </c>
    </row>
    <row r="120" spans="2:34" ht="15" thickBot="1" x14ac:dyDescent="0.4">
      <c r="B120" s="14" t="s">
        <v>121</v>
      </c>
      <c r="C120" s="55">
        <v>8.5400000000000004E-2</v>
      </c>
      <c r="D120" s="55">
        <v>0.1023</v>
      </c>
      <c r="E120" s="55">
        <v>0.1192</v>
      </c>
      <c r="F120" s="55">
        <v>0.13065599999999999</v>
      </c>
      <c r="G120" s="55">
        <v>0.14066799999999999</v>
      </c>
      <c r="H120" s="55">
        <v>0.149424</v>
      </c>
      <c r="I120" s="55">
        <v>0.15674399999999999</v>
      </c>
      <c r="J120" s="55">
        <v>0.1628</v>
      </c>
      <c r="K120" s="55">
        <v>0.16750399999999999</v>
      </c>
      <c r="L120" s="55">
        <v>0.17078399999999999</v>
      </c>
      <c r="M120" s="55">
        <v>0.172788</v>
      </c>
      <c r="N120" s="55">
        <v>0.173376</v>
      </c>
      <c r="O120" s="55">
        <v>0.17262</v>
      </c>
      <c r="P120" s="55">
        <v>0.17057600000000001</v>
      </c>
      <c r="Q120" s="55">
        <v>0.167128</v>
      </c>
      <c r="R120" s="55">
        <v>0.162384</v>
      </c>
      <c r="S120" s="55">
        <v>0.15624399999999999</v>
      </c>
      <c r="T120" s="55">
        <v>0.14876</v>
      </c>
      <c r="U120" s="55">
        <v>0.139932</v>
      </c>
      <c r="V120" s="55">
        <v>0.12979199999999999</v>
      </c>
      <c r="W120" s="55">
        <v>0.118272</v>
      </c>
      <c r="X120" s="55">
        <v>0.105408</v>
      </c>
      <c r="Y120" s="55">
        <v>9.1200000000000003E-2</v>
      </c>
      <c r="Z120" s="55">
        <v>7.5648000000000007E-2</v>
      </c>
      <c r="AA120" s="55">
        <v>5.8751999999999999E-2</v>
      </c>
      <c r="AB120" s="55">
        <v>4.0511999999999999E-2</v>
      </c>
      <c r="AC120" s="55">
        <v>2.0927999999999999E-2</v>
      </c>
      <c r="AD120" s="55">
        <v>0</v>
      </c>
      <c r="AE120" s="55">
        <v>0</v>
      </c>
      <c r="AF120" s="55">
        <v>0</v>
      </c>
      <c r="AG120" s="55">
        <v>0</v>
      </c>
      <c r="AH120" s="55">
        <v>0</v>
      </c>
    </row>
    <row r="121" spans="2:34" ht="15" thickBot="1" x14ac:dyDescent="0.4">
      <c r="B121" s="14" t="s">
        <v>122</v>
      </c>
      <c r="C121" s="55">
        <v>0.1003</v>
      </c>
      <c r="D121" s="55">
        <v>0.1002</v>
      </c>
      <c r="E121" s="55">
        <v>0.1002</v>
      </c>
      <c r="F121" s="55">
        <v>0.1002</v>
      </c>
      <c r="G121" s="55">
        <v>0.1002</v>
      </c>
      <c r="H121" s="55">
        <v>0.1002</v>
      </c>
      <c r="I121" s="55">
        <v>0.1002</v>
      </c>
      <c r="J121" s="55">
        <v>0.1002</v>
      </c>
      <c r="K121" s="55">
        <v>0.1002</v>
      </c>
      <c r="L121" s="55">
        <v>0.1002</v>
      </c>
      <c r="M121" s="55">
        <v>0.1002</v>
      </c>
      <c r="N121" s="55">
        <v>0.1002</v>
      </c>
      <c r="O121" s="55">
        <v>0.10009999999999999</v>
      </c>
      <c r="P121" s="55">
        <v>0.10009999999999999</v>
      </c>
      <c r="Q121" s="55">
        <v>0.10009999999999999</v>
      </c>
      <c r="R121" s="55">
        <v>0.10009999999999999</v>
      </c>
      <c r="S121" s="55">
        <v>0.10009999999999999</v>
      </c>
      <c r="T121" s="55">
        <v>0.10009999999999999</v>
      </c>
      <c r="U121" s="55">
        <v>0.10009999999999999</v>
      </c>
      <c r="V121" s="55">
        <v>0.10009999999999999</v>
      </c>
      <c r="W121" s="55">
        <v>0.10009999999999999</v>
      </c>
      <c r="X121" s="55">
        <v>0.10009999999999999</v>
      </c>
      <c r="Y121" s="55">
        <v>0.1</v>
      </c>
      <c r="Z121" s="55">
        <v>0.1</v>
      </c>
      <c r="AA121" s="55">
        <v>0.1</v>
      </c>
      <c r="AB121" s="55">
        <v>0.1</v>
      </c>
      <c r="AC121" s="55">
        <v>0.1</v>
      </c>
      <c r="AD121" s="55">
        <v>0.1</v>
      </c>
      <c r="AE121" s="55">
        <v>0.1</v>
      </c>
      <c r="AF121" s="55">
        <v>0.1</v>
      </c>
      <c r="AG121" s="55">
        <v>0.1</v>
      </c>
      <c r="AH121" s="55">
        <v>0.1</v>
      </c>
    </row>
    <row r="122" spans="2:34" ht="15" thickBot="1" x14ac:dyDescent="0.4">
      <c r="B122" s="14" t="s">
        <v>123</v>
      </c>
      <c r="C122" s="55">
        <v>0</v>
      </c>
      <c r="D122" s="55">
        <v>0</v>
      </c>
      <c r="E122" s="55">
        <v>0</v>
      </c>
      <c r="F122" s="55">
        <v>0</v>
      </c>
      <c r="G122" s="55">
        <v>0</v>
      </c>
      <c r="H122" s="55">
        <v>0</v>
      </c>
      <c r="I122" s="55">
        <v>0</v>
      </c>
      <c r="J122" s="55">
        <v>0</v>
      </c>
      <c r="K122" s="55">
        <v>0</v>
      </c>
      <c r="L122" s="55">
        <v>0</v>
      </c>
      <c r="M122" s="55">
        <v>0</v>
      </c>
      <c r="N122" s="55">
        <v>0</v>
      </c>
      <c r="O122" s="55">
        <v>0</v>
      </c>
      <c r="P122" s="55">
        <v>0</v>
      </c>
      <c r="Q122" s="55">
        <v>0</v>
      </c>
      <c r="R122" s="55">
        <v>0</v>
      </c>
      <c r="S122" s="55">
        <v>0</v>
      </c>
      <c r="T122" s="55">
        <v>0</v>
      </c>
      <c r="U122" s="55">
        <v>0</v>
      </c>
      <c r="V122" s="55">
        <v>0</v>
      </c>
      <c r="W122" s="55">
        <v>0</v>
      </c>
      <c r="X122" s="55">
        <v>0</v>
      </c>
      <c r="Y122" s="55">
        <v>0</v>
      </c>
      <c r="Z122" s="55">
        <v>0</v>
      </c>
      <c r="AA122" s="55">
        <v>0</v>
      </c>
      <c r="AB122" s="55">
        <v>0</v>
      </c>
      <c r="AC122" s="55">
        <v>0</v>
      </c>
      <c r="AD122" s="55">
        <v>0</v>
      </c>
      <c r="AE122" s="55">
        <v>0</v>
      </c>
      <c r="AF122" s="55">
        <v>0</v>
      </c>
      <c r="AG122" s="55">
        <v>0</v>
      </c>
      <c r="AH122" s="55">
        <v>0</v>
      </c>
    </row>
    <row r="123" spans="2:34" ht="15" thickBot="1" x14ac:dyDescent="0.4">
      <c r="B123" s="14" t="s">
        <v>124</v>
      </c>
      <c r="C123" s="55">
        <v>0</v>
      </c>
      <c r="D123" s="55">
        <v>0</v>
      </c>
      <c r="E123" s="55">
        <v>0</v>
      </c>
      <c r="F123" s="55">
        <v>5.4440000000000001E-3</v>
      </c>
      <c r="G123" s="55">
        <v>1.2232E-2</v>
      </c>
      <c r="H123" s="55">
        <v>2.0375999999999998E-2</v>
      </c>
      <c r="I123" s="55">
        <v>2.9856000000000001E-2</v>
      </c>
      <c r="J123" s="55">
        <v>4.07E-2</v>
      </c>
      <c r="K123" s="55">
        <v>5.2895999999999999E-2</v>
      </c>
      <c r="L123" s="55">
        <v>6.6416000000000003E-2</v>
      </c>
      <c r="M123" s="55">
        <v>8.1311999999999995E-2</v>
      </c>
      <c r="N123" s="55">
        <v>9.7524E-2</v>
      </c>
      <c r="O123" s="55">
        <v>0.11508</v>
      </c>
      <c r="P123" s="55">
        <v>0.134024</v>
      </c>
      <c r="Q123" s="55">
        <v>0.15427199999999999</v>
      </c>
      <c r="R123" s="55">
        <v>0.17591599999999999</v>
      </c>
      <c r="S123" s="55">
        <v>0.198856</v>
      </c>
      <c r="T123" s="55">
        <v>0.22314000000000001</v>
      </c>
      <c r="U123" s="55">
        <v>0.24876799999999999</v>
      </c>
      <c r="V123" s="55">
        <v>0.275808</v>
      </c>
      <c r="W123" s="55">
        <v>0.30412800000000001</v>
      </c>
      <c r="X123" s="55">
        <v>0.33379199999999998</v>
      </c>
      <c r="Y123" s="55">
        <v>0.36480000000000001</v>
      </c>
      <c r="Z123" s="55">
        <v>0.39715200000000001</v>
      </c>
      <c r="AA123" s="55">
        <v>0.43084800000000001</v>
      </c>
      <c r="AB123" s="55">
        <v>0.46588800000000002</v>
      </c>
      <c r="AC123" s="55">
        <v>0.50227200000000005</v>
      </c>
      <c r="AD123" s="55">
        <v>0.54</v>
      </c>
      <c r="AE123" s="55">
        <v>0.54</v>
      </c>
      <c r="AF123" s="55">
        <v>0.54</v>
      </c>
      <c r="AG123" s="55">
        <v>0.54</v>
      </c>
      <c r="AH123" s="55">
        <v>0.54</v>
      </c>
    </row>
    <row r="124" spans="2:34" ht="15" thickBot="1" x14ac:dyDescent="0.4">
      <c r="B124" s="14" t="s">
        <v>125</v>
      </c>
      <c r="C124" s="55">
        <v>0.75770000000000004</v>
      </c>
      <c r="D124" s="55">
        <v>0.73009999999999997</v>
      </c>
      <c r="E124" s="55">
        <v>0.70240000000000002</v>
      </c>
      <c r="F124" s="55">
        <v>0.67479999999999996</v>
      </c>
      <c r="G124" s="55">
        <v>0.64710000000000001</v>
      </c>
      <c r="H124" s="55">
        <v>0.60950000000000004</v>
      </c>
      <c r="I124" s="55">
        <v>0.56699999999999995</v>
      </c>
      <c r="J124" s="55">
        <v>0.52459999999999996</v>
      </c>
      <c r="K124" s="55">
        <v>0.51</v>
      </c>
      <c r="L124" s="55">
        <v>0.49540000000000001</v>
      </c>
      <c r="M124" s="55">
        <v>0.48089999999999999</v>
      </c>
      <c r="N124" s="55">
        <v>0.46629999999999999</v>
      </c>
      <c r="O124" s="55">
        <v>0.45169999999999999</v>
      </c>
      <c r="P124" s="55">
        <v>0.43709999999999999</v>
      </c>
      <c r="Q124" s="55">
        <v>0.42249999999999999</v>
      </c>
      <c r="R124" s="55">
        <v>0.40799999999999997</v>
      </c>
      <c r="S124" s="55">
        <v>0.39340000000000003</v>
      </c>
      <c r="T124" s="55">
        <v>0.37880000000000003</v>
      </c>
      <c r="U124" s="55">
        <v>0.36420000000000002</v>
      </c>
      <c r="V124" s="55">
        <v>0.34960000000000002</v>
      </c>
      <c r="W124" s="55">
        <v>0.33500000000000002</v>
      </c>
      <c r="X124" s="55">
        <v>0.32050000000000001</v>
      </c>
      <c r="Y124" s="55">
        <v>0.30590000000000001</v>
      </c>
      <c r="Z124" s="55">
        <v>0.2913</v>
      </c>
      <c r="AA124" s="55">
        <v>0.2767</v>
      </c>
      <c r="AB124" s="55">
        <v>0.2621</v>
      </c>
      <c r="AC124" s="55">
        <v>0.24759999999999999</v>
      </c>
      <c r="AD124" s="55">
        <v>0.23300000000000001</v>
      </c>
      <c r="AE124" s="55">
        <v>0.23300000000000001</v>
      </c>
      <c r="AF124" s="55">
        <v>0.23300000000000001</v>
      </c>
      <c r="AG124" s="55">
        <v>0.23300000000000001</v>
      </c>
      <c r="AH124" s="55">
        <v>0.23300000000000001</v>
      </c>
    </row>
    <row r="125" spans="2:34" ht="15" thickBot="1" x14ac:dyDescent="0.4">
      <c r="B125" s="14" t="s">
        <v>126</v>
      </c>
      <c r="C125" s="55">
        <v>3.4000000000000002E-2</v>
      </c>
      <c r="D125" s="55">
        <v>4.0500000000000001E-2</v>
      </c>
      <c r="E125" s="55">
        <v>4.7100000000000003E-2</v>
      </c>
      <c r="F125" s="55">
        <v>5.1552000000000001E-2</v>
      </c>
      <c r="G125" s="55">
        <v>5.5475999999999998E-2</v>
      </c>
      <c r="H125" s="55">
        <v>5.8872000000000001E-2</v>
      </c>
      <c r="I125" s="55">
        <v>6.1740000000000003E-2</v>
      </c>
      <c r="J125" s="55">
        <v>6.4079999999999998E-2</v>
      </c>
      <c r="K125" s="55">
        <v>6.5892000000000006E-2</v>
      </c>
      <c r="L125" s="55">
        <v>6.7176E-2</v>
      </c>
      <c r="M125" s="55">
        <v>6.7932000000000006E-2</v>
      </c>
      <c r="N125" s="55">
        <v>6.8159999999999998E-2</v>
      </c>
      <c r="O125" s="55">
        <v>6.7799999999999999E-2</v>
      </c>
      <c r="P125" s="55">
        <v>6.6975999999999994E-2</v>
      </c>
      <c r="Q125" s="55">
        <v>6.5624000000000002E-2</v>
      </c>
      <c r="R125" s="55">
        <v>6.3743999999999995E-2</v>
      </c>
      <c r="S125" s="55">
        <v>6.1336000000000002E-2</v>
      </c>
      <c r="T125" s="55">
        <v>5.8400000000000001E-2</v>
      </c>
      <c r="U125" s="55">
        <v>5.4935999999999999E-2</v>
      </c>
      <c r="V125" s="55">
        <v>5.0944000000000003E-2</v>
      </c>
      <c r="W125" s="55">
        <v>4.6424E-2</v>
      </c>
      <c r="X125" s="55">
        <v>4.1376000000000003E-2</v>
      </c>
      <c r="Y125" s="55">
        <v>3.5799999999999998E-2</v>
      </c>
      <c r="Z125" s="55">
        <v>2.9680000000000002E-2</v>
      </c>
      <c r="AA125" s="55">
        <v>2.3052E-2</v>
      </c>
      <c r="AB125" s="55">
        <v>1.5896E-2</v>
      </c>
      <c r="AC125" s="55">
        <v>8.2120000000000005E-3</v>
      </c>
      <c r="AD125" s="55">
        <v>0</v>
      </c>
      <c r="AE125" s="55">
        <v>0</v>
      </c>
      <c r="AF125" s="55">
        <v>0</v>
      </c>
      <c r="AG125" s="55">
        <v>0</v>
      </c>
      <c r="AH125" s="55">
        <v>0</v>
      </c>
    </row>
    <row r="126" spans="2:34" ht="15" thickBot="1" x14ac:dyDescent="0.4">
      <c r="B126" s="14" t="s">
        <v>127</v>
      </c>
      <c r="C126" s="55">
        <v>0.1</v>
      </c>
      <c r="D126" s="55">
        <v>0.1</v>
      </c>
      <c r="E126" s="55">
        <v>0.1</v>
      </c>
      <c r="F126" s="55">
        <v>0.1</v>
      </c>
      <c r="G126" s="55">
        <v>0.1</v>
      </c>
      <c r="H126" s="55">
        <v>0.1</v>
      </c>
      <c r="I126" s="55">
        <v>0.1</v>
      </c>
      <c r="J126" s="55">
        <v>0.1</v>
      </c>
      <c r="K126" s="55">
        <v>0.1</v>
      </c>
      <c r="L126" s="55">
        <v>0.1</v>
      </c>
      <c r="M126" s="55">
        <v>0.1</v>
      </c>
      <c r="N126" s="55">
        <v>0.1</v>
      </c>
      <c r="O126" s="55">
        <v>0.1</v>
      </c>
      <c r="P126" s="55">
        <v>0.1</v>
      </c>
      <c r="Q126" s="55">
        <v>0.1</v>
      </c>
      <c r="R126" s="55">
        <v>0.1</v>
      </c>
      <c r="S126" s="55">
        <v>0.1</v>
      </c>
      <c r="T126" s="55">
        <v>0.1</v>
      </c>
      <c r="U126" s="55">
        <v>0.1</v>
      </c>
      <c r="V126" s="55">
        <v>0.1</v>
      </c>
      <c r="W126" s="55">
        <v>0.1</v>
      </c>
      <c r="X126" s="55">
        <v>0.1</v>
      </c>
      <c r="Y126" s="55">
        <v>0.1</v>
      </c>
      <c r="Z126" s="55">
        <v>0.1</v>
      </c>
      <c r="AA126" s="55">
        <v>0.1</v>
      </c>
      <c r="AB126" s="55">
        <v>0.1</v>
      </c>
      <c r="AC126" s="55">
        <v>0.1</v>
      </c>
      <c r="AD126" s="55">
        <v>0.1</v>
      </c>
      <c r="AE126" s="55">
        <v>0.1</v>
      </c>
      <c r="AF126" s="55">
        <v>0.1</v>
      </c>
      <c r="AG126" s="55">
        <v>0.1</v>
      </c>
      <c r="AH126" s="55">
        <v>0.1</v>
      </c>
    </row>
    <row r="127" spans="2:34" ht="15" thickBot="1" x14ac:dyDescent="0.4">
      <c r="B127" s="14" t="s">
        <v>128</v>
      </c>
      <c r="C127" s="55">
        <v>0.10829999999999999</v>
      </c>
      <c r="D127" s="55">
        <v>0.12939999999999999</v>
      </c>
      <c r="E127" s="55">
        <v>0.15040000000000001</v>
      </c>
      <c r="F127" s="55">
        <v>0.17150000000000001</v>
      </c>
      <c r="G127" s="55">
        <v>0.19259999999999999</v>
      </c>
      <c r="H127" s="55">
        <v>0.21360000000000001</v>
      </c>
      <c r="I127" s="55">
        <v>0.23469999999999999</v>
      </c>
      <c r="J127" s="55">
        <v>0.25580000000000003</v>
      </c>
      <c r="K127" s="55">
        <v>0.23655000000000001</v>
      </c>
      <c r="L127" s="55">
        <v>0.21798000000000001</v>
      </c>
      <c r="M127" s="55">
        <v>0.20008999999999999</v>
      </c>
      <c r="N127" s="55">
        <v>0.18287999999999999</v>
      </c>
      <c r="O127" s="55">
        <v>0.16635</v>
      </c>
      <c r="P127" s="55">
        <v>0.15049999999999999</v>
      </c>
      <c r="Q127" s="55">
        <v>0.13533000000000001</v>
      </c>
      <c r="R127" s="55">
        <v>0.12089999999999999</v>
      </c>
      <c r="S127" s="55">
        <v>0.107085</v>
      </c>
      <c r="T127" s="55">
        <v>9.3950000000000006E-2</v>
      </c>
      <c r="U127" s="55">
        <v>8.1494999999999998E-2</v>
      </c>
      <c r="V127" s="55">
        <v>6.9720000000000004E-2</v>
      </c>
      <c r="W127" s="55">
        <v>5.8624999999999997E-2</v>
      </c>
      <c r="X127" s="55">
        <v>4.8210000000000003E-2</v>
      </c>
      <c r="Y127" s="55">
        <v>3.8475000000000002E-2</v>
      </c>
      <c r="Z127" s="55">
        <v>2.9440000000000001E-2</v>
      </c>
      <c r="AA127" s="55">
        <v>2.1059999999999999E-2</v>
      </c>
      <c r="AB127" s="55">
        <v>1.336E-2</v>
      </c>
      <c r="AC127" s="55">
        <v>6.3400000000000001E-3</v>
      </c>
      <c r="AD127" s="55">
        <v>0</v>
      </c>
      <c r="AE127" s="55">
        <v>0</v>
      </c>
      <c r="AF127" s="55">
        <v>0</v>
      </c>
      <c r="AG127" s="55">
        <v>0</v>
      </c>
      <c r="AH127" s="55">
        <v>0</v>
      </c>
    </row>
    <row r="128" spans="2:34" ht="15" thickBot="1" x14ac:dyDescent="0.4">
      <c r="B128" s="14" t="s">
        <v>129</v>
      </c>
      <c r="C128" s="55">
        <v>0</v>
      </c>
      <c r="D128" s="55">
        <v>0</v>
      </c>
      <c r="E128" s="55">
        <v>0</v>
      </c>
      <c r="F128" s="55">
        <v>2.1480000000000002E-3</v>
      </c>
      <c r="G128" s="55">
        <v>4.8240000000000002E-3</v>
      </c>
      <c r="H128" s="55">
        <v>8.0280000000000004E-3</v>
      </c>
      <c r="I128" s="55">
        <v>1.176E-2</v>
      </c>
      <c r="J128" s="55">
        <v>1.602E-2</v>
      </c>
      <c r="K128" s="55">
        <v>3.3258000000000003E-2</v>
      </c>
      <c r="L128" s="55">
        <v>5.0344E-2</v>
      </c>
      <c r="M128" s="55">
        <v>6.7278000000000004E-2</v>
      </c>
      <c r="N128" s="55">
        <v>8.4059999999999996E-2</v>
      </c>
      <c r="O128" s="55">
        <v>0.10065</v>
      </c>
      <c r="P128" s="55">
        <v>0.11712400000000001</v>
      </c>
      <c r="Q128" s="55">
        <v>0.13344600000000001</v>
      </c>
      <c r="R128" s="55">
        <v>0.14965600000000001</v>
      </c>
      <c r="S128" s="55">
        <v>0.16567899999999999</v>
      </c>
      <c r="T128" s="55">
        <v>0.18154999999999999</v>
      </c>
      <c r="U128" s="55">
        <v>0.197269</v>
      </c>
      <c r="V128" s="55">
        <v>0.212836</v>
      </c>
      <c r="W128" s="55">
        <v>0.22825100000000001</v>
      </c>
      <c r="X128" s="55">
        <v>0.24351400000000001</v>
      </c>
      <c r="Y128" s="55">
        <v>0.25862499999999999</v>
      </c>
      <c r="Z128" s="55">
        <v>0.27357999999999999</v>
      </c>
      <c r="AA128" s="55">
        <v>0.28838799999999998</v>
      </c>
      <c r="AB128" s="55">
        <v>0.30304399999999998</v>
      </c>
      <c r="AC128" s="55">
        <v>0.317548</v>
      </c>
      <c r="AD128" s="55">
        <v>0.33189999999999997</v>
      </c>
      <c r="AE128" s="55">
        <v>0.33189999999999997</v>
      </c>
      <c r="AF128" s="55">
        <v>0.33189999999999997</v>
      </c>
      <c r="AG128" s="55">
        <v>0.33189999999999997</v>
      </c>
      <c r="AH128" s="55">
        <v>0.33189999999999997</v>
      </c>
    </row>
    <row r="129" spans="2:34" ht="15" thickBot="1" x14ac:dyDescent="0.4">
      <c r="B129" s="14" t="s">
        <v>130</v>
      </c>
      <c r="C129" s="55">
        <v>0</v>
      </c>
      <c r="D129" s="55">
        <v>0</v>
      </c>
      <c r="E129" s="55">
        <v>0</v>
      </c>
      <c r="F129" s="55">
        <v>0</v>
      </c>
      <c r="G129" s="55">
        <v>0</v>
      </c>
      <c r="H129" s="55">
        <v>5.0000000000000001E-3</v>
      </c>
      <c r="I129" s="55">
        <v>1.24E-2</v>
      </c>
      <c r="J129" s="55">
        <v>1.9800000000000002E-2</v>
      </c>
      <c r="K129" s="55">
        <v>2.7199999999999998E-2</v>
      </c>
      <c r="L129" s="55">
        <v>3.4599999999999999E-2</v>
      </c>
      <c r="M129" s="55">
        <v>4.19E-2</v>
      </c>
      <c r="N129" s="55">
        <v>4.9299999999999997E-2</v>
      </c>
      <c r="O129" s="55">
        <v>5.67E-2</v>
      </c>
      <c r="P129" s="55">
        <v>6.4100000000000004E-2</v>
      </c>
      <c r="Q129" s="55">
        <v>7.1499999999999994E-2</v>
      </c>
      <c r="R129" s="55">
        <v>7.8899999999999998E-2</v>
      </c>
      <c r="S129" s="55">
        <v>8.6300000000000002E-2</v>
      </c>
      <c r="T129" s="55">
        <v>9.3700000000000006E-2</v>
      </c>
      <c r="U129" s="55">
        <v>0.1011</v>
      </c>
      <c r="V129" s="55">
        <v>0.1084</v>
      </c>
      <c r="W129" s="55">
        <v>0.1158</v>
      </c>
      <c r="X129" s="55">
        <v>0.1232</v>
      </c>
      <c r="Y129" s="55">
        <v>0.13059999999999999</v>
      </c>
      <c r="Z129" s="55">
        <v>0.13800000000000001</v>
      </c>
      <c r="AA129" s="55">
        <v>0.1454</v>
      </c>
      <c r="AB129" s="55">
        <v>0.15279999999999999</v>
      </c>
      <c r="AC129" s="55">
        <v>0.16020000000000001</v>
      </c>
      <c r="AD129" s="55">
        <v>0.1676</v>
      </c>
      <c r="AE129" s="55">
        <v>0.1676</v>
      </c>
      <c r="AF129" s="55">
        <v>0.1676</v>
      </c>
      <c r="AG129" s="55">
        <v>0.1676</v>
      </c>
      <c r="AH129" s="55">
        <v>0.1676</v>
      </c>
    </row>
    <row r="130" spans="2:34" ht="15" thickBot="1" x14ac:dyDescent="0.4">
      <c r="B130" s="14" t="s">
        <v>131</v>
      </c>
      <c r="C130" s="55">
        <v>0</v>
      </c>
      <c r="D130" s="55">
        <v>0</v>
      </c>
      <c r="E130" s="55">
        <v>0</v>
      </c>
      <c r="F130" s="55">
        <v>0</v>
      </c>
      <c r="G130" s="55">
        <v>0</v>
      </c>
      <c r="H130" s="55">
        <v>5.0000000000000001E-3</v>
      </c>
      <c r="I130" s="55">
        <v>1.24E-2</v>
      </c>
      <c r="J130" s="55">
        <v>1.9800000000000002E-2</v>
      </c>
      <c r="K130" s="55">
        <v>2.7199999999999998E-2</v>
      </c>
      <c r="L130" s="55">
        <v>3.4599999999999999E-2</v>
      </c>
      <c r="M130" s="55">
        <v>4.19E-2</v>
      </c>
      <c r="N130" s="55">
        <v>4.9299999999999997E-2</v>
      </c>
      <c r="O130" s="55">
        <v>5.67E-2</v>
      </c>
      <c r="P130" s="55">
        <v>6.4100000000000004E-2</v>
      </c>
      <c r="Q130" s="55">
        <v>7.1499999999999994E-2</v>
      </c>
      <c r="R130" s="55">
        <v>7.8899999999999998E-2</v>
      </c>
      <c r="S130" s="55">
        <v>8.6300000000000002E-2</v>
      </c>
      <c r="T130" s="55">
        <v>9.3700000000000006E-2</v>
      </c>
      <c r="U130" s="55">
        <v>0.1011</v>
      </c>
      <c r="V130" s="55">
        <v>0.1084</v>
      </c>
      <c r="W130" s="55">
        <v>0.1158</v>
      </c>
      <c r="X130" s="55">
        <v>0.1232</v>
      </c>
      <c r="Y130" s="55">
        <v>0.13059999999999999</v>
      </c>
      <c r="Z130" s="55">
        <v>0.13800000000000001</v>
      </c>
      <c r="AA130" s="55">
        <v>0.1454</v>
      </c>
      <c r="AB130" s="55">
        <v>0.15279999999999999</v>
      </c>
      <c r="AC130" s="55">
        <v>0.16020000000000001</v>
      </c>
      <c r="AD130" s="55">
        <v>0.1676</v>
      </c>
      <c r="AE130" s="55">
        <v>0.1676</v>
      </c>
      <c r="AF130" s="55">
        <v>0.1676</v>
      </c>
      <c r="AG130" s="55">
        <v>0.1676</v>
      </c>
      <c r="AH130" s="55">
        <v>0.1676</v>
      </c>
    </row>
    <row r="133" spans="2:34" ht="14.5" thickBot="1" x14ac:dyDescent="0.35">
      <c r="B133" s="11" t="s">
        <v>105</v>
      </c>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row>
    <row r="134" spans="2:34" ht="14.5" thickBot="1" x14ac:dyDescent="0.35">
      <c r="B134" s="11" t="s">
        <v>59</v>
      </c>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row>
    <row r="135" spans="2:34" ht="14.5" thickBot="1" x14ac:dyDescent="0.3">
      <c r="B135" s="13"/>
      <c r="C135" s="13" t="s">
        <v>62</v>
      </c>
      <c r="D135" s="13" t="s">
        <v>63</v>
      </c>
      <c r="E135" s="13" t="s">
        <v>64</v>
      </c>
      <c r="F135" s="13" t="s">
        <v>65</v>
      </c>
      <c r="G135" s="13" t="s">
        <v>66</v>
      </c>
      <c r="H135" s="13" t="s">
        <v>67</v>
      </c>
      <c r="I135" s="13" t="s">
        <v>68</v>
      </c>
      <c r="J135" s="13" t="s">
        <v>69</v>
      </c>
      <c r="K135" s="13" t="s">
        <v>70</v>
      </c>
      <c r="L135" s="13" t="s">
        <v>71</v>
      </c>
      <c r="M135" s="13" t="s">
        <v>72</v>
      </c>
      <c r="N135" s="13" t="s">
        <v>73</v>
      </c>
      <c r="O135" s="13" t="s">
        <v>74</v>
      </c>
      <c r="P135" s="13" t="s">
        <v>75</v>
      </c>
      <c r="Q135" s="13" t="s">
        <v>76</v>
      </c>
      <c r="R135" s="13" t="s">
        <v>77</v>
      </c>
      <c r="S135" s="13" t="s">
        <v>78</v>
      </c>
      <c r="T135" s="13" t="s">
        <v>79</v>
      </c>
      <c r="U135" s="13" t="s">
        <v>80</v>
      </c>
      <c r="V135" s="13" t="s">
        <v>81</v>
      </c>
      <c r="W135" s="13" t="s">
        <v>82</v>
      </c>
      <c r="X135" s="13" t="s">
        <v>83</v>
      </c>
      <c r="Y135" s="13" t="s">
        <v>84</v>
      </c>
      <c r="Z135" s="13" t="s">
        <v>85</v>
      </c>
      <c r="AA135" s="13" t="s">
        <v>86</v>
      </c>
      <c r="AB135" s="13" t="s">
        <v>87</v>
      </c>
      <c r="AC135" s="13" t="s">
        <v>88</v>
      </c>
      <c r="AD135" s="13" t="s">
        <v>89</v>
      </c>
      <c r="AE135" s="13" t="s">
        <v>90</v>
      </c>
      <c r="AF135" s="13" t="s">
        <v>91</v>
      </c>
      <c r="AG135" s="13" t="s">
        <v>92</v>
      </c>
      <c r="AH135" s="13" t="s">
        <v>93</v>
      </c>
    </row>
    <row r="136" spans="2:34" ht="15" thickBot="1" x14ac:dyDescent="0.4">
      <c r="B136" s="14" t="s">
        <v>115</v>
      </c>
      <c r="C136" s="55">
        <v>0.85699999999999998</v>
      </c>
      <c r="D136" s="55">
        <v>0.84860000000000002</v>
      </c>
      <c r="E136" s="55">
        <v>0.84019999999999995</v>
      </c>
      <c r="F136" s="55">
        <v>0.83179999999999998</v>
      </c>
      <c r="G136" s="55">
        <v>0.82330000000000003</v>
      </c>
      <c r="H136" s="55">
        <v>0.81489999999999996</v>
      </c>
      <c r="I136" s="55">
        <v>0.80649999999999999</v>
      </c>
      <c r="J136" s="55">
        <v>0.79810000000000003</v>
      </c>
      <c r="K136" s="55">
        <v>0.78969999999999996</v>
      </c>
      <c r="L136" s="55">
        <v>0.78129999999999999</v>
      </c>
      <c r="M136" s="55">
        <v>0.77290000000000003</v>
      </c>
      <c r="N136" s="55">
        <v>0.76449999999999996</v>
      </c>
      <c r="O136" s="55">
        <v>0.75609999999999999</v>
      </c>
      <c r="P136" s="55">
        <v>0.74770000000000003</v>
      </c>
      <c r="Q136" s="55">
        <v>0.73929999999999996</v>
      </c>
      <c r="R136" s="55">
        <v>0.73089999999999999</v>
      </c>
      <c r="S136" s="55">
        <v>0.72250000000000003</v>
      </c>
      <c r="T136" s="55">
        <v>0.71409999999999996</v>
      </c>
      <c r="U136" s="55">
        <v>0.70569999999999999</v>
      </c>
      <c r="V136" s="55">
        <v>0.69730000000000003</v>
      </c>
      <c r="W136" s="55">
        <v>0.68879999999999997</v>
      </c>
      <c r="X136" s="55">
        <v>0.6804</v>
      </c>
      <c r="Y136" s="55">
        <v>0.67200000000000004</v>
      </c>
      <c r="Z136" s="55">
        <v>0.66359999999999997</v>
      </c>
      <c r="AA136" s="55">
        <v>0.6552</v>
      </c>
      <c r="AB136" s="55">
        <v>0.64680000000000004</v>
      </c>
      <c r="AC136" s="55">
        <v>0.63839999999999997</v>
      </c>
      <c r="AD136" s="55">
        <v>0.63</v>
      </c>
      <c r="AE136" s="55">
        <v>0.63</v>
      </c>
      <c r="AF136" s="55">
        <v>0.63</v>
      </c>
      <c r="AG136" s="55">
        <v>0.63</v>
      </c>
      <c r="AH136" s="55">
        <v>0.63</v>
      </c>
    </row>
    <row r="137" spans="2:34" ht="15" thickBot="1" x14ac:dyDescent="0.4">
      <c r="B137" s="14" t="s">
        <v>116</v>
      </c>
      <c r="C137" s="55">
        <v>4.2999999999999997E-2</v>
      </c>
      <c r="D137" s="55">
        <v>5.1400000000000001E-2</v>
      </c>
      <c r="E137" s="55">
        <v>5.9799999999999999E-2</v>
      </c>
      <c r="F137" s="55">
        <v>6.83E-2</v>
      </c>
      <c r="G137" s="55">
        <v>7.6700000000000004E-2</v>
      </c>
      <c r="H137" s="55">
        <v>8.5099999999999995E-2</v>
      </c>
      <c r="I137" s="55">
        <v>9.35E-2</v>
      </c>
      <c r="J137" s="55">
        <v>0.1019</v>
      </c>
      <c r="K137" s="55">
        <v>0.1103</v>
      </c>
      <c r="L137" s="55">
        <v>0.1187</v>
      </c>
      <c r="M137" s="55">
        <v>0.12709999999999999</v>
      </c>
      <c r="N137" s="55">
        <v>0.13550000000000001</v>
      </c>
      <c r="O137" s="55">
        <v>0.1439</v>
      </c>
      <c r="P137" s="55">
        <v>0.15229999999999999</v>
      </c>
      <c r="Q137" s="55">
        <v>0.16070000000000001</v>
      </c>
      <c r="R137" s="55">
        <v>0.1691</v>
      </c>
      <c r="S137" s="55">
        <v>0.17749999999999999</v>
      </c>
      <c r="T137" s="55">
        <v>0.18590000000000001</v>
      </c>
      <c r="U137" s="55">
        <v>0.1943</v>
      </c>
      <c r="V137" s="55">
        <v>0.20280000000000001</v>
      </c>
      <c r="W137" s="55">
        <v>0.2112</v>
      </c>
      <c r="X137" s="55">
        <v>0.21959999999999999</v>
      </c>
      <c r="Y137" s="55">
        <v>0.22800000000000001</v>
      </c>
      <c r="Z137" s="55">
        <v>0.2364</v>
      </c>
      <c r="AA137" s="55">
        <v>0.24479999999999999</v>
      </c>
      <c r="AB137" s="55">
        <v>0.25319999999999998</v>
      </c>
      <c r="AC137" s="55">
        <v>0.2616</v>
      </c>
      <c r="AD137" s="55">
        <v>0.27</v>
      </c>
      <c r="AE137" s="55">
        <v>0.27</v>
      </c>
      <c r="AF137" s="55">
        <v>0.27</v>
      </c>
      <c r="AG137" s="55">
        <v>0.27</v>
      </c>
      <c r="AH137" s="55">
        <v>0.27</v>
      </c>
    </row>
    <row r="138" spans="2:34" ht="15" thickBot="1" x14ac:dyDescent="0.4">
      <c r="B138" s="14" t="s">
        <v>117</v>
      </c>
      <c r="C138" s="55">
        <v>0.1</v>
      </c>
      <c r="D138" s="55">
        <v>0.1</v>
      </c>
      <c r="E138" s="55">
        <v>0.1</v>
      </c>
      <c r="F138" s="55">
        <v>0.1</v>
      </c>
      <c r="G138" s="55">
        <v>0.1</v>
      </c>
      <c r="H138" s="55">
        <v>0.1</v>
      </c>
      <c r="I138" s="55">
        <v>0.1</v>
      </c>
      <c r="J138" s="55">
        <v>0.1</v>
      </c>
      <c r="K138" s="55">
        <v>0.1</v>
      </c>
      <c r="L138" s="55">
        <v>0.1</v>
      </c>
      <c r="M138" s="55">
        <v>0.1</v>
      </c>
      <c r="N138" s="55">
        <v>0.1</v>
      </c>
      <c r="O138" s="55">
        <v>0.1</v>
      </c>
      <c r="P138" s="55">
        <v>0.1</v>
      </c>
      <c r="Q138" s="55">
        <v>0.1</v>
      </c>
      <c r="R138" s="55">
        <v>0.1</v>
      </c>
      <c r="S138" s="55">
        <v>0.1</v>
      </c>
      <c r="T138" s="55">
        <v>0.1</v>
      </c>
      <c r="U138" s="55">
        <v>0.1</v>
      </c>
      <c r="V138" s="55">
        <v>0.1</v>
      </c>
      <c r="W138" s="55">
        <v>0.1</v>
      </c>
      <c r="X138" s="55">
        <v>0.1</v>
      </c>
      <c r="Y138" s="55">
        <v>0.1</v>
      </c>
      <c r="Z138" s="55">
        <v>0.1</v>
      </c>
      <c r="AA138" s="55">
        <v>0.1</v>
      </c>
      <c r="AB138" s="55">
        <v>0.1</v>
      </c>
      <c r="AC138" s="55">
        <v>0.1</v>
      </c>
      <c r="AD138" s="55">
        <v>0.1</v>
      </c>
      <c r="AE138" s="55">
        <v>0.1</v>
      </c>
      <c r="AF138" s="55">
        <v>0.1</v>
      </c>
      <c r="AG138" s="55">
        <v>0.1</v>
      </c>
      <c r="AH138" s="55">
        <v>0.1</v>
      </c>
    </row>
    <row r="139" spans="2:34" ht="15" thickBot="1" x14ac:dyDescent="0.4">
      <c r="B139" s="14" t="s">
        <v>118</v>
      </c>
      <c r="C139" s="55">
        <v>0</v>
      </c>
      <c r="D139" s="55">
        <v>0</v>
      </c>
      <c r="E139" s="55">
        <v>0</v>
      </c>
      <c r="F139" s="55">
        <v>0</v>
      </c>
      <c r="G139" s="55">
        <v>0</v>
      </c>
      <c r="H139" s="55">
        <v>0</v>
      </c>
      <c r="I139" s="55">
        <v>0</v>
      </c>
      <c r="J139" s="55">
        <v>0</v>
      </c>
      <c r="K139" s="55">
        <v>0</v>
      </c>
      <c r="L139" s="55">
        <v>0</v>
      </c>
      <c r="M139" s="55">
        <v>0</v>
      </c>
      <c r="N139" s="55">
        <v>0</v>
      </c>
      <c r="O139" s="55">
        <v>0</v>
      </c>
      <c r="P139" s="55">
        <v>0</v>
      </c>
      <c r="Q139" s="55">
        <v>0</v>
      </c>
      <c r="R139" s="55">
        <v>0</v>
      </c>
      <c r="S139" s="55">
        <v>0</v>
      </c>
      <c r="T139" s="55">
        <v>0</v>
      </c>
      <c r="U139" s="55">
        <v>0</v>
      </c>
      <c r="V139" s="55">
        <v>0</v>
      </c>
      <c r="W139" s="55">
        <v>0</v>
      </c>
      <c r="X139" s="55">
        <v>0</v>
      </c>
      <c r="Y139" s="55">
        <v>0</v>
      </c>
      <c r="Z139" s="55">
        <v>0</v>
      </c>
      <c r="AA139" s="55">
        <v>0</v>
      </c>
      <c r="AB139" s="55">
        <v>0</v>
      </c>
      <c r="AC139" s="55">
        <v>0</v>
      </c>
      <c r="AD139" s="55">
        <v>0</v>
      </c>
      <c r="AE139" s="55">
        <v>0</v>
      </c>
      <c r="AF139" s="55">
        <v>0</v>
      </c>
      <c r="AG139" s="55">
        <v>0</v>
      </c>
      <c r="AH139" s="55">
        <v>0</v>
      </c>
    </row>
    <row r="140" spans="2:34" ht="15" thickBot="1" x14ac:dyDescent="0.4">
      <c r="B140" s="14" t="s">
        <v>119</v>
      </c>
      <c r="C140" s="55">
        <v>0</v>
      </c>
      <c r="D140" s="55">
        <v>0</v>
      </c>
      <c r="E140" s="55">
        <v>0</v>
      </c>
      <c r="F140" s="55">
        <v>0</v>
      </c>
      <c r="G140" s="55">
        <v>0</v>
      </c>
      <c r="H140" s="55">
        <v>0</v>
      </c>
      <c r="I140" s="55">
        <v>0</v>
      </c>
      <c r="J140" s="55">
        <v>0</v>
      </c>
      <c r="K140" s="55">
        <v>0</v>
      </c>
      <c r="L140" s="55">
        <v>0</v>
      </c>
      <c r="M140" s="55">
        <v>0</v>
      </c>
      <c r="N140" s="55">
        <v>0</v>
      </c>
      <c r="O140" s="55">
        <v>0</v>
      </c>
      <c r="P140" s="55">
        <v>0</v>
      </c>
      <c r="Q140" s="55">
        <v>0</v>
      </c>
      <c r="R140" s="55">
        <v>0</v>
      </c>
      <c r="S140" s="55">
        <v>0</v>
      </c>
      <c r="T140" s="55">
        <v>0</v>
      </c>
      <c r="U140" s="55">
        <v>0</v>
      </c>
      <c r="V140" s="55">
        <v>0</v>
      </c>
      <c r="W140" s="55">
        <v>0</v>
      </c>
      <c r="X140" s="55">
        <v>0</v>
      </c>
      <c r="Y140" s="55">
        <v>0</v>
      </c>
      <c r="Z140" s="55">
        <v>0</v>
      </c>
      <c r="AA140" s="55">
        <v>0</v>
      </c>
      <c r="AB140" s="55">
        <v>0</v>
      </c>
      <c r="AC140" s="55">
        <v>0</v>
      </c>
      <c r="AD140" s="55">
        <v>0</v>
      </c>
      <c r="AE140" s="55">
        <v>0</v>
      </c>
      <c r="AF140" s="55">
        <v>0</v>
      </c>
      <c r="AG140" s="55">
        <v>0</v>
      </c>
      <c r="AH140" s="55">
        <v>0</v>
      </c>
    </row>
    <row r="141" spans="2:34" ht="15" thickBot="1" x14ac:dyDescent="0.4">
      <c r="B141" s="14" t="s">
        <v>120</v>
      </c>
      <c r="C141" s="55">
        <v>0.85699999999999998</v>
      </c>
      <c r="D141" s="55">
        <v>0.84860000000000002</v>
      </c>
      <c r="E141" s="55">
        <v>0.84019999999999995</v>
      </c>
      <c r="F141" s="55">
        <v>0.83179999999999998</v>
      </c>
      <c r="G141" s="55">
        <v>0.82330000000000003</v>
      </c>
      <c r="H141" s="55">
        <v>0.81489999999999996</v>
      </c>
      <c r="I141" s="55">
        <v>0.80649999999999999</v>
      </c>
      <c r="J141" s="55">
        <v>0.79810000000000003</v>
      </c>
      <c r="K141" s="55">
        <v>0.78969999999999996</v>
      </c>
      <c r="L141" s="55">
        <v>0.78129999999999999</v>
      </c>
      <c r="M141" s="55">
        <v>0.77290000000000003</v>
      </c>
      <c r="N141" s="55">
        <v>0.76449999999999996</v>
      </c>
      <c r="O141" s="55">
        <v>0.75609999999999999</v>
      </c>
      <c r="P141" s="55">
        <v>0.74770000000000003</v>
      </c>
      <c r="Q141" s="55">
        <v>0.73929999999999996</v>
      </c>
      <c r="R141" s="55">
        <v>0.73089999999999999</v>
      </c>
      <c r="S141" s="55">
        <v>0.72250000000000003</v>
      </c>
      <c r="T141" s="55">
        <v>0.71409999999999996</v>
      </c>
      <c r="U141" s="55">
        <v>0.70569999999999999</v>
      </c>
      <c r="V141" s="55">
        <v>0.69730000000000003</v>
      </c>
      <c r="W141" s="55">
        <v>0.68879999999999997</v>
      </c>
      <c r="X141" s="55">
        <v>0.6804</v>
      </c>
      <c r="Y141" s="55">
        <v>0.67200000000000004</v>
      </c>
      <c r="Z141" s="55">
        <v>0.66359999999999997</v>
      </c>
      <c r="AA141" s="55">
        <v>0.6552</v>
      </c>
      <c r="AB141" s="55">
        <v>0.64680000000000004</v>
      </c>
      <c r="AC141" s="55">
        <v>0.63839999999999997</v>
      </c>
      <c r="AD141" s="55">
        <v>0.63</v>
      </c>
      <c r="AE141" s="55">
        <v>0.63</v>
      </c>
      <c r="AF141" s="55">
        <v>0.63</v>
      </c>
      <c r="AG141" s="55">
        <v>0.63</v>
      </c>
      <c r="AH141" s="55">
        <v>0.63</v>
      </c>
    </row>
    <row r="142" spans="2:34" ht="15" thickBot="1" x14ac:dyDescent="0.4">
      <c r="B142" s="14" t="s">
        <v>121</v>
      </c>
      <c r="C142" s="55">
        <v>4.2999999999999997E-2</v>
      </c>
      <c r="D142" s="55">
        <v>5.1400000000000001E-2</v>
      </c>
      <c r="E142" s="55">
        <v>5.9799999999999999E-2</v>
      </c>
      <c r="F142" s="55">
        <v>6.83E-2</v>
      </c>
      <c r="G142" s="55">
        <v>7.6700000000000004E-2</v>
      </c>
      <c r="H142" s="55">
        <v>8.5099999999999995E-2</v>
      </c>
      <c r="I142" s="55">
        <v>9.35E-2</v>
      </c>
      <c r="J142" s="55">
        <v>0.1019</v>
      </c>
      <c r="K142" s="55">
        <v>0.1103</v>
      </c>
      <c r="L142" s="55">
        <v>0.1187</v>
      </c>
      <c r="M142" s="55">
        <v>0.12709999999999999</v>
      </c>
      <c r="N142" s="55">
        <v>0.13550000000000001</v>
      </c>
      <c r="O142" s="55">
        <v>0.1439</v>
      </c>
      <c r="P142" s="55">
        <v>0.15229999999999999</v>
      </c>
      <c r="Q142" s="55">
        <v>0.16070000000000001</v>
      </c>
      <c r="R142" s="55">
        <v>0.1691</v>
      </c>
      <c r="S142" s="55">
        <v>0.17749999999999999</v>
      </c>
      <c r="T142" s="55">
        <v>0.18590000000000001</v>
      </c>
      <c r="U142" s="55">
        <v>0.1943</v>
      </c>
      <c r="V142" s="55">
        <v>0.20280000000000001</v>
      </c>
      <c r="W142" s="55">
        <v>0.2112</v>
      </c>
      <c r="X142" s="55">
        <v>0.21959999999999999</v>
      </c>
      <c r="Y142" s="55">
        <v>0.22800000000000001</v>
      </c>
      <c r="Z142" s="55">
        <v>0.2364</v>
      </c>
      <c r="AA142" s="55">
        <v>0.24479999999999999</v>
      </c>
      <c r="AB142" s="55">
        <v>0.25319999999999998</v>
      </c>
      <c r="AC142" s="55">
        <v>0.2616</v>
      </c>
      <c r="AD142" s="55">
        <v>0.27</v>
      </c>
      <c r="AE142" s="55">
        <v>0.27</v>
      </c>
      <c r="AF142" s="55">
        <v>0.27</v>
      </c>
      <c r="AG142" s="55">
        <v>0.27</v>
      </c>
      <c r="AH142" s="55">
        <v>0.27</v>
      </c>
    </row>
    <row r="143" spans="2:34" ht="15" thickBot="1" x14ac:dyDescent="0.4">
      <c r="B143" s="14" t="s">
        <v>122</v>
      </c>
      <c r="C143" s="55">
        <v>0.1</v>
      </c>
      <c r="D143" s="55">
        <v>0.1</v>
      </c>
      <c r="E143" s="55">
        <v>0.1</v>
      </c>
      <c r="F143" s="55">
        <v>0.1</v>
      </c>
      <c r="G143" s="55">
        <v>0.1</v>
      </c>
      <c r="H143" s="55">
        <v>0.1</v>
      </c>
      <c r="I143" s="55">
        <v>0.1</v>
      </c>
      <c r="J143" s="55">
        <v>0.1</v>
      </c>
      <c r="K143" s="55">
        <v>0.1</v>
      </c>
      <c r="L143" s="55">
        <v>0.1</v>
      </c>
      <c r="M143" s="55">
        <v>0.1</v>
      </c>
      <c r="N143" s="55">
        <v>0.1</v>
      </c>
      <c r="O143" s="55">
        <v>0.1</v>
      </c>
      <c r="P143" s="55">
        <v>0.1</v>
      </c>
      <c r="Q143" s="55">
        <v>0.1</v>
      </c>
      <c r="R143" s="55">
        <v>0.1</v>
      </c>
      <c r="S143" s="55">
        <v>0.1</v>
      </c>
      <c r="T143" s="55">
        <v>0.1</v>
      </c>
      <c r="U143" s="55">
        <v>0.1</v>
      </c>
      <c r="V143" s="55">
        <v>0.1</v>
      </c>
      <c r="W143" s="55">
        <v>0.1</v>
      </c>
      <c r="X143" s="55">
        <v>0.1</v>
      </c>
      <c r="Y143" s="55">
        <v>0.1</v>
      </c>
      <c r="Z143" s="55">
        <v>0.1</v>
      </c>
      <c r="AA143" s="55">
        <v>0.1</v>
      </c>
      <c r="AB143" s="55">
        <v>0.1</v>
      </c>
      <c r="AC143" s="55">
        <v>0.1</v>
      </c>
      <c r="AD143" s="55">
        <v>0.1</v>
      </c>
      <c r="AE143" s="55">
        <v>0.1</v>
      </c>
      <c r="AF143" s="55">
        <v>0.1</v>
      </c>
      <c r="AG143" s="55">
        <v>0.1</v>
      </c>
      <c r="AH143" s="55">
        <v>0.1</v>
      </c>
    </row>
    <row r="144" spans="2:34" ht="15" thickBot="1" x14ac:dyDescent="0.4">
      <c r="B144" s="14" t="s">
        <v>123</v>
      </c>
      <c r="C144" s="55">
        <v>0</v>
      </c>
      <c r="D144" s="55">
        <v>0</v>
      </c>
      <c r="E144" s="55">
        <v>0</v>
      </c>
      <c r="F144" s="55">
        <v>0</v>
      </c>
      <c r="G144" s="55">
        <v>0</v>
      </c>
      <c r="H144" s="55">
        <v>0</v>
      </c>
      <c r="I144" s="55">
        <v>0</v>
      </c>
      <c r="J144" s="55">
        <v>0</v>
      </c>
      <c r="K144" s="55">
        <v>0</v>
      </c>
      <c r="L144" s="55">
        <v>0</v>
      </c>
      <c r="M144" s="55">
        <v>0</v>
      </c>
      <c r="N144" s="55">
        <v>0</v>
      </c>
      <c r="O144" s="55">
        <v>0</v>
      </c>
      <c r="P144" s="55">
        <v>0</v>
      </c>
      <c r="Q144" s="55">
        <v>0</v>
      </c>
      <c r="R144" s="55">
        <v>0</v>
      </c>
      <c r="S144" s="55">
        <v>0</v>
      </c>
      <c r="T144" s="55">
        <v>0</v>
      </c>
      <c r="U144" s="55">
        <v>0</v>
      </c>
      <c r="V144" s="55">
        <v>0</v>
      </c>
      <c r="W144" s="55">
        <v>0</v>
      </c>
      <c r="X144" s="55">
        <v>0</v>
      </c>
      <c r="Y144" s="55">
        <v>0</v>
      </c>
      <c r="Z144" s="55">
        <v>0</v>
      </c>
      <c r="AA144" s="55">
        <v>0</v>
      </c>
      <c r="AB144" s="55">
        <v>0</v>
      </c>
      <c r="AC144" s="55">
        <v>0</v>
      </c>
      <c r="AD144" s="55">
        <v>0</v>
      </c>
      <c r="AE144" s="55">
        <v>0</v>
      </c>
      <c r="AF144" s="55">
        <v>0</v>
      </c>
      <c r="AG144" s="55">
        <v>0</v>
      </c>
      <c r="AH144" s="55">
        <v>0</v>
      </c>
    </row>
    <row r="145" spans="2:34" ht="15" thickBot="1" x14ac:dyDescent="0.4">
      <c r="B145" s="14" t="s">
        <v>124</v>
      </c>
      <c r="C145" s="55">
        <v>0</v>
      </c>
      <c r="D145" s="55">
        <v>0</v>
      </c>
      <c r="E145" s="55">
        <v>0</v>
      </c>
      <c r="F145" s="55">
        <v>0</v>
      </c>
      <c r="G145" s="55">
        <v>0</v>
      </c>
      <c r="H145" s="55">
        <v>0</v>
      </c>
      <c r="I145" s="55">
        <v>0</v>
      </c>
      <c r="J145" s="55">
        <v>0</v>
      </c>
      <c r="K145" s="55">
        <v>0</v>
      </c>
      <c r="L145" s="55">
        <v>0</v>
      </c>
      <c r="M145" s="55">
        <v>0</v>
      </c>
      <c r="N145" s="55">
        <v>0</v>
      </c>
      <c r="O145" s="55">
        <v>0</v>
      </c>
      <c r="P145" s="55">
        <v>0</v>
      </c>
      <c r="Q145" s="55">
        <v>0</v>
      </c>
      <c r="R145" s="55">
        <v>0</v>
      </c>
      <c r="S145" s="55">
        <v>0</v>
      </c>
      <c r="T145" s="55">
        <v>0</v>
      </c>
      <c r="U145" s="55">
        <v>0</v>
      </c>
      <c r="V145" s="55">
        <v>0</v>
      </c>
      <c r="W145" s="55">
        <v>0</v>
      </c>
      <c r="X145" s="55">
        <v>0</v>
      </c>
      <c r="Y145" s="55">
        <v>0</v>
      </c>
      <c r="Z145" s="55">
        <v>0</v>
      </c>
      <c r="AA145" s="55">
        <v>0</v>
      </c>
      <c r="AB145" s="55">
        <v>0</v>
      </c>
      <c r="AC145" s="55">
        <v>0</v>
      </c>
      <c r="AD145" s="55">
        <v>0</v>
      </c>
      <c r="AE145" s="55">
        <v>0</v>
      </c>
      <c r="AF145" s="55">
        <v>0</v>
      </c>
      <c r="AG145" s="55">
        <v>0</v>
      </c>
      <c r="AH145" s="55">
        <v>0</v>
      </c>
    </row>
    <row r="146" spans="2:34" ht="15" thickBot="1" x14ac:dyDescent="0.4">
      <c r="B146" s="14" t="s">
        <v>125</v>
      </c>
      <c r="C146" s="55">
        <v>0.75449999999999995</v>
      </c>
      <c r="D146" s="55">
        <v>0.72560000000000002</v>
      </c>
      <c r="E146" s="55">
        <v>0.69679999999999997</v>
      </c>
      <c r="F146" s="55">
        <v>0.66790000000000005</v>
      </c>
      <c r="G146" s="55">
        <v>0.63900000000000001</v>
      </c>
      <c r="H146" s="55">
        <v>0.61009999999999998</v>
      </c>
      <c r="I146" s="55">
        <v>0.58130000000000004</v>
      </c>
      <c r="J146" s="55">
        <v>0.5524</v>
      </c>
      <c r="K146" s="55">
        <v>0.55369999999999997</v>
      </c>
      <c r="L146" s="55">
        <v>0.55500000000000005</v>
      </c>
      <c r="M146" s="55">
        <v>0.55640000000000001</v>
      </c>
      <c r="N146" s="55">
        <v>0.55769999999999997</v>
      </c>
      <c r="O146" s="55">
        <v>0.55900000000000005</v>
      </c>
      <c r="P146" s="55">
        <v>0.56030000000000002</v>
      </c>
      <c r="Q146" s="55">
        <v>0.56159999999999999</v>
      </c>
      <c r="R146" s="55">
        <v>0.56299999999999994</v>
      </c>
      <c r="S146" s="55">
        <v>0.56430000000000002</v>
      </c>
      <c r="T146" s="55">
        <v>0.56559999999999999</v>
      </c>
      <c r="U146" s="55">
        <v>0.56689999999999996</v>
      </c>
      <c r="V146" s="55">
        <v>0.56830000000000003</v>
      </c>
      <c r="W146" s="55">
        <v>0.5696</v>
      </c>
      <c r="X146" s="55">
        <v>0.57089999999999996</v>
      </c>
      <c r="Y146" s="55">
        <v>0.57220000000000004</v>
      </c>
      <c r="Z146" s="55">
        <v>0.57350000000000001</v>
      </c>
      <c r="AA146" s="55">
        <v>0.57489999999999997</v>
      </c>
      <c r="AB146" s="55">
        <v>0.57620000000000005</v>
      </c>
      <c r="AC146" s="55">
        <v>0.57750000000000001</v>
      </c>
      <c r="AD146" s="55">
        <v>0.57879999999999998</v>
      </c>
      <c r="AE146" s="55">
        <v>0.57879999999999998</v>
      </c>
      <c r="AF146" s="55">
        <v>0.57879999999999998</v>
      </c>
      <c r="AG146" s="55">
        <v>0.57879999999999998</v>
      </c>
      <c r="AH146" s="55">
        <v>0.57879999999999998</v>
      </c>
    </row>
    <row r="147" spans="2:34" ht="15" thickBot="1" x14ac:dyDescent="0.4">
      <c r="B147" s="14" t="s">
        <v>126</v>
      </c>
      <c r="C147" s="55">
        <v>2.5100000000000001E-2</v>
      </c>
      <c r="D147" s="55">
        <v>2.9899999999999999E-2</v>
      </c>
      <c r="E147" s="55">
        <v>3.4700000000000002E-2</v>
      </c>
      <c r="F147" s="55">
        <v>3.9600000000000003E-2</v>
      </c>
      <c r="G147" s="55">
        <v>4.4400000000000002E-2</v>
      </c>
      <c r="H147" s="55">
        <v>4.9200000000000001E-2</v>
      </c>
      <c r="I147" s="55">
        <v>5.3999999999999999E-2</v>
      </c>
      <c r="J147" s="55">
        <v>5.8900000000000001E-2</v>
      </c>
      <c r="K147" s="55">
        <v>6.3700000000000007E-2</v>
      </c>
      <c r="L147" s="55">
        <v>6.8500000000000005E-2</v>
      </c>
      <c r="M147" s="55">
        <v>7.3300000000000004E-2</v>
      </c>
      <c r="N147" s="55">
        <v>7.8100000000000003E-2</v>
      </c>
      <c r="O147" s="55">
        <v>8.3000000000000004E-2</v>
      </c>
      <c r="P147" s="55">
        <v>8.7800000000000003E-2</v>
      </c>
      <c r="Q147" s="55">
        <v>9.2600000000000002E-2</v>
      </c>
      <c r="R147" s="55">
        <v>9.74E-2</v>
      </c>
      <c r="S147" s="55">
        <v>0.1022</v>
      </c>
      <c r="T147" s="55">
        <v>0.1071</v>
      </c>
      <c r="U147" s="55">
        <v>0.1119</v>
      </c>
      <c r="V147" s="55">
        <v>0.1167</v>
      </c>
      <c r="W147" s="55">
        <v>0.1215</v>
      </c>
      <c r="X147" s="55">
        <v>0.12640000000000001</v>
      </c>
      <c r="Y147" s="55">
        <v>0.13120000000000001</v>
      </c>
      <c r="Z147" s="55">
        <v>0.13600000000000001</v>
      </c>
      <c r="AA147" s="55">
        <v>0.14080000000000001</v>
      </c>
      <c r="AB147" s="55">
        <v>0.14560000000000001</v>
      </c>
      <c r="AC147" s="55">
        <v>0.15049999999999999</v>
      </c>
      <c r="AD147" s="55">
        <v>0.15529999999999999</v>
      </c>
      <c r="AE147" s="55">
        <v>0.15529999999999999</v>
      </c>
      <c r="AF147" s="55">
        <v>0.15529999999999999</v>
      </c>
      <c r="AG147" s="55">
        <v>0.15529999999999999</v>
      </c>
      <c r="AH147" s="55">
        <v>0.15529999999999999</v>
      </c>
    </row>
    <row r="148" spans="2:34" ht="15" thickBot="1" x14ac:dyDescent="0.4">
      <c r="B148" s="14" t="s">
        <v>127</v>
      </c>
      <c r="C148" s="55">
        <v>0.1</v>
      </c>
      <c r="D148" s="55">
        <v>0.1</v>
      </c>
      <c r="E148" s="55">
        <v>0.1</v>
      </c>
      <c r="F148" s="55">
        <v>0.1</v>
      </c>
      <c r="G148" s="55">
        <v>0.1</v>
      </c>
      <c r="H148" s="55">
        <v>0.1</v>
      </c>
      <c r="I148" s="55">
        <v>0.1</v>
      </c>
      <c r="J148" s="55">
        <v>0.1</v>
      </c>
      <c r="K148" s="55">
        <v>0.1</v>
      </c>
      <c r="L148" s="55">
        <v>0.1</v>
      </c>
      <c r="M148" s="55">
        <v>0.1</v>
      </c>
      <c r="N148" s="55">
        <v>0.1</v>
      </c>
      <c r="O148" s="55">
        <v>0.1</v>
      </c>
      <c r="P148" s="55">
        <v>0.1</v>
      </c>
      <c r="Q148" s="55">
        <v>0.1</v>
      </c>
      <c r="R148" s="55">
        <v>0.1</v>
      </c>
      <c r="S148" s="55">
        <v>0.1</v>
      </c>
      <c r="T148" s="55">
        <v>0.1</v>
      </c>
      <c r="U148" s="55">
        <v>0.1</v>
      </c>
      <c r="V148" s="55">
        <v>0.1</v>
      </c>
      <c r="W148" s="55">
        <v>0.1</v>
      </c>
      <c r="X148" s="55">
        <v>0.1</v>
      </c>
      <c r="Y148" s="55">
        <v>0.1</v>
      </c>
      <c r="Z148" s="55">
        <v>0.1</v>
      </c>
      <c r="AA148" s="55">
        <v>0.1</v>
      </c>
      <c r="AB148" s="55">
        <v>0.1</v>
      </c>
      <c r="AC148" s="55">
        <v>0.1</v>
      </c>
      <c r="AD148" s="55">
        <v>0.1</v>
      </c>
      <c r="AE148" s="55">
        <v>0.1</v>
      </c>
      <c r="AF148" s="55">
        <v>0.1</v>
      </c>
      <c r="AG148" s="55">
        <v>0.1</v>
      </c>
      <c r="AH148" s="55">
        <v>0.1</v>
      </c>
    </row>
    <row r="149" spans="2:34" ht="15" thickBot="1" x14ac:dyDescent="0.4">
      <c r="B149" s="14" t="s">
        <v>128</v>
      </c>
      <c r="C149" s="55">
        <v>0.12039999999999999</v>
      </c>
      <c r="D149" s="55">
        <v>0.1444</v>
      </c>
      <c r="E149" s="55">
        <v>0.16850000000000001</v>
      </c>
      <c r="F149" s="55">
        <v>0.1925</v>
      </c>
      <c r="G149" s="55">
        <v>0.21659999999999999</v>
      </c>
      <c r="H149" s="55">
        <v>0.24060000000000001</v>
      </c>
      <c r="I149" s="55">
        <v>0.26469999999999999</v>
      </c>
      <c r="J149" s="55">
        <v>0.28870000000000001</v>
      </c>
      <c r="K149" s="55">
        <v>0.27729999999999999</v>
      </c>
      <c r="L149" s="55">
        <v>0.26590000000000003</v>
      </c>
      <c r="M149" s="55">
        <v>0.25440000000000002</v>
      </c>
      <c r="N149" s="55">
        <v>0.24299999999999999</v>
      </c>
      <c r="O149" s="55">
        <v>0.2316</v>
      </c>
      <c r="P149" s="55">
        <v>0.22009999999999999</v>
      </c>
      <c r="Q149" s="55">
        <v>0.2087</v>
      </c>
      <c r="R149" s="55">
        <v>0.1973</v>
      </c>
      <c r="S149" s="55">
        <v>0.18579999999999999</v>
      </c>
      <c r="T149" s="55">
        <v>0.1744</v>
      </c>
      <c r="U149" s="55">
        <v>0.16289999999999999</v>
      </c>
      <c r="V149" s="55">
        <v>0.1515</v>
      </c>
      <c r="W149" s="55">
        <v>0.1401</v>
      </c>
      <c r="X149" s="55">
        <v>0.12859999999999999</v>
      </c>
      <c r="Y149" s="55">
        <v>0.1172</v>
      </c>
      <c r="Z149" s="55">
        <v>0.1057</v>
      </c>
      <c r="AA149" s="55">
        <v>9.4299999999999995E-2</v>
      </c>
      <c r="AB149" s="55">
        <v>8.2900000000000001E-2</v>
      </c>
      <c r="AC149" s="55">
        <v>7.1400000000000005E-2</v>
      </c>
      <c r="AD149" s="55">
        <v>0.06</v>
      </c>
      <c r="AE149" s="55">
        <v>0.06</v>
      </c>
      <c r="AF149" s="55">
        <v>0.06</v>
      </c>
      <c r="AG149" s="55">
        <v>0.06</v>
      </c>
      <c r="AH149" s="55">
        <v>0.06</v>
      </c>
    </row>
    <row r="150" spans="2:34" ht="15" thickBot="1" x14ac:dyDescent="0.4">
      <c r="B150" s="14" t="s">
        <v>129</v>
      </c>
      <c r="C150" s="55">
        <v>0</v>
      </c>
      <c r="D150" s="55">
        <v>0</v>
      </c>
      <c r="E150" s="55">
        <v>0</v>
      </c>
      <c r="F150" s="55">
        <v>0</v>
      </c>
      <c r="G150" s="55">
        <v>0</v>
      </c>
      <c r="H150" s="55">
        <v>0</v>
      </c>
      <c r="I150" s="55">
        <v>0</v>
      </c>
      <c r="J150" s="55">
        <v>0</v>
      </c>
      <c r="K150" s="55">
        <v>0</v>
      </c>
      <c r="L150" s="55">
        <v>0</v>
      </c>
      <c r="M150" s="55">
        <v>0</v>
      </c>
      <c r="N150" s="55">
        <v>0</v>
      </c>
      <c r="O150" s="55">
        <v>0</v>
      </c>
      <c r="P150" s="55">
        <v>0</v>
      </c>
      <c r="Q150" s="55">
        <v>0</v>
      </c>
      <c r="R150" s="55">
        <v>0</v>
      </c>
      <c r="S150" s="55">
        <v>0</v>
      </c>
      <c r="T150" s="55">
        <v>0</v>
      </c>
      <c r="U150" s="55">
        <v>0</v>
      </c>
      <c r="V150" s="55">
        <v>0</v>
      </c>
      <c r="W150" s="55">
        <v>0</v>
      </c>
      <c r="X150" s="55">
        <v>0</v>
      </c>
      <c r="Y150" s="55">
        <v>0</v>
      </c>
      <c r="Z150" s="55">
        <v>0</v>
      </c>
      <c r="AA150" s="55">
        <v>0</v>
      </c>
      <c r="AB150" s="55">
        <v>0</v>
      </c>
      <c r="AC150" s="55">
        <v>0</v>
      </c>
      <c r="AD150" s="55">
        <v>0</v>
      </c>
      <c r="AE150" s="55">
        <v>0</v>
      </c>
      <c r="AF150" s="55">
        <v>0</v>
      </c>
      <c r="AG150" s="55">
        <v>0</v>
      </c>
      <c r="AH150" s="55">
        <v>0</v>
      </c>
    </row>
    <row r="151" spans="2:34" ht="15" thickBot="1" x14ac:dyDescent="0.4">
      <c r="B151" s="14" t="s">
        <v>130</v>
      </c>
      <c r="C151" s="55">
        <v>0</v>
      </c>
      <c r="D151" s="55">
        <v>0</v>
      </c>
      <c r="E151" s="55">
        <v>0</v>
      </c>
      <c r="F151" s="55">
        <v>0</v>
      </c>
      <c r="G151" s="55">
        <v>0</v>
      </c>
      <c r="H151" s="55">
        <v>0</v>
      </c>
      <c r="I151" s="55">
        <v>0</v>
      </c>
      <c r="J151" s="55">
        <v>0</v>
      </c>
      <c r="K151" s="55">
        <v>2.5999999999999999E-3</v>
      </c>
      <c r="L151" s="55">
        <v>5.3E-3</v>
      </c>
      <c r="M151" s="55">
        <v>7.9000000000000008E-3</v>
      </c>
      <c r="N151" s="55">
        <v>1.06E-2</v>
      </c>
      <c r="O151" s="55">
        <v>1.32E-2</v>
      </c>
      <c r="P151" s="55">
        <v>1.5900000000000001E-2</v>
      </c>
      <c r="Q151" s="55">
        <v>1.8499999999999999E-2</v>
      </c>
      <c r="R151" s="55">
        <v>2.12E-2</v>
      </c>
      <c r="S151" s="55">
        <v>2.3800000000000002E-2</v>
      </c>
      <c r="T151" s="55">
        <v>2.6499999999999999E-2</v>
      </c>
      <c r="U151" s="55">
        <v>2.9100000000000001E-2</v>
      </c>
      <c r="V151" s="55">
        <v>3.1800000000000002E-2</v>
      </c>
      <c r="W151" s="55">
        <v>3.44E-2</v>
      </c>
      <c r="X151" s="55">
        <v>3.7100000000000001E-2</v>
      </c>
      <c r="Y151" s="55">
        <v>3.9699999999999999E-2</v>
      </c>
      <c r="Z151" s="55">
        <v>4.24E-2</v>
      </c>
      <c r="AA151" s="55">
        <v>4.4999999999999998E-2</v>
      </c>
      <c r="AB151" s="55">
        <v>4.7699999999999999E-2</v>
      </c>
      <c r="AC151" s="55">
        <v>5.0299999999999997E-2</v>
      </c>
      <c r="AD151" s="55">
        <v>5.2999999999999999E-2</v>
      </c>
      <c r="AE151" s="55">
        <v>5.2999999999999999E-2</v>
      </c>
      <c r="AF151" s="55">
        <v>5.2999999999999999E-2</v>
      </c>
      <c r="AG151" s="55">
        <v>5.2999999999999999E-2</v>
      </c>
      <c r="AH151" s="55">
        <v>5.2999999999999999E-2</v>
      </c>
    </row>
    <row r="152" spans="2:34" ht="15" thickBot="1" x14ac:dyDescent="0.4">
      <c r="B152" s="14" t="s">
        <v>131</v>
      </c>
      <c r="C152" s="55">
        <v>0</v>
      </c>
      <c r="D152" s="55">
        <v>0</v>
      </c>
      <c r="E152" s="55">
        <v>0</v>
      </c>
      <c r="F152" s="55">
        <v>0</v>
      </c>
      <c r="G152" s="55">
        <v>0</v>
      </c>
      <c r="H152" s="55">
        <v>0</v>
      </c>
      <c r="I152" s="55">
        <v>0</v>
      </c>
      <c r="J152" s="55">
        <v>0</v>
      </c>
      <c r="K152" s="55">
        <v>2.5999999999999999E-3</v>
      </c>
      <c r="L152" s="55">
        <v>5.3E-3</v>
      </c>
      <c r="M152" s="55">
        <v>7.9000000000000008E-3</v>
      </c>
      <c r="N152" s="55">
        <v>1.06E-2</v>
      </c>
      <c r="O152" s="55">
        <v>1.32E-2</v>
      </c>
      <c r="P152" s="55">
        <v>1.5900000000000001E-2</v>
      </c>
      <c r="Q152" s="55">
        <v>1.8499999999999999E-2</v>
      </c>
      <c r="R152" s="55">
        <v>2.12E-2</v>
      </c>
      <c r="S152" s="55">
        <v>2.3800000000000002E-2</v>
      </c>
      <c r="T152" s="55">
        <v>2.6499999999999999E-2</v>
      </c>
      <c r="U152" s="55">
        <v>2.9100000000000001E-2</v>
      </c>
      <c r="V152" s="55">
        <v>3.1800000000000002E-2</v>
      </c>
      <c r="W152" s="55">
        <v>3.44E-2</v>
      </c>
      <c r="X152" s="55">
        <v>3.7100000000000001E-2</v>
      </c>
      <c r="Y152" s="55">
        <v>3.9699999999999999E-2</v>
      </c>
      <c r="Z152" s="55">
        <v>4.24E-2</v>
      </c>
      <c r="AA152" s="55">
        <v>4.4999999999999998E-2</v>
      </c>
      <c r="AB152" s="55">
        <v>4.7699999999999999E-2</v>
      </c>
      <c r="AC152" s="55">
        <v>5.0299999999999997E-2</v>
      </c>
      <c r="AD152" s="55">
        <v>5.2999999999999999E-2</v>
      </c>
      <c r="AE152" s="55">
        <v>5.2999999999999999E-2</v>
      </c>
      <c r="AF152" s="55">
        <v>5.2999999999999999E-2</v>
      </c>
      <c r="AG152" s="55">
        <v>5.2999999999999999E-2</v>
      </c>
      <c r="AH152" s="55">
        <v>5.2999999999999999E-2</v>
      </c>
    </row>
    <row r="153" spans="2:34" ht="12.5" x14ac:dyDescent="0.25">
      <c r="B153" s="3"/>
      <c r="C153" s="51"/>
      <c r="D153" s="51"/>
      <c r="E153" s="51"/>
      <c r="F153" s="51"/>
      <c r="G153" s="51"/>
      <c r="H153" s="51"/>
      <c r="I153" s="51"/>
      <c r="J153" s="51"/>
      <c r="K153" s="51"/>
      <c r="L153" s="51"/>
      <c r="M153" s="51"/>
      <c r="N153" s="51"/>
      <c r="O153" s="51"/>
      <c r="P153" s="51"/>
      <c r="Q153" s="51"/>
      <c r="R153" s="51"/>
      <c r="S153" s="51"/>
      <c r="T153" s="51"/>
      <c r="U153" s="51"/>
      <c r="V153" s="51"/>
      <c r="W153" s="51"/>
      <c r="X153" s="51"/>
      <c r="Y153" s="51"/>
      <c r="Z153" s="51"/>
      <c r="AA153" s="51"/>
      <c r="AB153" s="51"/>
      <c r="AC153" s="51"/>
      <c r="AD153" s="51"/>
      <c r="AE153" s="51"/>
      <c r="AF153" s="51"/>
      <c r="AG153" s="51"/>
      <c r="AH153" s="16"/>
    </row>
    <row r="154" spans="2:34" ht="12.5" x14ac:dyDescent="0.25">
      <c r="B154" s="3"/>
      <c r="C154" s="52"/>
      <c r="D154" s="52"/>
      <c r="E154" s="52"/>
      <c r="F154" s="52"/>
      <c r="G154" s="52"/>
      <c r="H154" s="52"/>
      <c r="I154" s="52"/>
      <c r="J154" s="52"/>
      <c r="K154" s="52"/>
      <c r="L154" s="52"/>
      <c r="M154" s="52"/>
      <c r="N154" s="52"/>
      <c r="O154" s="52"/>
      <c r="P154" s="52"/>
      <c r="Q154" s="52"/>
      <c r="R154" s="52"/>
      <c r="S154" s="52"/>
      <c r="T154" s="52"/>
      <c r="U154" s="52"/>
      <c r="V154" s="52"/>
      <c r="W154" s="52"/>
      <c r="X154" s="52"/>
      <c r="Y154" s="52"/>
      <c r="Z154" s="52"/>
      <c r="AA154" s="52"/>
      <c r="AB154" s="52"/>
      <c r="AC154" s="52"/>
      <c r="AD154" s="52"/>
      <c r="AE154" s="52"/>
      <c r="AF154" s="52"/>
      <c r="AG154" s="52"/>
      <c r="AH154" s="52">
        <v>34.97</v>
      </c>
    </row>
    <row r="155" spans="2:34" ht="14.5" thickBot="1" x14ac:dyDescent="0.35">
      <c r="B155" s="18" t="s">
        <v>108</v>
      </c>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row>
    <row r="156" spans="2:34" ht="14.5" thickBot="1" x14ac:dyDescent="0.3">
      <c r="B156" s="13"/>
      <c r="C156" s="13" t="s">
        <v>62</v>
      </c>
      <c r="D156" s="13" t="s">
        <v>63</v>
      </c>
      <c r="E156" s="13" t="s">
        <v>64</v>
      </c>
      <c r="F156" s="13" t="s">
        <v>65</v>
      </c>
      <c r="G156" s="13" t="s">
        <v>66</v>
      </c>
      <c r="H156" s="13" t="s">
        <v>67</v>
      </c>
      <c r="I156" s="13" t="s">
        <v>68</v>
      </c>
      <c r="J156" s="13" t="s">
        <v>69</v>
      </c>
      <c r="K156" s="13" t="s">
        <v>70</v>
      </c>
      <c r="L156" s="13" t="s">
        <v>71</v>
      </c>
      <c r="M156" s="13" t="s">
        <v>72</v>
      </c>
      <c r="N156" s="13" t="s">
        <v>73</v>
      </c>
      <c r="O156" s="13" t="s">
        <v>74</v>
      </c>
      <c r="P156" s="13" t="s">
        <v>75</v>
      </c>
      <c r="Q156" s="13" t="s">
        <v>76</v>
      </c>
      <c r="R156" s="13" t="s">
        <v>77</v>
      </c>
      <c r="S156" s="13" t="s">
        <v>78</v>
      </c>
      <c r="T156" s="13" t="s">
        <v>79</v>
      </c>
      <c r="U156" s="13" t="s">
        <v>80</v>
      </c>
      <c r="V156" s="13" t="s">
        <v>81</v>
      </c>
      <c r="W156" s="13" t="s">
        <v>82</v>
      </c>
      <c r="X156" s="13" t="s">
        <v>83</v>
      </c>
      <c r="Y156" s="13" t="s">
        <v>84</v>
      </c>
      <c r="Z156" s="13" t="s">
        <v>85</v>
      </c>
      <c r="AA156" s="13" t="s">
        <v>86</v>
      </c>
      <c r="AB156" s="13" t="s">
        <v>87</v>
      </c>
      <c r="AC156" s="13" t="s">
        <v>88</v>
      </c>
      <c r="AD156" s="13" t="s">
        <v>89</v>
      </c>
      <c r="AE156" s="13" t="s">
        <v>90</v>
      </c>
      <c r="AF156" s="13" t="s">
        <v>91</v>
      </c>
      <c r="AG156" s="13" t="s">
        <v>92</v>
      </c>
      <c r="AH156" s="13" t="s">
        <v>93</v>
      </c>
    </row>
    <row r="157" spans="2:34" ht="15" thickBot="1" x14ac:dyDescent="0.4">
      <c r="B157" s="14" t="s">
        <v>115</v>
      </c>
      <c r="C157" s="55">
        <v>0.82879999999999998</v>
      </c>
      <c r="D157" s="55">
        <v>0.81479999999999997</v>
      </c>
      <c r="E157" s="55">
        <v>0.80079999999999996</v>
      </c>
      <c r="F157" s="55">
        <v>0.78680000000000005</v>
      </c>
      <c r="G157" s="55">
        <v>0.77270000000000005</v>
      </c>
      <c r="H157" s="55">
        <v>0.75870000000000004</v>
      </c>
      <c r="I157" s="55">
        <v>0.74470000000000003</v>
      </c>
      <c r="J157" s="55">
        <v>0.73060000000000003</v>
      </c>
      <c r="K157" s="55">
        <v>0.71660000000000001</v>
      </c>
      <c r="L157" s="55">
        <v>0.7026</v>
      </c>
      <c r="M157" s="55">
        <v>0.6885</v>
      </c>
      <c r="N157" s="55">
        <v>0.67449999999999999</v>
      </c>
      <c r="O157" s="55">
        <v>0.66049999999999998</v>
      </c>
      <c r="P157" s="55">
        <v>0.64639999999999997</v>
      </c>
      <c r="Q157" s="55">
        <v>0.63239999999999996</v>
      </c>
      <c r="R157" s="55">
        <v>0.61839999999999995</v>
      </c>
      <c r="S157" s="55">
        <v>0.60429999999999995</v>
      </c>
      <c r="T157" s="55">
        <v>0.59030000000000005</v>
      </c>
      <c r="U157" s="55">
        <v>0.57630000000000003</v>
      </c>
      <c r="V157" s="55">
        <v>0.56230000000000002</v>
      </c>
      <c r="W157" s="55">
        <v>0.54820000000000002</v>
      </c>
      <c r="X157" s="55">
        <v>0.53420000000000001</v>
      </c>
      <c r="Y157" s="55">
        <v>0.5202</v>
      </c>
      <c r="Z157" s="55">
        <v>0.50609999999999999</v>
      </c>
      <c r="AA157" s="55">
        <v>0.49209999999999998</v>
      </c>
      <c r="AB157" s="55">
        <v>0.47810000000000002</v>
      </c>
      <c r="AC157" s="55">
        <v>0.46400000000000002</v>
      </c>
      <c r="AD157" s="55">
        <v>0.45</v>
      </c>
      <c r="AE157" s="55">
        <v>0.45</v>
      </c>
      <c r="AF157" s="55">
        <v>0.45</v>
      </c>
      <c r="AG157" s="55">
        <v>0.45</v>
      </c>
      <c r="AH157" s="55">
        <v>0.45</v>
      </c>
    </row>
    <row r="158" spans="2:34" ht="15" thickBot="1" x14ac:dyDescent="0.4">
      <c r="B158" s="14" t="s">
        <v>116</v>
      </c>
      <c r="C158" s="55">
        <v>7.1199999999999999E-2</v>
      </c>
      <c r="D158" s="55">
        <v>8.5199999999999998E-2</v>
      </c>
      <c r="E158" s="55">
        <v>9.9199999999999997E-2</v>
      </c>
      <c r="F158" s="55">
        <v>0.108768</v>
      </c>
      <c r="G158" s="55">
        <v>0.117116</v>
      </c>
      <c r="H158" s="55">
        <v>0.124344</v>
      </c>
      <c r="I158" s="55">
        <v>0.13045200000000001</v>
      </c>
      <c r="J158" s="55">
        <v>0.13552</v>
      </c>
      <c r="K158" s="55">
        <v>0.13938400000000001</v>
      </c>
      <c r="L158" s="55">
        <v>0.142128</v>
      </c>
      <c r="M158" s="55">
        <v>0.14382</v>
      </c>
      <c r="N158" s="55">
        <v>0.14432</v>
      </c>
      <c r="O158" s="55">
        <v>0.14369999999999999</v>
      </c>
      <c r="P158" s="55">
        <v>0.142016</v>
      </c>
      <c r="Q158" s="55">
        <v>0.139152</v>
      </c>
      <c r="R158" s="55">
        <v>0.13516800000000001</v>
      </c>
      <c r="S158" s="55">
        <v>0.130108</v>
      </c>
      <c r="T158" s="55">
        <v>0.12388</v>
      </c>
      <c r="U158" s="55">
        <v>0.116532</v>
      </c>
      <c r="V158" s="55">
        <v>0.108096</v>
      </c>
      <c r="W158" s="55">
        <v>9.8503999999999994E-2</v>
      </c>
      <c r="X158" s="55">
        <v>8.7791999999999995E-2</v>
      </c>
      <c r="Y158" s="55">
        <v>7.596E-2</v>
      </c>
      <c r="Z158" s="55">
        <v>6.3023999999999997E-2</v>
      </c>
      <c r="AA158" s="55">
        <v>4.8947999999999998E-2</v>
      </c>
      <c r="AB158" s="55">
        <v>3.3751999999999997E-2</v>
      </c>
      <c r="AC158" s="55">
        <v>1.7440000000000001E-2</v>
      </c>
      <c r="AD158" s="55">
        <v>0</v>
      </c>
      <c r="AE158" s="55">
        <v>0</v>
      </c>
      <c r="AF158" s="55">
        <v>0</v>
      </c>
      <c r="AG158" s="55">
        <v>0</v>
      </c>
      <c r="AH158" s="55">
        <v>0</v>
      </c>
    </row>
    <row r="159" spans="2:34" ht="15" thickBot="1" x14ac:dyDescent="0.4">
      <c r="B159" s="14" t="s">
        <v>117</v>
      </c>
      <c r="C159" s="55">
        <v>0.1</v>
      </c>
      <c r="D159" s="55">
        <v>0.1</v>
      </c>
      <c r="E159" s="55">
        <v>0.1</v>
      </c>
      <c r="F159" s="55">
        <v>0.1</v>
      </c>
      <c r="G159" s="55">
        <v>0.1</v>
      </c>
      <c r="H159" s="55">
        <v>0.1</v>
      </c>
      <c r="I159" s="55">
        <v>0.1</v>
      </c>
      <c r="J159" s="55">
        <v>0.1</v>
      </c>
      <c r="K159" s="55">
        <v>0.1</v>
      </c>
      <c r="L159" s="55">
        <v>0.1</v>
      </c>
      <c r="M159" s="55">
        <v>0.1</v>
      </c>
      <c r="N159" s="55">
        <v>0.1</v>
      </c>
      <c r="O159" s="55">
        <v>0.1</v>
      </c>
      <c r="P159" s="55">
        <v>0.1</v>
      </c>
      <c r="Q159" s="55">
        <v>0.1</v>
      </c>
      <c r="R159" s="55">
        <v>0.1</v>
      </c>
      <c r="S159" s="55">
        <v>0.1</v>
      </c>
      <c r="T159" s="55">
        <v>0.1</v>
      </c>
      <c r="U159" s="55">
        <v>0.1</v>
      </c>
      <c r="V159" s="55">
        <v>0.1</v>
      </c>
      <c r="W159" s="55">
        <v>0.1</v>
      </c>
      <c r="X159" s="55">
        <v>0.1</v>
      </c>
      <c r="Y159" s="55">
        <v>0.1</v>
      </c>
      <c r="Z159" s="55">
        <v>0.1</v>
      </c>
      <c r="AA159" s="55">
        <v>0.1</v>
      </c>
      <c r="AB159" s="55">
        <v>0.1</v>
      </c>
      <c r="AC159" s="55">
        <v>0.1</v>
      </c>
      <c r="AD159" s="55">
        <v>0.1</v>
      </c>
      <c r="AE159" s="55">
        <v>0.1</v>
      </c>
      <c r="AF159" s="55">
        <v>0.1</v>
      </c>
      <c r="AG159" s="55">
        <v>0.1</v>
      </c>
      <c r="AH159" s="55">
        <v>0.1</v>
      </c>
    </row>
    <row r="160" spans="2:34" ht="15" thickBot="1" x14ac:dyDescent="0.4">
      <c r="B160" s="14" t="s">
        <v>118</v>
      </c>
      <c r="C160" s="55">
        <v>0</v>
      </c>
      <c r="D160" s="55">
        <v>0</v>
      </c>
      <c r="E160" s="55">
        <v>0</v>
      </c>
      <c r="F160" s="55">
        <v>0</v>
      </c>
      <c r="G160" s="55">
        <v>0</v>
      </c>
      <c r="H160" s="55">
        <v>0</v>
      </c>
      <c r="I160" s="55">
        <v>0</v>
      </c>
      <c r="J160" s="55">
        <v>0</v>
      </c>
      <c r="K160" s="55">
        <v>0</v>
      </c>
      <c r="L160" s="55">
        <v>0</v>
      </c>
      <c r="M160" s="55">
        <v>0</v>
      </c>
      <c r="N160" s="55">
        <v>0</v>
      </c>
      <c r="O160" s="55">
        <v>0</v>
      </c>
      <c r="P160" s="55">
        <v>0</v>
      </c>
      <c r="Q160" s="55">
        <v>0</v>
      </c>
      <c r="R160" s="55">
        <v>0</v>
      </c>
      <c r="S160" s="55">
        <v>0</v>
      </c>
      <c r="T160" s="55">
        <v>0</v>
      </c>
      <c r="U160" s="55">
        <v>0</v>
      </c>
      <c r="V160" s="55">
        <v>0</v>
      </c>
      <c r="W160" s="55">
        <v>0</v>
      </c>
      <c r="X160" s="55">
        <v>0</v>
      </c>
      <c r="Y160" s="55">
        <v>0</v>
      </c>
      <c r="Z160" s="55">
        <v>0</v>
      </c>
      <c r="AA160" s="55">
        <v>0</v>
      </c>
      <c r="AB160" s="55">
        <v>0</v>
      </c>
      <c r="AC160" s="55">
        <v>0</v>
      </c>
      <c r="AD160" s="55">
        <v>0</v>
      </c>
      <c r="AE160" s="55">
        <v>0</v>
      </c>
      <c r="AF160" s="55">
        <v>0</v>
      </c>
      <c r="AG160" s="55">
        <v>0</v>
      </c>
      <c r="AH160" s="55">
        <v>0</v>
      </c>
    </row>
    <row r="161" spans="2:34" ht="15" thickBot="1" x14ac:dyDescent="0.4">
      <c r="B161" s="14" t="s">
        <v>119</v>
      </c>
      <c r="C161" s="55">
        <v>0</v>
      </c>
      <c r="D161" s="55">
        <v>0</v>
      </c>
      <c r="E161" s="55">
        <v>0</v>
      </c>
      <c r="F161" s="55">
        <v>4.5319999999999996E-3</v>
      </c>
      <c r="G161" s="55">
        <v>1.0184E-2</v>
      </c>
      <c r="H161" s="55">
        <v>1.6955999999999999E-2</v>
      </c>
      <c r="I161" s="55">
        <v>2.4847999999999999E-2</v>
      </c>
      <c r="J161" s="55">
        <v>3.388E-2</v>
      </c>
      <c r="K161" s="55">
        <v>4.4016E-2</v>
      </c>
      <c r="L161" s="55">
        <v>5.5272000000000002E-2</v>
      </c>
      <c r="M161" s="55">
        <v>6.7680000000000004E-2</v>
      </c>
      <c r="N161" s="55">
        <v>8.1180000000000002E-2</v>
      </c>
      <c r="O161" s="55">
        <v>9.5799999999999996E-2</v>
      </c>
      <c r="P161" s="55">
        <v>0.111584</v>
      </c>
      <c r="Q161" s="55">
        <v>0.12844800000000001</v>
      </c>
      <c r="R161" s="55">
        <v>0.14643200000000001</v>
      </c>
      <c r="S161" s="55">
        <v>0.16559199999999999</v>
      </c>
      <c r="T161" s="55">
        <v>0.18582000000000001</v>
      </c>
      <c r="U161" s="55">
        <v>0.20716799999999999</v>
      </c>
      <c r="V161" s="55">
        <v>0.22970399999999999</v>
      </c>
      <c r="W161" s="55">
        <v>0.25329600000000002</v>
      </c>
      <c r="X161" s="55">
        <v>0.27800799999999998</v>
      </c>
      <c r="Y161" s="55">
        <v>0.30384</v>
      </c>
      <c r="Z161" s="55">
        <v>0.330876</v>
      </c>
      <c r="AA161" s="55">
        <v>0.35895199999999999</v>
      </c>
      <c r="AB161" s="55">
        <v>0.38814799999999999</v>
      </c>
      <c r="AC161" s="55">
        <v>0.41855999999999999</v>
      </c>
      <c r="AD161" s="55">
        <v>0.45</v>
      </c>
      <c r="AE161" s="55">
        <v>0.45</v>
      </c>
      <c r="AF161" s="55">
        <v>0.45</v>
      </c>
      <c r="AG161" s="55">
        <v>0.45</v>
      </c>
      <c r="AH161" s="55">
        <v>0.45</v>
      </c>
    </row>
    <row r="162" spans="2:34" ht="15" thickBot="1" x14ac:dyDescent="0.4">
      <c r="B162" s="14" t="s">
        <v>120</v>
      </c>
      <c r="C162" s="55">
        <v>0.82879999999999998</v>
      </c>
      <c r="D162" s="55">
        <v>0.81479999999999997</v>
      </c>
      <c r="E162" s="55">
        <v>0.80079999999999996</v>
      </c>
      <c r="F162" s="55">
        <v>0.78680000000000005</v>
      </c>
      <c r="G162" s="55">
        <v>0.77270000000000005</v>
      </c>
      <c r="H162" s="55">
        <v>0.75870000000000004</v>
      </c>
      <c r="I162" s="55">
        <v>0.74470000000000003</v>
      </c>
      <c r="J162" s="55">
        <v>0.73060000000000003</v>
      </c>
      <c r="K162" s="55">
        <v>0.71660000000000001</v>
      </c>
      <c r="L162" s="55">
        <v>0.7026</v>
      </c>
      <c r="M162" s="55">
        <v>0.6885</v>
      </c>
      <c r="N162" s="55">
        <v>0.67449999999999999</v>
      </c>
      <c r="O162" s="55">
        <v>0.66049999999999998</v>
      </c>
      <c r="P162" s="55">
        <v>0.64639999999999997</v>
      </c>
      <c r="Q162" s="55">
        <v>0.63239999999999996</v>
      </c>
      <c r="R162" s="55">
        <v>0.61839999999999995</v>
      </c>
      <c r="S162" s="55">
        <v>0.60429999999999995</v>
      </c>
      <c r="T162" s="55">
        <v>0.59030000000000005</v>
      </c>
      <c r="U162" s="55">
        <v>0.57630000000000003</v>
      </c>
      <c r="V162" s="55">
        <v>0.56230000000000002</v>
      </c>
      <c r="W162" s="55">
        <v>0.54820000000000002</v>
      </c>
      <c r="X162" s="55">
        <v>0.53420000000000001</v>
      </c>
      <c r="Y162" s="55">
        <v>0.5202</v>
      </c>
      <c r="Z162" s="55">
        <v>0.50609999999999999</v>
      </c>
      <c r="AA162" s="55">
        <v>0.49209999999999998</v>
      </c>
      <c r="AB162" s="55">
        <v>0.47810000000000002</v>
      </c>
      <c r="AC162" s="55">
        <v>0.46400000000000002</v>
      </c>
      <c r="AD162" s="55">
        <v>0.45</v>
      </c>
      <c r="AE162" s="55">
        <v>0.45</v>
      </c>
      <c r="AF162" s="55">
        <v>0.45</v>
      </c>
      <c r="AG162" s="55">
        <v>0.45</v>
      </c>
      <c r="AH162" s="55">
        <v>0.45</v>
      </c>
    </row>
    <row r="163" spans="2:34" ht="15" thickBot="1" x14ac:dyDescent="0.4">
      <c r="B163" s="14" t="s">
        <v>121</v>
      </c>
      <c r="C163" s="55">
        <v>7.1199999999999999E-2</v>
      </c>
      <c r="D163" s="55">
        <v>8.5199999999999998E-2</v>
      </c>
      <c r="E163" s="55">
        <v>9.9199999999999997E-2</v>
      </c>
      <c r="F163" s="55">
        <v>0.108768</v>
      </c>
      <c r="G163" s="55">
        <v>0.117116</v>
      </c>
      <c r="H163" s="55">
        <v>0.124344</v>
      </c>
      <c r="I163" s="55">
        <v>0.13045200000000001</v>
      </c>
      <c r="J163" s="55">
        <v>0.13552</v>
      </c>
      <c r="K163" s="55">
        <v>0.13938400000000001</v>
      </c>
      <c r="L163" s="55">
        <v>0.142128</v>
      </c>
      <c r="M163" s="55">
        <v>0.14382</v>
      </c>
      <c r="N163" s="55">
        <v>0.14432</v>
      </c>
      <c r="O163" s="55">
        <v>0.14369999999999999</v>
      </c>
      <c r="P163" s="55">
        <v>0.142016</v>
      </c>
      <c r="Q163" s="55">
        <v>0.139152</v>
      </c>
      <c r="R163" s="55">
        <v>0.13516800000000001</v>
      </c>
      <c r="S163" s="55">
        <v>0.130108</v>
      </c>
      <c r="T163" s="55">
        <v>0.12388</v>
      </c>
      <c r="U163" s="55">
        <v>0.116532</v>
      </c>
      <c r="V163" s="55">
        <v>0.108096</v>
      </c>
      <c r="W163" s="55">
        <v>9.8503999999999994E-2</v>
      </c>
      <c r="X163" s="55">
        <v>8.7791999999999995E-2</v>
      </c>
      <c r="Y163" s="55">
        <v>7.596E-2</v>
      </c>
      <c r="Z163" s="55">
        <v>6.3023999999999997E-2</v>
      </c>
      <c r="AA163" s="55">
        <v>4.8947999999999998E-2</v>
      </c>
      <c r="AB163" s="55">
        <v>3.3751999999999997E-2</v>
      </c>
      <c r="AC163" s="55">
        <v>1.7440000000000001E-2</v>
      </c>
      <c r="AD163" s="55">
        <v>0</v>
      </c>
      <c r="AE163" s="55">
        <v>0</v>
      </c>
      <c r="AF163" s="55">
        <v>0</v>
      </c>
      <c r="AG163" s="55">
        <v>0</v>
      </c>
      <c r="AH163" s="55">
        <v>0</v>
      </c>
    </row>
    <row r="164" spans="2:34" ht="15" thickBot="1" x14ac:dyDescent="0.4">
      <c r="B164" s="14" t="s">
        <v>122</v>
      </c>
      <c r="C164" s="55">
        <v>0.1</v>
      </c>
      <c r="D164" s="55">
        <v>0.1</v>
      </c>
      <c r="E164" s="55">
        <v>0.1</v>
      </c>
      <c r="F164" s="55">
        <v>0.1</v>
      </c>
      <c r="G164" s="55">
        <v>0.1</v>
      </c>
      <c r="H164" s="55">
        <v>0.1</v>
      </c>
      <c r="I164" s="55">
        <v>0.1</v>
      </c>
      <c r="J164" s="55">
        <v>0.1</v>
      </c>
      <c r="K164" s="55">
        <v>0.1</v>
      </c>
      <c r="L164" s="55">
        <v>0.1</v>
      </c>
      <c r="M164" s="55">
        <v>0.1</v>
      </c>
      <c r="N164" s="55">
        <v>0.1</v>
      </c>
      <c r="O164" s="55">
        <v>0.1</v>
      </c>
      <c r="P164" s="55">
        <v>0.1</v>
      </c>
      <c r="Q164" s="55">
        <v>0.1</v>
      </c>
      <c r="R164" s="55">
        <v>0.1</v>
      </c>
      <c r="S164" s="55">
        <v>0.1</v>
      </c>
      <c r="T164" s="55">
        <v>0.1</v>
      </c>
      <c r="U164" s="55">
        <v>0.1</v>
      </c>
      <c r="V164" s="55">
        <v>0.1</v>
      </c>
      <c r="W164" s="55">
        <v>0.1</v>
      </c>
      <c r="X164" s="55">
        <v>0.1</v>
      </c>
      <c r="Y164" s="55">
        <v>0.1</v>
      </c>
      <c r="Z164" s="55">
        <v>0.1</v>
      </c>
      <c r="AA164" s="55">
        <v>0.1</v>
      </c>
      <c r="AB164" s="55">
        <v>0.1</v>
      </c>
      <c r="AC164" s="55">
        <v>0.1</v>
      </c>
      <c r="AD164" s="55">
        <v>0.1</v>
      </c>
      <c r="AE164" s="55">
        <v>0.1</v>
      </c>
      <c r="AF164" s="55">
        <v>0.1</v>
      </c>
      <c r="AG164" s="55">
        <v>0.1</v>
      </c>
      <c r="AH164" s="55">
        <v>0.1</v>
      </c>
    </row>
    <row r="165" spans="2:34" ht="15" thickBot="1" x14ac:dyDescent="0.4">
      <c r="B165" s="14" t="s">
        <v>123</v>
      </c>
      <c r="C165" s="55">
        <v>0</v>
      </c>
      <c r="D165" s="55">
        <v>0</v>
      </c>
      <c r="E165" s="55">
        <v>0</v>
      </c>
      <c r="F165" s="55">
        <v>0</v>
      </c>
      <c r="G165" s="55">
        <v>0</v>
      </c>
      <c r="H165" s="55">
        <v>0</v>
      </c>
      <c r="I165" s="55">
        <v>0</v>
      </c>
      <c r="J165" s="55">
        <v>0</v>
      </c>
      <c r="K165" s="55">
        <v>0</v>
      </c>
      <c r="L165" s="55">
        <v>0</v>
      </c>
      <c r="M165" s="55">
        <v>0</v>
      </c>
      <c r="N165" s="55">
        <v>0</v>
      </c>
      <c r="O165" s="55">
        <v>0</v>
      </c>
      <c r="P165" s="55">
        <v>0</v>
      </c>
      <c r="Q165" s="55">
        <v>0</v>
      </c>
      <c r="R165" s="55">
        <v>0</v>
      </c>
      <c r="S165" s="55">
        <v>0</v>
      </c>
      <c r="T165" s="55">
        <v>0</v>
      </c>
      <c r="U165" s="55">
        <v>0</v>
      </c>
      <c r="V165" s="55">
        <v>0</v>
      </c>
      <c r="W165" s="55">
        <v>0</v>
      </c>
      <c r="X165" s="55">
        <v>0</v>
      </c>
      <c r="Y165" s="55">
        <v>0</v>
      </c>
      <c r="Z165" s="55">
        <v>0</v>
      </c>
      <c r="AA165" s="55">
        <v>0</v>
      </c>
      <c r="AB165" s="55">
        <v>0</v>
      </c>
      <c r="AC165" s="55">
        <v>0</v>
      </c>
      <c r="AD165" s="55">
        <v>0</v>
      </c>
      <c r="AE165" s="55">
        <v>0</v>
      </c>
      <c r="AF165" s="55">
        <v>0</v>
      </c>
      <c r="AG165" s="55">
        <v>0</v>
      </c>
      <c r="AH165" s="55">
        <v>0</v>
      </c>
    </row>
    <row r="166" spans="2:34" ht="15" thickBot="1" x14ac:dyDescent="0.4">
      <c r="B166" s="14" t="s">
        <v>124</v>
      </c>
      <c r="C166" s="55">
        <v>0</v>
      </c>
      <c r="D166" s="55">
        <v>0</v>
      </c>
      <c r="E166" s="55">
        <v>0</v>
      </c>
      <c r="F166" s="55">
        <v>4.5319999999999996E-3</v>
      </c>
      <c r="G166" s="55">
        <v>1.0184E-2</v>
      </c>
      <c r="H166" s="55">
        <v>1.6955999999999999E-2</v>
      </c>
      <c r="I166" s="55">
        <v>2.4847999999999999E-2</v>
      </c>
      <c r="J166" s="55">
        <v>3.388E-2</v>
      </c>
      <c r="K166" s="55">
        <v>4.4016E-2</v>
      </c>
      <c r="L166" s="55">
        <v>5.5272000000000002E-2</v>
      </c>
      <c r="M166" s="55">
        <v>6.7680000000000004E-2</v>
      </c>
      <c r="N166" s="55">
        <v>8.1180000000000002E-2</v>
      </c>
      <c r="O166" s="55">
        <v>9.5799999999999996E-2</v>
      </c>
      <c r="P166" s="55">
        <v>0.111584</v>
      </c>
      <c r="Q166" s="55">
        <v>0.12844800000000001</v>
      </c>
      <c r="R166" s="55">
        <v>0.14643200000000001</v>
      </c>
      <c r="S166" s="55">
        <v>0.16559199999999999</v>
      </c>
      <c r="T166" s="55">
        <v>0.18582000000000001</v>
      </c>
      <c r="U166" s="55">
        <v>0.20716799999999999</v>
      </c>
      <c r="V166" s="55">
        <v>0.22970399999999999</v>
      </c>
      <c r="W166" s="55">
        <v>0.25329600000000002</v>
      </c>
      <c r="X166" s="55">
        <v>0.27800799999999998</v>
      </c>
      <c r="Y166" s="55">
        <v>0.30384</v>
      </c>
      <c r="Z166" s="55">
        <v>0.330876</v>
      </c>
      <c r="AA166" s="55">
        <v>0.35895199999999999</v>
      </c>
      <c r="AB166" s="55">
        <v>0.38814799999999999</v>
      </c>
      <c r="AC166" s="55">
        <v>0.41855999999999999</v>
      </c>
      <c r="AD166" s="55">
        <v>0.45</v>
      </c>
      <c r="AE166" s="55">
        <v>0.45</v>
      </c>
      <c r="AF166" s="55">
        <v>0.45</v>
      </c>
      <c r="AG166" s="55">
        <v>0.45</v>
      </c>
      <c r="AH166" s="55">
        <v>0.45</v>
      </c>
    </row>
    <row r="167" spans="2:34" ht="15" thickBot="1" x14ac:dyDescent="0.4">
      <c r="B167" s="14" t="s">
        <v>125</v>
      </c>
      <c r="C167" s="55">
        <v>0.74460000000000004</v>
      </c>
      <c r="D167" s="55">
        <v>0.71379999999999999</v>
      </c>
      <c r="E167" s="55">
        <v>0.68289999999999995</v>
      </c>
      <c r="F167" s="55">
        <v>0.65200000000000002</v>
      </c>
      <c r="G167" s="55">
        <v>0.62119999999999997</v>
      </c>
      <c r="H167" s="55">
        <v>0.59030000000000005</v>
      </c>
      <c r="I167" s="55">
        <v>0.5595</v>
      </c>
      <c r="J167" s="55">
        <v>0.52859999999999996</v>
      </c>
      <c r="K167" s="55">
        <v>0.51990000000000003</v>
      </c>
      <c r="L167" s="55">
        <v>0.51119999999999999</v>
      </c>
      <c r="M167" s="55">
        <v>0.50249999999999995</v>
      </c>
      <c r="N167" s="55">
        <v>0.49380000000000002</v>
      </c>
      <c r="O167" s="55">
        <v>0.48509999999999998</v>
      </c>
      <c r="P167" s="55">
        <v>0.47639999999999999</v>
      </c>
      <c r="Q167" s="55">
        <v>0.4677</v>
      </c>
      <c r="R167" s="55">
        <v>0.45900000000000002</v>
      </c>
      <c r="S167" s="55">
        <v>0.45029999999999998</v>
      </c>
      <c r="T167" s="55">
        <v>0.44159999999999999</v>
      </c>
      <c r="U167" s="55">
        <v>0.43290000000000001</v>
      </c>
      <c r="V167" s="55">
        <v>0.42430000000000001</v>
      </c>
      <c r="W167" s="55">
        <v>0.41560000000000002</v>
      </c>
      <c r="X167" s="55">
        <v>0.40689999999999998</v>
      </c>
      <c r="Y167" s="55">
        <v>0.3982</v>
      </c>
      <c r="Z167" s="55">
        <v>0.38950000000000001</v>
      </c>
      <c r="AA167" s="55">
        <v>0.38080000000000003</v>
      </c>
      <c r="AB167" s="55">
        <v>0.37209999999999999</v>
      </c>
      <c r="AC167" s="55">
        <v>0.3634</v>
      </c>
      <c r="AD167" s="55">
        <v>0.35470000000000002</v>
      </c>
      <c r="AE167" s="55">
        <v>0.35470000000000002</v>
      </c>
      <c r="AF167" s="55">
        <v>0.35470000000000002</v>
      </c>
      <c r="AG167" s="55">
        <v>0.35470000000000002</v>
      </c>
      <c r="AH167" s="55">
        <v>0.35470000000000002</v>
      </c>
    </row>
    <row r="168" spans="2:34" ht="15" thickBot="1" x14ac:dyDescent="0.4">
      <c r="B168" s="14" t="s">
        <v>126</v>
      </c>
      <c r="C168" s="55">
        <v>3.5000000000000003E-2</v>
      </c>
      <c r="D168" s="55">
        <v>4.1799999999999997E-2</v>
      </c>
      <c r="E168" s="55">
        <v>4.8599999999999997E-2</v>
      </c>
      <c r="F168" s="55">
        <v>5.3184000000000002E-2</v>
      </c>
      <c r="G168" s="55">
        <v>5.7223999999999997E-2</v>
      </c>
      <c r="H168" s="55">
        <v>6.0720000000000003E-2</v>
      </c>
      <c r="I168" s="55">
        <v>6.3672000000000006E-2</v>
      </c>
      <c r="J168" s="55">
        <v>6.608E-2</v>
      </c>
      <c r="K168" s="55">
        <v>6.7944000000000004E-2</v>
      </c>
      <c r="L168" s="55">
        <v>6.9264000000000006E-2</v>
      </c>
      <c r="M168" s="55">
        <v>7.0108000000000004E-2</v>
      </c>
      <c r="N168" s="55">
        <v>7.0335999999999996E-2</v>
      </c>
      <c r="O168" s="55">
        <v>7.0019999999999999E-2</v>
      </c>
      <c r="P168" s="55">
        <v>6.9159999999999999E-2</v>
      </c>
      <c r="Q168" s="55">
        <v>6.7755999999999997E-2</v>
      </c>
      <c r="R168" s="55">
        <v>6.5808000000000005E-2</v>
      </c>
      <c r="S168" s="55">
        <v>6.3315999999999997E-2</v>
      </c>
      <c r="T168" s="55">
        <v>6.028E-2</v>
      </c>
      <c r="U168" s="55">
        <v>5.67E-2</v>
      </c>
      <c r="V168" s="55">
        <v>5.2575999999999998E-2</v>
      </c>
      <c r="W168" s="55">
        <v>4.7907999999999999E-2</v>
      </c>
      <c r="X168" s="55">
        <v>4.2695999999999998E-2</v>
      </c>
      <c r="Y168" s="55">
        <v>3.6940000000000001E-2</v>
      </c>
      <c r="Z168" s="55">
        <v>3.0640000000000001E-2</v>
      </c>
      <c r="AA168" s="55">
        <v>2.3796000000000001E-2</v>
      </c>
      <c r="AB168" s="55">
        <v>1.6407999999999999E-2</v>
      </c>
      <c r="AC168" s="55">
        <v>8.4759999999999992E-3</v>
      </c>
      <c r="AD168" s="55">
        <v>0</v>
      </c>
      <c r="AE168" s="55">
        <v>0</v>
      </c>
      <c r="AF168" s="55">
        <v>0</v>
      </c>
      <c r="AG168" s="55">
        <v>0</v>
      </c>
      <c r="AH168" s="55">
        <v>0</v>
      </c>
    </row>
    <row r="169" spans="2:34" ht="15" thickBot="1" x14ac:dyDescent="0.4">
      <c r="B169" s="14" t="s">
        <v>127</v>
      </c>
      <c r="C169" s="55">
        <v>0.1</v>
      </c>
      <c r="D169" s="55">
        <v>0.1</v>
      </c>
      <c r="E169" s="55">
        <v>0.1</v>
      </c>
      <c r="F169" s="55">
        <v>0.1</v>
      </c>
      <c r="G169" s="55">
        <v>0.1</v>
      </c>
      <c r="H169" s="55">
        <v>0.1</v>
      </c>
      <c r="I169" s="55">
        <v>0.1</v>
      </c>
      <c r="J169" s="55">
        <v>0.1</v>
      </c>
      <c r="K169" s="55">
        <v>0.1</v>
      </c>
      <c r="L169" s="55">
        <v>0.1</v>
      </c>
      <c r="M169" s="55">
        <v>0.1</v>
      </c>
      <c r="N169" s="55">
        <v>0.1</v>
      </c>
      <c r="O169" s="55">
        <v>0.1</v>
      </c>
      <c r="P169" s="55">
        <v>0.1</v>
      </c>
      <c r="Q169" s="55">
        <v>0.1</v>
      </c>
      <c r="R169" s="55">
        <v>0.1</v>
      </c>
      <c r="S169" s="55">
        <v>0.1</v>
      </c>
      <c r="T169" s="55">
        <v>0.1</v>
      </c>
      <c r="U169" s="55">
        <v>0.1</v>
      </c>
      <c r="V169" s="55">
        <v>0.1</v>
      </c>
      <c r="W169" s="55">
        <v>0.1</v>
      </c>
      <c r="X169" s="55">
        <v>0.1</v>
      </c>
      <c r="Y169" s="55">
        <v>0.1</v>
      </c>
      <c r="Z169" s="55">
        <v>0.1</v>
      </c>
      <c r="AA169" s="55">
        <v>0.1</v>
      </c>
      <c r="AB169" s="55">
        <v>0.1</v>
      </c>
      <c r="AC169" s="55">
        <v>0.1</v>
      </c>
      <c r="AD169" s="55">
        <v>0.1</v>
      </c>
      <c r="AE169" s="55">
        <v>0.1</v>
      </c>
      <c r="AF169" s="55">
        <v>0.1</v>
      </c>
      <c r="AG169" s="55">
        <v>0.1</v>
      </c>
      <c r="AH169" s="55">
        <v>0.1</v>
      </c>
    </row>
    <row r="170" spans="2:34" ht="15" thickBot="1" x14ac:dyDescent="0.4">
      <c r="B170" s="14" t="s">
        <v>128</v>
      </c>
      <c r="C170" s="55">
        <v>0.12039999999999999</v>
      </c>
      <c r="D170" s="55">
        <v>0.1444</v>
      </c>
      <c r="E170" s="55">
        <v>0.16850000000000001</v>
      </c>
      <c r="F170" s="55">
        <v>0.1925</v>
      </c>
      <c r="G170" s="55">
        <v>0.21659999999999999</v>
      </c>
      <c r="H170" s="55">
        <v>0.24060000000000001</v>
      </c>
      <c r="I170" s="55">
        <v>0.26469999999999999</v>
      </c>
      <c r="J170" s="55">
        <v>0.2888</v>
      </c>
      <c r="K170" s="55">
        <v>0.26533499999999999</v>
      </c>
      <c r="L170" s="55">
        <v>0.24290999999999999</v>
      </c>
      <c r="M170" s="55">
        <v>0.22134000000000001</v>
      </c>
      <c r="N170" s="55">
        <v>0.20080000000000001</v>
      </c>
      <c r="O170" s="55">
        <v>0.1812</v>
      </c>
      <c r="P170" s="55">
        <v>0.16247</v>
      </c>
      <c r="Q170" s="55">
        <v>0.14475499999999999</v>
      </c>
      <c r="R170" s="55">
        <v>0.12798000000000001</v>
      </c>
      <c r="S170" s="55">
        <v>0.11209</v>
      </c>
      <c r="T170" s="55">
        <v>9.7199999999999995E-2</v>
      </c>
      <c r="U170" s="55">
        <v>8.3205000000000001E-2</v>
      </c>
      <c r="V170" s="55">
        <v>7.0199999999999999E-2</v>
      </c>
      <c r="W170" s="55">
        <v>5.8134999999999999E-2</v>
      </c>
      <c r="X170" s="55">
        <v>4.6980000000000001E-2</v>
      </c>
      <c r="Y170" s="55">
        <v>3.6799999999999999E-2</v>
      </c>
      <c r="Z170" s="55">
        <v>2.7560000000000001E-2</v>
      </c>
      <c r="AA170" s="55">
        <v>1.9245000000000002E-2</v>
      </c>
      <c r="AB170" s="55">
        <v>1.189E-2</v>
      </c>
      <c r="AC170" s="55">
        <v>5.47E-3</v>
      </c>
      <c r="AD170" s="55">
        <v>0</v>
      </c>
      <c r="AE170" s="55">
        <v>0</v>
      </c>
      <c r="AF170" s="55">
        <v>0</v>
      </c>
      <c r="AG170" s="55">
        <v>0</v>
      </c>
      <c r="AH170" s="55">
        <v>0</v>
      </c>
    </row>
    <row r="171" spans="2:34" ht="15" thickBot="1" x14ac:dyDescent="0.4">
      <c r="B171" s="14" t="s">
        <v>129</v>
      </c>
      <c r="C171" s="55">
        <v>0</v>
      </c>
      <c r="D171" s="55">
        <v>0</v>
      </c>
      <c r="E171" s="55">
        <v>0</v>
      </c>
      <c r="F171" s="55">
        <v>2.2160000000000001E-3</v>
      </c>
      <c r="G171" s="55">
        <v>4.9760000000000004E-3</v>
      </c>
      <c r="H171" s="55">
        <v>8.2799999999999992E-3</v>
      </c>
      <c r="I171" s="55">
        <v>1.2128E-2</v>
      </c>
      <c r="J171" s="55">
        <v>1.652E-2</v>
      </c>
      <c r="K171" s="55">
        <v>3.5421000000000001E-2</v>
      </c>
      <c r="L171" s="55">
        <v>5.3926000000000002E-2</v>
      </c>
      <c r="M171" s="55">
        <v>7.2052000000000005E-2</v>
      </c>
      <c r="N171" s="55">
        <v>8.9763999999999997E-2</v>
      </c>
      <c r="O171" s="55">
        <v>0.10707999999999999</v>
      </c>
      <c r="P171" s="55">
        <v>0.12397</v>
      </c>
      <c r="Q171" s="55">
        <v>0.140489</v>
      </c>
      <c r="R171" s="55">
        <v>0.156612</v>
      </c>
      <c r="S171" s="55">
        <v>0.172294</v>
      </c>
      <c r="T171" s="55">
        <v>0.18762000000000001</v>
      </c>
      <c r="U171" s="55">
        <v>0.20249500000000001</v>
      </c>
      <c r="V171" s="55">
        <v>0.21702399999999999</v>
      </c>
      <c r="W171" s="55">
        <v>0.231157</v>
      </c>
      <c r="X171" s="55">
        <v>0.24482400000000001</v>
      </c>
      <c r="Y171" s="55">
        <v>0.25816</v>
      </c>
      <c r="Z171" s="55">
        <v>0.27110000000000001</v>
      </c>
      <c r="AA171" s="55">
        <v>0.28355900000000001</v>
      </c>
      <c r="AB171" s="55">
        <v>0.29570200000000002</v>
      </c>
      <c r="AC171" s="55">
        <v>0.30735400000000002</v>
      </c>
      <c r="AD171" s="55">
        <v>0.31869999999999998</v>
      </c>
      <c r="AE171" s="55">
        <v>0.31869999999999998</v>
      </c>
      <c r="AF171" s="55">
        <v>0.31869999999999998</v>
      </c>
      <c r="AG171" s="55">
        <v>0.31869999999999998</v>
      </c>
      <c r="AH171" s="55">
        <v>0.31869999999999998</v>
      </c>
    </row>
    <row r="172" spans="2:34" ht="15" thickBot="1" x14ac:dyDescent="0.4">
      <c r="B172" s="14" t="s">
        <v>130</v>
      </c>
      <c r="C172" s="55">
        <v>0</v>
      </c>
      <c r="D172" s="55">
        <v>0</v>
      </c>
      <c r="E172" s="55">
        <v>0</v>
      </c>
      <c r="F172" s="55">
        <v>0</v>
      </c>
      <c r="G172" s="55">
        <v>0</v>
      </c>
      <c r="H172" s="55">
        <v>0</v>
      </c>
      <c r="I172" s="55">
        <v>0</v>
      </c>
      <c r="J172" s="55">
        <v>0</v>
      </c>
      <c r="K172" s="55">
        <v>5.7000000000000002E-3</v>
      </c>
      <c r="L172" s="55">
        <v>1.1299999999999999E-2</v>
      </c>
      <c r="M172" s="55">
        <v>1.7000000000000001E-2</v>
      </c>
      <c r="N172" s="55">
        <v>2.2700000000000001E-2</v>
      </c>
      <c r="O172" s="55">
        <v>2.8299999999999999E-2</v>
      </c>
      <c r="P172" s="55">
        <v>3.4000000000000002E-2</v>
      </c>
      <c r="Q172" s="55">
        <v>3.9699999999999999E-2</v>
      </c>
      <c r="R172" s="55">
        <v>4.53E-2</v>
      </c>
      <c r="S172" s="55">
        <v>5.0999999999999997E-2</v>
      </c>
      <c r="T172" s="55">
        <v>5.67E-2</v>
      </c>
      <c r="U172" s="55">
        <v>6.2300000000000001E-2</v>
      </c>
      <c r="V172" s="55">
        <v>6.8000000000000005E-2</v>
      </c>
      <c r="W172" s="55">
        <v>7.3599999999999999E-2</v>
      </c>
      <c r="X172" s="55">
        <v>7.9299999999999995E-2</v>
      </c>
      <c r="Y172" s="55">
        <v>8.5000000000000006E-2</v>
      </c>
      <c r="Z172" s="55">
        <v>9.06E-2</v>
      </c>
      <c r="AA172" s="55">
        <v>9.6299999999999997E-2</v>
      </c>
      <c r="AB172" s="55">
        <v>0.10199999999999999</v>
      </c>
      <c r="AC172" s="55">
        <v>0.1076</v>
      </c>
      <c r="AD172" s="55">
        <v>0.1133</v>
      </c>
      <c r="AE172" s="55">
        <v>0.1133</v>
      </c>
      <c r="AF172" s="55">
        <v>0.1133</v>
      </c>
      <c r="AG172" s="55">
        <v>0.1133</v>
      </c>
      <c r="AH172" s="55">
        <v>0.1133</v>
      </c>
    </row>
    <row r="173" spans="2:34" ht="15" thickBot="1" x14ac:dyDescent="0.4">
      <c r="B173" s="14" t="s">
        <v>131</v>
      </c>
      <c r="C173" s="55">
        <v>0</v>
      </c>
      <c r="D173" s="55">
        <v>0</v>
      </c>
      <c r="E173" s="55">
        <v>0</v>
      </c>
      <c r="F173" s="55">
        <v>0</v>
      </c>
      <c r="G173" s="55">
        <v>0</v>
      </c>
      <c r="H173" s="55">
        <v>0</v>
      </c>
      <c r="I173" s="55">
        <v>0</v>
      </c>
      <c r="J173" s="55">
        <v>0</v>
      </c>
      <c r="K173" s="55">
        <v>5.7000000000000002E-3</v>
      </c>
      <c r="L173" s="55">
        <v>1.1299999999999999E-2</v>
      </c>
      <c r="M173" s="55">
        <v>1.7000000000000001E-2</v>
      </c>
      <c r="N173" s="55">
        <v>2.2700000000000001E-2</v>
      </c>
      <c r="O173" s="55">
        <v>2.8299999999999999E-2</v>
      </c>
      <c r="P173" s="55">
        <v>3.4000000000000002E-2</v>
      </c>
      <c r="Q173" s="55">
        <v>3.9699999999999999E-2</v>
      </c>
      <c r="R173" s="55">
        <v>4.53E-2</v>
      </c>
      <c r="S173" s="55">
        <v>5.0999999999999997E-2</v>
      </c>
      <c r="T173" s="55">
        <v>5.67E-2</v>
      </c>
      <c r="U173" s="55">
        <v>6.2300000000000001E-2</v>
      </c>
      <c r="V173" s="55">
        <v>6.8000000000000005E-2</v>
      </c>
      <c r="W173" s="55">
        <v>7.3599999999999999E-2</v>
      </c>
      <c r="X173" s="55">
        <v>7.9299999999999995E-2</v>
      </c>
      <c r="Y173" s="55">
        <v>8.5000000000000006E-2</v>
      </c>
      <c r="Z173" s="55">
        <v>9.06E-2</v>
      </c>
      <c r="AA173" s="55">
        <v>9.6299999999999997E-2</v>
      </c>
      <c r="AB173" s="55">
        <v>0.10199999999999999</v>
      </c>
      <c r="AC173" s="55">
        <v>0.1076</v>
      </c>
      <c r="AD173" s="55">
        <v>0.1133</v>
      </c>
      <c r="AE173" s="55">
        <v>0.1133</v>
      </c>
      <c r="AF173" s="55">
        <v>0.1133</v>
      </c>
      <c r="AG173" s="55">
        <v>0.1133</v>
      </c>
      <c r="AH173" s="55">
        <v>0.1133</v>
      </c>
    </row>
    <row r="174" spans="2:34" ht="12.5" x14ac:dyDescent="0.25">
      <c r="B174" s="3"/>
      <c r="C174" s="17"/>
      <c r="D174" s="17"/>
      <c r="E174" s="17"/>
      <c r="F174" s="17"/>
      <c r="G174" s="17"/>
      <c r="H174" s="17"/>
      <c r="I174" s="17"/>
      <c r="J174" s="17"/>
      <c r="K174" s="17"/>
      <c r="L174" s="17"/>
      <c r="M174" s="17"/>
      <c r="N174" s="17"/>
      <c r="O174" s="17"/>
      <c r="P174" s="17"/>
      <c r="Q174" s="17"/>
      <c r="R174" s="17"/>
      <c r="S174" s="17"/>
      <c r="T174" s="17"/>
      <c r="U174" s="17"/>
      <c r="V174" s="17"/>
      <c r="W174" s="17"/>
      <c r="X174" s="17"/>
      <c r="Y174" s="17"/>
      <c r="Z174" s="17"/>
      <c r="AA174" s="17"/>
      <c r="AB174" s="17"/>
      <c r="AC174" s="17"/>
      <c r="AD174" s="17"/>
      <c r="AE174" s="17"/>
      <c r="AF174" s="17"/>
      <c r="AG174" s="17"/>
      <c r="AH174" s="17"/>
    </row>
    <row r="175" spans="2:34" ht="14.5" thickBot="1" x14ac:dyDescent="0.35">
      <c r="B175" s="11" t="s">
        <v>109</v>
      </c>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row>
    <row r="176" spans="2:34" ht="14.5" thickBot="1" x14ac:dyDescent="0.3">
      <c r="B176" s="13"/>
      <c r="C176" s="13" t="s">
        <v>62</v>
      </c>
      <c r="D176" s="13" t="s">
        <v>63</v>
      </c>
      <c r="E176" s="13" t="s">
        <v>64</v>
      </c>
      <c r="F176" s="13" t="s">
        <v>65</v>
      </c>
      <c r="G176" s="13" t="s">
        <v>66</v>
      </c>
      <c r="H176" s="13" t="s">
        <v>67</v>
      </c>
      <c r="I176" s="13" t="s">
        <v>68</v>
      </c>
      <c r="J176" s="13" t="s">
        <v>69</v>
      </c>
      <c r="K176" s="13" t="s">
        <v>70</v>
      </c>
      <c r="L176" s="13" t="s">
        <v>71</v>
      </c>
      <c r="M176" s="13" t="s">
        <v>72</v>
      </c>
      <c r="N176" s="13" t="s">
        <v>73</v>
      </c>
      <c r="O176" s="13" t="s">
        <v>74</v>
      </c>
      <c r="P176" s="13" t="s">
        <v>75</v>
      </c>
      <c r="Q176" s="13" t="s">
        <v>76</v>
      </c>
      <c r="R176" s="13" t="s">
        <v>77</v>
      </c>
      <c r="S176" s="13" t="s">
        <v>78</v>
      </c>
      <c r="T176" s="13" t="s">
        <v>79</v>
      </c>
      <c r="U176" s="13" t="s">
        <v>80</v>
      </c>
      <c r="V176" s="13" t="s">
        <v>81</v>
      </c>
      <c r="W176" s="13" t="s">
        <v>82</v>
      </c>
      <c r="X176" s="13" t="s">
        <v>83</v>
      </c>
      <c r="Y176" s="13" t="s">
        <v>84</v>
      </c>
      <c r="Z176" s="13" t="s">
        <v>85</v>
      </c>
      <c r="AA176" s="13" t="s">
        <v>86</v>
      </c>
      <c r="AB176" s="13" t="s">
        <v>87</v>
      </c>
      <c r="AC176" s="13" t="s">
        <v>88</v>
      </c>
      <c r="AD176" s="13" t="s">
        <v>89</v>
      </c>
      <c r="AE176" s="13" t="s">
        <v>90</v>
      </c>
      <c r="AF176" s="13" t="s">
        <v>91</v>
      </c>
      <c r="AG176" s="13" t="s">
        <v>92</v>
      </c>
      <c r="AH176" s="13" t="s">
        <v>93</v>
      </c>
    </row>
    <row r="177" spans="2:58" ht="15" thickBot="1" x14ac:dyDescent="0.4">
      <c r="B177" s="14" t="s">
        <v>115</v>
      </c>
      <c r="C177" s="55">
        <v>0.81479999999999997</v>
      </c>
      <c r="D177" s="55">
        <v>0.79790000000000005</v>
      </c>
      <c r="E177" s="55">
        <v>0.78110000000000002</v>
      </c>
      <c r="F177" s="55">
        <v>0.76429999999999998</v>
      </c>
      <c r="G177" s="55">
        <v>0.74739999999999995</v>
      </c>
      <c r="H177" s="55">
        <v>0.73060000000000003</v>
      </c>
      <c r="I177" s="55">
        <v>0.7137</v>
      </c>
      <c r="J177" s="55">
        <v>0.69689999999999996</v>
      </c>
      <c r="K177" s="55">
        <v>0.68</v>
      </c>
      <c r="L177" s="55">
        <v>0.66320000000000001</v>
      </c>
      <c r="M177" s="55">
        <v>0.64629999999999999</v>
      </c>
      <c r="N177" s="55">
        <v>0.62949999999999995</v>
      </c>
      <c r="O177" s="55">
        <v>0.61270000000000002</v>
      </c>
      <c r="P177" s="55">
        <v>0.5958</v>
      </c>
      <c r="Q177" s="55">
        <v>0.57899999999999996</v>
      </c>
      <c r="R177" s="55">
        <v>0.56210000000000004</v>
      </c>
      <c r="S177" s="55">
        <v>0.54530000000000001</v>
      </c>
      <c r="T177" s="55">
        <v>0.52839999999999998</v>
      </c>
      <c r="U177" s="55">
        <v>0.51160000000000005</v>
      </c>
      <c r="V177" s="55">
        <v>0.49480000000000002</v>
      </c>
      <c r="W177" s="55">
        <v>0.47789999999999999</v>
      </c>
      <c r="X177" s="55">
        <v>0.46110000000000001</v>
      </c>
      <c r="Y177" s="55">
        <v>0.44419999999999998</v>
      </c>
      <c r="Z177" s="55">
        <v>0.4274</v>
      </c>
      <c r="AA177" s="55">
        <v>0.41049999999999998</v>
      </c>
      <c r="AB177" s="55">
        <v>0.39369999999999999</v>
      </c>
      <c r="AC177" s="55">
        <v>0.37680000000000002</v>
      </c>
      <c r="AD177" s="55">
        <v>0.36</v>
      </c>
      <c r="AE177" s="55">
        <v>0.36</v>
      </c>
      <c r="AF177" s="55">
        <v>0.36</v>
      </c>
      <c r="AG177" s="55">
        <v>0.36</v>
      </c>
      <c r="AH177" s="55">
        <v>0.36</v>
      </c>
    </row>
    <row r="178" spans="2:58" ht="15" thickBot="1" x14ac:dyDescent="0.4">
      <c r="B178" s="14" t="s">
        <v>116</v>
      </c>
      <c r="C178" s="55">
        <v>8.5199999999999998E-2</v>
      </c>
      <c r="D178" s="55">
        <v>0.1021</v>
      </c>
      <c r="E178" s="55">
        <v>0.11890000000000001</v>
      </c>
      <c r="F178" s="55">
        <v>0.13036800000000001</v>
      </c>
      <c r="G178" s="55">
        <v>0.14039199999999999</v>
      </c>
      <c r="H178" s="55">
        <v>0.14907200000000001</v>
      </c>
      <c r="I178" s="55">
        <v>0.15649199999999999</v>
      </c>
      <c r="J178" s="55">
        <v>0.16248000000000001</v>
      </c>
      <c r="K178" s="55">
        <v>0.16719999999999999</v>
      </c>
      <c r="L178" s="55">
        <v>0.17049600000000001</v>
      </c>
      <c r="M178" s="55">
        <v>0.172516</v>
      </c>
      <c r="N178" s="55">
        <v>0.17312</v>
      </c>
      <c r="O178" s="55">
        <v>0.17238000000000001</v>
      </c>
      <c r="P178" s="55">
        <v>0.170352</v>
      </c>
      <c r="Q178" s="55">
        <v>0.16692000000000001</v>
      </c>
      <c r="R178" s="55">
        <v>0.162192</v>
      </c>
      <c r="S178" s="55">
        <v>0.15606800000000001</v>
      </c>
      <c r="T178" s="55">
        <v>0.14863999999999999</v>
      </c>
      <c r="U178" s="55">
        <v>0.139824</v>
      </c>
      <c r="V178" s="55">
        <v>0.12969600000000001</v>
      </c>
      <c r="W178" s="55">
        <v>0.118188</v>
      </c>
      <c r="X178" s="55">
        <v>0.105336</v>
      </c>
      <c r="Y178" s="55">
        <v>9.1160000000000005E-2</v>
      </c>
      <c r="Z178" s="55">
        <v>7.5616000000000003E-2</v>
      </c>
      <c r="AA178" s="55">
        <v>5.8740000000000001E-2</v>
      </c>
      <c r="AB178" s="55">
        <v>4.0503999999999998E-2</v>
      </c>
      <c r="AC178" s="55">
        <v>2.0927999999999999E-2</v>
      </c>
      <c r="AD178" s="55">
        <v>0</v>
      </c>
      <c r="AE178" s="55">
        <v>0</v>
      </c>
      <c r="AF178" s="55">
        <v>0</v>
      </c>
      <c r="AG178" s="55">
        <v>0</v>
      </c>
      <c r="AH178" s="55">
        <v>0</v>
      </c>
    </row>
    <row r="179" spans="2:58" ht="15" thickBot="1" x14ac:dyDescent="0.4">
      <c r="B179" s="14" t="s">
        <v>117</v>
      </c>
      <c r="C179" s="55">
        <v>0.1</v>
      </c>
      <c r="D179" s="55">
        <v>0.1</v>
      </c>
      <c r="E179" s="55">
        <v>0.1</v>
      </c>
      <c r="F179" s="55">
        <v>0.1</v>
      </c>
      <c r="G179" s="55">
        <v>0.1</v>
      </c>
      <c r="H179" s="55">
        <v>0.1</v>
      </c>
      <c r="I179" s="55">
        <v>0.1</v>
      </c>
      <c r="J179" s="55">
        <v>0.1</v>
      </c>
      <c r="K179" s="55">
        <v>0.1</v>
      </c>
      <c r="L179" s="55">
        <v>0.1</v>
      </c>
      <c r="M179" s="55">
        <v>0.1</v>
      </c>
      <c r="N179" s="55">
        <v>0.1</v>
      </c>
      <c r="O179" s="55">
        <v>0.1</v>
      </c>
      <c r="P179" s="55">
        <v>0.1</v>
      </c>
      <c r="Q179" s="55">
        <v>0.1</v>
      </c>
      <c r="R179" s="55">
        <v>0.1</v>
      </c>
      <c r="S179" s="55">
        <v>0.1</v>
      </c>
      <c r="T179" s="55">
        <v>0.1</v>
      </c>
      <c r="U179" s="55">
        <v>0.1</v>
      </c>
      <c r="V179" s="55">
        <v>0.1</v>
      </c>
      <c r="W179" s="55">
        <v>0.1</v>
      </c>
      <c r="X179" s="55">
        <v>0.1</v>
      </c>
      <c r="Y179" s="55">
        <v>0.1</v>
      </c>
      <c r="Z179" s="55">
        <v>0.1</v>
      </c>
      <c r="AA179" s="55">
        <v>0.1</v>
      </c>
      <c r="AB179" s="55">
        <v>0.1</v>
      </c>
      <c r="AC179" s="55">
        <v>0.1</v>
      </c>
      <c r="AD179" s="55">
        <v>0.1</v>
      </c>
      <c r="AE179" s="55">
        <v>0.1</v>
      </c>
      <c r="AF179" s="55">
        <v>0.1</v>
      </c>
      <c r="AG179" s="55">
        <v>0.1</v>
      </c>
      <c r="AH179" s="55">
        <v>0.1</v>
      </c>
    </row>
    <row r="180" spans="2:58" ht="15" thickBot="1" x14ac:dyDescent="0.4">
      <c r="B180" s="14" t="s">
        <v>118</v>
      </c>
      <c r="C180" s="55">
        <v>0</v>
      </c>
      <c r="D180" s="55">
        <v>0</v>
      </c>
      <c r="E180" s="55">
        <v>0</v>
      </c>
      <c r="F180" s="55">
        <v>0</v>
      </c>
      <c r="G180" s="55">
        <v>0</v>
      </c>
      <c r="H180" s="55">
        <v>0</v>
      </c>
      <c r="I180" s="55">
        <v>0</v>
      </c>
      <c r="J180" s="55">
        <v>0</v>
      </c>
      <c r="K180" s="55">
        <v>0</v>
      </c>
      <c r="L180" s="55">
        <v>0</v>
      </c>
      <c r="M180" s="55">
        <v>0</v>
      </c>
      <c r="N180" s="55">
        <v>0</v>
      </c>
      <c r="O180" s="55">
        <v>0</v>
      </c>
      <c r="P180" s="55">
        <v>0</v>
      </c>
      <c r="Q180" s="55">
        <v>0</v>
      </c>
      <c r="R180" s="55">
        <v>0</v>
      </c>
      <c r="S180" s="55">
        <v>0</v>
      </c>
      <c r="T180" s="55">
        <v>0</v>
      </c>
      <c r="U180" s="55">
        <v>0</v>
      </c>
      <c r="V180" s="55">
        <v>0</v>
      </c>
      <c r="W180" s="55">
        <v>0</v>
      </c>
      <c r="X180" s="55">
        <v>0</v>
      </c>
      <c r="Y180" s="55">
        <v>0</v>
      </c>
      <c r="Z180" s="55">
        <v>0</v>
      </c>
      <c r="AA180" s="55">
        <v>0</v>
      </c>
      <c r="AB180" s="55">
        <v>0</v>
      </c>
      <c r="AC180" s="55">
        <v>0</v>
      </c>
      <c r="AD180" s="55">
        <v>0</v>
      </c>
      <c r="AE180" s="55">
        <v>0</v>
      </c>
      <c r="AF180" s="55">
        <v>0</v>
      </c>
      <c r="AG180" s="55">
        <v>0</v>
      </c>
      <c r="AH180" s="55">
        <v>0</v>
      </c>
    </row>
    <row r="181" spans="2:58" ht="15" thickBot="1" x14ac:dyDescent="0.4">
      <c r="B181" s="14" t="s">
        <v>119</v>
      </c>
      <c r="C181" s="55">
        <v>0</v>
      </c>
      <c r="D181" s="55">
        <v>0</v>
      </c>
      <c r="E181" s="55">
        <v>0</v>
      </c>
      <c r="F181" s="55">
        <v>5.4320000000000097E-3</v>
      </c>
      <c r="G181" s="55">
        <v>1.2208E-2</v>
      </c>
      <c r="H181" s="55">
        <v>2.0327999999999999E-2</v>
      </c>
      <c r="I181" s="55">
        <v>2.9808000000000001E-2</v>
      </c>
      <c r="J181" s="55">
        <v>4.0620000000000003E-2</v>
      </c>
      <c r="K181" s="55">
        <v>5.28E-2</v>
      </c>
      <c r="L181" s="55">
        <v>6.6304000000000002E-2</v>
      </c>
      <c r="M181" s="55">
        <v>8.1184000000000006E-2</v>
      </c>
      <c r="N181" s="55">
        <v>9.7379999999999994E-2</v>
      </c>
      <c r="O181" s="55">
        <v>0.11491999999999999</v>
      </c>
      <c r="P181" s="55">
        <v>0.13384799999999999</v>
      </c>
      <c r="Q181" s="55">
        <v>0.15407999999999999</v>
      </c>
      <c r="R181" s="55">
        <v>0.175708</v>
      </c>
      <c r="S181" s="55">
        <v>0.198632</v>
      </c>
      <c r="T181" s="55">
        <v>0.22295999999999999</v>
      </c>
      <c r="U181" s="55">
        <v>0.24857599999999999</v>
      </c>
      <c r="V181" s="55">
        <v>0.27560400000000002</v>
      </c>
      <c r="W181" s="55">
        <v>0.30391200000000002</v>
      </c>
      <c r="X181" s="55">
        <v>0.33356400000000003</v>
      </c>
      <c r="Y181" s="55">
        <v>0.36464000000000002</v>
      </c>
      <c r="Z181" s="55">
        <v>0.396984</v>
      </c>
      <c r="AA181" s="55">
        <v>0.43075999999999998</v>
      </c>
      <c r="AB181" s="55">
        <v>0.46579599999999999</v>
      </c>
      <c r="AC181" s="55">
        <v>0.50227200000000005</v>
      </c>
      <c r="AD181" s="55">
        <v>0.54</v>
      </c>
      <c r="AE181" s="55">
        <v>0.54</v>
      </c>
      <c r="AF181" s="55">
        <v>0.54</v>
      </c>
      <c r="AG181" s="55">
        <v>0.54</v>
      </c>
      <c r="AH181" s="55">
        <v>0.54</v>
      </c>
    </row>
    <row r="182" spans="2:58" ht="15" thickBot="1" x14ac:dyDescent="0.4">
      <c r="B182" s="14" t="s">
        <v>120</v>
      </c>
      <c r="C182" s="55">
        <v>0.81479999999999997</v>
      </c>
      <c r="D182" s="55">
        <v>0.79790000000000005</v>
      </c>
      <c r="E182" s="55">
        <v>0.78110000000000002</v>
      </c>
      <c r="F182" s="55">
        <v>0.76429999999999998</v>
      </c>
      <c r="G182" s="55">
        <v>0.74739999999999995</v>
      </c>
      <c r="H182" s="55">
        <v>0.73060000000000003</v>
      </c>
      <c r="I182" s="55">
        <v>0.7137</v>
      </c>
      <c r="J182" s="55">
        <v>0.69689999999999996</v>
      </c>
      <c r="K182" s="55">
        <v>0.68</v>
      </c>
      <c r="L182" s="55">
        <v>0.66320000000000001</v>
      </c>
      <c r="M182" s="55">
        <v>0.64629999999999999</v>
      </c>
      <c r="N182" s="55">
        <v>0.62949999999999995</v>
      </c>
      <c r="O182" s="55">
        <v>0.61270000000000002</v>
      </c>
      <c r="P182" s="55">
        <v>0.5958</v>
      </c>
      <c r="Q182" s="55">
        <v>0.57899999999999996</v>
      </c>
      <c r="R182" s="55">
        <v>0.56210000000000004</v>
      </c>
      <c r="S182" s="55">
        <v>0.54530000000000001</v>
      </c>
      <c r="T182" s="55">
        <v>0.52839999999999998</v>
      </c>
      <c r="U182" s="55">
        <v>0.51160000000000005</v>
      </c>
      <c r="V182" s="55">
        <v>0.49480000000000002</v>
      </c>
      <c r="W182" s="55">
        <v>0.47789999999999999</v>
      </c>
      <c r="X182" s="55">
        <v>0.46110000000000001</v>
      </c>
      <c r="Y182" s="55">
        <v>0.44419999999999998</v>
      </c>
      <c r="Z182" s="55">
        <v>0.4274</v>
      </c>
      <c r="AA182" s="55">
        <v>0.41049999999999998</v>
      </c>
      <c r="AB182" s="55">
        <v>0.39369999999999999</v>
      </c>
      <c r="AC182" s="55">
        <v>0.37680000000000002</v>
      </c>
      <c r="AD182" s="55">
        <v>0.36</v>
      </c>
      <c r="AE182" s="55">
        <v>0.36</v>
      </c>
      <c r="AF182" s="55">
        <v>0.36</v>
      </c>
      <c r="AG182" s="55">
        <v>0.36</v>
      </c>
      <c r="AH182" s="55">
        <v>0.36</v>
      </c>
    </row>
    <row r="183" spans="2:58" ht="15" thickBot="1" x14ac:dyDescent="0.4">
      <c r="B183" s="14" t="s">
        <v>121</v>
      </c>
      <c r="C183" s="55">
        <v>8.5199999999999998E-2</v>
      </c>
      <c r="D183" s="55">
        <v>0.1021</v>
      </c>
      <c r="E183" s="55">
        <v>0.11890000000000001</v>
      </c>
      <c r="F183" s="55">
        <v>0.13036800000000001</v>
      </c>
      <c r="G183" s="55">
        <v>0.14039199999999999</v>
      </c>
      <c r="H183" s="55">
        <v>0.14907200000000001</v>
      </c>
      <c r="I183" s="55">
        <v>0.15649199999999999</v>
      </c>
      <c r="J183" s="55">
        <v>0.16248000000000001</v>
      </c>
      <c r="K183" s="55">
        <v>0.16719999999999999</v>
      </c>
      <c r="L183" s="55">
        <v>0.17049600000000001</v>
      </c>
      <c r="M183" s="55">
        <v>0.172516</v>
      </c>
      <c r="N183" s="55">
        <v>0.17312</v>
      </c>
      <c r="O183" s="55">
        <v>0.17238000000000001</v>
      </c>
      <c r="P183" s="55">
        <v>0.170352</v>
      </c>
      <c r="Q183" s="55">
        <v>0.16692000000000001</v>
      </c>
      <c r="R183" s="55">
        <v>0.162192</v>
      </c>
      <c r="S183" s="55">
        <v>0.15606800000000001</v>
      </c>
      <c r="T183" s="55">
        <v>0.14863999999999999</v>
      </c>
      <c r="U183" s="55">
        <v>0.139824</v>
      </c>
      <c r="V183" s="55">
        <v>0.12969600000000001</v>
      </c>
      <c r="W183" s="55">
        <v>0.118188</v>
      </c>
      <c r="X183" s="55">
        <v>0.105336</v>
      </c>
      <c r="Y183" s="55">
        <v>9.1160000000000005E-2</v>
      </c>
      <c r="Z183" s="55">
        <v>7.5616000000000003E-2</v>
      </c>
      <c r="AA183" s="55">
        <v>5.8740000000000001E-2</v>
      </c>
      <c r="AB183" s="55">
        <v>4.0503999999999998E-2</v>
      </c>
      <c r="AC183" s="55">
        <v>2.0927999999999999E-2</v>
      </c>
      <c r="AD183" s="55">
        <v>0</v>
      </c>
      <c r="AE183" s="55">
        <v>0</v>
      </c>
      <c r="AF183" s="55">
        <v>0</v>
      </c>
      <c r="AG183" s="55">
        <v>0</v>
      </c>
      <c r="AH183" s="55">
        <v>0</v>
      </c>
    </row>
    <row r="184" spans="2:58" ht="15" thickBot="1" x14ac:dyDescent="0.4">
      <c r="B184" s="14" t="s">
        <v>122</v>
      </c>
      <c r="C184" s="55">
        <v>0.1</v>
      </c>
      <c r="D184" s="55">
        <v>0.1</v>
      </c>
      <c r="E184" s="55">
        <v>0.1</v>
      </c>
      <c r="F184" s="55">
        <v>0.1</v>
      </c>
      <c r="G184" s="55">
        <v>0.1</v>
      </c>
      <c r="H184" s="55">
        <v>0.1</v>
      </c>
      <c r="I184" s="55">
        <v>0.1</v>
      </c>
      <c r="J184" s="55">
        <v>0.1</v>
      </c>
      <c r="K184" s="55">
        <v>0.1</v>
      </c>
      <c r="L184" s="55">
        <v>0.1</v>
      </c>
      <c r="M184" s="55">
        <v>0.1</v>
      </c>
      <c r="N184" s="55">
        <v>0.1</v>
      </c>
      <c r="O184" s="55">
        <v>0.1</v>
      </c>
      <c r="P184" s="55">
        <v>0.1</v>
      </c>
      <c r="Q184" s="55">
        <v>0.1</v>
      </c>
      <c r="R184" s="55">
        <v>0.1</v>
      </c>
      <c r="S184" s="55">
        <v>0.1</v>
      </c>
      <c r="T184" s="55">
        <v>0.1</v>
      </c>
      <c r="U184" s="55">
        <v>0.1</v>
      </c>
      <c r="V184" s="55">
        <v>0.1</v>
      </c>
      <c r="W184" s="55">
        <v>0.1</v>
      </c>
      <c r="X184" s="55">
        <v>0.1</v>
      </c>
      <c r="Y184" s="55">
        <v>0.1</v>
      </c>
      <c r="Z184" s="55">
        <v>0.1</v>
      </c>
      <c r="AA184" s="55">
        <v>0.1</v>
      </c>
      <c r="AB184" s="55">
        <v>0.1</v>
      </c>
      <c r="AC184" s="55">
        <v>0.1</v>
      </c>
      <c r="AD184" s="55">
        <v>0.1</v>
      </c>
      <c r="AE184" s="55">
        <v>0.1</v>
      </c>
      <c r="AF184" s="55">
        <v>0.1</v>
      </c>
      <c r="AG184" s="55">
        <v>0.1</v>
      </c>
      <c r="AH184" s="55">
        <v>0.1</v>
      </c>
      <c r="BB184" s="24"/>
      <c r="BC184" s="24"/>
      <c r="BD184" s="24"/>
      <c r="BE184" s="24"/>
      <c r="BF184" s="24"/>
    </row>
    <row r="185" spans="2:58" ht="15" thickBot="1" x14ac:dyDescent="0.4">
      <c r="B185" s="14" t="s">
        <v>123</v>
      </c>
      <c r="C185" s="55">
        <v>0</v>
      </c>
      <c r="D185" s="55">
        <v>0</v>
      </c>
      <c r="E185" s="55">
        <v>0</v>
      </c>
      <c r="F185" s="55">
        <v>0</v>
      </c>
      <c r="G185" s="55">
        <v>0</v>
      </c>
      <c r="H185" s="55">
        <v>0</v>
      </c>
      <c r="I185" s="55">
        <v>0</v>
      </c>
      <c r="J185" s="55">
        <v>0</v>
      </c>
      <c r="K185" s="55">
        <v>0</v>
      </c>
      <c r="L185" s="55">
        <v>0</v>
      </c>
      <c r="M185" s="55">
        <v>0</v>
      </c>
      <c r="N185" s="55">
        <v>0</v>
      </c>
      <c r="O185" s="55">
        <v>0</v>
      </c>
      <c r="P185" s="55">
        <v>0</v>
      </c>
      <c r="Q185" s="55">
        <v>0</v>
      </c>
      <c r="R185" s="55">
        <v>0</v>
      </c>
      <c r="S185" s="55">
        <v>0</v>
      </c>
      <c r="T185" s="55">
        <v>0</v>
      </c>
      <c r="U185" s="55">
        <v>0</v>
      </c>
      <c r="V185" s="55">
        <v>0</v>
      </c>
      <c r="W185" s="55">
        <v>0</v>
      </c>
      <c r="X185" s="55">
        <v>0</v>
      </c>
      <c r="Y185" s="55">
        <v>0</v>
      </c>
      <c r="Z185" s="55">
        <v>0</v>
      </c>
      <c r="AA185" s="55">
        <v>0</v>
      </c>
      <c r="AB185" s="55">
        <v>0</v>
      </c>
      <c r="AC185" s="55">
        <v>0</v>
      </c>
      <c r="AD185" s="55">
        <v>0</v>
      </c>
      <c r="AE185" s="55">
        <v>0</v>
      </c>
      <c r="AF185" s="55">
        <v>0</v>
      </c>
      <c r="AG185" s="55">
        <v>0</v>
      </c>
      <c r="AH185" s="55">
        <v>0</v>
      </c>
      <c r="BB185" s="24"/>
      <c r="BC185" s="24"/>
      <c r="BD185" s="24"/>
      <c r="BE185" s="24"/>
      <c r="BF185" s="24"/>
    </row>
    <row r="186" spans="2:58" ht="15" thickBot="1" x14ac:dyDescent="0.4">
      <c r="B186" s="14" t="s">
        <v>124</v>
      </c>
      <c r="C186" s="55">
        <v>0</v>
      </c>
      <c r="D186" s="55">
        <v>0</v>
      </c>
      <c r="E186" s="55">
        <v>0</v>
      </c>
      <c r="F186" s="55">
        <v>5.4320000000000097E-3</v>
      </c>
      <c r="G186" s="55">
        <v>1.2208E-2</v>
      </c>
      <c r="H186" s="55">
        <v>2.0327999999999999E-2</v>
      </c>
      <c r="I186" s="55">
        <v>2.9808000000000001E-2</v>
      </c>
      <c r="J186" s="55">
        <v>4.0620000000000003E-2</v>
      </c>
      <c r="K186" s="55">
        <v>5.28E-2</v>
      </c>
      <c r="L186" s="55">
        <v>6.6304000000000002E-2</v>
      </c>
      <c r="M186" s="55">
        <v>8.1184000000000006E-2</v>
      </c>
      <c r="N186" s="55">
        <v>9.7379999999999994E-2</v>
      </c>
      <c r="O186" s="55">
        <v>0.11491999999999999</v>
      </c>
      <c r="P186" s="55">
        <v>0.13384799999999999</v>
      </c>
      <c r="Q186" s="55">
        <v>0.15407999999999999</v>
      </c>
      <c r="R186" s="55">
        <v>0.175708</v>
      </c>
      <c r="S186" s="55">
        <v>0.198632</v>
      </c>
      <c r="T186" s="55">
        <v>0.22295999999999999</v>
      </c>
      <c r="U186" s="55">
        <v>0.24857599999999999</v>
      </c>
      <c r="V186" s="55">
        <v>0.27560400000000002</v>
      </c>
      <c r="W186" s="55">
        <v>0.30391200000000002</v>
      </c>
      <c r="X186" s="55">
        <v>0.33356400000000003</v>
      </c>
      <c r="Y186" s="55">
        <v>0.36464000000000002</v>
      </c>
      <c r="Z186" s="55">
        <v>0.396984</v>
      </c>
      <c r="AA186" s="55">
        <v>0.43075999999999998</v>
      </c>
      <c r="AB186" s="55">
        <v>0.46579599999999999</v>
      </c>
      <c r="AC186" s="55">
        <v>0.50227200000000005</v>
      </c>
      <c r="AD186" s="55">
        <v>0.54</v>
      </c>
      <c r="AE186" s="55">
        <v>0.54</v>
      </c>
      <c r="AF186" s="55">
        <v>0.54</v>
      </c>
      <c r="AG186" s="55">
        <v>0.54</v>
      </c>
      <c r="AH186" s="55">
        <v>0.54</v>
      </c>
      <c r="BB186" s="24"/>
      <c r="BC186" s="24"/>
      <c r="BD186" s="24"/>
      <c r="BE186" s="24"/>
      <c r="BF186" s="24"/>
    </row>
    <row r="187" spans="2:58" ht="15" thickBot="1" x14ac:dyDescent="0.4">
      <c r="B187" s="14" t="s">
        <v>125</v>
      </c>
      <c r="C187" s="55">
        <v>0.74570000000000003</v>
      </c>
      <c r="D187" s="55">
        <v>0.71499999999999997</v>
      </c>
      <c r="E187" s="55">
        <v>0.68440000000000001</v>
      </c>
      <c r="F187" s="55">
        <v>0.65369999999999995</v>
      </c>
      <c r="G187" s="55">
        <v>0.62309999999999999</v>
      </c>
      <c r="H187" s="55">
        <v>0.58240000000000003</v>
      </c>
      <c r="I187" s="55">
        <v>0.53700000000000003</v>
      </c>
      <c r="J187" s="55">
        <v>0.49159999999999998</v>
      </c>
      <c r="K187" s="55">
        <v>0.47870000000000001</v>
      </c>
      <c r="L187" s="55">
        <v>0.4657</v>
      </c>
      <c r="M187" s="55">
        <v>0.45279999999999998</v>
      </c>
      <c r="N187" s="55">
        <v>0.43990000000000001</v>
      </c>
      <c r="O187" s="55">
        <v>0.4269</v>
      </c>
      <c r="P187" s="55">
        <v>0.41399999999999998</v>
      </c>
      <c r="Q187" s="55">
        <v>0.40110000000000001</v>
      </c>
      <c r="R187" s="55">
        <v>0.38819999999999999</v>
      </c>
      <c r="S187" s="55">
        <v>0.37519999999999998</v>
      </c>
      <c r="T187" s="55">
        <v>0.36230000000000001</v>
      </c>
      <c r="U187" s="55">
        <v>0.34939999999999999</v>
      </c>
      <c r="V187" s="55">
        <v>0.33639999999999998</v>
      </c>
      <c r="W187" s="55">
        <v>0.32350000000000001</v>
      </c>
      <c r="X187" s="55">
        <v>0.31059999999999999</v>
      </c>
      <c r="Y187" s="55">
        <v>0.29759999999999998</v>
      </c>
      <c r="Z187" s="55">
        <v>0.28470000000000001</v>
      </c>
      <c r="AA187" s="55">
        <v>0.27179999999999999</v>
      </c>
      <c r="AB187" s="55">
        <v>0.25879999999999997</v>
      </c>
      <c r="AC187" s="55">
        <v>0.24590000000000001</v>
      </c>
      <c r="AD187" s="55">
        <v>0.23300000000000001</v>
      </c>
      <c r="AE187" s="55">
        <v>0.23300000000000001</v>
      </c>
      <c r="AF187" s="55">
        <v>0.23300000000000001</v>
      </c>
      <c r="AG187" s="55">
        <v>0.23300000000000001</v>
      </c>
      <c r="AH187" s="55">
        <v>0.23300000000000001</v>
      </c>
      <c r="BB187" s="24"/>
      <c r="BC187" s="24"/>
      <c r="BD187" s="24"/>
      <c r="BE187" s="24"/>
      <c r="BF187" s="24"/>
    </row>
    <row r="188" spans="2:58" ht="15" thickBot="1" x14ac:dyDescent="0.4">
      <c r="B188" s="14" t="s">
        <v>126</v>
      </c>
      <c r="C188" s="55">
        <v>3.4000000000000002E-2</v>
      </c>
      <c r="D188" s="55">
        <v>4.0500000000000001E-2</v>
      </c>
      <c r="E188" s="55">
        <v>4.7100000000000003E-2</v>
      </c>
      <c r="F188" s="55">
        <v>5.1552000000000001E-2</v>
      </c>
      <c r="G188" s="55">
        <v>5.5475999999999998E-2</v>
      </c>
      <c r="H188" s="55">
        <v>5.8872000000000001E-2</v>
      </c>
      <c r="I188" s="55">
        <v>6.1740000000000003E-2</v>
      </c>
      <c r="J188" s="55">
        <v>6.4079999999999998E-2</v>
      </c>
      <c r="K188" s="55">
        <v>6.5892000000000006E-2</v>
      </c>
      <c r="L188" s="55">
        <v>6.7176E-2</v>
      </c>
      <c r="M188" s="55">
        <v>6.7932000000000006E-2</v>
      </c>
      <c r="N188" s="55">
        <v>6.8159999999999998E-2</v>
      </c>
      <c r="O188" s="55">
        <v>6.7799999999999999E-2</v>
      </c>
      <c r="P188" s="55">
        <v>6.6975999999999994E-2</v>
      </c>
      <c r="Q188" s="55">
        <v>6.5624000000000002E-2</v>
      </c>
      <c r="R188" s="55">
        <v>6.3743999999999995E-2</v>
      </c>
      <c r="S188" s="55">
        <v>6.1336000000000002E-2</v>
      </c>
      <c r="T188" s="55">
        <v>5.8400000000000001E-2</v>
      </c>
      <c r="U188" s="55">
        <v>5.4935999999999999E-2</v>
      </c>
      <c r="V188" s="55">
        <v>5.0944000000000003E-2</v>
      </c>
      <c r="W188" s="55">
        <v>4.6424E-2</v>
      </c>
      <c r="X188" s="55">
        <v>4.1376000000000003E-2</v>
      </c>
      <c r="Y188" s="55">
        <v>3.5799999999999998E-2</v>
      </c>
      <c r="Z188" s="55">
        <v>2.9680000000000002E-2</v>
      </c>
      <c r="AA188" s="55">
        <v>2.3052E-2</v>
      </c>
      <c r="AB188" s="55">
        <v>1.5896E-2</v>
      </c>
      <c r="AC188" s="55">
        <v>8.2120000000000005E-3</v>
      </c>
      <c r="AD188" s="55">
        <v>0</v>
      </c>
      <c r="AE188" s="55">
        <v>0</v>
      </c>
      <c r="AF188" s="55">
        <v>0</v>
      </c>
      <c r="AG188" s="55">
        <v>0</v>
      </c>
      <c r="AH188" s="55">
        <v>0</v>
      </c>
    </row>
    <row r="189" spans="2:58" ht="15" thickBot="1" x14ac:dyDescent="0.4">
      <c r="B189" s="14" t="s">
        <v>127</v>
      </c>
      <c r="C189" s="55">
        <v>0.1</v>
      </c>
      <c r="D189" s="55">
        <v>0.1</v>
      </c>
      <c r="E189" s="55">
        <v>0.1</v>
      </c>
      <c r="F189" s="55">
        <v>0.1</v>
      </c>
      <c r="G189" s="55">
        <v>0.1</v>
      </c>
      <c r="H189" s="55">
        <v>0.1</v>
      </c>
      <c r="I189" s="55">
        <v>0.1</v>
      </c>
      <c r="J189" s="55">
        <v>0.1</v>
      </c>
      <c r="K189" s="55">
        <v>0.1</v>
      </c>
      <c r="L189" s="55">
        <v>0.1</v>
      </c>
      <c r="M189" s="55">
        <v>0.1</v>
      </c>
      <c r="N189" s="55">
        <v>0.1</v>
      </c>
      <c r="O189" s="55">
        <v>0.1</v>
      </c>
      <c r="P189" s="55">
        <v>0.1</v>
      </c>
      <c r="Q189" s="55">
        <v>0.1</v>
      </c>
      <c r="R189" s="55">
        <v>0.1</v>
      </c>
      <c r="S189" s="55">
        <v>0.1</v>
      </c>
      <c r="T189" s="55">
        <v>0.1</v>
      </c>
      <c r="U189" s="55">
        <v>0.1</v>
      </c>
      <c r="V189" s="55">
        <v>0.1</v>
      </c>
      <c r="W189" s="55">
        <v>0.1</v>
      </c>
      <c r="X189" s="55">
        <v>0.1</v>
      </c>
      <c r="Y189" s="55">
        <v>0.1</v>
      </c>
      <c r="Z189" s="55">
        <v>0.1</v>
      </c>
      <c r="AA189" s="55">
        <v>0.1</v>
      </c>
      <c r="AB189" s="55">
        <v>0.1</v>
      </c>
      <c r="AC189" s="55">
        <v>0.1</v>
      </c>
      <c r="AD189" s="55">
        <v>0.1</v>
      </c>
      <c r="AE189" s="55">
        <v>0.1</v>
      </c>
      <c r="AF189" s="55">
        <v>0.1</v>
      </c>
      <c r="AG189" s="55">
        <v>0.1</v>
      </c>
      <c r="AH189" s="55">
        <v>0.1</v>
      </c>
    </row>
    <row r="190" spans="2:58" ht="15" thickBot="1" x14ac:dyDescent="0.4">
      <c r="B190" s="14" t="s">
        <v>128</v>
      </c>
      <c r="C190" s="55">
        <v>0.12039999999999999</v>
      </c>
      <c r="D190" s="55">
        <v>0.1444</v>
      </c>
      <c r="E190" s="55">
        <v>0.16850000000000001</v>
      </c>
      <c r="F190" s="55">
        <v>0.1925</v>
      </c>
      <c r="G190" s="55">
        <v>0.21659999999999999</v>
      </c>
      <c r="H190" s="55">
        <v>0.24060000000000001</v>
      </c>
      <c r="I190" s="55">
        <v>0.26469999999999999</v>
      </c>
      <c r="J190" s="55">
        <v>0.2888</v>
      </c>
      <c r="K190" s="55">
        <v>0.26628499999999999</v>
      </c>
      <c r="L190" s="55">
        <v>0.24471000000000001</v>
      </c>
      <c r="M190" s="55">
        <v>0.22389000000000001</v>
      </c>
      <c r="N190" s="55">
        <v>0.20399999999999999</v>
      </c>
      <c r="O190" s="55">
        <v>0.18495</v>
      </c>
      <c r="P190" s="55">
        <v>0.16667000000000001</v>
      </c>
      <c r="Q190" s="55">
        <v>0.14930499999999999</v>
      </c>
      <c r="R190" s="55">
        <v>0.13278000000000001</v>
      </c>
      <c r="S190" s="55">
        <v>0.11704000000000001</v>
      </c>
      <c r="T190" s="55">
        <v>0.1022</v>
      </c>
      <c r="U190" s="55">
        <v>8.8154999999999997E-2</v>
      </c>
      <c r="V190" s="55">
        <v>7.4999999999999997E-2</v>
      </c>
      <c r="W190" s="55">
        <v>6.2685000000000005E-2</v>
      </c>
      <c r="X190" s="55">
        <v>5.1180000000000003E-2</v>
      </c>
      <c r="Y190" s="55">
        <v>4.0550000000000003E-2</v>
      </c>
      <c r="Z190" s="55">
        <v>3.0759999999999999E-2</v>
      </c>
      <c r="AA190" s="55">
        <v>2.1794999999999998E-2</v>
      </c>
      <c r="AB190" s="55">
        <v>1.3690000000000001E-2</v>
      </c>
      <c r="AC190" s="55">
        <v>6.4200000000000004E-3</v>
      </c>
      <c r="AD190" s="55">
        <v>0</v>
      </c>
      <c r="AE190" s="55">
        <v>0</v>
      </c>
      <c r="AF190" s="55">
        <v>0</v>
      </c>
      <c r="AG190" s="55">
        <v>0</v>
      </c>
      <c r="AH190" s="55">
        <v>0</v>
      </c>
    </row>
    <row r="191" spans="2:58" ht="15" thickBot="1" x14ac:dyDescent="0.4">
      <c r="B191" s="14" t="s">
        <v>129</v>
      </c>
      <c r="C191" s="55">
        <v>0</v>
      </c>
      <c r="D191" s="55">
        <v>0</v>
      </c>
      <c r="E191" s="55">
        <v>0</v>
      </c>
      <c r="F191" s="55">
        <v>2.1480000000000002E-3</v>
      </c>
      <c r="G191" s="55">
        <v>4.8240000000000002E-3</v>
      </c>
      <c r="H191" s="55">
        <v>8.0280000000000004E-3</v>
      </c>
      <c r="I191" s="55">
        <v>1.176E-2</v>
      </c>
      <c r="J191" s="55">
        <v>1.602E-2</v>
      </c>
      <c r="K191" s="55">
        <v>3.4823E-2</v>
      </c>
      <c r="L191" s="55">
        <v>5.3314E-2</v>
      </c>
      <c r="M191" s="55">
        <v>7.1478E-2</v>
      </c>
      <c r="N191" s="55">
        <v>8.9340000000000003E-2</v>
      </c>
      <c r="O191" s="55">
        <v>0.10685</v>
      </c>
      <c r="P191" s="55">
        <v>0.124054</v>
      </c>
      <c r="Q191" s="55">
        <v>0.14097100000000001</v>
      </c>
      <c r="R191" s="55">
        <v>0.15757599999999999</v>
      </c>
      <c r="S191" s="55">
        <v>0.17382400000000001</v>
      </c>
      <c r="T191" s="55">
        <v>0.1898</v>
      </c>
      <c r="U191" s="55">
        <v>0.20540900000000001</v>
      </c>
      <c r="V191" s="55">
        <v>0.22075600000000001</v>
      </c>
      <c r="W191" s="55">
        <v>0.235791</v>
      </c>
      <c r="X191" s="55">
        <v>0.250444</v>
      </c>
      <c r="Y191" s="55">
        <v>0.26484999999999997</v>
      </c>
      <c r="Z191" s="55">
        <v>0.27886</v>
      </c>
      <c r="AA191" s="55">
        <v>0.29255300000000001</v>
      </c>
      <c r="AB191" s="55">
        <v>0.30601400000000001</v>
      </c>
      <c r="AC191" s="55">
        <v>0.31906800000000002</v>
      </c>
      <c r="AD191" s="55">
        <v>0.33189999999999997</v>
      </c>
      <c r="AE191" s="55">
        <v>0.33189999999999997</v>
      </c>
      <c r="AF191" s="55">
        <v>0.33189999999999997</v>
      </c>
      <c r="AG191" s="55">
        <v>0.33189999999999997</v>
      </c>
      <c r="AH191" s="55">
        <v>0.33189999999999997</v>
      </c>
    </row>
    <row r="192" spans="2:58" ht="15" thickBot="1" x14ac:dyDescent="0.4">
      <c r="B192" s="14" t="s">
        <v>130</v>
      </c>
      <c r="C192" s="55">
        <v>0</v>
      </c>
      <c r="D192" s="55">
        <v>0</v>
      </c>
      <c r="E192" s="55">
        <v>0</v>
      </c>
      <c r="F192" s="55">
        <v>0</v>
      </c>
      <c r="G192" s="55">
        <v>0</v>
      </c>
      <c r="H192" s="55">
        <v>5.0000000000000001E-3</v>
      </c>
      <c r="I192" s="55">
        <v>1.24E-2</v>
      </c>
      <c r="J192" s="55">
        <v>1.9800000000000002E-2</v>
      </c>
      <c r="K192" s="55">
        <v>2.7199999999999998E-2</v>
      </c>
      <c r="L192" s="55">
        <v>3.4599999999999999E-2</v>
      </c>
      <c r="M192" s="55">
        <v>4.19E-2</v>
      </c>
      <c r="N192" s="55">
        <v>4.9299999999999997E-2</v>
      </c>
      <c r="O192" s="55">
        <v>5.67E-2</v>
      </c>
      <c r="P192" s="55">
        <v>6.4100000000000004E-2</v>
      </c>
      <c r="Q192" s="55">
        <v>7.1499999999999994E-2</v>
      </c>
      <c r="R192" s="55">
        <v>7.8899999999999998E-2</v>
      </c>
      <c r="S192" s="55">
        <v>8.6300000000000002E-2</v>
      </c>
      <c r="T192" s="55">
        <v>9.3700000000000006E-2</v>
      </c>
      <c r="U192" s="55">
        <v>0.1011</v>
      </c>
      <c r="V192" s="55">
        <v>0.1084</v>
      </c>
      <c r="W192" s="55">
        <v>0.1158</v>
      </c>
      <c r="X192" s="55">
        <v>0.1232</v>
      </c>
      <c r="Y192" s="55">
        <v>0.13059999999999999</v>
      </c>
      <c r="Z192" s="55">
        <v>0.13800000000000001</v>
      </c>
      <c r="AA192" s="55">
        <v>0.1454</v>
      </c>
      <c r="AB192" s="55">
        <v>0.15279999999999999</v>
      </c>
      <c r="AC192" s="55">
        <v>0.16020000000000001</v>
      </c>
      <c r="AD192" s="55">
        <v>0.1676</v>
      </c>
      <c r="AE192" s="55">
        <v>0.1676</v>
      </c>
      <c r="AF192" s="55">
        <v>0.1676</v>
      </c>
      <c r="AG192" s="55">
        <v>0.1676</v>
      </c>
      <c r="AH192" s="55">
        <v>0.1676</v>
      </c>
    </row>
    <row r="193" spans="2:34" ht="15" thickBot="1" x14ac:dyDescent="0.4">
      <c r="B193" s="14" t="s">
        <v>131</v>
      </c>
      <c r="C193" s="55">
        <v>0</v>
      </c>
      <c r="D193" s="55">
        <v>0</v>
      </c>
      <c r="E193" s="55">
        <v>0</v>
      </c>
      <c r="F193" s="55">
        <v>0</v>
      </c>
      <c r="G193" s="55">
        <v>0</v>
      </c>
      <c r="H193" s="55">
        <v>5.0000000000000001E-3</v>
      </c>
      <c r="I193" s="55">
        <v>1.24E-2</v>
      </c>
      <c r="J193" s="55">
        <v>1.9800000000000002E-2</v>
      </c>
      <c r="K193" s="55">
        <v>2.7199999999999998E-2</v>
      </c>
      <c r="L193" s="55">
        <v>3.4599999999999999E-2</v>
      </c>
      <c r="M193" s="55">
        <v>4.19E-2</v>
      </c>
      <c r="N193" s="55">
        <v>4.9299999999999997E-2</v>
      </c>
      <c r="O193" s="55">
        <v>5.67E-2</v>
      </c>
      <c r="P193" s="55">
        <v>6.4100000000000004E-2</v>
      </c>
      <c r="Q193" s="55">
        <v>7.1499999999999994E-2</v>
      </c>
      <c r="R193" s="55">
        <v>7.8899999999999998E-2</v>
      </c>
      <c r="S193" s="55">
        <v>8.6300000000000002E-2</v>
      </c>
      <c r="T193" s="55">
        <v>9.3700000000000006E-2</v>
      </c>
      <c r="U193" s="55">
        <v>0.1011</v>
      </c>
      <c r="V193" s="55">
        <v>0.1084</v>
      </c>
      <c r="W193" s="55">
        <v>0.1158</v>
      </c>
      <c r="X193" s="55">
        <v>0.1232</v>
      </c>
      <c r="Y193" s="55">
        <v>0.13059999999999999</v>
      </c>
      <c r="Z193" s="55">
        <v>0.13800000000000001</v>
      </c>
      <c r="AA193" s="55">
        <v>0.1454</v>
      </c>
      <c r="AB193" s="55">
        <v>0.15279999999999999</v>
      </c>
      <c r="AC193" s="55">
        <v>0.16020000000000001</v>
      </c>
      <c r="AD193" s="55">
        <v>0.1676</v>
      </c>
      <c r="AE193" s="55">
        <v>0.1676</v>
      </c>
      <c r="AF193" s="55">
        <v>0.1676</v>
      </c>
      <c r="AG193" s="55">
        <v>0.1676</v>
      </c>
      <c r="AH193" s="55">
        <v>0.1676</v>
      </c>
    </row>
    <row r="195" spans="2:34" ht="15" customHeight="1" thickBot="1" x14ac:dyDescent="0.35">
      <c r="B195" s="11" t="s">
        <v>106</v>
      </c>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row>
    <row r="196" spans="2:34" ht="14.5" thickBot="1" x14ac:dyDescent="0.35">
      <c r="B196" s="11" t="s">
        <v>59</v>
      </c>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row>
    <row r="197" spans="2:34" ht="14.5" thickBot="1" x14ac:dyDescent="0.3">
      <c r="B197" s="13"/>
      <c r="C197" s="13" t="s">
        <v>62</v>
      </c>
      <c r="D197" s="13" t="s">
        <v>63</v>
      </c>
      <c r="E197" s="13" t="s">
        <v>64</v>
      </c>
      <c r="F197" s="13" t="s">
        <v>65</v>
      </c>
      <c r="G197" s="13" t="s">
        <v>66</v>
      </c>
      <c r="H197" s="13" t="s">
        <v>67</v>
      </c>
      <c r="I197" s="13" t="s">
        <v>68</v>
      </c>
      <c r="J197" s="13" t="s">
        <v>69</v>
      </c>
      <c r="K197" s="13" t="s">
        <v>70</v>
      </c>
      <c r="L197" s="13" t="s">
        <v>71</v>
      </c>
      <c r="M197" s="13" t="s">
        <v>72</v>
      </c>
      <c r="N197" s="13" t="s">
        <v>73</v>
      </c>
      <c r="O197" s="13" t="s">
        <v>74</v>
      </c>
      <c r="P197" s="13" t="s">
        <v>75</v>
      </c>
      <c r="Q197" s="13" t="s">
        <v>76</v>
      </c>
      <c r="R197" s="13" t="s">
        <v>77</v>
      </c>
      <c r="S197" s="13" t="s">
        <v>78</v>
      </c>
      <c r="T197" s="13" t="s">
        <v>79</v>
      </c>
      <c r="U197" s="13" t="s">
        <v>80</v>
      </c>
      <c r="V197" s="13" t="s">
        <v>81</v>
      </c>
      <c r="W197" s="13" t="s">
        <v>82</v>
      </c>
      <c r="X197" s="13" t="s">
        <v>83</v>
      </c>
      <c r="Y197" s="13" t="s">
        <v>84</v>
      </c>
      <c r="Z197" s="13" t="s">
        <v>85</v>
      </c>
      <c r="AA197" s="13" t="s">
        <v>86</v>
      </c>
      <c r="AB197" s="13" t="s">
        <v>87</v>
      </c>
      <c r="AC197" s="13" t="s">
        <v>88</v>
      </c>
      <c r="AD197" s="13" t="s">
        <v>89</v>
      </c>
      <c r="AE197" s="13" t="s">
        <v>90</v>
      </c>
      <c r="AF197" s="13" t="s">
        <v>91</v>
      </c>
      <c r="AG197" s="13" t="s">
        <v>92</v>
      </c>
      <c r="AH197" s="13" t="s">
        <v>93</v>
      </c>
    </row>
    <row r="198" spans="2:34" ht="15" thickBot="1" x14ac:dyDescent="0.4">
      <c r="B198" s="14" t="s">
        <v>115</v>
      </c>
      <c r="C198" s="55">
        <v>0.85699999999999998</v>
      </c>
      <c r="D198" s="55">
        <v>0.84860000000000002</v>
      </c>
      <c r="E198" s="55">
        <v>0.84019999999999995</v>
      </c>
      <c r="F198" s="55">
        <v>0.83179999999999998</v>
      </c>
      <c r="G198" s="55">
        <v>0.82330000000000003</v>
      </c>
      <c r="H198" s="55">
        <v>0.81489999999999996</v>
      </c>
      <c r="I198" s="55">
        <v>0.80649999999999999</v>
      </c>
      <c r="J198" s="55">
        <v>0.79810000000000003</v>
      </c>
      <c r="K198" s="55">
        <v>0.78969999999999996</v>
      </c>
      <c r="L198" s="55">
        <v>0.78129999999999999</v>
      </c>
      <c r="M198" s="55">
        <v>0.77290000000000003</v>
      </c>
      <c r="N198" s="55">
        <v>0.76449999999999996</v>
      </c>
      <c r="O198" s="55">
        <v>0.75609999999999999</v>
      </c>
      <c r="P198" s="55">
        <v>0.74770000000000003</v>
      </c>
      <c r="Q198" s="55">
        <v>0.73929999999999996</v>
      </c>
      <c r="R198" s="55">
        <v>0.73089999999999999</v>
      </c>
      <c r="S198" s="55">
        <v>0.72250000000000003</v>
      </c>
      <c r="T198" s="55">
        <v>0.71409999999999996</v>
      </c>
      <c r="U198" s="55">
        <v>0.70569999999999999</v>
      </c>
      <c r="V198" s="55">
        <v>0.69730000000000003</v>
      </c>
      <c r="W198" s="55">
        <v>0.68879999999999997</v>
      </c>
      <c r="X198" s="55">
        <v>0.6804</v>
      </c>
      <c r="Y198" s="55">
        <v>0.67200000000000004</v>
      </c>
      <c r="Z198" s="55">
        <v>0.66359999999999997</v>
      </c>
      <c r="AA198" s="55">
        <v>0.6552</v>
      </c>
      <c r="AB198" s="55">
        <v>0.64680000000000004</v>
      </c>
      <c r="AC198" s="55">
        <v>0.63839999999999997</v>
      </c>
      <c r="AD198" s="55">
        <v>0.63</v>
      </c>
      <c r="AE198" s="55">
        <v>0.63</v>
      </c>
      <c r="AF198" s="55">
        <v>0.63</v>
      </c>
      <c r="AG198" s="55">
        <v>0.63</v>
      </c>
      <c r="AH198" s="55">
        <v>0.63</v>
      </c>
    </row>
    <row r="199" spans="2:34" ht="15" thickBot="1" x14ac:dyDescent="0.4">
      <c r="B199" s="14" t="s">
        <v>116</v>
      </c>
      <c r="C199" s="55">
        <v>4.2999999999999997E-2</v>
      </c>
      <c r="D199" s="55">
        <v>5.1400000000000001E-2</v>
      </c>
      <c r="E199" s="55">
        <v>5.9799999999999999E-2</v>
      </c>
      <c r="F199" s="55">
        <v>6.83E-2</v>
      </c>
      <c r="G199" s="55">
        <v>7.6700000000000004E-2</v>
      </c>
      <c r="H199" s="55">
        <v>8.5099999999999995E-2</v>
      </c>
      <c r="I199" s="55">
        <v>9.35E-2</v>
      </c>
      <c r="J199" s="55">
        <v>0.1019</v>
      </c>
      <c r="K199" s="55">
        <v>0.1103</v>
      </c>
      <c r="L199" s="55">
        <v>0.1187</v>
      </c>
      <c r="M199" s="55">
        <v>0.12709999999999999</v>
      </c>
      <c r="N199" s="55">
        <v>0.13550000000000001</v>
      </c>
      <c r="O199" s="55">
        <v>0.1439</v>
      </c>
      <c r="P199" s="55">
        <v>0.15229999999999999</v>
      </c>
      <c r="Q199" s="55">
        <v>0.16070000000000001</v>
      </c>
      <c r="R199" s="55">
        <v>0.1691</v>
      </c>
      <c r="S199" s="55">
        <v>0.17749999999999999</v>
      </c>
      <c r="T199" s="55">
        <v>0.18590000000000001</v>
      </c>
      <c r="U199" s="55">
        <v>0.1943</v>
      </c>
      <c r="V199" s="55">
        <v>0.20280000000000001</v>
      </c>
      <c r="W199" s="55">
        <v>0.2112</v>
      </c>
      <c r="X199" s="55">
        <v>0.21959999999999999</v>
      </c>
      <c r="Y199" s="55">
        <v>0.22800000000000001</v>
      </c>
      <c r="Z199" s="55">
        <v>0.2364</v>
      </c>
      <c r="AA199" s="55">
        <v>0.24479999999999999</v>
      </c>
      <c r="AB199" s="55">
        <v>0.25319999999999998</v>
      </c>
      <c r="AC199" s="55">
        <v>0.2616</v>
      </c>
      <c r="AD199" s="55">
        <v>0.27</v>
      </c>
      <c r="AE199" s="55">
        <v>0.27</v>
      </c>
      <c r="AF199" s="55">
        <v>0.27</v>
      </c>
      <c r="AG199" s="55">
        <v>0.27</v>
      </c>
      <c r="AH199" s="55">
        <v>0.27</v>
      </c>
    </row>
    <row r="200" spans="2:34" ht="15" thickBot="1" x14ac:dyDescent="0.4">
      <c r="B200" s="14" t="s">
        <v>117</v>
      </c>
      <c r="C200" s="55">
        <v>0.1</v>
      </c>
      <c r="D200" s="55">
        <v>0.1</v>
      </c>
      <c r="E200" s="55">
        <v>0.1</v>
      </c>
      <c r="F200" s="55">
        <v>0.1</v>
      </c>
      <c r="G200" s="55">
        <v>0.1</v>
      </c>
      <c r="H200" s="55">
        <v>0.1</v>
      </c>
      <c r="I200" s="55">
        <v>0.1</v>
      </c>
      <c r="J200" s="55">
        <v>0.1</v>
      </c>
      <c r="K200" s="55">
        <v>0.1</v>
      </c>
      <c r="L200" s="55">
        <v>0.1</v>
      </c>
      <c r="M200" s="55">
        <v>0.1</v>
      </c>
      <c r="N200" s="55">
        <v>0.1</v>
      </c>
      <c r="O200" s="55">
        <v>0.1</v>
      </c>
      <c r="P200" s="55">
        <v>0.1</v>
      </c>
      <c r="Q200" s="55">
        <v>0.1</v>
      </c>
      <c r="R200" s="55">
        <v>0.1</v>
      </c>
      <c r="S200" s="55">
        <v>0.1</v>
      </c>
      <c r="T200" s="55">
        <v>0.1</v>
      </c>
      <c r="U200" s="55">
        <v>0.1</v>
      </c>
      <c r="V200" s="55">
        <v>0.1</v>
      </c>
      <c r="W200" s="55">
        <v>0.1</v>
      </c>
      <c r="X200" s="55">
        <v>0.1</v>
      </c>
      <c r="Y200" s="55">
        <v>0.1</v>
      </c>
      <c r="Z200" s="55">
        <v>0.1</v>
      </c>
      <c r="AA200" s="55">
        <v>0.1</v>
      </c>
      <c r="AB200" s="55">
        <v>0.1</v>
      </c>
      <c r="AC200" s="55">
        <v>0.1</v>
      </c>
      <c r="AD200" s="55">
        <v>0.1</v>
      </c>
      <c r="AE200" s="55">
        <v>0.1</v>
      </c>
      <c r="AF200" s="55">
        <v>0.1</v>
      </c>
      <c r="AG200" s="55">
        <v>0.1</v>
      </c>
      <c r="AH200" s="55">
        <v>0.1</v>
      </c>
    </row>
    <row r="201" spans="2:34" ht="15" thickBot="1" x14ac:dyDescent="0.4">
      <c r="B201" s="14" t="s">
        <v>118</v>
      </c>
      <c r="C201" s="55">
        <v>0</v>
      </c>
      <c r="D201" s="55">
        <v>0</v>
      </c>
      <c r="E201" s="55">
        <v>0</v>
      </c>
      <c r="F201" s="55">
        <v>0</v>
      </c>
      <c r="G201" s="55">
        <v>0</v>
      </c>
      <c r="H201" s="55">
        <v>0</v>
      </c>
      <c r="I201" s="55">
        <v>0</v>
      </c>
      <c r="J201" s="55">
        <v>0</v>
      </c>
      <c r="K201" s="55">
        <v>0</v>
      </c>
      <c r="L201" s="55">
        <v>0</v>
      </c>
      <c r="M201" s="55">
        <v>0</v>
      </c>
      <c r="N201" s="55">
        <v>0</v>
      </c>
      <c r="O201" s="55">
        <v>0</v>
      </c>
      <c r="P201" s="55">
        <v>0</v>
      </c>
      <c r="Q201" s="55">
        <v>0</v>
      </c>
      <c r="R201" s="55">
        <v>0</v>
      </c>
      <c r="S201" s="55">
        <v>0</v>
      </c>
      <c r="T201" s="55">
        <v>0</v>
      </c>
      <c r="U201" s="55">
        <v>0</v>
      </c>
      <c r="V201" s="55">
        <v>0</v>
      </c>
      <c r="W201" s="55">
        <v>0</v>
      </c>
      <c r="X201" s="55">
        <v>0</v>
      </c>
      <c r="Y201" s="55">
        <v>0</v>
      </c>
      <c r="Z201" s="55">
        <v>0</v>
      </c>
      <c r="AA201" s="55">
        <v>0</v>
      </c>
      <c r="AB201" s="55">
        <v>0</v>
      </c>
      <c r="AC201" s="55">
        <v>0</v>
      </c>
      <c r="AD201" s="55">
        <v>0</v>
      </c>
      <c r="AE201" s="55">
        <v>0</v>
      </c>
      <c r="AF201" s="55">
        <v>0</v>
      </c>
      <c r="AG201" s="55">
        <v>0</v>
      </c>
      <c r="AH201" s="55">
        <v>0</v>
      </c>
    </row>
    <row r="202" spans="2:34" ht="15" thickBot="1" x14ac:dyDescent="0.4">
      <c r="B202" s="14" t="s">
        <v>119</v>
      </c>
      <c r="C202" s="55">
        <v>0</v>
      </c>
      <c r="D202" s="55">
        <v>0</v>
      </c>
      <c r="E202" s="55">
        <v>0</v>
      </c>
      <c r="F202" s="55">
        <v>0</v>
      </c>
      <c r="G202" s="55">
        <v>0</v>
      </c>
      <c r="H202" s="55">
        <v>0</v>
      </c>
      <c r="I202" s="55">
        <v>0</v>
      </c>
      <c r="J202" s="55">
        <v>0</v>
      </c>
      <c r="K202" s="55">
        <v>0</v>
      </c>
      <c r="L202" s="55">
        <v>0</v>
      </c>
      <c r="M202" s="55">
        <v>0</v>
      </c>
      <c r="N202" s="55">
        <v>0</v>
      </c>
      <c r="O202" s="55">
        <v>0</v>
      </c>
      <c r="P202" s="55">
        <v>0</v>
      </c>
      <c r="Q202" s="55">
        <v>0</v>
      </c>
      <c r="R202" s="55">
        <v>0</v>
      </c>
      <c r="S202" s="55">
        <v>0</v>
      </c>
      <c r="T202" s="55">
        <v>0</v>
      </c>
      <c r="U202" s="55">
        <v>0</v>
      </c>
      <c r="V202" s="55">
        <v>0</v>
      </c>
      <c r="W202" s="55">
        <v>0</v>
      </c>
      <c r="X202" s="55">
        <v>0</v>
      </c>
      <c r="Y202" s="55">
        <v>0</v>
      </c>
      <c r="Z202" s="55">
        <v>0</v>
      </c>
      <c r="AA202" s="55">
        <v>0</v>
      </c>
      <c r="AB202" s="55">
        <v>0</v>
      </c>
      <c r="AC202" s="55">
        <v>0</v>
      </c>
      <c r="AD202" s="55">
        <v>0</v>
      </c>
      <c r="AE202" s="55">
        <v>0</v>
      </c>
      <c r="AF202" s="55">
        <v>0</v>
      </c>
      <c r="AG202" s="55">
        <v>0</v>
      </c>
      <c r="AH202" s="55">
        <v>0</v>
      </c>
    </row>
    <row r="203" spans="2:34" ht="15" thickBot="1" x14ac:dyDescent="0.4">
      <c r="B203" s="14" t="s">
        <v>120</v>
      </c>
      <c r="C203" s="55">
        <v>0.85699999999999998</v>
      </c>
      <c r="D203" s="55">
        <v>0.84860000000000002</v>
      </c>
      <c r="E203" s="55">
        <v>0.84019999999999995</v>
      </c>
      <c r="F203" s="55">
        <v>0.83179999999999998</v>
      </c>
      <c r="G203" s="55">
        <v>0.82330000000000003</v>
      </c>
      <c r="H203" s="55">
        <v>0.81489999999999996</v>
      </c>
      <c r="I203" s="55">
        <v>0.80649999999999999</v>
      </c>
      <c r="J203" s="55">
        <v>0.79810000000000003</v>
      </c>
      <c r="K203" s="55">
        <v>0.78969999999999996</v>
      </c>
      <c r="L203" s="55">
        <v>0.78129999999999999</v>
      </c>
      <c r="M203" s="55">
        <v>0.77290000000000003</v>
      </c>
      <c r="N203" s="55">
        <v>0.76449999999999996</v>
      </c>
      <c r="O203" s="55">
        <v>0.75609999999999999</v>
      </c>
      <c r="P203" s="55">
        <v>0.74770000000000003</v>
      </c>
      <c r="Q203" s="55">
        <v>0.73929999999999996</v>
      </c>
      <c r="R203" s="55">
        <v>0.73089999999999999</v>
      </c>
      <c r="S203" s="55">
        <v>0.72250000000000003</v>
      </c>
      <c r="T203" s="55">
        <v>0.71409999999999996</v>
      </c>
      <c r="U203" s="55">
        <v>0.70569999999999999</v>
      </c>
      <c r="V203" s="55">
        <v>0.69730000000000003</v>
      </c>
      <c r="W203" s="55">
        <v>0.68879999999999997</v>
      </c>
      <c r="X203" s="55">
        <v>0.6804</v>
      </c>
      <c r="Y203" s="55">
        <v>0.67200000000000004</v>
      </c>
      <c r="Z203" s="55">
        <v>0.66359999999999997</v>
      </c>
      <c r="AA203" s="55">
        <v>0.6552</v>
      </c>
      <c r="AB203" s="55">
        <v>0.64680000000000004</v>
      </c>
      <c r="AC203" s="55">
        <v>0.63839999999999997</v>
      </c>
      <c r="AD203" s="55">
        <v>0.63</v>
      </c>
      <c r="AE203" s="55">
        <v>0.63</v>
      </c>
      <c r="AF203" s="55">
        <v>0.63</v>
      </c>
      <c r="AG203" s="55">
        <v>0.63</v>
      </c>
      <c r="AH203" s="55">
        <v>0.63</v>
      </c>
    </row>
    <row r="204" spans="2:34" ht="15" thickBot="1" x14ac:dyDescent="0.4">
      <c r="B204" s="14" t="s">
        <v>121</v>
      </c>
      <c r="C204" s="55">
        <v>4.2999999999999997E-2</v>
      </c>
      <c r="D204" s="55">
        <v>5.1400000000000001E-2</v>
      </c>
      <c r="E204" s="55">
        <v>5.9799999999999999E-2</v>
      </c>
      <c r="F204" s="55">
        <v>6.83E-2</v>
      </c>
      <c r="G204" s="55">
        <v>7.6700000000000004E-2</v>
      </c>
      <c r="H204" s="55">
        <v>8.5099999999999995E-2</v>
      </c>
      <c r="I204" s="55">
        <v>9.35E-2</v>
      </c>
      <c r="J204" s="55">
        <v>0.1019</v>
      </c>
      <c r="K204" s="55">
        <v>0.1103</v>
      </c>
      <c r="L204" s="55">
        <v>0.1187</v>
      </c>
      <c r="M204" s="55">
        <v>0.12709999999999999</v>
      </c>
      <c r="N204" s="55">
        <v>0.13550000000000001</v>
      </c>
      <c r="O204" s="55">
        <v>0.1439</v>
      </c>
      <c r="P204" s="55">
        <v>0.15229999999999999</v>
      </c>
      <c r="Q204" s="55">
        <v>0.16070000000000001</v>
      </c>
      <c r="R204" s="55">
        <v>0.1691</v>
      </c>
      <c r="S204" s="55">
        <v>0.17749999999999999</v>
      </c>
      <c r="T204" s="55">
        <v>0.18590000000000001</v>
      </c>
      <c r="U204" s="55">
        <v>0.1943</v>
      </c>
      <c r="V204" s="55">
        <v>0.20280000000000001</v>
      </c>
      <c r="W204" s="55">
        <v>0.2112</v>
      </c>
      <c r="X204" s="55">
        <v>0.21959999999999999</v>
      </c>
      <c r="Y204" s="55">
        <v>0.22800000000000001</v>
      </c>
      <c r="Z204" s="55">
        <v>0.2364</v>
      </c>
      <c r="AA204" s="55">
        <v>0.24479999999999999</v>
      </c>
      <c r="AB204" s="55">
        <v>0.25319999999999998</v>
      </c>
      <c r="AC204" s="55">
        <v>0.2616</v>
      </c>
      <c r="AD204" s="55">
        <v>0.27</v>
      </c>
      <c r="AE204" s="55">
        <v>0.27</v>
      </c>
      <c r="AF204" s="55">
        <v>0.27</v>
      </c>
      <c r="AG204" s="55">
        <v>0.27</v>
      </c>
      <c r="AH204" s="55">
        <v>0.27</v>
      </c>
    </row>
    <row r="205" spans="2:34" ht="15" thickBot="1" x14ac:dyDescent="0.4">
      <c r="B205" s="14" t="s">
        <v>122</v>
      </c>
      <c r="C205" s="55">
        <v>0.1</v>
      </c>
      <c r="D205" s="55">
        <v>0.1</v>
      </c>
      <c r="E205" s="55">
        <v>0.1</v>
      </c>
      <c r="F205" s="55">
        <v>0.1</v>
      </c>
      <c r="G205" s="55">
        <v>0.1</v>
      </c>
      <c r="H205" s="55">
        <v>0.1</v>
      </c>
      <c r="I205" s="55">
        <v>0.1</v>
      </c>
      <c r="J205" s="55">
        <v>0.1</v>
      </c>
      <c r="K205" s="55">
        <v>0.1</v>
      </c>
      <c r="L205" s="55">
        <v>0.1</v>
      </c>
      <c r="M205" s="55">
        <v>0.1</v>
      </c>
      <c r="N205" s="55">
        <v>0.1</v>
      </c>
      <c r="O205" s="55">
        <v>0.1</v>
      </c>
      <c r="P205" s="55">
        <v>0.1</v>
      </c>
      <c r="Q205" s="55">
        <v>0.1</v>
      </c>
      <c r="R205" s="55">
        <v>0.1</v>
      </c>
      <c r="S205" s="55">
        <v>0.1</v>
      </c>
      <c r="T205" s="55">
        <v>0.1</v>
      </c>
      <c r="U205" s="55">
        <v>0.1</v>
      </c>
      <c r="V205" s="55">
        <v>0.1</v>
      </c>
      <c r="W205" s="55">
        <v>0.1</v>
      </c>
      <c r="X205" s="55">
        <v>0.1</v>
      </c>
      <c r="Y205" s="55">
        <v>0.1</v>
      </c>
      <c r="Z205" s="55">
        <v>0.1</v>
      </c>
      <c r="AA205" s="55">
        <v>0.1</v>
      </c>
      <c r="AB205" s="55">
        <v>0.1</v>
      </c>
      <c r="AC205" s="55">
        <v>0.1</v>
      </c>
      <c r="AD205" s="55">
        <v>0.1</v>
      </c>
      <c r="AE205" s="55">
        <v>0.1</v>
      </c>
      <c r="AF205" s="55">
        <v>0.1</v>
      </c>
      <c r="AG205" s="55">
        <v>0.1</v>
      </c>
      <c r="AH205" s="55">
        <v>0.1</v>
      </c>
    </row>
    <row r="206" spans="2:34" ht="15" thickBot="1" x14ac:dyDescent="0.4">
      <c r="B206" s="14" t="s">
        <v>123</v>
      </c>
      <c r="C206" s="55">
        <v>0</v>
      </c>
      <c r="D206" s="55">
        <v>0</v>
      </c>
      <c r="E206" s="55">
        <v>0</v>
      </c>
      <c r="F206" s="55">
        <v>0</v>
      </c>
      <c r="G206" s="55">
        <v>0</v>
      </c>
      <c r="H206" s="55">
        <v>0</v>
      </c>
      <c r="I206" s="55">
        <v>0</v>
      </c>
      <c r="J206" s="55">
        <v>0</v>
      </c>
      <c r="K206" s="55">
        <v>0</v>
      </c>
      <c r="L206" s="55">
        <v>0</v>
      </c>
      <c r="M206" s="55">
        <v>0</v>
      </c>
      <c r="N206" s="55">
        <v>0</v>
      </c>
      <c r="O206" s="55">
        <v>0</v>
      </c>
      <c r="P206" s="55">
        <v>0</v>
      </c>
      <c r="Q206" s="55">
        <v>0</v>
      </c>
      <c r="R206" s="55">
        <v>0</v>
      </c>
      <c r="S206" s="55">
        <v>0</v>
      </c>
      <c r="T206" s="55">
        <v>0</v>
      </c>
      <c r="U206" s="55">
        <v>0</v>
      </c>
      <c r="V206" s="55">
        <v>0</v>
      </c>
      <c r="W206" s="55">
        <v>0</v>
      </c>
      <c r="X206" s="55">
        <v>0</v>
      </c>
      <c r="Y206" s="55">
        <v>0</v>
      </c>
      <c r="Z206" s="55">
        <v>0</v>
      </c>
      <c r="AA206" s="55">
        <v>0</v>
      </c>
      <c r="AB206" s="55">
        <v>0</v>
      </c>
      <c r="AC206" s="55">
        <v>0</v>
      </c>
      <c r="AD206" s="55">
        <v>0</v>
      </c>
      <c r="AE206" s="55">
        <v>0</v>
      </c>
      <c r="AF206" s="55">
        <v>0</v>
      </c>
      <c r="AG206" s="55">
        <v>0</v>
      </c>
      <c r="AH206" s="55">
        <v>0</v>
      </c>
    </row>
    <row r="207" spans="2:34" ht="15" thickBot="1" x14ac:dyDescent="0.4">
      <c r="B207" s="14" t="s">
        <v>124</v>
      </c>
      <c r="C207" s="55">
        <v>0</v>
      </c>
      <c r="D207" s="55">
        <v>0</v>
      </c>
      <c r="E207" s="55">
        <v>0</v>
      </c>
      <c r="F207" s="55">
        <v>0</v>
      </c>
      <c r="G207" s="55">
        <v>0</v>
      </c>
      <c r="H207" s="55">
        <v>0</v>
      </c>
      <c r="I207" s="55">
        <v>0</v>
      </c>
      <c r="J207" s="55">
        <v>0</v>
      </c>
      <c r="K207" s="55">
        <v>0</v>
      </c>
      <c r="L207" s="55">
        <v>0</v>
      </c>
      <c r="M207" s="55">
        <v>0</v>
      </c>
      <c r="N207" s="55">
        <v>0</v>
      </c>
      <c r="O207" s="55">
        <v>0</v>
      </c>
      <c r="P207" s="55">
        <v>0</v>
      </c>
      <c r="Q207" s="55">
        <v>0</v>
      </c>
      <c r="R207" s="55">
        <v>0</v>
      </c>
      <c r="S207" s="55">
        <v>0</v>
      </c>
      <c r="T207" s="55">
        <v>0</v>
      </c>
      <c r="U207" s="55">
        <v>0</v>
      </c>
      <c r="V207" s="55">
        <v>0</v>
      </c>
      <c r="W207" s="55">
        <v>0</v>
      </c>
      <c r="X207" s="55">
        <v>0</v>
      </c>
      <c r="Y207" s="55">
        <v>0</v>
      </c>
      <c r="Z207" s="55">
        <v>0</v>
      </c>
      <c r="AA207" s="55">
        <v>0</v>
      </c>
      <c r="AB207" s="55">
        <v>0</v>
      </c>
      <c r="AC207" s="55">
        <v>0</v>
      </c>
      <c r="AD207" s="55">
        <v>0</v>
      </c>
      <c r="AE207" s="55">
        <v>0</v>
      </c>
      <c r="AF207" s="55">
        <v>0</v>
      </c>
      <c r="AG207" s="55">
        <v>0</v>
      </c>
      <c r="AH207" s="55">
        <v>0</v>
      </c>
    </row>
    <row r="208" spans="2:34" ht="15" thickBot="1" x14ac:dyDescent="0.4">
      <c r="B208" s="14" t="s">
        <v>125</v>
      </c>
      <c r="C208" s="55">
        <v>0.75</v>
      </c>
      <c r="D208" s="55">
        <v>0.72060000000000002</v>
      </c>
      <c r="E208" s="55">
        <v>0.69120000000000004</v>
      </c>
      <c r="F208" s="55">
        <v>0.66180000000000005</v>
      </c>
      <c r="G208" s="55">
        <v>0.63239999999999996</v>
      </c>
      <c r="H208" s="55">
        <v>0.60299999999999998</v>
      </c>
      <c r="I208" s="55">
        <v>0.57350000000000001</v>
      </c>
      <c r="J208" s="55">
        <v>0.54410000000000003</v>
      </c>
      <c r="K208" s="55">
        <v>0.54590000000000005</v>
      </c>
      <c r="L208" s="55">
        <v>0.54759999999999998</v>
      </c>
      <c r="M208" s="55">
        <v>0.54930000000000001</v>
      </c>
      <c r="N208" s="55">
        <v>0.55110000000000003</v>
      </c>
      <c r="O208" s="55">
        <v>0.55279999999999996</v>
      </c>
      <c r="P208" s="55">
        <v>0.55449999999999999</v>
      </c>
      <c r="Q208" s="55">
        <v>0.55630000000000002</v>
      </c>
      <c r="R208" s="55">
        <v>0.55800000000000005</v>
      </c>
      <c r="S208" s="55">
        <v>0.55969999999999998</v>
      </c>
      <c r="T208" s="55">
        <v>0.5615</v>
      </c>
      <c r="U208" s="55">
        <v>0.56320000000000003</v>
      </c>
      <c r="V208" s="55">
        <v>0.56499999999999995</v>
      </c>
      <c r="W208" s="55">
        <v>0.56669999999999998</v>
      </c>
      <c r="X208" s="55">
        <v>0.56840000000000002</v>
      </c>
      <c r="Y208" s="55">
        <v>0.57020000000000004</v>
      </c>
      <c r="Z208" s="55">
        <v>0.57189999999999996</v>
      </c>
      <c r="AA208" s="55">
        <v>0.5736</v>
      </c>
      <c r="AB208" s="55">
        <v>0.57540000000000002</v>
      </c>
      <c r="AC208" s="55">
        <v>0.57709999999999995</v>
      </c>
      <c r="AD208" s="55">
        <v>0.57879999999999998</v>
      </c>
      <c r="AE208" s="55">
        <v>0.57879999999999998</v>
      </c>
      <c r="AF208" s="55">
        <v>0.57879999999999998</v>
      </c>
      <c r="AG208" s="55">
        <v>0.57879999999999998</v>
      </c>
      <c r="AH208" s="55">
        <v>0.57879999999999998</v>
      </c>
    </row>
    <row r="209" spans="2:58" ht="15" thickBot="1" x14ac:dyDescent="0.4">
      <c r="B209" s="14" t="s">
        <v>126</v>
      </c>
      <c r="C209" s="55">
        <v>2.5100000000000001E-2</v>
      </c>
      <c r="D209" s="55">
        <v>2.9899999999999999E-2</v>
      </c>
      <c r="E209" s="55">
        <v>3.4700000000000002E-2</v>
      </c>
      <c r="F209" s="55">
        <v>3.9600000000000003E-2</v>
      </c>
      <c r="G209" s="55">
        <v>4.4400000000000002E-2</v>
      </c>
      <c r="H209" s="55">
        <v>4.9200000000000001E-2</v>
      </c>
      <c r="I209" s="55">
        <v>5.3999999999999999E-2</v>
      </c>
      <c r="J209" s="55">
        <v>5.8900000000000001E-2</v>
      </c>
      <c r="K209" s="55">
        <v>6.3700000000000007E-2</v>
      </c>
      <c r="L209" s="55">
        <v>6.8500000000000005E-2</v>
      </c>
      <c r="M209" s="55">
        <v>7.3300000000000004E-2</v>
      </c>
      <c r="N209" s="55">
        <v>7.8100000000000003E-2</v>
      </c>
      <c r="O209" s="55">
        <v>8.3000000000000004E-2</v>
      </c>
      <c r="P209" s="55">
        <v>8.7800000000000003E-2</v>
      </c>
      <c r="Q209" s="55">
        <v>9.2600000000000002E-2</v>
      </c>
      <c r="R209" s="55">
        <v>9.74E-2</v>
      </c>
      <c r="S209" s="55">
        <v>0.1022</v>
      </c>
      <c r="T209" s="55">
        <v>0.1071</v>
      </c>
      <c r="U209" s="55">
        <v>0.1119</v>
      </c>
      <c r="V209" s="55">
        <v>0.1167</v>
      </c>
      <c r="W209" s="55">
        <v>0.1215</v>
      </c>
      <c r="X209" s="55">
        <v>0.12640000000000001</v>
      </c>
      <c r="Y209" s="55">
        <v>0.13120000000000001</v>
      </c>
      <c r="Z209" s="55">
        <v>0.13600000000000001</v>
      </c>
      <c r="AA209" s="55">
        <v>0.14080000000000001</v>
      </c>
      <c r="AB209" s="55">
        <v>0.14560000000000001</v>
      </c>
      <c r="AC209" s="55">
        <v>0.15049999999999999</v>
      </c>
      <c r="AD209" s="55">
        <v>0.15529999999999999</v>
      </c>
      <c r="AE209" s="55">
        <v>0.15529999999999999</v>
      </c>
      <c r="AF209" s="55">
        <v>0.15529999999999999</v>
      </c>
      <c r="AG209" s="55">
        <v>0.15529999999999999</v>
      </c>
      <c r="AH209" s="55">
        <v>0.15529999999999999</v>
      </c>
    </row>
    <row r="210" spans="2:58" ht="15" thickBot="1" x14ac:dyDescent="0.4">
      <c r="B210" s="14" t="s">
        <v>127</v>
      </c>
      <c r="C210" s="55">
        <v>0.1</v>
      </c>
      <c r="D210" s="55">
        <v>0.1</v>
      </c>
      <c r="E210" s="55">
        <v>0.1</v>
      </c>
      <c r="F210" s="55">
        <v>0.1</v>
      </c>
      <c r="G210" s="55">
        <v>0.1</v>
      </c>
      <c r="H210" s="55">
        <v>0.1</v>
      </c>
      <c r="I210" s="55">
        <v>0.1</v>
      </c>
      <c r="J210" s="55">
        <v>0.1</v>
      </c>
      <c r="K210" s="55">
        <v>0.1</v>
      </c>
      <c r="L210" s="55">
        <v>0.1</v>
      </c>
      <c r="M210" s="55">
        <v>0.1</v>
      </c>
      <c r="N210" s="55">
        <v>0.1</v>
      </c>
      <c r="O210" s="55">
        <v>0.1</v>
      </c>
      <c r="P210" s="55">
        <v>0.1</v>
      </c>
      <c r="Q210" s="55">
        <v>0.1</v>
      </c>
      <c r="R210" s="55">
        <v>0.1</v>
      </c>
      <c r="S210" s="55">
        <v>0.1</v>
      </c>
      <c r="T210" s="55">
        <v>0.1</v>
      </c>
      <c r="U210" s="55">
        <v>0.1</v>
      </c>
      <c r="V210" s="55">
        <v>0.1</v>
      </c>
      <c r="W210" s="55">
        <v>0.1</v>
      </c>
      <c r="X210" s="55">
        <v>0.1</v>
      </c>
      <c r="Y210" s="55">
        <v>0.1</v>
      </c>
      <c r="Z210" s="55">
        <v>0.1</v>
      </c>
      <c r="AA210" s="55">
        <v>0.1</v>
      </c>
      <c r="AB210" s="55">
        <v>0.1</v>
      </c>
      <c r="AC210" s="55">
        <v>0.1</v>
      </c>
      <c r="AD210" s="55">
        <v>0.1</v>
      </c>
      <c r="AE210" s="55">
        <v>0.1</v>
      </c>
      <c r="AF210" s="55">
        <v>0.1</v>
      </c>
      <c r="AG210" s="55">
        <v>0.1</v>
      </c>
      <c r="AH210" s="55">
        <v>0.1</v>
      </c>
    </row>
    <row r="211" spans="2:58" ht="15" thickBot="1" x14ac:dyDescent="0.4">
      <c r="B211" s="14" t="s">
        <v>128</v>
      </c>
      <c r="C211" s="55">
        <v>0.1249</v>
      </c>
      <c r="D211" s="55">
        <v>0.14949999999999999</v>
      </c>
      <c r="E211" s="55">
        <v>0.1741</v>
      </c>
      <c r="F211" s="55">
        <v>0.19869999999999999</v>
      </c>
      <c r="G211" s="55">
        <v>0.22320000000000001</v>
      </c>
      <c r="H211" s="55">
        <v>0.24779999999999999</v>
      </c>
      <c r="I211" s="55">
        <v>0.27239999999999998</v>
      </c>
      <c r="J211" s="55">
        <v>0.29699999999999999</v>
      </c>
      <c r="K211" s="55">
        <v>0.28510000000000002</v>
      </c>
      <c r="L211" s="55">
        <v>0.27329999999999999</v>
      </c>
      <c r="M211" s="55">
        <v>0.26150000000000001</v>
      </c>
      <c r="N211" s="55">
        <v>0.24959999999999999</v>
      </c>
      <c r="O211" s="55">
        <v>0.23780000000000001</v>
      </c>
      <c r="P211" s="55">
        <v>0.22589999999999999</v>
      </c>
      <c r="Q211" s="55">
        <v>0.214</v>
      </c>
      <c r="R211" s="55">
        <v>0.20219999999999999</v>
      </c>
      <c r="S211" s="55">
        <v>0.19040000000000001</v>
      </c>
      <c r="T211" s="55">
        <v>0.17849999999999999</v>
      </c>
      <c r="U211" s="55">
        <v>0.16669999999999999</v>
      </c>
      <c r="V211" s="55">
        <v>0.15479999999999999</v>
      </c>
      <c r="W211" s="55">
        <v>0.1429</v>
      </c>
      <c r="X211" s="55">
        <v>0.13109999999999999</v>
      </c>
      <c r="Y211" s="55">
        <v>0.1193</v>
      </c>
      <c r="Z211" s="55">
        <v>0.1074</v>
      </c>
      <c r="AA211" s="55">
        <v>9.5600000000000004E-2</v>
      </c>
      <c r="AB211" s="55">
        <v>8.3699999999999997E-2</v>
      </c>
      <c r="AC211" s="55">
        <v>7.1900000000000006E-2</v>
      </c>
      <c r="AD211" s="55">
        <v>0.06</v>
      </c>
      <c r="AE211" s="55">
        <v>0.06</v>
      </c>
      <c r="AF211" s="55">
        <v>0.06</v>
      </c>
      <c r="AG211" s="55">
        <v>0.06</v>
      </c>
      <c r="AH211" s="55">
        <v>0.06</v>
      </c>
    </row>
    <row r="212" spans="2:58" ht="15" thickBot="1" x14ac:dyDescent="0.4">
      <c r="B212" s="14" t="s">
        <v>129</v>
      </c>
      <c r="C212" s="55">
        <v>0</v>
      </c>
      <c r="D212" s="55">
        <v>0</v>
      </c>
      <c r="E212" s="55">
        <v>0</v>
      </c>
      <c r="F212" s="55">
        <v>0</v>
      </c>
      <c r="G212" s="55">
        <v>0</v>
      </c>
      <c r="H212" s="55">
        <v>0</v>
      </c>
      <c r="I212" s="55">
        <v>0</v>
      </c>
      <c r="J212" s="55">
        <v>0</v>
      </c>
      <c r="K212" s="55">
        <v>0</v>
      </c>
      <c r="L212" s="55">
        <v>0</v>
      </c>
      <c r="M212" s="55">
        <v>0</v>
      </c>
      <c r="N212" s="55">
        <v>0</v>
      </c>
      <c r="O212" s="55">
        <v>0</v>
      </c>
      <c r="P212" s="55">
        <v>0</v>
      </c>
      <c r="Q212" s="55">
        <v>0</v>
      </c>
      <c r="R212" s="55">
        <v>0</v>
      </c>
      <c r="S212" s="55">
        <v>0</v>
      </c>
      <c r="T212" s="55">
        <v>0</v>
      </c>
      <c r="U212" s="55">
        <v>0</v>
      </c>
      <c r="V212" s="55">
        <v>0</v>
      </c>
      <c r="W212" s="55">
        <v>0</v>
      </c>
      <c r="X212" s="55">
        <v>0</v>
      </c>
      <c r="Y212" s="55">
        <v>0</v>
      </c>
      <c r="Z212" s="55">
        <v>0</v>
      </c>
      <c r="AA212" s="55">
        <v>0</v>
      </c>
      <c r="AB212" s="55">
        <v>0</v>
      </c>
      <c r="AC212" s="55">
        <v>0</v>
      </c>
      <c r="AD212" s="55">
        <v>0</v>
      </c>
      <c r="AE212" s="55">
        <v>0</v>
      </c>
      <c r="AF212" s="55">
        <v>0</v>
      </c>
      <c r="AG212" s="55">
        <v>0</v>
      </c>
      <c r="AH212" s="55">
        <v>0</v>
      </c>
    </row>
    <row r="213" spans="2:58" ht="15" thickBot="1" x14ac:dyDescent="0.4">
      <c r="B213" s="14" t="s">
        <v>130</v>
      </c>
      <c r="C213" s="55">
        <v>0</v>
      </c>
      <c r="D213" s="55">
        <v>0</v>
      </c>
      <c r="E213" s="55">
        <v>0</v>
      </c>
      <c r="F213" s="55">
        <v>0</v>
      </c>
      <c r="G213" s="55">
        <v>0</v>
      </c>
      <c r="H213" s="55">
        <v>0</v>
      </c>
      <c r="I213" s="55">
        <v>0</v>
      </c>
      <c r="J213" s="55">
        <v>0</v>
      </c>
      <c r="K213" s="55">
        <v>2.5999999999999999E-3</v>
      </c>
      <c r="L213" s="55">
        <v>5.3E-3</v>
      </c>
      <c r="M213" s="55">
        <v>7.9000000000000008E-3</v>
      </c>
      <c r="N213" s="55">
        <v>1.06E-2</v>
      </c>
      <c r="O213" s="55">
        <v>1.32E-2</v>
      </c>
      <c r="P213" s="55">
        <v>1.5900000000000001E-2</v>
      </c>
      <c r="Q213" s="55">
        <v>1.8499999999999999E-2</v>
      </c>
      <c r="R213" s="55">
        <v>2.12E-2</v>
      </c>
      <c r="S213" s="55">
        <v>2.3800000000000002E-2</v>
      </c>
      <c r="T213" s="55">
        <v>2.6499999999999999E-2</v>
      </c>
      <c r="U213" s="55">
        <v>2.9100000000000001E-2</v>
      </c>
      <c r="V213" s="55">
        <v>3.1800000000000002E-2</v>
      </c>
      <c r="W213" s="55">
        <v>3.44E-2</v>
      </c>
      <c r="X213" s="55">
        <v>3.7100000000000001E-2</v>
      </c>
      <c r="Y213" s="55">
        <v>3.9699999999999999E-2</v>
      </c>
      <c r="Z213" s="55">
        <v>4.24E-2</v>
      </c>
      <c r="AA213" s="55">
        <v>4.4999999999999998E-2</v>
      </c>
      <c r="AB213" s="55">
        <v>4.7699999999999999E-2</v>
      </c>
      <c r="AC213" s="55">
        <v>5.0299999999999997E-2</v>
      </c>
      <c r="AD213" s="55">
        <v>5.2999999999999999E-2</v>
      </c>
      <c r="AE213" s="55">
        <v>5.2999999999999999E-2</v>
      </c>
      <c r="AF213" s="55">
        <v>5.2999999999999999E-2</v>
      </c>
      <c r="AG213" s="55">
        <v>5.2999999999999999E-2</v>
      </c>
      <c r="AH213" s="55">
        <v>5.2999999999999999E-2</v>
      </c>
      <c r="BB213" s="24"/>
      <c r="BC213" s="24"/>
      <c r="BD213" s="24"/>
      <c r="BE213" s="24"/>
      <c r="BF213" s="24"/>
    </row>
    <row r="214" spans="2:58" ht="15" thickBot="1" x14ac:dyDescent="0.4">
      <c r="B214" s="14" t="s">
        <v>131</v>
      </c>
      <c r="C214" s="55">
        <v>0</v>
      </c>
      <c r="D214" s="55">
        <v>0</v>
      </c>
      <c r="E214" s="55">
        <v>0</v>
      </c>
      <c r="F214" s="55">
        <v>0</v>
      </c>
      <c r="G214" s="55">
        <v>0</v>
      </c>
      <c r="H214" s="55">
        <v>0</v>
      </c>
      <c r="I214" s="55">
        <v>0</v>
      </c>
      <c r="J214" s="55">
        <v>0</v>
      </c>
      <c r="K214" s="55">
        <v>2.5999999999999999E-3</v>
      </c>
      <c r="L214" s="55">
        <v>5.3E-3</v>
      </c>
      <c r="M214" s="55">
        <v>7.9000000000000008E-3</v>
      </c>
      <c r="N214" s="55">
        <v>1.06E-2</v>
      </c>
      <c r="O214" s="55">
        <v>1.32E-2</v>
      </c>
      <c r="P214" s="55">
        <v>1.5900000000000001E-2</v>
      </c>
      <c r="Q214" s="55">
        <v>1.8499999999999999E-2</v>
      </c>
      <c r="R214" s="55">
        <v>2.12E-2</v>
      </c>
      <c r="S214" s="55">
        <v>2.3800000000000002E-2</v>
      </c>
      <c r="T214" s="55">
        <v>2.6499999999999999E-2</v>
      </c>
      <c r="U214" s="55">
        <v>2.9100000000000001E-2</v>
      </c>
      <c r="V214" s="55">
        <v>3.1800000000000002E-2</v>
      </c>
      <c r="W214" s="55">
        <v>3.44E-2</v>
      </c>
      <c r="X214" s="55">
        <v>3.7100000000000001E-2</v>
      </c>
      <c r="Y214" s="55">
        <v>3.9699999999999999E-2</v>
      </c>
      <c r="Z214" s="55">
        <v>4.24E-2</v>
      </c>
      <c r="AA214" s="55">
        <v>4.4999999999999998E-2</v>
      </c>
      <c r="AB214" s="55">
        <v>4.7699999999999999E-2</v>
      </c>
      <c r="AC214" s="55">
        <v>5.0299999999999997E-2</v>
      </c>
      <c r="AD214" s="55">
        <v>5.2999999999999999E-2</v>
      </c>
      <c r="AE214" s="55">
        <v>5.2999999999999999E-2</v>
      </c>
      <c r="AF214" s="55">
        <v>5.2999999999999999E-2</v>
      </c>
      <c r="AG214" s="55">
        <v>5.2999999999999999E-2</v>
      </c>
      <c r="AH214" s="55">
        <v>5.2999999999999999E-2</v>
      </c>
      <c r="BB214" s="24"/>
      <c r="BC214" s="24"/>
      <c r="BD214" s="24"/>
      <c r="BE214" s="24"/>
      <c r="BF214" s="24"/>
    </row>
    <row r="215" spans="2:58" ht="12.5" x14ac:dyDescent="0.25">
      <c r="B215" s="3"/>
      <c r="C215" s="51"/>
      <c r="D215" s="51"/>
      <c r="E215" s="51"/>
      <c r="F215" s="51"/>
      <c r="G215" s="51"/>
      <c r="H215" s="51"/>
      <c r="I215" s="51"/>
      <c r="J215" s="51"/>
      <c r="K215" s="51"/>
      <c r="L215" s="51"/>
      <c r="M215" s="51"/>
      <c r="N215" s="51"/>
      <c r="O215" s="51"/>
      <c r="P215" s="51"/>
      <c r="Q215" s="51"/>
      <c r="R215" s="51"/>
      <c r="S215" s="51"/>
      <c r="T215" s="51"/>
      <c r="U215" s="51"/>
      <c r="V215" s="51"/>
      <c r="W215" s="51"/>
      <c r="X215" s="51"/>
      <c r="Y215" s="51"/>
      <c r="Z215" s="51"/>
      <c r="AA215" s="51"/>
      <c r="AB215" s="51"/>
      <c r="AC215" s="51"/>
      <c r="AD215" s="51"/>
      <c r="AE215" s="51"/>
      <c r="AF215" s="51"/>
      <c r="AG215" s="51"/>
      <c r="AH215" s="16"/>
      <c r="BB215" s="24"/>
      <c r="BC215" s="24"/>
      <c r="BD215" s="24"/>
      <c r="BE215" s="24"/>
      <c r="BF215" s="24"/>
    </row>
    <row r="216" spans="2:58" ht="12.5" x14ac:dyDescent="0.25">
      <c r="B216" s="3"/>
      <c r="C216" s="52"/>
      <c r="D216" s="52"/>
      <c r="E216" s="52"/>
      <c r="F216" s="52"/>
      <c r="G216" s="52"/>
      <c r="H216" s="52"/>
      <c r="I216" s="52"/>
      <c r="J216" s="52"/>
      <c r="K216" s="52"/>
      <c r="L216" s="52"/>
      <c r="M216" s="52"/>
      <c r="N216" s="52"/>
      <c r="O216" s="52"/>
      <c r="P216" s="52"/>
      <c r="Q216" s="52"/>
      <c r="R216" s="52"/>
      <c r="S216" s="52"/>
      <c r="T216" s="52"/>
      <c r="U216" s="52"/>
      <c r="V216" s="52"/>
      <c r="W216" s="52"/>
      <c r="X216" s="52"/>
      <c r="Y216" s="52"/>
      <c r="Z216" s="52"/>
      <c r="AA216" s="52"/>
      <c r="AB216" s="52"/>
      <c r="AC216" s="52"/>
      <c r="AD216" s="52"/>
      <c r="AE216" s="52"/>
      <c r="AF216" s="52"/>
      <c r="AG216" s="52"/>
      <c r="AH216" s="52">
        <v>34.97</v>
      </c>
      <c r="BB216" s="24"/>
      <c r="BC216" s="24"/>
      <c r="BD216" s="24"/>
      <c r="BE216" s="24"/>
      <c r="BF216" s="24"/>
    </row>
    <row r="217" spans="2:58" ht="14.5" thickBot="1" x14ac:dyDescent="0.35">
      <c r="B217" s="18" t="s">
        <v>108</v>
      </c>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BB217" s="24"/>
      <c r="BC217" s="24"/>
      <c r="BD217" s="24"/>
      <c r="BE217" s="24"/>
      <c r="BF217" s="24"/>
    </row>
    <row r="218" spans="2:58" ht="14.5" thickBot="1" x14ac:dyDescent="0.3">
      <c r="B218" s="13"/>
      <c r="C218" s="13" t="s">
        <v>62</v>
      </c>
      <c r="D218" s="13" t="s">
        <v>63</v>
      </c>
      <c r="E218" s="13" t="s">
        <v>64</v>
      </c>
      <c r="F218" s="13" t="s">
        <v>65</v>
      </c>
      <c r="G218" s="13" t="s">
        <v>66</v>
      </c>
      <c r="H218" s="13" t="s">
        <v>67</v>
      </c>
      <c r="I218" s="13" t="s">
        <v>68</v>
      </c>
      <c r="J218" s="13" t="s">
        <v>69</v>
      </c>
      <c r="K218" s="13" t="s">
        <v>70</v>
      </c>
      <c r="L218" s="13" t="s">
        <v>71</v>
      </c>
      <c r="M218" s="13" t="s">
        <v>72</v>
      </c>
      <c r="N218" s="13" t="s">
        <v>73</v>
      </c>
      <c r="O218" s="13" t="s">
        <v>74</v>
      </c>
      <c r="P218" s="13" t="s">
        <v>75</v>
      </c>
      <c r="Q218" s="13" t="s">
        <v>76</v>
      </c>
      <c r="R218" s="13" t="s">
        <v>77</v>
      </c>
      <c r="S218" s="13" t="s">
        <v>78</v>
      </c>
      <c r="T218" s="13" t="s">
        <v>79</v>
      </c>
      <c r="U218" s="13" t="s">
        <v>80</v>
      </c>
      <c r="V218" s="13" t="s">
        <v>81</v>
      </c>
      <c r="W218" s="13" t="s">
        <v>82</v>
      </c>
      <c r="X218" s="13" t="s">
        <v>83</v>
      </c>
      <c r="Y218" s="13" t="s">
        <v>84</v>
      </c>
      <c r="Z218" s="13" t="s">
        <v>85</v>
      </c>
      <c r="AA218" s="13" t="s">
        <v>86</v>
      </c>
      <c r="AB218" s="13" t="s">
        <v>87</v>
      </c>
      <c r="AC218" s="13" t="s">
        <v>88</v>
      </c>
      <c r="AD218" s="13" t="s">
        <v>89</v>
      </c>
      <c r="AE218" s="13" t="s">
        <v>90</v>
      </c>
      <c r="AF218" s="13" t="s">
        <v>91</v>
      </c>
      <c r="AG218" s="13" t="s">
        <v>92</v>
      </c>
      <c r="AH218" s="13" t="s">
        <v>93</v>
      </c>
      <c r="BB218" s="24"/>
      <c r="BC218" s="24"/>
      <c r="BD218" s="24"/>
      <c r="BE218" s="24"/>
      <c r="BF218" s="24"/>
    </row>
    <row r="219" spans="2:58" ht="15" thickBot="1" x14ac:dyDescent="0.4">
      <c r="B219" s="14" t="s">
        <v>115</v>
      </c>
      <c r="C219" s="55">
        <v>0.82879999999999998</v>
      </c>
      <c r="D219" s="55">
        <v>0.81479999999999997</v>
      </c>
      <c r="E219" s="55">
        <v>0.80079999999999996</v>
      </c>
      <c r="F219" s="55">
        <v>0.78680000000000005</v>
      </c>
      <c r="G219" s="55">
        <v>0.77270000000000005</v>
      </c>
      <c r="H219" s="55">
        <v>0.75870000000000004</v>
      </c>
      <c r="I219" s="55">
        <v>0.74470000000000003</v>
      </c>
      <c r="J219" s="55">
        <v>0.73060000000000003</v>
      </c>
      <c r="K219" s="55">
        <v>0.71660000000000001</v>
      </c>
      <c r="L219" s="55">
        <v>0.7026</v>
      </c>
      <c r="M219" s="55">
        <v>0.6885</v>
      </c>
      <c r="N219" s="55">
        <v>0.67449999999999999</v>
      </c>
      <c r="O219" s="55">
        <v>0.66049999999999998</v>
      </c>
      <c r="P219" s="55">
        <v>0.64639999999999997</v>
      </c>
      <c r="Q219" s="55">
        <v>0.63239999999999996</v>
      </c>
      <c r="R219" s="55">
        <v>0.61839999999999995</v>
      </c>
      <c r="S219" s="55">
        <v>0.60429999999999995</v>
      </c>
      <c r="T219" s="55">
        <v>0.59030000000000005</v>
      </c>
      <c r="U219" s="55">
        <v>0.57630000000000003</v>
      </c>
      <c r="V219" s="55">
        <v>0.56230000000000002</v>
      </c>
      <c r="W219" s="55">
        <v>0.54820000000000002</v>
      </c>
      <c r="X219" s="55">
        <v>0.53420000000000001</v>
      </c>
      <c r="Y219" s="55">
        <v>0.5202</v>
      </c>
      <c r="Z219" s="55">
        <v>0.50609999999999999</v>
      </c>
      <c r="AA219" s="55">
        <v>0.49209999999999998</v>
      </c>
      <c r="AB219" s="55">
        <v>0.47810000000000002</v>
      </c>
      <c r="AC219" s="55">
        <v>0.46400000000000002</v>
      </c>
      <c r="AD219" s="55">
        <v>0.45</v>
      </c>
      <c r="AE219" s="55">
        <v>0.45</v>
      </c>
      <c r="AF219" s="55">
        <v>0.45</v>
      </c>
      <c r="AG219" s="55">
        <v>0.45</v>
      </c>
      <c r="AH219" s="55">
        <v>0.45</v>
      </c>
      <c r="BB219" s="24"/>
      <c r="BC219" s="24"/>
      <c r="BD219" s="24"/>
      <c r="BE219" s="24"/>
      <c r="BF219" s="24"/>
    </row>
    <row r="220" spans="2:58" ht="15" thickBot="1" x14ac:dyDescent="0.4">
      <c r="B220" s="14" t="s">
        <v>116</v>
      </c>
      <c r="C220" s="55">
        <v>7.1199999999999999E-2</v>
      </c>
      <c r="D220" s="55">
        <v>8.5199999999999998E-2</v>
      </c>
      <c r="E220" s="55">
        <v>9.9199999999999997E-2</v>
      </c>
      <c r="F220" s="55">
        <v>0.108768</v>
      </c>
      <c r="G220" s="55">
        <v>0.117116</v>
      </c>
      <c r="H220" s="55">
        <v>0.124344</v>
      </c>
      <c r="I220" s="55">
        <v>0.13045200000000001</v>
      </c>
      <c r="J220" s="55">
        <v>0.13552</v>
      </c>
      <c r="K220" s="55">
        <v>0.13938400000000001</v>
      </c>
      <c r="L220" s="55">
        <v>0.142128</v>
      </c>
      <c r="M220" s="55">
        <v>0.14382</v>
      </c>
      <c r="N220" s="55">
        <v>0.14432</v>
      </c>
      <c r="O220" s="55">
        <v>0.14369999999999999</v>
      </c>
      <c r="P220" s="55">
        <v>0.142016</v>
      </c>
      <c r="Q220" s="55">
        <v>0.139152</v>
      </c>
      <c r="R220" s="55">
        <v>0.13516800000000001</v>
      </c>
      <c r="S220" s="55">
        <v>0.130108</v>
      </c>
      <c r="T220" s="55">
        <v>0.12388</v>
      </c>
      <c r="U220" s="55">
        <v>0.116532</v>
      </c>
      <c r="V220" s="55">
        <v>0.108096</v>
      </c>
      <c r="W220" s="55">
        <v>9.8503999999999994E-2</v>
      </c>
      <c r="X220" s="55">
        <v>8.7791999999999995E-2</v>
      </c>
      <c r="Y220" s="55">
        <v>7.596E-2</v>
      </c>
      <c r="Z220" s="55">
        <v>6.3023999999999997E-2</v>
      </c>
      <c r="AA220" s="55">
        <v>4.8947999999999998E-2</v>
      </c>
      <c r="AB220" s="55">
        <v>3.3751999999999997E-2</v>
      </c>
      <c r="AC220" s="55">
        <v>1.7440000000000001E-2</v>
      </c>
      <c r="AD220" s="55">
        <v>0</v>
      </c>
      <c r="AE220" s="55">
        <v>0</v>
      </c>
      <c r="AF220" s="55">
        <v>0</v>
      </c>
      <c r="AG220" s="55">
        <v>0</v>
      </c>
      <c r="AH220" s="55">
        <v>0</v>
      </c>
      <c r="BB220" s="24"/>
      <c r="BC220" s="24"/>
      <c r="BD220" s="24"/>
      <c r="BE220" s="24"/>
      <c r="BF220" s="24"/>
    </row>
    <row r="221" spans="2:58" ht="15" thickBot="1" x14ac:dyDescent="0.4">
      <c r="B221" s="14" t="s">
        <v>117</v>
      </c>
      <c r="C221" s="55">
        <v>0.1</v>
      </c>
      <c r="D221" s="55">
        <v>0.1</v>
      </c>
      <c r="E221" s="55">
        <v>0.1</v>
      </c>
      <c r="F221" s="55">
        <v>0.1</v>
      </c>
      <c r="G221" s="55">
        <v>0.1</v>
      </c>
      <c r="H221" s="55">
        <v>0.1</v>
      </c>
      <c r="I221" s="55">
        <v>0.1</v>
      </c>
      <c r="J221" s="55">
        <v>0.1</v>
      </c>
      <c r="K221" s="55">
        <v>0.1</v>
      </c>
      <c r="L221" s="55">
        <v>0.1</v>
      </c>
      <c r="M221" s="55">
        <v>0.1</v>
      </c>
      <c r="N221" s="55">
        <v>0.1</v>
      </c>
      <c r="O221" s="55">
        <v>0.1</v>
      </c>
      <c r="P221" s="55">
        <v>0.1</v>
      </c>
      <c r="Q221" s="55">
        <v>0.1</v>
      </c>
      <c r="R221" s="55">
        <v>0.1</v>
      </c>
      <c r="S221" s="55">
        <v>0.1</v>
      </c>
      <c r="T221" s="55">
        <v>0.1</v>
      </c>
      <c r="U221" s="55">
        <v>0.1</v>
      </c>
      <c r="V221" s="55">
        <v>0.1</v>
      </c>
      <c r="W221" s="55">
        <v>0.1</v>
      </c>
      <c r="X221" s="55">
        <v>0.1</v>
      </c>
      <c r="Y221" s="55">
        <v>0.1</v>
      </c>
      <c r="Z221" s="55">
        <v>0.1</v>
      </c>
      <c r="AA221" s="55">
        <v>0.1</v>
      </c>
      <c r="AB221" s="55">
        <v>0.1</v>
      </c>
      <c r="AC221" s="55">
        <v>0.1</v>
      </c>
      <c r="AD221" s="55">
        <v>0.1</v>
      </c>
      <c r="AE221" s="55">
        <v>0.1</v>
      </c>
      <c r="AF221" s="55">
        <v>0.1</v>
      </c>
      <c r="AG221" s="55">
        <v>0.1</v>
      </c>
      <c r="AH221" s="55">
        <v>0.1</v>
      </c>
      <c r="BB221" s="24"/>
      <c r="BC221" s="24"/>
      <c r="BD221" s="24"/>
      <c r="BE221" s="24"/>
      <c r="BF221" s="24"/>
    </row>
    <row r="222" spans="2:58" ht="15" thickBot="1" x14ac:dyDescent="0.4">
      <c r="B222" s="14" t="s">
        <v>118</v>
      </c>
      <c r="C222" s="55">
        <v>0</v>
      </c>
      <c r="D222" s="55">
        <v>0</v>
      </c>
      <c r="E222" s="55">
        <v>0</v>
      </c>
      <c r="F222" s="55">
        <v>0</v>
      </c>
      <c r="G222" s="55">
        <v>0</v>
      </c>
      <c r="H222" s="55">
        <v>0</v>
      </c>
      <c r="I222" s="55">
        <v>0</v>
      </c>
      <c r="J222" s="55">
        <v>0</v>
      </c>
      <c r="K222" s="55">
        <v>0</v>
      </c>
      <c r="L222" s="55">
        <v>0</v>
      </c>
      <c r="M222" s="55">
        <v>0</v>
      </c>
      <c r="N222" s="55">
        <v>0</v>
      </c>
      <c r="O222" s="55">
        <v>0</v>
      </c>
      <c r="P222" s="55">
        <v>0</v>
      </c>
      <c r="Q222" s="55">
        <v>0</v>
      </c>
      <c r="R222" s="55">
        <v>0</v>
      </c>
      <c r="S222" s="55">
        <v>0</v>
      </c>
      <c r="T222" s="55">
        <v>0</v>
      </c>
      <c r="U222" s="55">
        <v>0</v>
      </c>
      <c r="V222" s="55">
        <v>0</v>
      </c>
      <c r="W222" s="55">
        <v>0</v>
      </c>
      <c r="X222" s="55">
        <v>0</v>
      </c>
      <c r="Y222" s="55">
        <v>0</v>
      </c>
      <c r="Z222" s="55">
        <v>0</v>
      </c>
      <c r="AA222" s="55">
        <v>0</v>
      </c>
      <c r="AB222" s="55">
        <v>0</v>
      </c>
      <c r="AC222" s="55">
        <v>0</v>
      </c>
      <c r="AD222" s="55">
        <v>0</v>
      </c>
      <c r="AE222" s="55">
        <v>0</v>
      </c>
      <c r="AF222" s="55">
        <v>0</v>
      </c>
      <c r="AG222" s="55">
        <v>0</v>
      </c>
      <c r="AH222" s="55">
        <v>0</v>
      </c>
      <c r="BB222" s="24"/>
      <c r="BC222" s="24"/>
      <c r="BD222" s="24"/>
      <c r="BE222" s="24"/>
      <c r="BF222" s="24"/>
    </row>
    <row r="223" spans="2:58" ht="15" thickBot="1" x14ac:dyDescent="0.4">
      <c r="B223" s="14" t="s">
        <v>119</v>
      </c>
      <c r="C223" s="55">
        <v>0</v>
      </c>
      <c r="D223" s="55">
        <v>0</v>
      </c>
      <c r="E223" s="55">
        <v>0</v>
      </c>
      <c r="F223" s="55">
        <v>4.5319999999999996E-3</v>
      </c>
      <c r="G223" s="55">
        <v>1.0184E-2</v>
      </c>
      <c r="H223" s="55">
        <v>1.6955999999999999E-2</v>
      </c>
      <c r="I223" s="55">
        <v>2.4847999999999999E-2</v>
      </c>
      <c r="J223" s="55">
        <v>3.388E-2</v>
      </c>
      <c r="K223" s="55">
        <v>4.4016E-2</v>
      </c>
      <c r="L223" s="55">
        <v>5.5272000000000002E-2</v>
      </c>
      <c r="M223" s="55">
        <v>6.7680000000000004E-2</v>
      </c>
      <c r="N223" s="55">
        <v>8.1180000000000002E-2</v>
      </c>
      <c r="O223" s="55">
        <v>9.5799999999999996E-2</v>
      </c>
      <c r="P223" s="55">
        <v>0.111584</v>
      </c>
      <c r="Q223" s="55">
        <v>0.12844800000000001</v>
      </c>
      <c r="R223" s="55">
        <v>0.14643200000000001</v>
      </c>
      <c r="S223" s="55">
        <v>0.16559199999999999</v>
      </c>
      <c r="T223" s="55">
        <v>0.18582000000000001</v>
      </c>
      <c r="U223" s="55">
        <v>0.20716799999999999</v>
      </c>
      <c r="V223" s="55">
        <v>0.22970399999999999</v>
      </c>
      <c r="W223" s="55">
        <v>0.25329600000000002</v>
      </c>
      <c r="X223" s="55">
        <v>0.27800799999999998</v>
      </c>
      <c r="Y223" s="55">
        <v>0.30384</v>
      </c>
      <c r="Z223" s="55">
        <v>0.330876</v>
      </c>
      <c r="AA223" s="55">
        <v>0.35895199999999999</v>
      </c>
      <c r="AB223" s="55">
        <v>0.38814799999999999</v>
      </c>
      <c r="AC223" s="55">
        <v>0.41855999999999999</v>
      </c>
      <c r="AD223" s="55">
        <v>0.45</v>
      </c>
      <c r="AE223" s="55">
        <v>0.45</v>
      </c>
      <c r="AF223" s="55">
        <v>0.45</v>
      </c>
      <c r="AG223" s="55">
        <v>0.45</v>
      </c>
      <c r="AH223" s="55">
        <v>0.45</v>
      </c>
      <c r="BB223" s="24"/>
      <c r="BC223" s="24"/>
      <c r="BD223" s="24"/>
      <c r="BE223" s="24"/>
      <c r="BF223" s="24"/>
    </row>
    <row r="224" spans="2:58" ht="15" thickBot="1" x14ac:dyDescent="0.4">
      <c r="B224" s="14" t="s">
        <v>120</v>
      </c>
      <c r="C224" s="55">
        <v>0.82879999999999998</v>
      </c>
      <c r="D224" s="55">
        <v>0.81479999999999997</v>
      </c>
      <c r="E224" s="55">
        <v>0.80079999999999996</v>
      </c>
      <c r="F224" s="55">
        <v>0.78680000000000005</v>
      </c>
      <c r="G224" s="55">
        <v>0.77270000000000005</v>
      </c>
      <c r="H224" s="55">
        <v>0.75870000000000004</v>
      </c>
      <c r="I224" s="55">
        <v>0.74470000000000003</v>
      </c>
      <c r="J224" s="55">
        <v>0.73060000000000003</v>
      </c>
      <c r="K224" s="55">
        <v>0.71660000000000001</v>
      </c>
      <c r="L224" s="55">
        <v>0.7026</v>
      </c>
      <c r="M224" s="55">
        <v>0.6885</v>
      </c>
      <c r="N224" s="55">
        <v>0.67449999999999999</v>
      </c>
      <c r="O224" s="55">
        <v>0.66049999999999998</v>
      </c>
      <c r="P224" s="55">
        <v>0.64639999999999997</v>
      </c>
      <c r="Q224" s="55">
        <v>0.63239999999999996</v>
      </c>
      <c r="R224" s="55">
        <v>0.61839999999999995</v>
      </c>
      <c r="S224" s="55">
        <v>0.60429999999999995</v>
      </c>
      <c r="T224" s="55">
        <v>0.59030000000000005</v>
      </c>
      <c r="U224" s="55">
        <v>0.57630000000000003</v>
      </c>
      <c r="V224" s="55">
        <v>0.56230000000000002</v>
      </c>
      <c r="W224" s="55">
        <v>0.54820000000000002</v>
      </c>
      <c r="X224" s="55">
        <v>0.53420000000000001</v>
      </c>
      <c r="Y224" s="55">
        <v>0.5202</v>
      </c>
      <c r="Z224" s="55">
        <v>0.50609999999999999</v>
      </c>
      <c r="AA224" s="55">
        <v>0.49209999999999998</v>
      </c>
      <c r="AB224" s="55">
        <v>0.47810000000000002</v>
      </c>
      <c r="AC224" s="55">
        <v>0.46400000000000002</v>
      </c>
      <c r="AD224" s="55">
        <v>0.45</v>
      </c>
      <c r="AE224" s="55">
        <v>0.45</v>
      </c>
      <c r="AF224" s="55">
        <v>0.45</v>
      </c>
      <c r="AG224" s="55">
        <v>0.45</v>
      </c>
      <c r="AH224" s="55">
        <v>0.45</v>
      </c>
      <c r="BB224" s="24"/>
      <c r="BC224" s="24"/>
      <c r="BD224" s="24"/>
      <c r="BE224" s="24"/>
      <c r="BF224" s="24"/>
    </row>
    <row r="225" spans="2:58" ht="15" thickBot="1" x14ac:dyDescent="0.4">
      <c r="B225" s="14" t="s">
        <v>121</v>
      </c>
      <c r="C225" s="55">
        <v>7.1199999999999999E-2</v>
      </c>
      <c r="D225" s="55">
        <v>8.5199999999999998E-2</v>
      </c>
      <c r="E225" s="55">
        <v>9.9199999999999997E-2</v>
      </c>
      <c r="F225" s="55">
        <v>0.108768</v>
      </c>
      <c r="G225" s="55">
        <v>0.117116</v>
      </c>
      <c r="H225" s="55">
        <v>0.124344</v>
      </c>
      <c r="I225" s="55">
        <v>0.13045200000000001</v>
      </c>
      <c r="J225" s="55">
        <v>0.13552</v>
      </c>
      <c r="K225" s="55">
        <v>0.13938400000000001</v>
      </c>
      <c r="L225" s="55">
        <v>0.142128</v>
      </c>
      <c r="M225" s="55">
        <v>0.14382</v>
      </c>
      <c r="N225" s="55">
        <v>0.14432</v>
      </c>
      <c r="O225" s="55">
        <v>0.14369999999999999</v>
      </c>
      <c r="P225" s="55">
        <v>0.142016</v>
      </c>
      <c r="Q225" s="55">
        <v>0.139152</v>
      </c>
      <c r="R225" s="55">
        <v>0.13516800000000001</v>
      </c>
      <c r="S225" s="55">
        <v>0.130108</v>
      </c>
      <c r="T225" s="55">
        <v>0.12388</v>
      </c>
      <c r="U225" s="55">
        <v>0.116532</v>
      </c>
      <c r="V225" s="55">
        <v>0.108096</v>
      </c>
      <c r="W225" s="55">
        <v>9.8503999999999994E-2</v>
      </c>
      <c r="X225" s="55">
        <v>8.7791999999999995E-2</v>
      </c>
      <c r="Y225" s="55">
        <v>7.596E-2</v>
      </c>
      <c r="Z225" s="55">
        <v>6.3023999999999997E-2</v>
      </c>
      <c r="AA225" s="55">
        <v>4.8947999999999998E-2</v>
      </c>
      <c r="AB225" s="55">
        <v>3.3751999999999997E-2</v>
      </c>
      <c r="AC225" s="55">
        <v>1.7440000000000001E-2</v>
      </c>
      <c r="AD225" s="55">
        <v>0</v>
      </c>
      <c r="AE225" s="55">
        <v>0</v>
      </c>
      <c r="AF225" s="55">
        <v>0</v>
      </c>
      <c r="AG225" s="55">
        <v>0</v>
      </c>
      <c r="AH225" s="55">
        <v>0</v>
      </c>
      <c r="BB225" s="24"/>
      <c r="BC225" s="24"/>
      <c r="BD225" s="24"/>
      <c r="BE225" s="24"/>
      <c r="BF225" s="24"/>
    </row>
    <row r="226" spans="2:58" ht="15" thickBot="1" x14ac:dyDescent="0.4">
      <c r="B226" s="14" t="s">
        <v>122</v>
      </c>
      <c r="C226" s="55">
        <v>0.1</v>
      </c>
      <c r="D226" s="55">
        <v>0.1</v>
      </c>
      <c r="E226" s="55">
        <v>0.1</v>
      </c>
      <c r="F226" s="55">
        <v>0.1</v>
      </c>
      <c r="G226" s="55">
        <v>0.1</v>
      </c>
      <c r="H226" s="55">
        <v>0.1</v>
      </c>
      <c r="I226" s="55">
        <v>0.1</v>
      </c>
      <c r="J226" s="55">
        <v>0.1</v>
      </c>
      <c r="K226" s="55">
        <v>0.1</v>
      </c>
      <c r="L226" s="55">
        <v>0.1</v>
      </c>
      <c r="M226" s="55">
        <v>0.1</v>
      </c>
      <c r="N226" s="55">
        <v>0.1</v>
      </c>
      <c r="O226" s="55">
        <v>0.1</v>
      </c>
      <c r="P226" s="55">
        <v>0.1</v>
      </c>
      <c r="Q226" s="55">
        <v>0.1</v>
      </c>
      <c r="R226" s="55">
        <v>0.1</v>
      </c>
      <c r="S226" s="55">
        <v>0.1</v>
      </c>
      <c r="T226" s="55">
        <v>0.1</v>
      </c>
      <c r="U226" s="55">
        <v>0.1</v>
      </c>
      <c r="V226" s="55">
        <v>0.1</v>
      </c>
      <c r="W226" s="55">
        <v>0.1</v>
      </c>
      <c r="X226" s="55">
        <v>0.1</v>
      </c>
      <c r="Y226" s="55">
        <v>0.1</v>
      </c>
      <c r="Z226" s="55">
        <v>0.1</v>
      </c>
      <c r="AA226" s="55">
        <v>0.1</v>
      </c>
      <c r="AB226" s="55">
        <v>0.1</v>
      </c>
      <c r="AC226" s="55">
        <v>0.1</v>
      </c>
      <c r="AD226" s="55">
        <v>0.1</v>
      </c>
      <c r="AE226" s="55">
        <v>0.1</v>
      </c>
      <c r="AF226" s="55">
        <v>0.1</v>
      </c>
      <c r="AG226" s="55">
        <v>0.1</v>
      </c>
      <c r="AH226" s="55">
        <v>0.1</v>
      </c>
      <c r="BB226" s="24"/>
      <c r="BC226" s="24"/>
      <c r="BD226" s="24"/>
      <c r="BE226" s="24"/>
      <c r="BF226" s="24"/>
    </row>
    <row r="227" spans="2:58" ht="15" thickBot="1" x14ac:dyDescent="0.4">
      <c r="B227" s="14" t="s">
        <v>123</v>
      </c>
      <c r="C227" s="55">
        <v>0</v>
      </c>
      <c r="D227" s="55">
        <v>0</v>
      </c>
      <c r="E227" s="55">
        <v>0</v>
      </c>
      <c r="F227" s="55">
        <v>0</v>
      </c>
      <c r="G227" s="55">
        <v>0</v>
      </c>
      <c r="H227" s="55">
        <v>0</v>
      </c>
      <c r="I227" s="55">
        <v>0</v>
      </c>
      <c r="J227" s="55">
        <v>0</v>
      </c>
      <c r="K227" s="55">
        <v>0</v>
      </c>
      <c r="L227" s="55">
        <v>0</v>
      </c>
      <c r="M227" s="55">
        <v>0</v>
      </c>
      <c r="N227" s="55">
        <v>0</v>
      </c>
      <c r="O227" s="55">
        <v>0</v>
      </c>
      <c r="P227" s="55">
        <v>0</v>
      </c>
      <c r="Q227" s="55">
        <v>0</v>
      </c>
      <c r="R227" s="55">
        <v>0</v>
      </c>
      <c r="S227" s="55">
        <v>0</v>
      </c>
      <c r="T227" s="55">
        <v>0</v>
      </c>
      <c r="U227" s="55">
        <v>0</v>
      </c>
      <c r="V227" s="55">
        <v>0</v>
      </c>
      <c r="W227" s="55">
        <v>0</v>
      </c>
      <c r="X227" s="55">
        <v>0</v>
      </c>
      <c r="Y227" s="55">
        <v>0</v>
      </c>
      <c r="Z227" s="55">
        <v>0</v>
      </c>
      <c r="AA227" s="55">
        <v>0</v>
      </c>
      <c r="AB227" s="55">
        <v>0</v>
      </c>
      <c r="AC227" s="55">
        <v>0</v>
      </c>
      <c r="AD227" s="55">
        <v>0</v>
      </c>
      <c r="AE227" s="55">
        <v>0</v>
      </c>
      <c r="AF227" s="55">
        <v>0</v>
      </c>
      <c r="AG227" s="55">
        <v>0</v>
      </c>
      <c r="AH227" s="55">
        <v>0</v>
      </c>
      <c r="BB227" s="24"/>
      <c r="BC227" s="24"/>
      <c r="BD227" s="24"/>
      <c r="BE227" s="24"/>
      <c r="BF227" s="24"/>
    </row>
    <row r="228" spans="2:58" ht="15" thickBot="1" x14ac:dyDescent="0.4">
      <c r="B228" s="14" t="s">
        <v>124</v>
      </c>
      <c r="C228" s="55">
        <v>0</v>
      </c>
      <c r="D228" s="55">
        <v>0</v>
      </c>
      <c r="E228" s="55">
        <v>0</v>
      </c>
      <c r="F228" s="55">
        <v>4.5319999999999996E-3</v>
      </c>
      <c r="G228" s="55">
        <v>1.0184E-2</v>
      </c>
      <c r="H228" s="55">
        <v>1.6955999999999999E-2</v>
      </c>
      <c r="I228" s="55">
        <v>2.4847999999999999E-2</v>
      </c>
      <c r="J228" s="55">
        <v>3.388E-2</v>
      </c>
      <c r="K228" s="55">
        <v>4.4016E-2</v>
      </c>
      <c r="L228" s="55">
        <v>5.5272000000000002E-2</v>
      </c>
      <c r="M228" s="55">
        <v>6.7680000000000004E-2</v>
      </c>
      <c r="N228" s="55">
        <v>8.1180000000000002E-2</v>
      </c>
      <c r="O228" s="55">
        <v>9.5799999999999996E-2</v>
      </c>
      <c r="P228" s="55">
        <v>0.111584</v>
      </c>
      <c r="Q228" s="55">
        <v>0.12844800000000001</v>
      </c>
      <c r="R228" s="55">
        <v>0.14643200000000001</v>
      </c>
      <c r="S228" s="55">
        <v>0.16559199999999999</v>
      </c>
      <c r="T228" s="55">
        <v>0.18582000000000001</v>
      </c>
      <c r="U228" s="55">
        <v>0.20716799999999999</v>
      </c>
      <c r="V228" s="55">
        <v>0.22970399999999999</v>
      </c>
      <c r="W228" s="55">
        <v>0.25329600000000002</v>
      </c>
      <c r="X228" s="55">
        <v>0.27800799999999998</v>
      </c>
      <c r="Y228" s="55">
        <v>0.30384</v>
      </c>
      <c r="Z228" s="55">
        <v>0.330876</v>
      </c>
      <c r="AA228" s="55">
        <v>0.35895199999999999</v>
      </c>
      <c r="AB228" s="55">
        <v>0.38814799999999999</v>
      </c>
      <c r="AC228" s="55">
        <v>0.41855999999999999</v>
      </c>
      <c r="AD228" s="55">
        <v>0.45</v>
      </c>
      <c r="AE228" s="55">
        <v>0.45</v>
      </c>
      <c r="AF228" s="55">
        <v>0.45</v>
      </c>
      <c r="AG228" s="55">
        <v>0.45</v>
      </c>
      <c r="AH228" s="55">
        <v>0.45</v>
      </c>
      <c r="BB228" s="24"/>
      <c r="BC228" s="24"/>
      <c r="BD228" s="24"/>
      <c r="BE228" s="24"/>
      <c r="BF228" s="24"/>
    </row>
    <row r="229" spans="2:58" ht="15" thickBot="1" x14ac:dyDescent="0.4">
      <c r="B229" s="14" t="s">
        <v>125</v>
      </c>
      <c r="C229" s="55">
        <v>0.76070000000000004</v>
      </c>
      <c r="D229" s="55">
        <v>0.73340000000000005</v>
      </c>
      <c r="E229" s="55">
        <v>0.70620000000000005</v>
      </c>
      <c r="F229" s="55">
        <v>0.67889999999999995</v>
      </c>
      <c r="G229" s="55">
        <v>0.65159999999999996</v>
      </c>
      <c r="H229" s="55">
        <v>0.62439999999999996</v>
      </c>
      <c r="I229" s="55">
        <v>0.59709999999999996</v>
      </c>
      <c r="J229" s="55">
        <v>0.56989999999999996</v>
      </c>
      <c r="K229" s="55">
        <v>0.55910000000000004</v>
      </c>
      <c r="L229" s="55">
        <v>0.54830000000000001</v>
      </c>
      <c r="M229" s="55">
        <v>0.53759999999999997</v>
      </c>
      <c r="N229" s="55">
        <v>0.52680000000000005</v>
      </c>
      <c r="O229" s="55">
        <v>0.5161</v>
      </c>
      <c r="P229" s="55">
        <v>0.50529999999999997</v>
      </c>
      <c r="Q229" s="55">
        <v>0.4945</v>
      </c>
      <c r="R229" s="55">
        <v>0.48380000000000001</v>
      </c>
      <c r="S229" s="55">
        <v>0.47299999999999998</v>
      </c>
      <c r="T229" s="55">
        <v>0.46229999999999999</v>
      </c>
      <c r="U229" s="55">
        <v>0.45150000000000001</v>
      </c>
      <c r="V229" s="55">
        <v>0.44080000000000003</v>
      </c>
      <c r="W229" s="55">
        <v>0.43</v>
      </c>
      <c r="X229" s="55">
        <v>0.41920000000000002</v>
      </c>
      <c r="Y229" s="55">
        <v>0.40849999999999997</v>
      </c>
      <c r="Z229" s="55">
        <v>0.3977</v>
      </c>
      <c r="AA229" s="55">
        <v>0.38700000000000001</v>
      </c>
      <c r="AB229" s="55">
        <v>0.37619999999999998</v>
      </c>
      <c r="AC229" s="55">
        <v>0.3654</v>
      </c>
      <c r="AD229" s="55">
        <v>0.35470000000000002</v>
      </c>
      <c r="AE229" s="55">
        <v>0.35470000000000002</v>
      </c>
      <c r="AF229" s="55">
        <v>0.35470000000000002</v>
      </c>
      <c r="AG229" s="55">
        <v>0.35470000000000002</v>
      </c>
      <c r="AH229" s="55">
        <v>0.35470000000000002</v>
      </c>
      <c r="BB229" s="24"/>
      <c r="BC229" s="24"/>
      <c r="BD229" s="24"/>
      <c r="BE229" s="24"/>
      <c r="BF229" s="24"/>
    </row>
    <row r="230" spans="2:58" ht="15" thickBot="1" x14ac:dyDescent="0.4">
      <c r="B230" s="14" t="s">
        <v>126</v>
      </c>
      <c r="C230" s="55">
        <v>3.5000000000000003E-2</v>
      </c>
      <c r="D230" s="55">
        <v>4.1799999999999997E-2</v>
      </c>
      <c r="E230" s="55">
        <v>4.8599999999999997E-2</v>
      </c>
      <c r="F230" s="55">
        <v>5.3184000000000002E-2</v>
      </c>
      <c r="G230" s="55">
        <v>5.7223999999999997E-2</v>
      </c>
      <c r="H230" s="55">
        <v>6.0720000000000003E-2</v>
      </c>
      <c r="I230" s="55">
        <v>6.3672000000000006E-2</v>
      </c>
      <c r="J230" s="55">
        <v>6.608E-2</v>
      </c>
      <c r="K230" s="55">
        <v>6.7944000000000004E-2</v>
      </c>
      <c r="L230" s="55">
        <v>6.9264000000000006E-2</v>
      </c>
      <c r="M230" s="55">
        <v>7.0108000000000004E-2</v>
      </c>
      <c r="N230" s="55">
        <v>7.0335999999999996E-2</v>
      </c>
      <c r="O230" s="55">
        <v>7.0019999999999999E-2</v>
      </c>
      <c r="P230" s="55">
        <v>6.9159999999999999E-2</v>
      </c>
      <c r="Q230" s="55">
        <v>6.7755999999999997E-2</v>
      </c>
      <c r="R230" s="55">
        <v>6.5808000000000005E-2</v>
      </c>
      <c r="S230" s="55">
        <v>6.3315999999999997E-2</v>
      </c>
      <c r="T230" s="55">
        <v>6.028E-2</v>
      </c>
      <c r="U230" s="55">
        <v>5.67E-2</v>
      </c>
      <c r="V230" s="55">
        <v>5.2575999999999998E-2</v>
      </c>
      <c r="W230" s="55">
        <v>4.7907999999999999E-2</v>
      </c>
      <c r="X230" s="55">
        <v>4.2695999999999998E-2</v>
      </c>
      <c r="Y230" s="55">
        <v>3.6940000000000001E-2</v>
      </c>
      <c r="Z230" s="55">
        <v>3.0640000000000001E-2</v>
      </c>
      <c r="AA230" s="55">
        <v>2.3796000000000001E-2</v>
      </c>
      <c r="AB230" s="55">
        <v>1.6407999999999999E-2</v>
      </c>
      <c r="AC230" s="55">
        <v>8.4759999999999992E-3</v>
      </c>
      <c r="AD230" s="55">
        <v>0</v>
      </c>
      <c r="AE230" s="55">
        <v>0</v>
      </c>
      <c r="AF230" s="55">
        <v>0</v>
      </c>
      <c r="AG230" s="55">
        <v>0</v>
      </c>
      <c r="AH230" s="55">
        <v>0</v>
      </c>
      <c r="BB230" s="24"/>
      <c r="BC230" s="24"/>
      <c r="BD230" s="24"/>
      <c r="BE230" s="24"/>
      <c r="BF230" s="24"/>
    </row>
    <row r="231" spans="2:58" ht="15" thickBot="1" x14ac:dyDescent="0.4">
      <c r="B231" s="14" t="s">
        <v>127</v>
      </c>
      <c r="C231" s="55">
        <v>0.1</v>
      </c>
      <c r="D231" s="55">
        <v>0.1</v>
      </c>
      <c r="E231" s="55">
        <v>0.1</v>
      </c>
      <c r="F231" s="55">
        <v>0.1</v>
      </c>
      <c r="G231" s="55">
        <v>0.1</v>
      </c>
      <c r="H231" s="55">
        <v>0.1</v>
      </c>
      <c r="I231" s="55">
        <v>0.1</v>
      </c>
      <c r="J231" s="55">
        <v>0.1</v>
      </c>
      <c r="K231" s="55">
        <v>0.1</v>
      </c>
      <c r="L231" s="55">
        <v>0.1</v>
      </c>
      <c r="M231" s="55">
        <v>0.1</v>
      </c>
      <c r="N231" s="55">
        <v>0.1</v>
      </c>
      <c r="O231" s="55">
        <v>0.1</v>
      </c>
      <c r="P231" s="55">
        <v>0.1</v>
      </c>
      <c r="Q231" s="55">
        <v>0.1</v>
      </c>
      <c r="R231" s="55">
        <v>0.1</v>
      </c>
      <c r="S231" s="55">
        <v>0.1</v>
      </c>
      <c r="T231" s="55">
        <v>0.1</v>
      </c>
      <c r="U231" s="55">
        <v>0.1</v>
      </c>
      <c r="V231" s="55">
        <v>0.1</v>
      </c>
      <c r="W231" s="55">
        <v>0.1</v>
      </c>
      <c r="X231" s="55">
        <v>0.1</v>
      </c>
      <c r="Y231" s="55">
        <v>0.1</v>
      </c>
      <c r="Z231" s="55">
        <v>0.1</v>
      </c>
      <c r="AA231" s="55">
        <v>0.1</v>
      </c>
      <c r="AB231" s="55">
        <v>0.1</v>
      </c>
      <c r="AC231" s="55">
        <v>0.1</v>
      </c>
      <c r="AD231" s="55">
        <v>0.1</v>
      </c>
      <c r="AE231" s="55">
        <v>0.1</v>
      </c>
      <c r="AF231" s="55">
        <v>0.1</v>
      </c>
      <c r="AG231" s="55">
        <v>0.1</v>
      </c>
      <c r="AH231" s="55">
        <v>0.1</v>
      </c>
      <c r="BB231" s="24"/>
      <c r="BC231" s="24"/>
      <c r="BD231" s="24"/>
      <c r="BE231" s="24"/>
      <c r="BF231" s="24"/>
    </row>
    <row r="232" spans="2:58" ht="15" thickBot="1" x14ac:dyDescent="0.4">
      <c r="B232" s="14" t="s">
        <v>128</v>
      </c>
      <c r="C232" s="55">
        <v>0.1043</v>
      </c>
      <c r="D232" s="55">
        <v>0.12479999999999999</v>
      </c>
      <c r="E232" s="55">
        <v>0.1452</v>
      </c>
      <c r="F232" s="55">
        <v>0.16569999999999999</v>
      </c>
      <c r="G232" s="55">
        <v>0.18609999999999999</v>
      </c>
      <c r="H232" s="55">
        <v>0.20660000000000001</v>
      </c>
      <c r="I232" s="55">
        <v>0.22700000000000001</v>
      </c>
      <c r="J232" s="55">
        <v>0.2475</v>
      </c>
      <c r="K232" s="55">
        <v>0.22809499999999999</v>
      </c>
      <c r="L232" s="55">
        <v>0.20952000000000001</v>
      </c>
      <c r="M232" s="55">
        <v>0.19159000000000001</v>
      </c>
      <c r="N232" s="55">
        <v>0.1744</v>
      </c>
      <c r="O232" s="55">
        <v>0.15795000000000001</v>
      </c>
      <c r="P232" s="55">
        <v>0.14230999999999999</v>
      </c>
      <c r="Q232" s="55">
        <v>0.127335</v>
      </c>
      <c r="R232" s="55">
        <v>0.11310000000000001</v>
      </c>
      <c r="S232" s="55">
        <v>9.9604999999999999E-2</v>
      </c>
      <c r="T232" s="55">
        <v>8.6900000000000005E-2</v>
      </c>
      <c r="U232" s="55">
        <v>7.4880000000000002E-2</v>
      </c>
      <c r="V232" s="55">
        <v>6.3600000000000004E-2</v>
      </c>
      <c r="W232" s="55">
        <v>5.3060000000000003E-2</v>
      </c>
      <c r="X232" s="55">
        <v>4.3290000000000002E-2</v>
      </c>
      <c r="Y232" s="55">
        <v>3.4224999999999998E-2</v>
      </c>
      <c r="Z232" s="55">
        <v>2.5899999999999999E-2</v>
      </c>
      <c r="AA232" s="55">
        <v>1.8315000000000001E-2</v>
      </c>
      <c r="AB232" s="55">
        <v>1.1480000000000001E-2</v>
      </c>
      <c r="AC232" s="55">
        <v>5.3699999999999998E-3</v>
      </c>
      <c r="AD232" s="55">
        <v>0</v>
      </c>
      <c r="AE232" s="55">
        <v>0</v>
      </c>
      <c r="AF232" s="55">
        <v>0</v>
      </c>
      <c r="AG232" s="55">
        <v>0</v>
      </c>
      <c r="AH232" s="55">
        <v>0</v>
      </c>
      <c r="BB232" s="24"/>
      <c r="BC232" s="24"/>
      <c r="BD232" s="24"/>
      <c r="BE232" s="24"/>
      <c r="BF232" s="24"/>
    </row>
    <row r="233" spans="2:58" ht="15" thickBot="1" x14ac:dyDescent="0.4">
      <c r="B233" s="14" t="s">
        <v>129</v>
      </c>
      <c r="C233" s="55">
        <v>0</v>
      </c>
      <c r="D233" s="55">
        <v>0</v>
      </c>
      <c r="E233" s="55">
        <v>0</v>
      </c>
      <c r="F233" s="55">
        <v>2.2160000000000001E-3</v>
      </c>
      <c r="G233" s="55">
        <v>4.9760000000000004E-3</v>
      </c>
      <c r="H233" s="55">
        <v>8.2799999999999992E-3</v>
      </c>
      <c r="I233" s="55">
        <v>1.2128E-2</v>
      </c>
      <c r="J233" s="55">
        <v>1.652E-2</v>
      </c>
      <c r="K233" s="55">
        <v>3.3460999999999998E-2</v>
      </c>
      <c r="L233" s="55">
        <v>5.0215999999999997E-2</v>
      </c>
      <c r="M233" s="55">
        <v>6.6802E-2</v>
      </c>
      <c r="N233" s="55">
        <v>8.3164000000000002E-2</v>
      </c>
      <c r="O233" s="55">
        <v>9.9330000000000002E-2</v>
      </c>
      <c r="P233" s="55">
        <v>0.11533</v>
      </c>
      <c r="Q233" s="55">
        <v>0.131109</v>
      </c>
      <c r="R233" s="55">
        <v>0.14669199999999999</v>
      </c>
      <c r="S233" s="55">
        <v>0.162079</v>
      </c>
      <c r="T233" s="55">
        <v>0.17732000000000001</v>
      </c>
      <c r="U233" s="55">
        <v>0.19231999999999999</v>
      </c>
      <c r="V233" s="55">
        <v>0.207124</v>
      </c>
      <c r="W233" s="55">
        <v>0.22173200000000001</v>
      </c>
      <c r="X233" s="55">
        <v>0.23621400000000001</v>
      </c>
      <c r="Y233" s="55">
        <v>0.25043500000000002</v>
      </c>
      <c r="Z233" s="55">
        <v>0.26445999999999997</v>
      </c>
      <c r="AA233" s="55">
        <v>0.27828900000000001</v>
      </c>
      <c r="AB233" s="55">
        <v>0.29201199999999999</v>
      </c>
      <c r="AC233" s="55">
        <v>0.305454</v>
      </c>
      <c r="AD233" s="55">
        <v>0.31869999999999998</v>
      </c>
      <c r="AE233" s="55">
        <v>0.31869999999999998</v>
      </c>
      <c r="AF233" s="55">
        <v>0.31869999999999998</v>
      </c>
      <c r="AG233" s="55">
        <v>0.31869999999999998</v>
      </c>
      <c r="AH233" s="55">
        <v>0.31869999999999998</v>
      </c>
      <c r="BB233" s="24"/>
      <c r="BC233" s="24"/>
      <c r="BD233" s="24"/>
      <c r="BE233" s="24"/>
      <c r="BF233" s="24"/>
    </row>
    <row r="234" spans="2:58" ht="15" thickBot="1" x14ac:dyDescent="0.4">
      <c r="B234" s="14" t="s">
        <v>130</v>
      </c>
      <c r="C234" s="55">
        <v>0</v>
      </c>
      <c r="D234" s="55">
        <v>0</v>
      </c>
      <c r="E234" s="55">
        <v>0</v>
      </c>
      <c r="F234" s="55">
        <v>0</v>
      </c>
      <c r="G234" s="55">
        <v>0</v>
      </c>
      <c r="H234" s="55">
        <v>0</v>
      </c>
      <c r="I234" s="55">
        <v>0</v>
      </c>
      <c r="J234" s="55">
        <v>0</v>
      </c>
      <c r="K234" s="55">
        <v>5.7000000000000002E-3</v>
      </c>
      <c r="L234" s="55">
        <v>1.1299999999999999E-2</v>
      </c>
      <c r="M234" s="55">
        <v>1.7000000000000001E-2</v>
      </c>
      <c r="N234" s="55">
        <v>2.2700000000000001E-2</v>
      </c>
      <c r="O234" s="55">
        <v>2.8299999999999999E-2</v>
      </c>
      <c r="P234" s="55">
        <v>3.4000000000000002E-2</v>
      </c>
      <c r="Q234" s="55">
        <v>3.9699999999999999E-2</v>
      </c>
      <c r="R234" s="55">
        <v>4.53E-2</v>
      </c>
      <c r="S234" s="55">
        <v>5.0999999999999997E-2</v>
      </c>
      <c r="T234" s="55">
        <v>5.67E-2</v>
      </c>
      <c r="U234" s="55">
        <v>6.2300000000000001E-2</v>
      </c>
      <c r="V234" s="55">
        <v>6.8000000000000005E-2</v>
      </c>
      <c r="W234" s="55">
        <v>7.3599999999999999E-2</v>
      </c>
      <c r="X234" s="55">
        <v>7.9299999999999995E-2</v>
      </c>
      <c r="Y234" s="55">
        <v>8.5000000000000006E-2</v>
      </c>
      <c r="Z234" s="55">
        <v>9.06E-2</v>
      </c>
      <c r="AA234" s="55">
        <v>9.6299999999999997E-2</v>
      </c>
      <c r="AB234" s="55">
        <v>0.10199999999999999</v>
      </c>
      <c r="AC234" s="55">
        <v>0.1076</v>
      </c>
      <c r="AD234" s="55">
        <v>0.1133</v>
      </c>
      <c r="AE234" s="55">
        <v>0.1133</v>
      </c>
      <c r="AF234" s="55">
        <v>0.1133</v>
      </c>
      <c r="AG234" s="55">
        <v>0.1133</v>
      </c>
      <c r="AH234" s="55">
        <v>0.1133</v>
      </c>
      <c r="BB234" s="24"/>
      <c r="BC234" s="24"/>
      <c r="BD234" s="24"/>
      <c r="BE234" s="24"/>
      <c r="BF234" s="24"/>
    </row>
    <row r="235" spans="2:58" ht="15" thickBot="1" x14ac:dyDescent="0.4">
      <c r="B235" s="14" t="s">
        <v>131</v>
      </c>
      <c r="C235" s="55">
        <v>0</v>
      </c>
      <c r="D235" s="55">
        <v>0</v>
      </c>
      <c r="E235" s="55">
        <v>0</v>
      </c>
      <c r="F235" s="55">
        <v>0</v>
      </c>
      <c r="G235" s="55">
        <v>0</v>
      </c>
      <c r="H235" s="55">
        <v>0</v>
      </c>
      <c r="I235" s="55">
        <v>0</v>
      </c>
      <c r="J235" s="55">
        <v>0</v>
      </c>
      <c r="K235" s="55">
        <v>5.7000000000000002E-3</v>
      </c>
      <c r="L235" s="55">
        <v>1.1299999999999999E-2</v>
      </c>
      <c r="M235" s="55">
        <v>1.7000000000000001E-2</v>
      </c>
      <c r="N235" s="55">
        <v>2.2700000000000001E-2</v>
      </c>
      <c r="O235" s="55">
        <v>2.8299999999999999E-2</v>
      </c>
      <c r="P235" s="55">
        <v>3.4000000000000002E-2</v>
      </c>
      <c r="Q235" s="55">
        <v>3.9699999999999999E-2</v>
      </c>
      <c r="R235" s="55">
        <v>4.53E-2</v>
      </c>
      <c r="S235" s="55">
        <v>5.0999999999999997E-2</v>
      </c>
      <c r="T235" s="55">
        <v>5.67E-2</v>
      </c>
      <c r="U235" s="55">
        <v>6.2300000000000001E-2</v>
      </c>
      <c r="V235" s="55">
        <v>6.8000000000000005E-2</v>
      </c>
      <c r="W235" s="55">
        <v>7.3599999999999999E-2</v>
      </c>
      <c r="X235" s="55">
        <v>7.9299999999999995E-2</v>
      </c>
      <c r="Y235" s="55">
        <v>8.5000000000000006E-2</v>
      </c>
      <c r="Z235" s="55">
        <v>9.06E-2</v>
      </c>
      <c r="AA235" s="55">
        <v>9.6299999999999997E-2</v>
      </c>
      <c r="AB235" s="55">
        <v>0.10199999999999999</v>
      </c>
      <c r="AC235" s="55">
        <v>0.1076</v>
      </c>
      <c r="AD235" s="55">
        <v>0.1133</v>
      </c>
      <c r="AE235" s="55">
        <v>0.1133</v>
      </c>
      <c r="AF235" s="55">
        <v>0.1133</v>
      </c>
      <c r="AG235" s="55">
        <v>0.1133</v>
      </c>
      <c r="AH235" s="55">
        <v>0.1133</v>
      </c>
      <c r="BB235" s="24"/>
      <c r="BC235" s="24"/>
      <c r="BD235" s="24"/>
      <c r="BE235" s="24"/>
      <c r="BF235" s="24"/>
    </row>
    <row r="236" spans="2:58" ht="12.5" x14ac:dyDescent="0.25">
      <c r="B236" s="3"/>
      <c r="C236" s="17"/>
      <c r="D236" s="17"/>
      <c r="E236" s="17"/>
      <c r="F236" s="17"/>
      <c r="G236" s="17"/>
      <c r="H236" s="17"/>
      <c r="I236" s="17"/>
      <c r="J236" s="17"/>
      <c r="K236" s="17"/>
      <c r="L236" s="17"/>
      <c r="M236" s="17"/>
      <c r="N236" s="17"/>
      <c r="O236" s="17"/>
      <c r="P236" s="17"/>
      <c r="Q236" s="17"/>
      <c r="R236" s="17"/>
      <c r="S236" s="17"/>
      <c r="T236" s="17"/>
      <c r="U236" s="17"/>
      <c r="V236" s="17"/>
      <c r="W236" s="17"/>
      <c r="X236" s="17"/>
      <c r="Y236" s="17"/>
      <c r="Z236" s="17"/>
      <c r="AA236" s="17"/>
      <c r="AB236" s="17"/>
      <c r="AC236" s="17"/>
      <c r="AD236" s="17"/>
      <c r="AE236" s="17"/>
      <c r="AF236" s="17"/>
      <c r="AG236" s="17"/>
      <c r="AH236" s="17"/>
      <c r="BB236" s="24"/>
      <c r="BC236" s="24"/>
      <c r="BD236" s="24"/>
      <c r="BE236" s="24"/>
      <c r="BF236" s="24"/>
    </row>
    <row r="237" spans="2:58" ht="14.5" thickBot="1" x14ac:dyDescent="0.35">
      <c r="B237" s="11" t="s">
        <v>109</v>
      </c>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BB237" s="24"/>
      <c r="BC237" s="24"/>
      <c r="BD237" s="24"/>
      <c r="BE237" s="24"/>
      <c r="BF237" s="24"/>
    </row>
    <row r="238" spans="2:58" ht="14.5" thickBot="1" x14ac:dyDescent="0.3">
      <c r="B238" s="13"/>
      <c r="C238" s="13" t="s">
        <v>62</v>
      </c>
      <c r="D238" s="13" t="s">
        <v>63</v>
      </c>
      <c r="E238" s="13" t="s">
        <v>64</v>
      </c>
      <c r="F238" s="13" t="s">
        <v>65</v>
      </c>
      <c r="G238" s="13" t="s">
        <v>66</v>
      </c>
      <c r="H238" s="13" t="s">
        <v>67</v>
      </c>
      <c r="I238" s="13" t="s">
        <v>68</v>
      </c>
      <c r="J238" s="13" t="s">
        <v>69</v>
      </c>
      <c r="K238" s="13" t="s">
        <v>70</v>
      </c>
      <c r="L238" s="13" t="s">
        <v>71</v>
      </c>
      <c r="M238" s="13" t="s">
        <v>72</v>
      </c>
      <c r="N238" s="13" t="s">
        <v>73</v>
      </c>
      <c r="O238" s="13" t="s">
        <v>74</v>
      </c>
      <c r="P238" s="13" t="s">
        <v>75</v>
      </c>
      <c r="Q238" s="13" t="s">
        <v>76</v>
      </c>
      <c r="R238" s="13" t="s">
        <v>77</v>
      </c>
      <c r="S238" s="13" t="s">
        <v>78</v>
      </c>
      <c r="T238" s="13" t="s">
        <v>79</v>
      </c>
      <c r="U238" s="13" t="s">
        <v>80</v>
      </c>
      <c r="V238" s="13" t="s">
        <v>81</v>
      </c>
      <c r="W238" s="13" t="s">
        <v>82</v>
      </c>
      <c r="X238" s="13" t="s">
        <v>83</v>
      </c>
      <c r="Y238" s="13" t="s">
        <v>84</v>
      </c>
      <c r="Z238" s="13" t="s">
        <v>85</v>
      </c>
      <c r="AA238" s="13" t="s">
        <v>86</v>
      </c>
      <c r="AB238" s="13" t="s">
        <v>87</v>
      </c>
      <c r="AC238" s="13" t="s">
        <v>88</v>
      </c>
      <c r="AD238" s="13" t="s">
        <v>89</v>
      </c>
      <c r="AE238" s="13" t="s">
        <v>90</v>
      </c>
      <c r="AF238" s="13" t="s">
        <v>91</v>
      </c>
      <c r="AG238" s="13" t="s">
        <v>92</v>
      </c>
      <c r="AH238" s="13" t="s">
        <v>93</v>
      </c>
      <c r="BB238" s="24"/>
      <c r="BC238" s="24"/>
      <c r="BD238" s="24"/>
      <c r="BE238" s="24"/>
      <c r="BF238" s="24"/>
    </row>
    <row r="239" spans="2:58" ht="15" thickBot="1" x14ac:dyDescent="0.4">
      <c r="B239" s="14" t="s">
        <v>115</v>
      </c>
      <c r="C239" s="55">
        <v>0.81479999999999997</v>
      </c>
      <c r="D239" s="55">
        <v>0.79790000000000005</v>
      </c>
      <c r="E239" s="55">
        <v>0.78110000000000002</v>
      </c>
      <c r="F239" s="55">
        <v>0.76429999999999998</v>
      </c>
      <c r="G239" s="55">
        <v>0.74739999999999995</v>
      </c>
      <c r="H239" s="55">
        <v>0.73060000000000003</v>
      </c>
      <c r="I239" s="55">
        <v>0.7137</v>
      </c>
      <c r="J239" s="55">
        <v>0.69689999999999996</v>
      </c>
      <c r="K239" s="55">
        <v>0.68</v>
      </c>
      <c r="L239" s="55">
        <v>0.66320000000000001</v>
      </c>
      <c r="M239" s="55">
        <v>0.64629999999999999</v>
      </c>
      <c r="N239" s="55">
        <v>0.62949999999999995</v>
      </c>
      <c r="O239" s="55">
        <v>0.61270000000000002</v>
      </c>
      <c r="P239" s="55">
        <v>0.5958</v>
      </c>
      <c r="Q239" s="55">
        <v>0.57899999999999996</v>
      </c>
      <c r="R239" s="55">
        <v>0.56210000000000004</v>
      </c>
      <c r="S239" s="55">
        <v>0.54530000000000001</v>
      </c>
      <c r="T239" s="55">
        <v>0.52839999999999998</v>
      </c>
      <c r="U239" s="55">
        <v>0.51160000000000005</v>
      </c>
      <c r="V239" s="55">
        <v>0.49480000000000002</v>
      </c>
      <c r="W239" s="55">
        <v>0.47789999999999999</v>
      </c>
      <c r="X239" s="55">
        <v>0.46110000000000001</v>
      </c>
      <c r="Y239" s="55">
        <v>0.44419999999999998</v>
      </c>
      <c r="Z239" s="55">
        <v>0.4274</v>
      </c>
      <c r="AA239" s="55">
        <v>0.41049999999999998</v>
      </c>
      <c r="AB239" s="55">
        <v>0.39369999999999999</v>
      </c>
      <c r="AC239" s="55">
        <v>0.37680000000000002</v>
      </c>
      <c r="AD239" s="55">
        <v>0.36</v>
      </c>
      <c r="AE239" s="55">
        <v>0.36</v>
      </c>
      <c r="AF239" s="55">
        <v>0.36</v>
      </c>
      <c r="AG239" s="55">
        <v>0.36</v>
      </c>
      <c r="AH239" s="55">
        <v>0.36</v>
      </c>
      <c r="BB239" s="24"/>
      <c r="BC239" s="24"/>
      <c r="BD239" s="24"/>
      <c r="BE239" s="24"/>
      <c r="BF239" s="24"/>
    </row>
    <row r="240" spans="2:58" ht="15" thickBot="1" x14ac:dyDescent="0.4">
      <c r="B240" s="14" t="s">
        <v>116</v>
      </c>
      <c r="C240" s="55">
        <v>8.5199999999999998E-2</v>
      </c>
      <c r="D240" s="55">
        <v>0.1021</v>
      </c>
      <c r="E240" s="55">
        <v>0.11890000000000001</v>
      </c>
      <c r="F240" s="55">
        <v>0.13036800000000001</v>
      </c>
      <c r="G240" s="55">
        <v>0.14039199999999999</v>
      </c>
      <c r="H240" s="55">
        <v>0.14907200000000001</v>
      </c>
      <c r="I240" s="55">
        <v>0.15649199999999999</v>
      </c>
      <c r="J240" s="55">
        <v>0.16248000000000001</v>
      </c>
      <c r="K240" s="55">
        <v>0.16719999999999999</v>
      </c>
      <c r="L240" s="55">
        <v>0.17049600000000001</v>
      </c>
      <c r="M240" s="55">
        <v>0.172516</v>
      </c>
      <c r="N240" s="55">
        <v>0.17312</v>
      </c>
      <c r="O240" s="55">
        <v>0.17238000000000001</v>
      </c>
      <c r="P240" s="55">
        <v>0.170352</v>
      </c>
      <c r="Q240" s="55">
        <v>0.16692000000000001</v>
      </c>
      <c r="R240" s="55">
        <v>0.162192</v>
      </c>
      <c r="S240" s="55">
        <v>0.15606800000000001</v>
      </c>
      <c r="T240" s="55">
        <v>0.14863999999999999</v>
      </c>
      <c r="U240" s="55">
        <v>0.139824</v>
      </c>
      <c r="V240" s="55">
        <v>0.12969600000000001</v>
      </c>
      <c r="W240" s="55">
        <v>0.118188</v>
      </c>
      <c r="X240" s="55">
        <v>0.105336</v>
      </c>
      <c r="Y240" s="55">
        <v>9.1160000000000005E-2</v>
      </c>
      <c r="Z240" s="55">
        <v>7.5616000000000003E-2</v>
      </c>
      <c r="AA240" s="55">
        <v>5.8740000000000001E-2</v>
      </c>
      <c r="AB240" s="55">
        <v>4.0503999999999998E-2</v>
      </c>
      <c r="AC240" s="55">
        <v>2.0927999999999999E-2</v>
      </c>
      <c r="AD240" s="55">
        <v>0</v>
      </c>
      <c r="AE240" s="55">
        <v>0</v>
      </c>
      <c r="AF240" s="55">
        <v>0</v>
      </c>
      <c r="AG240" s="55">
        <v>0</v>
      </c>
      <c r="AH240" s="55">
        <v>0</v>
      </c>
    </row>
    <row r="241" spans="2:34" ht="15" thickBot="1" x14ac:dyDescent="0.4">
      <c r="B241" s="14" t="s">
        <v>117</v>
      </c>
      <c r="C241" s="55">
        <v>0.1</v>
      </c>
      <c r="D241" s="55">
        <v>0.1</v>
      </c>
      <c r="E241" s="55">
        <v>0.1</v>
      </c>
      <c r="F241" s="55">
        <v>0.1</v>
      </c>
      <c r="G241" s="55">
        <v>0.1</v>
      </c>
      <c r="H241" s="55">
        <v>0.1</v>
      </c>
      <c r="I241" s="55">
        <v>0.1</v>
      </c>
      <c r="J241" s="55">
        <v>0.1</v>
      </c>
      <c r="K241" s="55">
        <v>0.1</v>
      </c>
      <c r="L241" s="55">
        <v>0.1</v>
      </c>
      <c r="M241" s="55">
        <v>0.1</v>
      </c>
      <c r="N241" s="55">
        <v>0.1</v>
      </c>
      <c r="O241" s="55">
        <v>0.1</v>
      </c>
      <c r="P241" s="55">
        <v>0.1</v>
      </c>
      <c r="Q241" s="55">
        <v>0.1</v>
      </c>
      <c r="R241" s="55">
        <v>0.1</v>
      </c>
      <c r="S241" s="55">
        <v>0.1</v>
      </c>
      <c r="T241" s="55">
        <v>0.1</v>
      </c>
      <c r="U241" s="55">
        <v>0.1</v>
      </c>
      <c r="V241" s="55">
        <v>0.1</v>
      </c>
      <c r="W241" s="55">
        <v>0.1</v>
      </c>
      <c r="X241" s="55">
        <v>0.1</v>
      </c>
      <c r="Y241" s="55">
        <v>0.1</v>
      </c>
      <c r="Z241" s="55">
        <v>0.1</v>
      </c>
      <c r="AA241" s="55">
        <v>0.1</v>
      </c>
      <c r="AB241" s="55">
        <v>0.1</v>
      </c>
      <c r="AC241" s="55">
        <v>0.1</v>
      </c>
      <c r="AD241" s="55">
        <v>0.1</v>
      </c>
      <c r="AE241" s="55">
        <v>0.1</v>
      </c>
      <c r="AF241" s="55">
        <v>0.1</v>
      </c>
      <c r="AG241" s="55">
        <v>0.1</v>
      </c>
      <c r="AH241" s="55">
        <v>0.1</v>
      </c>
    </row>
    <row r="242" spans="2:34" ht="15" thickBot="1" x14ac:dyDescent="0.4">
      <c r="B242" s="14" t="s">
        <v>118</v>
      </c>
      <c r="C242" s="55">
        <v>0</v>
      </c>
      <c r="D242" s="55">
        <v>0</v>
      </c>
      <c r="E242" s="55">
        <v>0</v>
      </c>
      <c r="F242" s="55">
        <v>0</v>
      </c>
      <c r="G242" s="55">
        <v>0</v>
      </c>
      <c r="H242" s="55">
        <v>0</v>
      </c>
      <c r="I242" s="55">
        <v>0</v>
      </c>
      <c r="J242" s="55">
        <v>0</v>
      </c>
      <c r="K242" s="55">
        <v>0</v>
      </c>
      <c r="L242" s="55">
        <v>0</v>
      </c>
      <c r="M242" s="55">
        <v>0</v>
      </c>
      <c r="N242" s="55">
        <v>0</v>
      </c>
      <c r="O242" s="55">
        <v>0</v>
      </c>
      <c r="P242" s="55">
        <v>0</v>
      </c>
      <c r="Q242" s="55">
        <v>0</v>
      </c>
      <c r="R242" s="55">
        <v>0</v>
      </c>
      <c r="S242" s="55">
        <v>0</v>
      </c>
      <c r="T242" s="55">
        <v>0</v>
      </c>
      <c r="U242" s="55">
        <v>0</v>
      </c>
      <c r="V242" s="55">
        <v>0</v>
      </c>
      <c r="W242" s="55">
        <v>0</v>
      </c>
      <c r="X242" s="55">
        <v>0</v>
      </c>
      <c r="Y242" s="55">
        <v>0</v>
      </c>
      <c r="Z242" s="55">
        <v>0</v>
      </c>
      <c r="AA242" s="55">
        <v>0</v>
      </c>
      <c r="AB242" s="55">
        <v>0</v>
      </c>
      <c r="AC242" s="55">
        <v>0</v>
      </c>
      <c r="AD242" s="55">
        <v>0</v>
      </c>
      <c r="AE242" s="55">
        <v>0</v>
      </c>
      <c r="AF242" s="55">
        <v>0</v>
      </c>
      <c r="AG242" s="55">
        <v>0</v>
      </c>
      <c r="AH242" s="55">
        <v>0</v>
      </c>
    </row>
    <row r="243" spans="2:34" ht="15" thickBot="1" x14ac:dyDescent="0.4">
      <c r="B243" s="14" t="s">
        <v>119</v>
      </c>
      <c r="C243" s="55">
        <v>0</v>
      </c>
      <c r="D243" s="55">
        <v>0</v>
      </c>
      <c r="E243" s="55">
        <v>0</v>
      </c>
      <c r="F243" s="55">
        <v>5.4320000000000097E-3</v>
      </c>
      <c r="G243" s="55">
        <v>1.2208E-2</v>
      </c>
      <c r="H243" s="55">
        <v>2.0327999999999999E-2</v>
      </c>
      <c r="I243" s="55">
        <v>2.9808000000000001E-2</v>
      </c>
      <c r="J243" s="55">
        <v>4.0620000000000003E-2</v>
      </c>
      <c r="K243" s="55">
        <v>5.28E-2</v>
      </c>
      <c r="L243" s="55">
        <v>6.6304000000000002E-2</v>
      </c>
      <c r="M243" s="55">
        <v>8.1184000000000006E-2</v>
      </c>
      <c r="N243" s="55">
        <v>9.7379999999999994E-2</v>
      </c>
      <c r="O243" s="55">
        <v>0.11491999999999999</v>
      </c>
      <c r="P243" s="55">
        <v>0.13384799999999999</v>
      </c>
      <c r="Q243" s="55">
        <v>0.15407999999999999</v>
      </c>
      <c r="R243" s="55">
        <v>0.175708</v>
      </c>
      <c r="S243" s="55">
        <v>0.198632</v>
      </c>
      <c r="T243" s="55">
        <v>0.22295999999999999</v>
      </c>
      <c r="U243" s="55">
        <v>0.24857599999999999</v>
      </c>
      <c r="V243" s="55">
        <v>0.27560400000000002</v>
      </c>
      <c r="W243" s="55">
        <v>0.30391200000000002</v>
      </c>
      <c r="X243" s="55">
        <v>0.33356400000000003</v>
      </c>
      <c r="Y243" s="55">
        <v>0.36464000000000002</v>
      </c>
      <c r="Z243" s="55">
        <v>0.396984</v>
      </c>
      <c r="AA243" s="55">
        <v>0.43075999999999998</v>
      </c>
      <c r="AB243" s="55">
        <v>0.46579599999999999</v>
      </c>
      <c r="AC243" s="55">
        <v>0.50227200000000005</v>
      </c>
      <c r="AD243" s="55">
        <v>0.54</v>
      </c>
      <c r="AE243" s="55">
        <v>0.54</v>
      </c>
      <c r="AF243" s="55">
        <v>0.54</v>
      </c>
      <c r="AG243" s="55">
        <v>0.54</v>
      </c>
      <c r="AH243" s="55">
        <v>0.54</v>
      </c>
    </row>
    <row r="244" spans="2:34" ht="15" thickBot="1" x14ac:dyDescent="0.4">
      <c r="B244" s="14" t="s">
        <v>120</v>
      </c>
      <c r="C244" s="55">
        <v>0.81479999999999997</v>
      </c>
      <c r="D244" s="55">
        <v>0.79790000000000005</v>
      </c>
      <c r="E244" s="55">
        <v>0.78110000000000002</v>
      </c>
      <c r="F244" s="55">
        <v>0.76429999999999998</v>
      </c>
      <c r="G244" s="55">
        <v>0.74739999999999995</v>
      </c>
      <c r="H244" s="55">
        <v>0.73060000000000003</v>
      </c>
      <c r="I244" s="55">
        <v>0.7137</v>
      </c>
      <c r="J244" s="55">
        <v>0.69689999999999996</v>
      </c>
      <c r="K244" s="55">
        <v>0.68</v>
      </c>
      <c r="L244" s="55">
        <v>0.66320000000000001</v>
      </c>
      <c r="M244" s="55">
        <v>0.64629999999999999</v>
      </c>
      <c r="N244" s="55">
        <v>0.62949999999999995</v>
      </c>
      <c r="O244" s="55">
        <v>0.61270000000000002</v>
      </c>
      <c r="P244" s="55">
        <v>0.5958</v>
      </c>
      <c r="Q244" s="55">
        <v>0.57899999999999996</v>
      </c>
      <c r="R244" s="55">
        <v>0.56210000000000004</v>
      </c>
      <c r="S244" s="55">
        <v>0.54530000000000001</v>
      </c>
      <c r="T244" s="55">
        <v>0.52839999999999998</v>
      </c>
      <c r="U244" s="55">
        <v>0.51160000000000005</v>
      </c>
      <c r="V244" s="55">
        <v>0.49480000000000002</v>
      </c>
      <c r="W244" s="55">
        <v>0.47789999999999999</v>
      </c>
      <c r="X244" s="55">
        <v>0.46110000000000001</v>
      </c>
      <c r="Y244" s="55">
        <v>0.44419999999999998</v>
      </c>
      <c r="Z244" s="55">
        <v>0.4274</v>
      </c>
      <c r="AA244" s="55">
        <v>0.41049999999999998</v>
      </c>
      <c r="AB244" s="55">
        <v>0.39369999999999999</v>
      </c>
      <c r="AC244" s="55">
        <v>0.37680000000000002</v>
      </c>
      <c r="AD244" s="55">
        <v>0.36</v>
      </c>
      <c r="AE244" s="55">
        <v>0.36</v>
      </c>
      <c r="AF244" s="55">
        <v>0.36</v>
      </c>
      <c r="AG244" s="55">
        <v>0.36</v>
      </c>
      <c r="AH244" s="55">
        <v>0.36</v>
      </c>
    </row>
    <row r="245" spans="2:34" ht="15" thickBot="1" x14ac:dyDescent="0.4">
      <c r="B245" s="14" t="s">
        <v>121</v>
      </c>
      <c r="C245" s="55">
        <v>8.5199999999999998E-2</v>
      </c>
      <c r="D245" s="55">
        <v>0.1021</v>
      </c>
      <c r="E245" s="55">
        <v>0.11890000000000001</v>
      </c>
      <c r="F245" s="55">
        <v>0.13036800000000001</v>
      </c>
      <c r="G245" s="55">
        <v>0.14039199999999999</v>
      </c>
      <c r="H245" s="55">
        <v>0.14907200000000001</v>
      </c>
      <c r="I245" s="55">
        <v>0.15649199999999999</v>
      </c>
      <c r="J245" s="55">
        <v>0.16248000000000001</v>
      </c>
      <c r="K245" s="55">
        <v>0.16719999999999999</v>
      </c>
      <c r="L245" s="55">
        <v>0.17049600000000001</v>
      </c>
      <c r="M245" s="55">
        <v>0.172516</v>
      </c>
      <c r="N245" s="55">
        <v>0.17312</v>
      </c>
      <c r="O245" s="55">
        <v>0.17238000000000001</v>
      </c>
      <c r="P245" s="55">
        <v>0.170352</v>
      </c>
      <c r="Q245" s="55">
        <v>0.16692000000000001</v>
      </c>
      <c r="R245" s="55">
        <v>0.162192</v>
      </c>
      <c r="S245" s="55">
        <v>0.15606800000000001</v>
      </c>
      <c r="T245" s="55">
        <v>0.14863999999999999</v>
      </c>
      <c r="U245" s="55">
        <v>0.139824</v>
      </c>
      <c r="V245" s="55">
        <v>0.12969600000000001</v>
      </c>
      <c r="W245" s="55">
        <v>0.118188</v>
      </c>
      <c r="X245" s="55">
        <v>0.105336</v>
      </c>
      <c r="Y245" s="55">
        <v>9.1160000000000005E-2</v>
      </c>
      <c r="Z245" s="55">
        <v>7.5616000000000003E-2</v>
      </c>
      <c r="AA245" s="55">
        <v>5.8740000000000001E-2</v>
      </c>
      <c r="AB245" s="55">
        <v>4.0503999999999998E-2</v>
      </c>
      <c r="AC245" s="55">
        <v>2.0927999999999999E-2</v>
      </c>
      <c r="AD245" s="55">
        <v>0</v>
      </c>
      <c r="AE245" s="55">
        <v>0</v>
      </c>
      <c r="AF245" s="55">
        <v>0</v>
      </c>
      <c r="AG245" s="55">
        <v>0</v>
      </c>
      <c r="AH245" s="55">
        <v>0</v>
      </c>
    </row>
    <row r="246" spans="2:34" ht="15" thickBot="1" x14ac:dyDescent="0.4">
      <c r="B246" s="14" t="s">
        <v>122</v>
      </c>
      <c r="C246" s="55">
        <v>0.1</v>
      </c>
      <c r="D246" s="55">
        <v>0.1</v>
      </c>
      <c r="E246" s="55">
        <v>0.1</v>
      </c>
      <c r="F246" s="55">
        <v>0.1</v>
      </c>
      <c r="G246" s="55">
        <v>0.1</v>
      </c>
      <c r="H246" s="55">
        <v>0.1</v>
      </c>
      <c r="I246" s="55">
        <v>0.1</v>
      </c>
      <c r="J246" s="55">
        <v>0.1</v>
      </c>
      <c r="K246" s="55">
        <v>0.1</v>
      </c>
      <c r="L246" s="55">
        <v>0.1</v>
      </c>
      <c r="M246" s="55">
        <v>0.1</v>
      </c>
      <c r="N246" s="55">
        <v>0.1</v>
      </c>
      <c r="O246" s="55">
        <v>0.1</v>
      </c>
      <c r="P246" s="55">
        <v>0.1</v>
      </c>
      <c r="Q246" s="55">
        <v>0.1</v>
      </c>
      <c r="R246" s="55">
        <v>0.1</v>
      </c>
      <c r="S246" s="55">
        <v>0.1</v>
      </c>
      <c r="T246" s="55">
        <v>0.1</v>
      </c>
      <c r="U246" s="55">
        <v>0.1</v>
      </c>
      <c r="V246" s="55">
        <v>0.1</v>
      </c>
      <c r="W246" s="55">
        <v>0.1</v>
      </c>
      <c r="X246" s="55">
        <v>0.1</v>
      </c>
      <c r="Y246" s="55">
        <v>0.1</v>
      </c>
      <c r="Z246" s="55">
        <v>0.1</v>
      </c>
      <c r="AA246" s="55">
        <v>0.1</v>
      </c>
      <c r="AB246" s="55">
        <v>0.1</v>
      </c>
      <c r="AC246" s="55">
        <v>0.1</v>
      </c>
      <c r="AD246" s="55">
        <v>0.1</v>
      </c>
      <c r="AE246" s="55">
        <v>0.1</v>
      </c>
      <c r="AF246" s="55">
        <v>0.1</v>
      </c>
      <c r="AG246" s="55">
        <v>0.1</v>
      </c>
      <c r="AH246" s="55">
        <v>0.1</v>
      </c>
    </row>
    <row r="247" spans="2:34" ht="15" thickBot="1" x14ac:dyDescent="0.4">
      <c r="B247" s="14" t="s">
        <v>123</v>
      </c>
      <c r="C247" s="55">
        <v>0</v>
      </c>
      <c r="D247" s="55">
        <v>0</v>
      </c>
      <c r="E247" s="55">
        <v>0</v>
      </c>
      <c r="F247" s="55">
        <v>0</v>
      </c>
      <c r="G247" s="55">
        <v>0</v>
      </c>
      <c r="H247" s="55">
        <v>0</v>
      </c>
      <c r="I247" s="55">
        <v>0</v>
      </c>
      <c r="J247" s="55">
        <v>0</v>
      </c>
      <c r="K247" s="55">
        <v>0</v>
      </c>
      <c r="L247" s="55">
        <v>0</v>
      </c>
      <c r="M247" s="55">
        <v>0</v>
      </c>
      <c r="N247" s="55">
        <v>0</v>
      </c>
      <c r="O247" s="55">
        <v>0</v>
      </c>
      <c r="P247" s="55">
        <v>0</v>
      </c>
      <c r="Q247" s="55">
        <v>0</v>
      </c>
      <c r="R247" s="55">
        <v>0</v>
      </c>
      <c r="S247" s="55">
        <v>0</v>
      </c>
      <c r="T247" s="55">
        <v>0</v>
      </c>
      <c r="U247" s="55">
        <v>0</v>
      </c>
      <c r="V247" s="55">
        <v>0</v>
      </c>
      <c r="W247" s="55">
        <v>0</v>
      </c>
      <c r="X247" s="55">
        <v>0</v>
      </c>
      <c r="Y247" s="55">
        <v>0</v>
      </c>
      <c r="Z247" s="55">
        <v>0</v>
      </c>
      <c r="AA247" s="55">
        <v>0</v>
      </c>
      <c r="AB247" s="55">
        <v>0</v>
      </c>
      <c r="AC247" s="55">
        <v>0</v>
      </c>
      <c r="AD247" s="55">
        <v>0</v>
      </c>
      <c r="AE247" s="55">
        <v>0</v>
      </c>
      <c r="AF247" s="55">
        <v>0</v>
      </c>
      <c r="AG247" s="55">
        <v>0</v>
      </c>
      <c r="AH247" s="55">
        <v>0</v>
      </c>
    </row>
    <row r="248" spans="2:34" ht="15" thickBot="1" x14ac:dyDescent="0.4">
      <c r="B248" s="14" t="s">
        <v>124</v>
      </c>
      <c r="C248" s="55">
        <v>0</v>
      </c>
      <c r="D248" s="55">
        <v>0</v>
      </c>
      <c r="E248" s="55">
        <v>0</v>
      </c>
      <c r="F248" s="55">
        <v>5.4320000000000097E-3</v>
      </c>
      <c r="G248" s="55">
        <v>1.2208E-2</v>
      </c>
      <c r="H248" s="55">
        <v>2.0327999999999999E-2</v>
      </c>
      <c r="I248" s="55">
        <v>2.9808000000000001E-2</v>
      </c>
      <c r="J248" s="55">
        <v>4.0620000000000003E-2</v>
      </c>
      <c r="K248" s="55">
        <v>5.28E-2</v>
      </c>
      <c r="L248" s="55">
        <v>6.6304000000000002E-2</v>
      </c>
      <c r="M248" s="55">
        <v>8.1184000000000006E-2</v>
      </c>
      <c r="N248" s="55">
        <v>9.7379999999999994E-2</v>
      </c>
      <c r="O248" s="55">
        <v>0.11491999999999999</v>
      </c>
      <c r="P248" s="55">
        <v>0.13384799999999999</v>
      </c>
      <c r="Q248" s="55">
        <v>0.15407999999999999</v>
      </c>
      <c r="R248" s="55">
        <v>0.175708</v>
      </c>
      <c r="S248" s="55">
        <v>0.198632</v>
      </c>
      <c r="T248" s="55">
        <v>0.22295999999999999</v>
      </c>
      <c r="U248" s="55">
        <v>0.24857599999999999</v>
      </c>
      <c r="V248" s="55">
        <v>0.27560400000000002</v>
      </c>
      <c r="W248" s="55">
        <v>0.30391200000000002</v>
      </c>
      <c r="X248" s="55">
        <v>0.33356400000000003</v>
      </c>
      <c r="Y248" s="55">
        <v>0.36464000000000002</v>
      </c>
      <c r="Z248" s="55">
        <v>0.396984</v>
      </c>
      <c r="AA248" s="55">
        <v>0.43075999999999998</v>
      </c>
      <c r="AB248" s="55">
        <v>0.46579599999999999</v>
      </c>
      <c r="AC248" s="55">
        <v>0.50227200000000005</v>
      </c>
      <c r="AD248" s="55">
        <v>0.54</v>
      </c>
      <c r="AE248" s="55">
        <v>0.54</v>
      </c>
      <c r="AF248" s="55">
        <v>0.54</v>
      </c>
      <c r="AG248" s="55">
        <v>0.54</v>
      </c>
      <c r="AH248" s="55">
        <v>0.54</v>
      </c>
    </row>
    <row r="249" spans="2:34" ht="15" thickBot="1" x14ac:dyDescent="0.4">
      <c r="B249" s="14" t="s">
        <v>125</v>
      </c>
      <c r="C249" s="55">
        <v>0.75829999999999997</v>
      </c>
      <c r="D249" s="55">
        <v>0.73060000000000003</v>
      </c>
      <c r="E249" s="55">
        <v>0.70279999999999998</v>
      </c>
      <c r="F249" s="55">
        <v>0.67510000000000003</v>
      </c>
      <c r="G249" s="55">
        <v>0.64739999999999998</v>
      </c>
      <c r="H249" s="55">
        <v>0.60960000000000003</v>
      </c>
      <c r="I249" s="55">
        <v>0.56710000000000005</v>
      </c>
      <c r="J249" s="55">
        <v>0.52459999999999996</v>
      </c>
      <c r="K249" s="55">
        <v>0.51</v>
      </c>
      <c r="L249" s="55">
        <v>0.49540000000000001</v>
      </c>
      <c r="M249" s="55">
        <v>0.48089999999999999</v>
      </c>
      <c r="N249" s="55">
        <v>0.46629999999999999</v>
      </c>
      <c r="O249" s="55">
        <v>0.45169999999999999</v>
      </c>
      <c r="P249" s="55">
        <v>0.43709999999999999</v>
      </c>
      <c r="Q249" s="55">
        <v>0.42249999999999999</v>
      </c>
      <c r="R249" s="55">
        <v>0.40799999999999997</v>
      </c>
      <c r="S249" s="55">
        <v>0.39340000000000003</v>
      </c>
      <c r="T249" s="55">
        <v>0.37880000000000003</v>
      </c>
      <c r="U249" s="55">
        <v>0.36420000000000002</v>
      </c>
      <c r="V249" s="55">
        <v>0.34960000000000002</v>
      </c>
      <c r="W249" s="55">
        <v>0.33500000000000002</v>
      </c>
      <c r="X249" s="55">
        <v>0.32050000000000001</v>
      </c>
      <c r="Y249" s="55">
        <v>0.30590000000000001</v>
      </c>
      <c r="Z249" s="55">
        <v>0.2913</v>
      </c>
      <c r="AA249" s="55">
        <v>0.2767</v>
      </c>
      <c r="AB249" s="55">
        <v>0.2621</v>
      </c>
      <c r="AC249" s="55">
        <v>0.24759999999999999</v>
      </c>
      <c r="AD249" s="55">
        <v>0.23300000000000001</v>
      </c>
      <c r="AE249" s="55">
        <v>0.23300000000000001</v>
      </c>
      <c r="AF249" s="55">
        <v>0.23300000000000001</v>
      </c>
      <c r="AG249" s="55">
        <v>0.23300000000000001</v>
      </c>
      <c r="AH249" s="55">
        <v>0.23300000000000001</v>
      </c>
    </row>
    <row r="250" spans="2:34" ht="15" thickBot="1" x14ac:dyDescent="0.4">
      <c r="B250" s="14" t="s">
        <v>126</v>
      </c>
      <c r="C250" s="55">
        <v>3.4000000000000002E-2</v>
      </c>
      <c r="D250" s="55">
        <v>4.0500000000000001E-2</v>
      </c>
      <c r="E250" s="55">
        <v>4.7100000000000003E-2</v>
      </c>
      <c r="F250" s="55">
        <v>5.1552000000000001E-2</v>
      </c>
      <c r="G250" s="55">
        <v>5.5475999999999998E-2</v>
      </c>
      <c r="H250" s="55">
        <v>5.8872000000000001E-2</v>
      </c>
      <c r="I250" s="55">
        <v>6.1740000000000003E-2</v>
      </c>
      <c r="J250" s="55">
        <v>6.4079999999999998E-2</v>
      </c>
      <c r="K250" s="55">
        <v>6.5892000000000006E-2</v>
      </c>
      <c r="L250" s="55">
        <v>6.7176E-2</v>
      </c>
      <c r="M250" s="55">
        <v>6.7932000000000006E-2</v>
      </c>
      <c r="N250" s="55">
        <v>6.8159999999999998E-2</v>
      </c>
      <c r="O250" s="55">
        <v>6.7799999999999999E-2</v>
      </c>
      <c r="P250" s="55">
        <v>6.6975999999999994E-2</v>
      </c>
      <c r="Q250" s="55">
        <v>6.5624000000000002E-2</v>
      </c>
      <c r="R250" s="55">
        <v>6.3743999999999995E-2</v>
      </c>
      <c r="S250" s="55">
        <v>6.1336000000000002E-2</v>
      </c>
      <c r="T250" s="55">
        <v>5.8400000000000001E-2</v>
      </c>
      <c r="U250" s="55">
        <v>5.4935999999999999E-2</v>
      </c>
      <c r="V250" s="55">
        <v>5.0944000000000003E-2</v>
      </c>
      <c r="W250" s="55">
        <v>4.6424E-2</v>
      </c>
      <c r="X250" s="55">
        <v>4.1376000000000003E-2</v>
      </c>
      <c r="Y250" s="55">
        <v>3.5799999999999998E-2</v>
      </c>
      <c r="Z250" s="55">
        <v>2.9680000000000002E-2</v>
      </c>
      <c r="AA250" s="55">
        <v>2.3052E-2</v>
      </c>
      <c r="AB250" s="55">
        <v>1.5896E-2</v>
      </c>
      <c r="AC250" s="55">
        <v>8.2120000000000005E-3</v>
      </c>
      <c r="AD250" s="55">
        <v>0</v>
      </c>
      <c r="AE250" s="55">
        <v>0</v>
      </c>
      <c r="AF250" s="55">
        <v>0</v>
      </c>
      <c r="AG250" s="55">
        <v>0</v>
      </c>
      <c r="AH250" s="55">
        <v>0</v>
      </c>
    </row>
    <row r="251" spans="2:34" ht="15" thickBot="1" x14ac:dyDescent="0.4">
      <c r="B251" s="14" t="s">
        <v>127</v>
      </c>
      <c r="C251" s="55">
        <v>0.1</v>
      </c>
      <c r="D251" s="55">
        <v>0.1</v>
      </c>
      <c r="E251" s="55">
        <v>0.1</v>
      </c>
      <c r="F251" s="55">
        <v>0.1</v>
      </c>
      <c r="G251" s="55">
        <v>0.1</v>
      </c>
      <c r="H251" s="55">
        <v>0.1</v>
      </c>
      <c r="I251" s="55">
        <v>0.1</v>
      </c>
      <c r="J251" s="55">
        <v>0.1</v>
      </c>
      <c r="K251" s="55">
        <v>0.1</v>
      </c>
      <c r="L251" s="55">
        <v>0.1</v>
      </c>
      <c r="M251" s="55">
        <v>0.1</v>
      </c>
      <c r="N251" s="55">
        <v>0.1</v>
      </c>
      <c r="O251" s="55">
        <v>0.1</v>
      </c>
      <c r="P251" s="55">
        <v>0.1</v>
      </c>
      <c r="Q251" s="55">
        <v>0.1</v>
      </c>
      <c r="R251" s="55">
        <v>0.1</v>
      </c>
      <c r="S251" s="55">
        <v>0.1</v>
      </c>
      <c r="T251" s="55">
        <v>0.1</v>
      </c>
      <c r="U251" s="55">
        <v>0.1</v>
      </c>
      <c r="V251" s="55">
        <v>0.1</v>
      </c>
      <c r="W251" s="55">
        <v>0.1</v>
      </c>
      <c r="X251" s="55">
        <v>0.1</v>
      </c>
      <c r="Y251" s="55">
        <v>0.1</v>
      </c>
      <c r="Z251" s="55">
        <v>0.1</v>
      </c>
      <c r="AA251" s="55">
        <v>0.1</v>
      </c>
      <c r="AB251" s="55">
        <v>0.1</v>
      </c>
      <c r="AC251" s="55">
        <v>0.1</v>
      </c>
      <c r="AD251" s="55">
        <v>0.1</v>
      </c>
      <c r="AE251" s="55">
        <v>0.1</v>
      </c>
      <c r="AF251" s="55">
        <v>0.1</v>
      </c>
      <c r="AG251" s="55">
        <v>0.1</v>
      </c>
      <c r="AH251" s="55">
        <v>0.1</v>
      </c>
    </row>
    <row r="252" spans="2:34" ht="15" thickBot="1" x14ac:dyDescent="0.4">
      <c r="B252" s="14" t="s">
        <v>128</v>
      </c>
      <c r="C252" s="55">
        <v>0.1077</v>
      </c>
      <c r="D252" s="55">
        <v>0.12889999999999999</v>
      </c>
      <c r="E252" s="55">
        <v>0.15</v>
      </c>
      <c r="F252" s="55">
        <v>0.17119999999999999</v>
      </c>
      <c r="G252" s="55">
        <v>0.1923</v>
      </c>
      <c r="H252" s="55">
        <v>0.2135</v>
      </c>
      <c r="I252" s="55">
        <v>0.2346</v>
      </c>
      <c r="J252" s="55">
        <v>0.25580000000000003</v>
      </c>
      <c r="K252" s="55">
        <v>0.23655000000000001</v>
      </c>
      <c r="L252" s="55">
        <v>0.21798000000000001</v>
      </c>
      <c r="M252" s="55">
        <v>0.20008999999999999</v>
      </c>
      <c r="N252" s="55">
        <v>0.18287999999999999</v>
      </c>
      <c r="O252" s="55">
        <v>0.16635</v>
      </c>
      <c r="P252" s="55">
        <v>0.15049999999999999</v>
      </c>
      <c r="Q252" s="55">
        <v>0.13533000000000001</v>
      </c>
      <c r="R252" s="55">
        <v>0.12089999999999999</v>
      </c>
      <c r="S252" s="55">
        <v>0.107085</v>
      </c>
      <c r="T252" s="55">
        <v>9.3950000000000006E-2</v>
      </c>
      <c r="U252" s="55">
        <v>8.1494999999999998E-2</v>
      </c>
      <c r="V252" s="55">
        <v>6.9720000000000004E-2</v>
      </c>
      <c r="W252" s="55">
        <v>5.8624999999999997E-2</v>
      </c>
      <c r="X252" s="55">
        <v>4.8210000000000003E-2</v>
      </c>
      <c r="Y252" s="55">
        <v>3.8475000000000002E-2</v>
      </c>
      <c r="Z252" s="55">
        <v>2.9440000000000001E-2</v>
      </c>
      <c r="AA252" s="55">
        <v>2.1059999999999999E-2</v>
      </c>
      <c r="AB252" s="55">
        <v>1.336E-2</v>
      </c>
      <c r="AC252" s="55">
        <v>6.3400000000000001E-3</v>
      </c>
      <c r="AD252" s="55">
        <v>0</v>
      </c>
      <c r="AE252" s="55">
        <v>0</v>
      </c>
      <c r="AF252" s="55">
        <v>0</v>
      </c>
      <c r="AG252" s="55">
        <v>0</v>
      </c>
      <c r="AH252" s="55">
        <v>0</v>
      </c>
    </row>
    <row r="253" spans="2:34" ht="15" thickBot="1" x14ac:dyDescent="0.4">
      <c r="B253" s="14" t="s">
        <v>129</v>
      </c>
      <c r="C253" s="55">
        <v>0</v>
      </c>
      <c r="D253" s="55">
        <v>0</v>
      </c>
      <c r="E253" s="55">
        <v>0</v>
      </c>
      <c r="F253" s="55">
        <v>2.1480000000000002E-3</v>
      </c>
      <c r="G253" s="55">
        <v>4.8240000000000002E-3</v>
      </c>
      <c r="H253" s="55">
        <v>8.0280000000000004E-3</v>
      </c>
      <c r="I253" s="55">
        <v>1.176E-2</v>
      </c>
      <c r="J253" s="55">
        <v>1.602E-2</v>
      </c>
      <c r="K253" s="55">
        <v>3.3258000000000003E-2</v>
      </c>
      <c r="L253" s="55">
        <v>5.0344E-2</v>
      </c>
      <c r="M253" s="55">
        <v>6.7278000000000004E-2</v>
      </c>
      <c r="N253" s="55">
        <v>8.4059999999999996E-2</v>
      </c>
      <c r="O253" s="55">
        <v>0.10065</v>
      </c>
      <c r="P253" s="55">
        <v>0.11712400000000001</v>
      </c>
      <c r="Q253" s="55">
        <v>0.13344600000000001</v>
      </c>
      <c r="R253" s="55">
        <v>0.14965600000000001</v>
      </c>
      <c r="S253" s="55">
        <v>0.16567899999999999</v>
      </c>
      <c r="T253" s="55">
        <v>0.18154999999999999</v>
      </c>
      <c r="U253" s="55">
        <v>0.197269</v>
      </c>
      <c r="V253" s="55">
        <v>0.212836</v>
      </c>
      <c r="W253" s="55">
        <v>0.22825100000000001</v>
      </c>
      <c r="X253" s="55">
        <v>0.24351400000000001</v>
      </c>
      <c r="Y253" s="55">
        <v>0.25862499999999999</v>
      </c>
      <c r="Z253" s="55">
        <v>0.27357999999999999</v>
      </c>
      <c r="AA253" s="55">
        <v>0.28838799999999998</v>
      </c>
      <c r="AB253" s="55">
        <v>0.30304399999999998</v>
      </c>
      <c r="AC253" s="55">
        <v>0.317548</v>
      </c>
      <c r="AD253" s="55">
        <v>0.33189999999999997</v>
      </c>
      <c r="AE253" s="55">
        <v>0.33189999999999997</v>
      </c>
      <c r="AF253" s="55">
        <v>0.33189999999999997</v>
      </c>
      <c r="AG253" s="55">
        <v>0.33189999999999997</v>
      </c>
      <c r="AH253" s="55">
        <v>0.33189999999999997</v>
      </c>
    </row>
    <row r="254" spans="2:34" ht="15" thickBot="1" x14ac:dyDescent="0.4">
      <c r="B254" s="14" t="s">
        <v>130</v>
      </c>
      <c r="C254" s="55">
        <v>0</v>
      </c>
      <c r="D254" s="55">
        <v>0</v>
      </c>
      <c r="E254" s="55">
        <v>0</v>
      </c>
      <c r="F254" s="55">
        <v>0</v>
      </c>
      <c r="G254" s="55">
        <v>0</v>
      </c>
      <c r="H254" s="55">
        <v>5.0000000000000001E-3</v>
      </c>
      <c r="I254" s="55">
        <v>1.24E-2</v>
      </c>
      <c r="J254" s="55">
        <v>1.9800000000000002E-2</v>
      </c>
      <c r="K254" s="55">
        <v>2.7199999999999998E-2</v>
      </c>
      <c r="L254" s="55">
        <v>3.4599999999999999E-2</v>
      </c>
      <c r="M254" s="55">
        <v>4.19E-2</v>
      </c>
      <c r="N254" s="55">
        <v>4.9299999999999997E-2</v>
      </c>
      <c r="O254" s="55">
        <v>5.67E-2</v>
      </c>
      <c r="P254" s="55">
        <v>6.4100000000000004E-2</v>
      </c>
      <c r="Q254" s="55">
        <v>7.1499999999999994E-2</v>
      </c>
      <c r="R254" s="55">
        <v>7.8899999999999998E-2</v>
      </c>
      <c r="S254" s="55">
        <v>8.6300000000000002E-2</v>
      </c>
      <c r="T254" s="55">
        <v>9.3700000000000006E-2</v>
      </c>
      <c r="U254" s="55">
        <v>0.1011</v>
      </c>
      <c r="V254" s="55">
        <v>0.1084</v>
      </c>
      <c r="W254" s="55">
        <v>0.1158</v>
      </c>
      <c r="X254" s="55">
        <v>0.1232</v>
      </c>
      <c r="Y254" s="55">
        <v>0.13059999999999999</v>
      </c>
      <c r="Z254" s="55">
        <v>0.13800000000000001</v>
      </c>
      <c r="AA254" s="55">
        <v>0.1454</v>
      </c>
      <c r="AB254" s="55">
        <v>0.15279999999999999</v>
      </c>
      <c r="AC254" s="55">
        <v>0.16020000000000001</v>
      </c>
      <c r="AD254" s="55">
        <v>0.1676</v>
      </c>
      <c r="AE254" s="55">
        <v>0.1676</v>
      </c>
      <c r="AF254" s="55">
        <v>0.1676</v>
      </c>
      <c r="AG254" s="55">
        <v>0.1676</v>
      </c>
      <c r="AH254" s="55">
        <v>0.1676</v>
      </c>
    </row>
    <row r="255" spans="2:34" ht="15" thickBot="1" x14ac:dyDescent="0.4">
      <c r="B255" s="14" t="s">
        <v>131</v>
      </c>
      <c r="C255" s="55">
        <v>0</v>
      </c>
      <c r="D255" s="55">
        <v>0</v>
      </c>
      <c r="E255" s="55">
        <v>0</v>
      </c>
      <c r="F255" s="55">
        <v>0</v>
      </c>
      <c r="G255" s="55">
        <v>0</v>
      </c>
      <c r="H255" s="55">
        <v>5.0000000000000001E-3</v>
      </c>
      <c r="I255" s="55">
        <v>1.24E-2</v>
      </c>
      <c r="J255" s="55">
        <v>1.9800000000000002E-2</v>
      </c>
      <c r="K255" s="55">
        <v>2.7199999999999998E-2</v>
      </c>
      <c r="L255" s="55">
        <v>3.4599999999999999E-2</v>
      </c>
      <c r="M255" s="55">
        <v>4.19E-2</v>
      </c>
      <c r="N255" s="55">
        <v>4.9299999999999997E-2</v>
      </c>
      <c r="O255" s="55">
        <v>5.67E-2</v>
      </c>
      <c r="P255" s="55">
        <v>6.4100000000000004E-2</v>
      </c>
      <c r="Q255" s="55">
        <v>7.1499999999999994E-2</v>
      </c>
      <c r="R255" s="55">
        <v>7.8899999999999998E-2</v>
      </c>
      <c r="S255" s="55">
        <v>8.6300000000000002E-2</v>
      </c>
      <c r="T255" s="55">
        <v>9.3700000000000006E-2</v>
      </c>
      <c r="U255" s="55">
        <v>0.1011</v>
      </c>
      <c r="V255" s="55">
        <v>0.1084</v>
      </c>
      <c r="W255" s="55">
        <v>0.1158</v>
      </c>
      <c r="X255" s="55">
        <v>0.1232</v>
      </c>
      <c r="Y255" s="55">
        <v>0.13059999999999999</v>
      </c>
      <c r="Z255" s="55">
        <v>0.13800000000000001</v>
      </c>
      <c r="AA255" s="55">
        <v>0.1454</v>
      </c>
      <c r="AB255" s="55">
        <v>0.15279999999999999</v>
      </c>
      <c r="AC255" s="55">
        <v>0.16020000000000001</v>
      </c>
      <c r="AD255" s="55">
        <v>0.1676</v>
      </c>
      <c r="AE255" s="55">
        <v>0.1676</v>
      </c>
      <c r="AF255" s="55">
        <v>0.1676</v>
      </c>
      <c r="AG255" s="55">
        <v>0.1676</v>
      </c>
      <c r="AH255" s="55">
        <v>0.1676</v>
      </c>
    </row>
    <row r="257" spans="2:58" ht="14.5" thickBot="1" x14ac:dyDescent="0.35">
      <c r="B257" s="11" t="s">
        <v>107</v>
      </c>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row>
    <row r="258" spans="2:58" ht="14.5" thickBot="1" x14ac:dyDescent="0.35">
      <c r="B258" s="11" t="s">
        <v>59</v>
      </c>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row>
    <row r="259" spans="2:58" ht="14.5" thickBot="1" x14ac:dyDescent="0.3">
      <c r="B259" s="13"/>
      <c r="C259" s="13" t="s">
        <v>62</v>
      </c>
      <c r="D259" s="13" t="s">
        <v>63</v>
      </c>
      <c r="E259" s="13" t="s">
        <v>64</v>
      </c>
      <c r="F259" s="13" t="s">
        <v>65</v>
      </c>
      <c r="G259" s="13" t="s">
        <v>66</v>
      </c>
      <c r="H259" s="13" t="s">
        <v>67</v>
      </c>
      <c r="I259" s="13" t="s">
        <v>68</v>
      </c>
      <c r="J259" s="13" t="s">
        <v>69</v>
      </c>
      <c r="K259" s="13" t="s">
        <v>70</v>
      </c>
      <c r="L259" s="13" t="s">
        <v>71</v>
      </c>
      <c r="M259" s="13" t="s">
        <v>72</v>
      </c>
      <c r="N259" s="13" t="s">
        <v>73</v>
      </c>
      <c r="O259" s="13" t="s">
        <v>74</v>
      </c>
      <c r="P259" s="13" t="s">
        <v>75</v>
      </c>
      <c r="Q259" s="13" t="s">
        <v>76</v>
      </c>
      <c r="R259" s="13" t="s">
        <v>77</v>
      </c>
      <c r="S259" s="13" t="s">
        <v>78</v>
      </c>
      <c r="T259" s="13" t="s">
        <v>79</v>
      </c>
      <c r="U259" s="13" t="s">
        <v>80</v>
      </c>
      <c r="V259" s="13" t="s">
        <v>81</v>
      </c>
      <c r="W259" s="13" t="s">
        <v>82</v>
      </c>
      <c r="X259" s="13" t="s">
        <v>83</v>
      </c>
      <c r="Y259" s="13" t="s">
        <v>84</v>
      </c>
      <c r="Z259" s="13" t="s">
        <v>85</v>
      </c>
      <c r="AA259" s="13" t="s">
        <v>86</v>
      </c>
      <c r="AB259" s="13" t="s">
        <v>87</v>
      </c>
      <c r="AC259" s="13" t="s">
        <v>88</v>
      </c>
      <c r="AD259" s="13" t="s">
        <v>89</v>
      </c>
      <c r="AE259" s="13" t="s">
        <v>90</v>
      </c>
      <c r="AF259" s="13" t="s">
        <v>91</v>
      </c>
      <c r="AG259" s="13" t="s">
        <v>92</v>
      </c>
      <c r="AH259" s="13" t="s">
        <v>93</v>
      </c>
    </row>
    <row r="260" spans="2:58" ht="15" thickBot="1" x14ac:dyDescent="0.4">
      <c r="B260" s="14" t="s">
        <v>115</v>
      </c>
      <c r="C260" s="55">
        <v>0.85699999999999998</v>
      </c>
      <c r="D260" s="55">
        <v>0.84860000000000002</v>
      </c>
      <c r="E260" s="55">
        <v>0.84019999999999995</v>
      </c>
      <c r="F260" s="55">
        <v>0.83179999999999998</v>
      </c>
      <c r="G260" s="55">
        <v>0.82330000000000003</v>
      </c>
      <c r="H260" s="55">
        <v>0.81489999999999996</v>
      </c>
      <c r="I260" s="55">
        <v>0.80649999999999999</v>
      </c>
      <c r="J260" s="55">
        <v>0.79810000000000003</v>
      </c>
      <c r="K260" s="55">
        <v>0.78969999999999996</v>
      </c>
      <c r="L260" s="55">
        <v>0.78129999999999999</v>
      </c>
      <c r="M260" s="55">
        <v>0.77290000000000003</v>
      </c>
      <c r="N260" s="55">
        <v>0.76449999999999996</v>
      </c>
      <c r="O260" s="55">
        <v>0.75609999999999999</v>
      </c>
      <c r="P260" s="55">
        <v>0.74770000000000003</v>
      </c>
      <c r="Q260" s="55">
        <v>0.73929999999999996</v>
      </c>
      <c r="R260" s="55">
        <v>0.73089999999999999</v>
      </c>
      <c r="S260" s="55">
        <v>0.72250000000000003</v>
      </c>
      <c r="T260" s="55">
        <v>0.71409999999999996</v>
      </c>
      <c r="U260" s="55">
        <v>0.70569999999999999</v>
      </c>
      <c r="V260" s="55">
        <v>0.69730000000000003</v>
      </c>
      <c r="W260" s="55">
        <v>0.68879999999999997</v>
      </c>
      <c r="X260" s="55">
        <v>0.6804</v>
      </c>
      <c r="Y260" s="55">
        <v>0.67200000000000004</v>
      </c>
      <c r="Z260" s="55">
        <v>0.66359999999999997</v>
      </c>
      <c r="AA260" s="55">
        <v>0.6552</v>
      </c>
      <c r="AB260" s="55">
        <v>0.64680000000000004</v>
      </c>
      <c r="AC260" s="55">
        <v>0.63839999999999997</v>
      </c>
      <c r="AD260" s="55">
        <v>0.63</v>
      </c>
      <c r="AE260" s="55">
        <v>0.63</v>
      </c>
      <c r="AF260" s="55">
        <v>0.63</v>
      </c>
      <c r="AG260" s="55">
        <v>0.63</v>
      </c>
      <c r="AH260" s="55">
        <v>0.63</v>
      </c>
    </row>
    <row r="261" spans="2:58" ht="15" thickBot="1" x14ac:dyDescent="0.4">
      <c r="B261" s="14" t="s">
        <v>116</v>
      </c>
      <c r="C261" s="55">
        <v>4.2999999999999997E-2</v>
      </c>
      <c r="D261" s="55">
        <v>5.1400000000000001E-2</v>
      </c>
      <c r="E261" s="55">
        <v>5.9799999999999999E-2</v>
      </c>
      <c r="F261" s="55">
        <v>6.83E-2</v>
      </c>
      <c r="G261" s="55">
        <v>7.6700000000000004E-2</v>
      </c>
      <c r="H261" s="55">
        <v>8.5099999999999995E-2</v>
      </c>
      <c r="I261" s="55">
        <v>9.35E-2</v>
      </c>
      <c r="J261" s="55">
        <v>0.1019</v>
      </c>
      <c r="K261" s="55">
        <v>0.1103</v>
      </c>
      <c r="L261" s="55">
        <v>0.1187</v>
      </c>
      <c r="M261" s="55">
        <v>0.12709999999999999</v>
      </c>
      <c r="N261" s="55">
        <v>0.13550000000000001</v>
      </c>
      <c r="O261" s="55">
        <v>0.1439</v>
      </c>
      <c r="P261" s="55">
        <v>0.15229999999999999</v>
      </c>
      <c r="Q261" s="55">
        <v>0.16070000000000001</v>
      </c>
      <c r="R261" s="55">
        <v>0.1691</v>
      </c>
      <c r="S261" s="55">
        <v>0.17749999999999999</v>
      </c>
      <c r="T261" s="55">
        <v>0.18590000000000001</v>
      </c>
      <c r="U261" s="55">
        <v>0.1943</v>
      </c>
      <c r="V261" s="55">
        <v>0.20280000000000001</v>
      </c>
      <c r="W261" s="55">
        <v>0.2112</v>
      </c>
      <c r="X261" s="55">
        <v>0.21959999999999999</v>
      </c>
      <c r="Y261" s="55">
        <v>0.22800000000000001</v>
      </c>
      <c r="Z261" s="55">
        <v>0.2364</v>
      </c>
      <c r="AA261" s="55">
        <v>0.24479999999999999</v>
      </c>
      <c r="AB261" s="55">
        <v>0.25319999999999998</v>
      </c>
      <c r="AC261" s="55">
        <v>0.2616</v>
      </c>
      <c r="AD261" s="55">
        <v>0.27</v>
      </c>
      <c r="AE261" s="55">
        <v>0.27</v>
      </c>
      <c r="AF261" s="55">
        <v>0.27</v>
      </c>
      <c r="AG261" s="55">
        <v>0.27</v>
      </c>
      <c r="AH261" s="55">
        <v>0.27</v>
      </c>
    </row>
    <row r="262" spans="2:58" ht="15" thickBot="1" x14ac:dyDescent="0.4">
      <c r="B262" s="14" t="s">
        <v>117</v>
      </c>
      <c r="C262" s="55">
        <v>0.1</v>
      </c>
      <c r="D262" s="55">
        <v>0.1</v>
      </c>
      <c r="E262" s="55">
        <v>0.1</v>
      </c>
      <c r="F262" s="55">
        <v>0.1</v>
      </c>
      <c r="G262" s="55">
        <v>0.1</v>
      </c>
      <c r="H262" s="55">
        <v>0.1</v>
      </c>
      <c r="I262" s="55">
        <v>0.1</v>
      </c>
      <c r="J262" s="55">
        <v>0.1</v>
      </c>
      <c r="K262" s="55">
        <v>0.1</v>
      </c>
      <c r="L262" s="55">
        <v>0.1</v>
      </c>
      <c r="M262" s="55">
        <v>0.1</v>
      </c>
      <c r="N262" s="55">
        <v>0.1</v>
      </c>
      <c r="O262" s="55">
        <v>0.1</v>
      </c>
      <c r="P262" s="55">
        <v>0.1</v>
      </c>
      <c r="Q262" s="55">
        <v>0.1</v>
      </c>
      <c r="R262" s="55">
        <v>0.1</v>
      </c>
      <c r="S262" s="55">
        <v>0.1</v>
      </c>
      <c r="T262" s="55">
        <v>0.1</v>
      </c>
      <c r="U262" s="55">
        <v>0.1</v>
      </c>
      <c r="V262" s="55">
        <v>0.1</v>
      </c>
      <c r="W262" s="55">
        <v>0.1</v>
      </c>
      <c r="X262" s="55">
        <v>0.1</v>
      </c>
      <c r="Y262" s="55">
        <v>0.1</v>
      </c>
      <c r="Z262" s="55">
        <v>0.1</v>
      </c>
      <c r="AA262" s="55">
        <v>0.1</v>
      </c>
      <c r="AB262" s="55">
        <v>0.1</v>
      </c>
      <c r="AC262" s="55">
        <v>0.1</v>
      </c>
      <c r="AD262" s="55">
        <v>0.1</v>
      </c>
      <c r="AE262" s="55">
        <v>0.1</v>
      </c>
      <c r="AF262" s="55">
        <v>0.1</v>
      </c>
      <c r="AG262" s="55">
        <v>0.1</v>
      </c>
      <c r="AH262" s="55">
        <v>0.1</v>
      </c>
    </row>
    <row r="263" spans="2:58" ht="15" thickBot="1" x14ac:dyDescent="0.4">
      <c r="B263" s="14" t="s">
        <v>118</v>
      </c>
      <c r="C263" s="55">
        <v>0</v>
      </c>
      <c r="D263" s="55">
        <v>0</v>
      </c>
      <c r="E263" s="55">
        <v>0</v>
      </c>
      <c r="F263" s="55">
        <v>0</v>
      </c>
      <c r="G263" s="55">
        <v>0</v>
      </c>
      <c r="H263" s="55">
        <v>0</v>
      </c>
      <c r="I263" s="55">
        <v>0</v>
      </c>
      <c r="J263" s="55">
        <v>0</v>
      </c>
      <c r="K263" s="55">
        <v>0</v>
      </c>
      <c r="L263" s="55">
        <v>0</v>
      </c>
      <c r="M263" s="55">
        <v>0</v>
      </c>
      <c r="N263" s="55">
        <v>0</v>
      </c>
      <c r="O263" s="55">
        <v>0</v>
      </c>
      <c r="P263" s="55">
        <v>0</v>
      </c>
      <c r="Q263" s="55">
        <v>0</v>
      </c>
      <c r="R263" s="55">
        <v>0</v>
      </c>
      <c r="S263" s="55">
        <v>0</v>
      </c>
      <c r="T263" s="55">
        <v>0</v>
      </c>
      <c r="U263" s="55">
        <v>0</v>
      </c>
      <c r="V263" s="55">
        <v>0</v>
      </c>
      <c r="W263" s="55">
        <v>0</v>
      </c>
      <c r="X263" s="55">
        <v>0</v>
      </c>
      <c r="Y263" s="55">
        <v>0</v>
      </c>
      <c r="Z263" s="55">
        <v>0</v>
      </c>
      <c r="AA263" s="55">
        <v>0</v>
      </c>
      <c r="AB263" s="55">
        <v>0</v>
      </c>
      <c r="AC263" s="55">
        <v>0</v>
      </c>
      <c r="AD263" s="55">
        <v>0</v>
      </c>
      <c r="AE263" s="55">
        <v>0</v>
      </c>
      <c r="AF263" s="55">
        <v>0</v>
      </c>
      <c r="AG263" s="55">
        <v>0</v>
      </c>
      <c r="AH263" s="55">
        <v>0</v>
      </c>
    </row>
    <row r="264" spans="2:58" ht="15" thickBot="1" x14ac:dyDescent="0.4">
      <c r="B264" s="14" t="s">
        <v>119</v>
      </c>
      <c r="C264" s="55">
        <v>0</v>
      </c>
      <c r="D264" s="55">
        <v>0</v>
      </c>
      <c r="E264" s="55">
        <v>0</v>
      </c>
      <c r="F264" s="55">
        <v>0</v>
      </c>
      <c r="G264" s="55">
        <v>0</v>
      </c>
      <c r="H264" s="55">
        <v>0</v>
      </c>
      <c r="I264" s="55">
        <v>0</v>
      </c>
      <c r="J264" s="55">
        <v>0</v>
      </c>
      <c r="K264" s="55">
        <v>0</v>
      </c>
      <c r="L264" s="55">
        <v>0</v>
      </c>
      <c r="M264" s="55">
        <v>0</v>
      </c>
      <c r="N264" s="55">
        <v>0</v>
      </c>
      <c r="O264" s="55">
        <v>0</v>
      </c>
      <c r="P264" s="55">
        <v>0</v>
      </c>
      <c r="Q264" s="55">
        <v>0</v>
      </c>
      <c r="R264" s="55">
        <v>0</v>
      </c>
      <c r="S264" s="55">
        <v>0</v>
      </c>
      <c r="T264" s="55">
        <v>0</v>
      </c>
      <c r="U264" s="55">
        <v>0</v>
      </c>
      <c r="V264" s="55">
        <v>0</v>
      </c>
      <c r="W264" s="55">
        <v>0</v>
      </c>
      <c r="X264" s="55">
        <v>0</v>
      </c>
      <c r="Y264" s="55">
        <v>0</v>
      </c>
      <c r="Z264" s="55">
        <v>0</v>
      </c>
      <c r="AA264" s="55">
        <v>0</v>
      </c>
      <c r="AB264" s="55">
        <v>0</v>
      </c>
      <c r="AC264" s="55">
        <v>0</v>
      </c>
      <c r="AD264" s="55">
        <v>0</v>
      </c>
      <c r="AE264" s="55">
        <v>0</v>
      </c>
      <c r="AF264" s="55">
        <v>0</v>
      </c>
      <c r="AG264" s="55">
        <v>0</v>
      </c>
      <c r="AH264" s="55">
        <v>0</v>
      </c>
    </row>
    <row r="265" spans="2:58" ht="15" thickBot="1" x14ac:dyDescent="0.4">
      <c r="B265" s="14" t="s">
        <v>120</v>
      </c>
      <c r="C265" s="55">
        <v>0.85699999999999998</v>
      </c>
      <c r="D265" s="55">
        <v>0.84860000000000002</v>
      </c>
      <c r="E265" s="55">
        <v>0.84019999999999995</v>
      </c>
      <c r="F265" s="55">
        <v>0.83179999999999998</v>
      </c>
      <c r="G265" s="55">
        <v>0.82330000000000003</v>
      </c>
      <c r="H265" s="55">
        <v>0.81489999999999996</v>
      </c>
      <c r="I265" s="55">
        <v>0.80649999999999999</v>
      </c>
      <c r="J265" s="55">
        <v>0.79810000000000003</v>
      </c>
      <c r="K265" s="55">
        <v>0.78969999999999996</v>
      </c>
      <c r="L265" s="55">
        <v>0.78129999999999999</v>
      </c>
      <c r="M265" s="55">
        <v>0.77290000000000003</v>
      </c>
      <c r="N265" s="55">
        <v>0.76449999999999996</v>
      </c>
      <c r="O265" s="55">
        <v>0.75609999999999999</v>
      </c>
      <c r="P265" s="55">
        <v>0.74770000000000003</v>
      </c>
      <c r="Q265" s="55">
        <v>0.73929999999999996</v>
      </c>
      <c r="R265" s="55">
        <v>0.73089999999999999</v>
      </c>
      <c r="S265" s="55">
        <v>0.72250000000000003</v>
      </c>
      <c r="T265" s="55">
        <v>0.71409999999999996</v>
      </c>
      <c r="U265" s="55">
        <v>0.70569999999999999</v>
      </c>
      <c r="V265" s="55">
        <v>0.69730000000000003</v>
      </c>
      <c r="W265" s="55">
        <v>0.68879999999999997</v>
      </c>
      <c r="X265" s="55">
        <v>0.6804</v>
      </c>
      <c r="Y265" s="55">
        <v>0.67200000000000004</v>
      </c>
      <c r="Z265" s="55">
        <v>0.66359999999999997</v>
      </c>
      <c r="AA265" s="55">
        <v>0.6552</v>
      </c>
      <c r="AB265" s="55">
        <v>0.64680000000000004</v>
      </c>
      <c r="AC265" s="55">
        <v>0.63839999999999997</v>
      </c>
      <c r="AD265" s="55">
        <v>0.63</v>
      </c>
      <c r="AE265" s="55">
        <v>0.63</v>
      </c>
      <c r="AF265" s="55">
        <v>0.63</v>
      </c>
      <c r="AG265" s="55">
        <v>0.63</v>
      </c>
      <c r="AH265" s="55">
        <v>0.63</v>
      </c>
    </row>
    <row r="266" spans="2:58" ht="15" thickBot="1" x14ac:dyDescent="0.4">
      <c r="B266" s="14" t="s">
        <v>121</v>
      </c>
      <c r="C266" s="55">
        <v>4.2999999999999997E-2</v>
      </c>
      <c r="D266" s="55">
        <v>5.1400000000000001E-2</v>
      </c>
      <c r="E266" s="55">
        <v>5.9799999999999999E-2</v>
      </c>
      <c r="F266" s="55">
        <v>6.83E-2</v>
      </c>
      <c r="G266" s="55">
        <v>7.6700000000000004E-2</v>
      </c>
      <c r="H266" s="55">
        <v>8.5099999999999995E-2</v>
      </c>
      <c r="I266" s="55">
        <v>9.35E-2</v>
      </c>
      <c r="J266" s="55">
        <v>0.1019</v>
      </c>
      <c r="K266" s="55">
        <v>0.1103</v>
      </c>
      <c r="L266" s="55">
        <v>0.1187</v>
      </c>
      <c r="M266" s="55">
        <v>0.12709999999999999</v>
      </c>
      <c r="N266" s="55">
        <v>0.13550000000000001</v>
      </c>
      <c r="O266" s="55">
        <v>0.1439</v>
      </c>
      <c r="P266" s="55">
        <v>0.15229999999999999</v>
      </c>
      <c r="Q266" s="55">
        <v>0.16070000000000001</v>
      </c>
      <c r="R266" s="55">
        <v>0.1691</v>
      </c>
      <c r="S266" s="55">
        <v>0.17749999999999999</v>
      </c>
      <c r="T266" s="55">
        <v>0.18590000000000001</v>
      </c>
      <c r="U266" s="55">
        <v>0.1943</v>
      </c>
      <c r="V266" s="55">
        <v>0.20280000000000001</v>
      </c>
      <c r="W266" s="55">
        <v>0.2112</v>
      </c>
      <c r="X266" s="55">
        <v>0.21959999999999999</v>
      </c>
      <c r="Y266" s="55">
        <v>0.22800000000000001</v>
      </c>
      <c r="Z266" s="55">
        <v>0.2364</v>
      </c>
      <c r="AA266" s="55">
        <v>0.24479999999999999</v>
      </c>
      <c r="AB266" s="55">
        <v>0.25319999999999998</v>
      </c>
      <c r="AC266" s="55">
        <v>0.2616</v>
      </c>
      <c r="AD266" s="55">
        <v>0.27</v>
      </c>
      <c r="AE266" s="55">
        <v>0.27</v>
      </c>
      <c r="AF266" s="55">
        <v>0.27</v>
      </c>
      <c r="AG266" s="55">
        <v>0.27</v>
      </c>
      <c r="AH266" s="55">
        <v>0.27</v>
      </c>
    </row>
    <row r="267" spans="2:58" ht="15" thickBot="1" x14ac:dyDescent="0.4">
      <c r="B267" s="14" t="s">
        <v>122</v>
      </c>
      <c r="C267" s="55">
        <v>0.1</v>
      </c>
      <c r="D267" s="55">
        <v>0.1</v>
      </c>
      <c r="E267" s="55">
        <v>0.1</v>
      </c>
      <c r="F267" s="55">
        <v>0.1</v>
      </c>
      <c r="G267" s="55">
        <v>0.1</v>
      </c>
      <c r="H267" s="55">
        <v>0.1</v>
      </c>
      <c r="I267" s="55">
        <v>0.1</v>
      </c>
      <c r="J267" s="55">
        <v>0.1</v>
      </c>
      <c r="K267" s="55">
        <v>0.1</v>
      </c>
      <c r="L267" s="55">
        <v>0.1</v>
      </c>
      <c r="M267" s="55">
        <v>0.1</v>
      </c>
      <c r="N267" s="55">
        <v>0.1</v>
      </c>
      <c r="O267" s="55">
        <v>0.1</v>
      </c>
      <c r="P267" s="55">
        <v>0.1</v>
      </c>
      <c r="Q267" s="55">
        <v>0.1</v>
      </c>
      <c r="R267" s="55">
        <v>0.1</v>
      </c>
      <c r="S267" s="55">
        <v>0.1</v>
      </c>
      <c r="T267" s="55">
        <v>0.1</v>
      </c>
      <c r="U267" s="55">
        <v>0.1</v>
      </c>
      <c r="V267" s="55">
        <v>0.1</v>
      </c>
      <c r="W267" s="55">
        <v>0.1</v>
      </c>
      <c r="X267" s="55">
        <v>0.1</v>
      </c>
      <c r="Y267" s="55">
        <v>0.1</v>
      </c>
      <c r="Z267" s="55">
        <v>0.1</v>
      </c>
      <c r="AA267" s="55">
        <v>0.1</v>
      </c>
      <c r="AB267" s="55">
        <v>0.1</v>
      </c>
      <c r="AC267" s="55">
        <v>0.1</v>
      </c>
      <c r="AD267" s="55">
        <v>0.1</v>
      </c>
      <c r="AE267" s="55">
        <v>0.1</v>
      </c>
      <c r="AF267" s="55">
        <v>0.1</v>
      </c>
      <c r="AG267" s="55">
        <v>0.1</v>
      </c>
      <c r="AH267" s="55">
        <v>0.1</v>
      </c>
    </row>
    <row r="268" spans="2:58" ht="15" thickBot="1" x14ac:dyDescent="0.4">
      <c r="B268" s="14" t="s">
        <v>123</v>
      </c>
      <c r="C268" s="55">
        <v>0</v>
      </c>
      <c r="D268" s="55">
        <v>0</v>
      </c>
      <c r="E268" s="55">
        <v>0</v>
      </c>
      <c r="F268" s="55">
        <v>0</v>
      </c>
      <c r="G268" s="55">
        <v>0</v>
      </c>
      <c r="H268" s="55">
        <v>0</v>
      </c>
      <c r="I268" s="55">
        <v>0</v>
      </c>
      <c r="J268" s="55">
        <v>0</v>
      </c>
      <c r="K268" s="55">
        <v>0</v>
      </c>
      <c r="L268" s="55">
        <v>0</v>
      </c>
      <c r="M268" s="55">
        <v>0</v>
      </c>
      <c r="N268" s="55">
        <v>0</v>
      </c>
      <c r="O268" s="55">
        <v>0</v>
      </c>
      <c r="P268" s="55">
        <v>0</v>
      </c>
      <c r="Q268" s="55">
        <v>0</v>
      </c>
      <c r="R268" s="55">
        <v>0</v>
      </c>
      <c r="S268" s="55">
        <v>0</v>
      </c>
      <c r="T268" s="55">
        <v>0</v>
      </c>
      <c r="U268" s="55">
        <v>0</v>
      </c>
      <c r="V268" s="55">
        <v>0</v>
      </c>
      <c r="W268" s="55">
        <v>0</v>
      </c>
      <c r="X268" s="55">
        <v>0</v>
      </c>
      <c r="Y268" s="55">
        <v>0</v>
      </c>
      <c r="Z268" s="55">
        <v>0</v>
      </c>
      <c r="AA268" s="55">
        <v>0</v>
      </c>
      <c r="AB268" s="55">
        <v>0</v>
      </c>
      <c r="AC268" s="55">
        <v>0</v>
      </c>
      <c r="AD268" s="55">
        <v>0</v>
      </c>
      <c r="AE268" s="55">
        <v>0</v>
      </c>
      <c r="AF268" s="55">
        <v>0</v>
      </c>
      <c r="AG268" s="55">
        <v>0</v>
      </c>
      <c r="AH268" s="55">
        <v>0</v>
      </c>
    </row>
    <row r="269" spans="2:58" ht="15" thickBot="1" x14ac:dyDescent="0.4">
      <c r="B269" s="14" t="s">
        <v>124</v>
      </c>
      <c r="C269" s="55">
        <v>0</v>
      </c>
      <c r="D269" s="55">
        <v>0</v>
      </c>
      <c r="E269" s="55">
        <v>0</v>
      </c>
      <c r="F269" s="55">
        <v>0</v>
      </c>
      <c r="G269" s="55">
        <v>0</v>
      </c>
      <c r="H269" s="55">
        <v>0</v>
      </c>
      <c r="I269" s="55">
        <v>0</v>
      </c>
      <c r="J269" s="55">
        <v>0</v>
      </c>
      <c r="K269" s="55">
        <v>0</v>
      </c>
      <c r="L269" s="55">
        <v>0</v>
      </c>
      <c r="M269" s="55">
        <v>0</v>
      </c>
      <c r="N269" s="55">
        <v>0</v>
      </c>
      <c r="O269" s="55">
        <v>0</v>
      </c>
      <c r="P269" s="55">
        <v>0</v>
      </c>
      <c r="Q269" s="55">
        <v>0</v>
      </c>
      <c r="R269" s="55">
        <v>0</v>
      </c>
      <c r="S269" s="55">
        <v>0</v>
      </c>
      <c r="T269" s="55">
        <v>0</v>
      </c>
      <c r="U269" s="55">
        <v>0</v>
      </c>
      <c r="V269" s="55">
        <v>0</v>
      </c>
      <c r="W269" s="55">
        <v>0</v>
      </c>
      <c r="X269" s="55">
        <v>0</v>
      </c>
      <c r="Y269" s="55">
        <v>0</v>
      </c>
      <c r="Z269" s="55">
        <v>0</v>
      </c>
      <c r="AA269" s="55">
        <v>0</v>
      </c>
      <c r="AB269" s="55">
        <v>0</v>
      </c>
      <c r="AC269" s="55">
        <v>0</v>
      </c>
      <c r="AD269" s="55">
        <v>0</v>
      </c>
      <c r="AE269" s="55">
        <v>0</v>
      </c>
      <c r="AF269" s="55">
        <v>0</v>
      </c>
      <c r="AG269" s="55">
        <v>0</v>
      </c>
      <c r="AH269" s="55">
        <v>0</v>
      </c>
    </row>
    <row r="270" spans="2:58" ht="15" thickBot="1" x14ac:dyDescent="0.4">
      <c r="B270" s="14" t="s">
        <v>125</v>
      </c>
      <c r="C270" s="55">
        <v>0.64790000000000003</v>
      </c>
      <c r="D270" s="55">
        <v>0.6331</v>
      </c>
      <c r="E270" s="55">
        <v>0.61829999999999996</v>
      </c>
      <c r="F270" s="55">
        <v>0.60340000000000005</v>
      </c>
      <c r="G270" s="55">
        <v>0.58860000000000001</v>
      </c>
      <c r="H270" s="55">
        <v>0.57379999999999998</v>
      </c>
      <c r="I270" s="55">
        <v>0.55900000000000005</v>
      </c>
      <c r="J270" s="55">
        <v>0.54410000000000003</v>
      </c>
      <c r="K270" s="55">
        <v>0.54590000000000005</v>
      </c>
      <c r="L270" s="55">
        <v>0.54759999999999998</v>
      </c>
      <c r="M270" s="55">
        <v>0.54930000000000001</v>
      </c>
      <c r="N270" s="55">
        <v>0.55110000000000003</v>
      </c>
      <c r="O270" s="55">
        <v>0.55279999999999996</v>
      </c>
      <c r="P270" s="55">
        <v>0.55449999999999999</v>
      </c>
      <c r="Q270" s="55">
        <v>0.55630000000000002</v>
      </c>
      <c r="R270" s="55">
        <v>0.55800000000000005</v>
      </c>
      <c r="S270" s="55">
        <v>0.55969999999999998</v>
      </c>
      <c r="T270" s="55">
        <v>0.5615</v>
      </c>
      <c r="U270" s="55">
        <v>0.56320000000000003</v>
      </c>
      <c r="V270" s="55">
        <v>0.56499999999999995</v>
      </c>
      <c r="W270" s="55">
        <v>0.56669999999999998</v>
      </c>
      <c r="X270" s="55">
        <v>0.56840000000000002</v>
      </c>
      <c r="Y270" s="55">
        <v>0.57020000000000004</v>
      </c>
      <c r="Z270" s="55">
        <v>0.57189999999999996</v>
      </c>
      <c r="AA270" s="55">
        <v>0.5736</v>
      </c>
      <c r="AB270" s="55">
        <v>0.57540000000000002</v>
      </c>
      <c r="AC270" s="55">
        <v>0.57709999999999995</v>
      </c>
      <c r="AD270" s="55">
        <v>0.57879999999999998</v>
      </c>
      <c r="AE270" s="55">
        <v>0.57879999999999998</v>
      </c>
      <c r="AF270" s="55">
        <v>0.57879999999999998</v>
      </c>
      <c r="AG270" s="55">
        <v>0.57879999999999998</v>
      </c>
      <c r="AH270" s="55">
        <v>0.57879999999999998</v>
      </c>
    </row>
    <row r="271" spans="2:58" ht="15" thickBot="1" x14ac:dyDescent="0.4">
      <c r="B271" s="14" t="s">
        <v>126</v>
      </c>
      <c r="C271" s="55">
        <v>2.5100000000000001E-2</v>
      </c>
      <c r="D271" s="55">
        <v>2.9899999999999999E-2</v>
      </c>
      <c r="E271" s="55">
        <v>3.4700000000000002E-2</v>
      </c>
      <c r="F271" s="55">
        <v>3.9600000000000003E-2</v>
      </c>
      <c r="G271" s="55">
        <v>4.4400000000000002E-2</v>
      </c>
      <c r="H271" s="55">
        <v>4.9200000000000001E-2</v>
      </c>
      <c r="I271" s="55">
        <v>5.3999999999999999E-2</v>
      </c>
      <c r="J271" s="55">
        <v>5.8900000000000001E-2</v>
      </c>
      <c r="K271" s="55">
        <v>6.3700000000000007E-2</v>
      </c>
      <c r="L271" s="55">
        <v>6.8500000000000005E-2</v>
      </c>
      <c r="M271" s="55">
        <v>7.3300000000000004E-2</v>
      </c>
      <c r="N271" s="55">
        <v>7.8100000000000003E-2</v>
      </c>
      <c r="O271" s="55">
        <v>8.3000000000000004E-2</v>
      </c>
      <c r="P271" s="55">
        <v>8.7800000000000003E-2</v>
      </c>
      <c r="Q271" s="55">
        <v>9.2600000000000002E-2</v>
      </c>
      <c r="R271" s="55">
        <v>9.74E-2</v>
      </c>
      <c r="S271" s="55">
        <v>0.1022</v>
      </c>
      <c r="T271" s="55">
        <v>0.1071</v>
      </c>
      <c r="U271" s="55">
        <v>0.1119</v>
      </c>
      <c r="V271" s="55">
        <v>0.1167</v>
      </c>
      <c r="W271" s="55">
        <v>0.1215</v>
      </c>
      <c r="X271" s="55">
        <v>0.12640000000000001</v>
      </c>
      <c r="Y271" s="55">
        <v>0.13120000000000001</v>
      </c>
      <c r="Z271" s="55">
        <v>0.13600000000000001</v>
      </c>
      <c r="AA271" s="55">
        <v>0.14080000000000001</v>
      </c>
      <c r="AB271" s="55">
        <v>0.14560000000000001</v>
      </c>
      <c r="AC271" s="55">
        <v>0.15049999999999999</v>
      </c>
      <c r="AD271" s="55">
        <v>0.15529999999999999</v>
      </c>
      <c r="AE271" s="55">
        <v>0.15529999999999999</v>
      </c>
      <c r="AF271" s="55">
        <v>0.15529999999999999</v>
      </c>
      <c r="AG271" s="55">
        <v>0.15529999999999999</v>
      </c>
      <c r="AH271" s="55">
        <v>0.15529999999999999</v>
      </c>
      <c r="BB271" s="24"/>
      <c r="BC271" s="24"/>
      <c r="BD271" s="24"/>
      <c r="BE271" s="24"/>
      <c r="BF271" s="24"/>
    </row>
    <row r="272" spans="2:58" ht="15" thickBot="1" x14ac:dyDescent="0.4">
      <c r="B272" s="14" t="s">
        <v>127</v>
      </c>
      <c r="C272" s="55">
        <v>0.1</v>
      </c>
      <c r="D272" s="55">
        <v>0.1</v>
      </c>
      <c r="E272" s="55">
        <v>0.1</v>
      </c>
      <c r="F272" s="55">
        <v>0.1</v>
      </c>
      <c r="G272" s="55">
        <v>0.1</v>
      </c>
      <c r="H272" s="55">
        <v>0.1</v>
      </c>
      <c r="I272" s="55">
        <v>0.1</v>
      </c>
      <c r="J272" s="55">
        <v>0.1</v>
      </c>
      <c r="K272" s="55">
        <v>0.1</v>
      </c>
      <c r="L272" s="55">
        <v>0.1</v>
      </c>
      <c r="M272" s="55">
        <v>0.1</v>
      </c>
      <c r="N272" s="55">
        <v>0.1</v>
      </c>
      <c r="O272" s="55">
        <v>0.1</v>
      </c>
      <c r="P272" s="55">
        <v>0.1</v>
      </c>
      <c r="Q272" s="55">
        <v>0.1</v>
      </c>
      <c r="R272" s="55">
        <v>0.1</v>
      </c>
      <c r="S272" s="55">
        <v>0.1</v>
      </c>
      <c r="T272" s="55">
        <v>0.1</v>
      </c>
      <c r="U272" s="55">
        <v>0.1</v>
      </c>
      <c r="V272" s="55">
        <v>0.1</v>
      </c>
      <c r="W272" s="55">
        <v>0.1</v>
      </c>
      <c r="X272" s="55">
        <v>0.1</v>
      </c>
      <c r="Y272" s="55">
        <v>0.1</v>
      </c>
      <c r="Z272" s="55">
        <v>0.1</v>
      </c>
      <c r="AA272" s="55">
        <v>0.1</v>
      </c>
      <c r="AB272" s="55">
        <v>0.1</v>
      </c>
      <c r="AC272" s="55">
        <v>0.1</v>
      </c>
      <c r="AD272" s="55">
        <v>0.1</v>
      </c>
      <c r="AE272" s="55">
        <v>0.1</v>
      </c>
      <c r="AF272" s="55">
        <v>0.1</v>
      </c>
      <c r="AG272" s="55">
        <v>0.1</v>
      </c>
      <c r="AH272" s="55">
        <v>0.1</v>
      </c>
      <c r="BB272" s="24"/>
      <c r="BC272" s="24"/>
      <c r="BD272" s="24"/>
      <c r="BE272" s="24"/>
      <c r="BF272" s="24"/>
    </row>
    <row r="273" spans="2:58" ht="15" thickBot="1" x14ac:dyDescent="0.4">
      <c r="B273" s="14" t="s">
        <v>128</v>
      </c>
      <c r="C273" s="55">
        <v>0.22700000000000001</v>
      </c>
      <c r="D273" s="55">
        <v>0.23699999999999999</v>
      </c>
      <c r="E273" s="55">
        <v>0.247</v>
      </c>
      <c r="F273" s="55">
        <v>0.25700000000000001</v>
      </c>
      <c r="G273" s="55">
        <v>0.26700000000000002</v>
      </c>
      <c r="H273" s="55">
        <v>0.27700000000000002</v>
      </c>
      <c r="I273" s="55">
        <v>0.28699999999999998</v>
      </c>
      <c r="J273" s="55">
        <v>0.29699999999999999</v>
      </c>
      <c r="K273" s="55">
        <v>0.28510000000000002</v>
      </c>
      <c r="L273" s="55">
        <v>0.27329999999999999</v>
      </c>
      <c r="M273" s="55">
        <v>0.26150000000000001</v>
      </c>
      <c r="N273" s="55">
        <v>0.24959999999999999</v>
      </c>
      <c r="O273" s="55">
        <v>0.23780000000000001</v>
      </c>
      <c r="P273" s="55">
        <v>0.22589999999999999</v>
      </c>
      <c r="Q273" s="55">
        <v>0.214</v>
      </c>
      <c r="R273" s="55">
        <v>0.20219999999999999</v>
      </c>
      <c r="S273" s="55">
        <v>0.19040000000000001</v>
      </c>
      <c r="T273" s="55">
        <v>0.17849999999999999</v>
      </c>
      <c r="U273" s="55">
        <v>0.16669999999999999</v>
      </c>
      <c r="V273" s="55">
        <v>0.15479999999999999</v>
      </c>
      <c r="W273" s="55">
        <v>0.1429</v>
      </c>
      <c r="X273" s="55">
        <v>0.13109999999999999</v>
      </c>
      <c r="Y273" s="55">
        <v>0.1193</v>
      </c>
      <c r="Z273" s="55">
        <v>0.1074</v>
      </c>
      <c r="AA273" s="55">
        <v>9.5600000000000004E-2</v>
      </c>
      <c r="AB273" s="55">
        <v>8.3699999999999997E-2</v>
      </c>
      <c r="AC273" s="55">
        <v>7.1900000000000006E-2</v>
      </c>
      <c r="AD273" s="55">
        <v>0.06</v>
      </c>
      <c r="AE273" s="55">
        <v>0.06</v>
      </c>
      <c r="AF273" s="55">
        <v>0.06</v>
      </c>
      <c r="AG273" s="55">
        <v>0.06</v>
      </c>
      <c r="AH273" s="55">
        <v>0.06</v>
      </c>
      <c r="BB273" s="24"/>
      <c r="BC273" s="24"/>
      <c r="BD273" s="24"/>
      <c r="BE273" s="24"/>
      <c r="BF273" s="24"/>
    </row>
    <row r="274" spans="2:58" ht="15" thickBot="1" x14ac:dyDescent="0.4">
      <c r="B274" s="14" t="s">
        <v>129</v>
      </c>
      <c r="C274" s="55">
        <v>0</v>
      </c>
      <c r="D274" s="55">
        <v>0</v>
      </c>
      <c r="E274" s="55">
        <v>0</v>
      </c>
      <c r="F274" s="55">
        <v>0</v>
      </c>
      <c r="G274" s="55">
        <v>0</v>
      </c>
      <c r="H274" s="55">
        <v>0</v>
      </c>
      <c r="I274" s="55">
        <v>0</v>
      </c>
      <c r="J274" s="55">
        <v>0</v>
      </c>
      <c r="K274" s="55">
        <v>0</v>
      </c>
      <c r="L274" s="55">
        <v>0</v>
      </c>
      <c r="M274" s="55">
        <v>0</v>
      </c>
      <c r="N274" s="55">
        <v>0</v>
      </c>
      <c r="O274" s="55">
        <v>0</v>
      </c>
      <c r="P274" s="55">
        <v>0</v>
      </c>
      <c r="Q274" s="55">
        <v>0</v>
      </c>
      <c r="R274" s="55">
        <v>0</v>
      </c>
      <c r="S274" s="55">
        <v>0</v>
      </c>
      <c r="T274" s="55">
        <v>0</v>
      </c>
      <c r="U274" s="55">
        <v>0</v>
      </c>
      <c r="V274" s="55">
        <v>0</v>
      </c>
      <c r="W274" s="55">
        <v>0</v>
      </c>
      <c r="X274" s="55">
        <v>0</v>
      </c>
      <c r="Y274" s="55">
        <v>0</v>
      </c>
      <c r="Z274" s="55">
        <v>0</v>
      </c>
      <c r="AA274" s="55">
        <v>0</v>
      </c>
      <c r="AB274" s="55">
        <v>0</v>
      </c>
      <c r="AC274" s="55">
        <v>0</v>
      </c>
      <c r="AD274" s="55">
        <v>0</v>
      </c>
      <c r="AE274" s="55">
        <v>0</v>
      </c>
      <c r="AF274" s="55">
        <v>0</v>
      </c>
      <c r="AG274" s="55">
        <v>0</v>
      </c>
      <c r="AH274" s="55">
        <v>0</v>
      </c>
      <c r="BB274" s="24"/>
      <c r="BC274" s="24"/>
      <c r="BD274" s="24"/>
      <c r="BE274" s="24"/>
      <c r="BF274" s="24"/>
    </row>
    <row r="275" spans="2:58" ht="15" thickBot="1" x14ac:dyDescent="0.4">
      <c r="B275" s="14" t="s">
        <v>130</v>
      </c>
      <c r="C275" s="55">
        <v>0</v>
      </c>
      <c r="D275" s="55">
        <v>0</v>
      </c>
      <c r="E275" s="55">
        <v>0</v>
      </c>
      <c r="F275" s="55">
        <v>0</v>
      </c>
      <c r="G275" s="55">
        <v>0</v>
      </c>
      <c r="H275" s="55">
        <v>0</v>
      </c>
      <c r="I275" s="55">
        <v>0</v>
      </c>
      <c r="J275" s="55">
        <v>0</v>
      </c>
      <c r="K275" s="55">
        <v>2.5999999999999999E-3</v>
      </c>
      <c r="L275" s="55">
        <v>5.3E-3</v>
      </c>
      <c r="M275" s="55">
        <v>7.9000000000000008E-3</v>
      </c>
      <c r="N275" s="55">
        <v>1.06E-2</v>
      </c>
      <c r="O275" s="55">
        <v>1.32E-2</v>
      </c>
      <c r="P275" s="55">
        <v>1.5900000000000001E-2</v>
      </c>
      <c r="Q275" s="55">
        <v>1.8499999999999999E-2</v>
      </c>
      <c r="R275" s="55">
        <v>2.12E-2</v>
      </c>
      <c r="S275" s="55">
        <v>2.3800000000000002E-2</v>
      </c>
      <c r="T275" s="55">
        <v>2.6499999999999999E-2</v>
      </c>
      <c r="U275" s="55">
        <v>2.9100000000000001E-2</v>
      </c>
      <c r="V275" s="55">
        <v>3.1800000000000002E-2</v>
      </c>
      <c r="W275" s="55">
        <v>3.44E-2</v>
      </c>
      <c r="X275" s="55">
        <v>3.7100000000000001E-2</v>
      </c>
      <c r="Y275" s="55">
        <v>3.9699999999999999E-2</v>
      </c>
      <c r="Z275" s="55">
        <v>4.24E-2</v>
      </c>
      <c r="AA275" s="55">
        <v>4.4999999999999998E-2</v>
      </c>
      <c r="AB275" s="55">
        <v>4.7699999999999999E-2</v>
      </c>
      <c r="AC275" s="55">
        <v>5.0299999999999997E-2</v>
      </c>
      <c r="AD275" s="55">
        <v>5.2999999999999999E-2</v>
      </c>
      <c r="AE275" s="55">
        <v>5.2999999999999999E-2</v>
      </c>
      <c r="AF275" s="55">
        <v>5.2999999999999999E-2</v>
      </c>
      <c r="AG275" s="55">
        <v>5.2999999999999999E-2</v>
      </c>
      <c r="AH275" s="55">
        <v>5.2999999999999999E-2</v>
      </c>
    </row>
    <row r="276" spans="2:58" ht="15" thickBot="1" x14ac:dyDescent="0.4">
      <c r="B276" s="14" t="s">
        <v>131</v>
      </c>
      <c r="C276" s="55">
        <v>0</v>
      </c>
      <c r="D276" s="55">
        <v>0</v>
      </c>
      <c r="E276" s="55">
        <v>0</v>
      </c>
      <c r="F276" s="55">
        <v>0</v>
      </c>
      <c r="G276" s="55">
        <v>0</v>
      </c>
      <c r="H276" s="55">
        <v>0</v>
      </c>
      <c r="I276" s="55">
        <v>0</v>
      </c>
      <c r="J276" s="55">
        <v>0</v>
      </c>
      <c r="K276" s="55">
        <v>2.5999999999999999E-3</v>
      </c>
      <c r="L276" s="55">
        <v>5.3E-3</v>
      </c>
      <c r="M276" s="55">
        <v>7.9000000000000008E-3</v>
      </c>
      <c r="N276" s="55">
        <v>1.06E-2</v>
      </c>
      <c r="O276" s="55">
        <v>1.32E-2</v>
      </c>
      <c r="P276" s="55">
        <v>1.5900000000000001E-2</v>
      </c>
      <c r="Q276" s="55">
        <v>1.8499999999999999E-2</v>
      </c>
      <c r="R276" s="55">
        <v>2.12E-2</v>
      </c>
      <c r="S276" s="55">
        <v>2.3800000000000002E-2</v>
      </c>
      <c r="T276" s="55">
        <v>2.6499999999999999E-2</v>
      </c>
      <c r="U276" s="55">
        <v>2.9100000000000001E-2</v>
      </c>
      <c r="V276" s="55">
        <v>3.1800000000000002E-2</v>
      </c>
      <c r="W276" s="55">
        <v>3.44E-2</v>
      </c>
      <c r="X276" s="55">
        <v>3.7100000000000001E-2</v>
      </c>
      <c r="Y276" s="55">
        <v>3.9699999999999999E-2</v>
      </c>
      <c r="Z276" s="55">
        <v>4.24E-2</v>
      </c>
      <c r="AA276" s="55">
        <v>4.4999999999999998E-2</v>
      </c>
      <c r="AB276" s="55">
        <v>4.7699999999999999E-2</v>
      </c>
      <c r="AC276" s="55">
        <v>5.0299999999999997E-2</v>
      </c>
      <c r="AD276" s="55">
        <v>5.2999999999999999E-2</v>
      </c>
      <c r="AE276" s="55">
        <v>5.2999999999999999E-2</v>
      </c>
      <c r="AF276" s="55">
        <v>5.2999999999999999E-2</v>
      </c>
      <c r="AG276" s="55">
        <v>5.2999999999999999E-2</v>
      </c>
      <c r="AH276" s="55">
        <v>5.2999999999999999E-2</v>
      </c>
    </row>
    <row r="277" spans="2:58" ht="12.5" x14ac:dyDescent="0.25">
      <c r="B277" s="3"/>
      <c r="C277" s="51"/>
      <c r="D277" s="51"/>
      <c r="E277" s="51"/>
      <c r="F277" s="51"/>
      <c r="G277" s="51"/>
      <c r="H277" s="51"/>
      <c r="I277" s="51"/>
      <c r="J277" s="51"/>
      <c r="K277" s="51"/>
      <c r="L277" s="51"/>
      <c r="M277" s="51"/>
      <c r="N277" s="51"/>
      <c r="O277" s="51"/>
      <c r="P277" s="51"/>
      <c r="Q277" s="51"/>
      <c r="R277" s="51"/>
      <c r="S277" s="51"/>
      <c r="T277" s="51"/>
      <c r="U277" s="51"/>
      <c r="V277" s="51"/>
      <c r="W277" s="51"/>
      <c r="X277" s="51"/>
      <c r="Y277" s="51"/>
      <c r="Z277" s="51"/>
      <c r="AA277" s="51"/>
      <c r="AB277" s="51"/>
      <c r="AC277" s="51"/>
      <c r="AD277" s="51"/>
      <c r="AE277" s="51"/>
      <c r="AF277" s="51"/>
      <c r="AG277" s="51"/>
      <c r="AH277" s="16"/>
    </row>
    <row r="278" spans="2:58" ht="12.5" x14ac:dyDescent="0.25">
      <c r="B278" s="3"/>
      <c r="C278" s="52"/>
      <c r="D278" s="52"/>
      <c r="E278" s="52"/>
      <c r="F278" s="52"/>
      <c r="G278" s="52"/>
      <c r="H278" s="52"/>
      <c r="I278" s="52"/>
      <c r="J278" s="52"/>
      <c r="K278" s="52"/>
      <c r="L278" s="52"/>
      <c r="M278" s="52"/>
      <c r="N278" s="52"/>
      <c r="O278" s="52"/>
      <c r="P278" s="52"/>
      <c r="Q278" s="52"/>
      <c r="R278" s="52"/>
      <c r="S278" s="52"/>
      <c r="T278" s="52"/>
      <c r="U278" s="52"/>
      <c r="V278" s="52"/>
      <c r="W278" s="52"/>
      <c r="X278" s="52"/>
      <c r="Y278" s="52"/>
      <c r="Z278" s="52"/>
      <c r="AA278" s="52"/>
      <c r="AB278" s="52"/>
      <c r="AC278" s="52"/>
      <c r="AD278" s="52"/>
      <c r="AE278" s="52"/>
      <c r="AF278" s="52"/>
      <c r="AG278" s="52"/>
      <c r="AH278" s="52">
        <v>34.97</v>
      </c>
    </row>
    <row r="279" spans="2:58" ht="14.5" thickBot="1" x14ac:dyDescent="0.35">
      <c r="B279" s="18" t="s">
        <v>108</v>
      </c>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row>
    <row r="280" spans="2:58" ht="14.5" thickBot="1" x14ac:dyDescent="0.3">
      <c r="B280" s="13"/>
      <c r="C280" s="13" t="s">
        <v>62</v>
      </c>
      <c r="D280" s="13" t="s">
        <v>63</v>
      </c>
      <c r="E280" s="13" t="s">
        <v>64</v>
      </c>
      <c r="F280" s="13" t="s">
        <v>65</v>
      </c>
      <c r="G280" s="13" t="s">
        <v>66</v>
      </c>
      <c r="H280" s="13" t="s">
        <v>67</v>
      </c>
      <c r="I280" s="13" t="s">
        <v>68</v>
      </c>
      <c r="J280" s="13" t="s">
        <v>69</v>
      </c>
      <c r="K280" s="13" t="s">
        <v>70</v>
      </c>
      <c r="L280" s="13" t="s">
        <v>71</v>
      </c>
      <c r="M280" s="13" t="s">
        <v>72</v>
      </c>
      <c r="N280" s="13" t="s">
        <v>73</v>
      </c>
      <c r="O280" s="13" t="s">
        <v>74</v>
      </c>
      <c r="P280" s="13" t="s">
        <v>75</v>
      </c>
      <c r="Q280" s="13" t="s">
        <v>76</v>
      </c>
      <c r="R280" s="13" t="s">
        <v>77</v>
      </c>
      <c r="S280" s="13" t="s">
        <v>78</v>
      </c>
      <c r="T280" s="13" t="s">
        <v>79</v>
      </c>
      <c r="U280" s="13" t="s">
        <v>80</v>
      </c>
      <c r="V280" s="13" t="s">
        <v>81</v>
      </c>
      <c r="W280" s="13" t="s">
        <v>82</v>
      </c>
      <c r="X280" s="13" t="s">
        <v>83</v>
      </c>
      <c r="Y280" s="13" t="s">
        <v>84</v>
      </c>
      <c r="Z280" s="13" t="s">
        <v>85</v>
      </c>
      <c r="AA280" s="13" t="s">
        <v>86</v>
      </c>
      <c r="AB280" s="13" t="s">
        <v>87</v>
      </c>
      <c r="AC280" s="13" t="s">
        <v>88</v>
      </c>
      <c r="AD280" s="13" t="s">
        <v>89</v>
      </c>
      <c r="AE280" s="13" t="s">
        <v>90</v>
      </c>
      <c r="AF280" s="13" t="s">
        <v>91</v>
      </c>
      <c r="AG280" s="13" t="s">
        <v>92</v>
      </c>
      <c r="AH280" s="13" t="s">
        <v>93</v>
      </c>
    </row>
    <row r="281" spans="2:58" ht="15" thickBot="1" x14ac:dyDescent="0.4">
      <c r="B281" s="14" t="s">
        <v>115</v>
      </c>
      <c r="C281" s="55">
        <v>0.82879999999999998</v>
      </c>
      <c r="D281" s="55">
        <v>0.81479999999999997</v>
      </c>
      <c r="E281" s="55">
        <v>0.80079999999999996</v>
      </c>
      <c r="F281" s="55">
        <v>0.78680000000000005</v>
      </c>
      <c r="G281" s="55">
        <v>0.77270000000000005</v>
      </c>
      <c r="H281" s="55">
        <v>0.75870000000000004</v>
      </c>
      <c r="I281" s="55">
        <v>0.74470000000000003</v>
      </c>
      <c r="J281" s="55">
        <v>0.73060000000000003</v>
      </c>
      <c r="K281" s="55">
        <v>0.71660000000000001</v>
      </c>
      <c r="L281" s="55">
        <v>0.7026</v>
      </c>
      <c r="M281" s="55">
        <v>0.6885</v>
      </c>
      <c r="N281" s="55">
        <v>0.67449999999999999</v>
      </c>
      <c r="O281" s="55">
        <v>0.66049999999999998</v>
      </c>
      <c r="P281" s="55">
        <v>0.64639999999999997</v>
      </c>
      <c r="Q281" s="55">
        <v>0.63239999999999996</v>
      </c>
      <c r="R281" s="55">
        <v>0.61839999999999995</v>
      </c>
      <c r="S281" s="55">
        <v>0.60429999999999995</v>
      </c>
      <c r="T281" s="55">
        <v>0.59030000000000005</v>
      </c>
      <c r="U281" s="55">
        <v>0.57630000000000003</v>
      </c>
      <c r="V281" s="55">
        <v>0.56230000000000002</v>
      </c>
      <c r="W281" s="55">
        <v>0.54820000000000002</v>
      </c>
      <c r="X281" s="55">
        <v>0.53420000000000001</v>
      </c>
      <c r="Y281" s="55">
        <v>0.5202</v>
      </c>
      <c r="Z281" s="55">
        <v>0.50609999999999999</v>
      </c>
      <c r="AA281" s="55">
        <v>0.49209999999999998</v>
      </c>
      <c r="AB281" s="55">
        <v>0.47810000000000002</v>
      </c>
      <c r="AC281" s="55">
        <v>0.46400000000000002</v>
      </c>
      <c r="AD281" s="55">
        <v>0.45</v>
      </c>
      <c r="AE281" s="55">
        <v>0.45</v>
      </c>
      <c r="AF281" s="55">
        <v>0.45</v>
      </c>
      <c r="AG281" s="55">
        <v>0.45</v>
      </c>
      <c r="AH281" s="55">
        <v>0.45</v>
      </c>
    </row>
    <row r="282" spans="2:58" ht="15" thickBot="1" x14ac:dyDescent="0.4">
      <c r="B282" s="14" t="s">
        <v>116</v>
      </c>
      <c r="C282" s="55">
        <v>7.1199999999999999E-2</v>
      </c>
      <c r="D282" s="55">
        <v>8.5199999999999998E-2</v>
      </c>
      <c r="E282" s="55">
        <v>9.9199999999999997E-2</v>
      </c>
      <c r="F282" s="55">
        <v>0.108768</v>
      </c>
      <c r="G282" s="55">
        <v>0.117116</v>
      </c>
      <c r="H282" s="55">
        <v>0.124344</v>
      </c>
      <c r="I282" s="55">
        <v>0.13045200000000001</v>
      </c>
      <c r="J282" s="55">
        <v>0.13552</v>
      </c>
      <c r="K282" s="55">
        <v>0.13938400000000001</v>
      </c>
      <c r="L282" s="55">
        <v>0.142128</v>
      </c>
      <c r="M282" s="55">
        <v>0.14382</v>
      </c>
      <c r="N282" s="55">
        <v>0.14432</v>
      </c>
      <c r="O282" s="55">
        <v>0.14369999999999999</v>
      </c>
      <c r="P282" s="55">
        <v>0.142016</v>
      </c>
      <c r="Q282" s="55">
        <v>0.139152</v>
      </c>
      <c r="R282" s="55">
        <v>0.13516800000000001</v>
      </c>
      <c r="S282" s="55">
        <v>0.130108</v>
      </c>
      <c r="T282" s="55">
        <v>0.12388</v>
      </c>
      <c r="U282" s="55">
        <v>0.116532</v>
      </c>
      <c r="V282" s="55">
        <v>0.108096</v>
      </c>
      <c r="W282" s="55">
        <v>9.8503999999999994E-2</v>
      </c>
      <c r="X282" s="55">
        <v>8.7791999999999995E-2</v>
      </c>
      <c r="Y282" s="55">
        <v>7.596E-2</v>
      </c>
      <c r="Z282" s="55">
        <v>6.3023999999999997E-2</v>
      </c>
      <c r="AA282" s="55">
        <v>4.8947999999999998E-2</v>
      </c>
      <c r="AB282" s="55">
        <v>3.3751999999999997E-2</v>
      </c>
      <c r="AC282" s="55">
        <v>1.7440000000000001E-2</v>
      </c>
      <c r="AD282" s="55">
        <v>0</v>
      </c>
      <c r="AE282" s="55">
        <v>0</v>
      </c>
      <c r="AF282" s="55">
        <v>0</v>
      </c>
      <c r="AG282" s="55">
        <v>0</v>
      </c>
      <c r="AH282" s="55">
        <v>0</v>
      </c>
    </row>
    <row r="283" spans="2:58" ht="15" thickBot="1" x14ac:dyDescent="0.4">
      <c r="B283" s="14" t="s">
        <v>117</v>
      </c>
      <c r="C283" s="55">
        <v>0.1</v>
      </c>
      <c r="D283" s="55">
        <v>0.1</v>
      </c>
      <c r="E283" s="55">
        <v>0.1</v>
      </c>
      <c r="F283" s="55">
        <v>0.1</v>
      </c>
      <c r="G283" s="55">
        <v>0.1</v>
      </c>
      <c r="H283" s="55">
        <v>0.1</v>
      </c>
      <c r="I283" s="55">
        <v>0.1</v>
      </c>
      <c r="J283" s="55">
        <v>0.1</v>
      </c>
      <c r="K283" s="55">
        <v>0.1</v>
      </c>
      <c r="L283" s="55">
        <v>0.1</v>
      </c>
      <c r="M283" s="55">
        <v>0.1</v>
      </c>
      <c r="N283" s="55">
        <v>0.1</v>
      </c>
      <c r="O283" s="55">
        <v>0.1</v>
      </c>
      <c r="P283" s="55">
        <v>0.1</v>
      </c>
      <c r="Q283" s="55">
        <v>0.1</v>
      </c>
      <c r="R283" s="55">
        <v>0.1</v>
      </c>
      <c r="S283" s="55">
        <v>0.1</v>
      </c>
      <c r="T283" s="55">
        <v>0.1</v>
      </c>
      <c r="U283" s="55">
        <v>0.1</v>
      </c>
      <c r="V283" s="55">
        <v>0.1</v>
      </c>
      <c r="W283" s="55">
        <v>0.1</v>
      </c>
      <c r="X283" s="55">
        <v>0.1</v>
      </c>
      <c r="Y283" s="55">
        <v>0.1</v>
      </c>
      <c r="Z283" s="55">
        <v>0.1</v>
      </c>
      <c r="AA283" s="55">
        <v>0.1</v>
      </c>
      <c r="AB283" s="55">
        <v>0.1</v>
      </c>
      <c r="AC283" s="55">
        <v>0.1</v>
      </c>
      <c r="AD283" s="55">
        <v>0.1</v>
      </c>
      <c r="AE283" s="55">
        <v>0.1</v>
      </c>
      <c r="AF283" s="55">
        <v>0.1</v>
      </c>
      <c r="AG283" s="55">
        <v>0.1</v>
      </c>
      <c r="AH283" s="55">
        <v>0.1</v>
      </c>
    </row>
    <row r="284" spans="2:58" ht="15" thickBot="1" x14ac:dyDescent="0.4">
      <c r="B284" s="14" t="s">
        <v>118</v>
      </c>
      <c r="C284" s="55">
        <v>0</v>
      </c>
      <c r="D284" s="55">
        <v>0</v>
      </c>
      <c r="E284" s="55">
        <v>0</v>
      </c>
      <c r="F284" s="55">
        <v>0</v>
      </c>
      <c r="G284" s="55">
        <v>0</v>
      </c>
      <c r="H284" s="55">
        <v>0</v>
      </c>
      <c r="I284" s="55">
        <v>0</v>
      </c>
      <c r="J284" s="55">
        <v>0</v>
      </c>
      <c r="K284" s="55">
        <v>0</v>
      </c>
      <c r="L284" s="55">
        <v>0</v>
      </c>
      <c r="M284" s="55">
        <v>0</v>
      </c>
      <c r="N284" s="55">
        <v>0</v>
      </c>
      <c r="O284" s="55">
        <v>0</v>
      </c>
      <c r="P284" s="55">
        <v>0</v>
      </c>
      <c r="Q284" s="55">
        <v>0</v>
      </c>
      <c r="R284" s="55">
        <v>0</v>
      </c>
      <c r="S284" s="55">
        <v>0</v>
      </c>
      <c r="T284" s="55">
        <v>0</v>
      </c>
      <c r="U284" s="55">
        <v>0</v>
      </c>
      <c r="V284" s="55">
        <v>0</v>
      </c>
      <c r="W284" s="55">
        <v>0</v>
      </c>
      <c r="X284" s="55">
        <v>0</v>
      </c>
      <c r="Y284" s="55">
        <v>0</v>
      </c>
      <c r="Z284" s="55">
        <v>0</v>
      </c>
      <c r="AA284" s="55">
        <v>0</v>
      </c>
      <c r="AB284" s="55">
        <v>0</v>
      </c>
      <c r="AC284" s="55">
        <v>0</v>
      </c>
      <c r="AD284" s="55">
        <v>0</v>
      </c>
      <c r="AE284" s="55">
        <v>0</v>
      </c>
      <c r="AF284" s="55">
        <v>0</v>
      </c>
      <c r="AG284" s="55">
        <v>0</v>
      </c>
      <c r="AH284" s="55">
        <v>0</v>
      </c>
    </row>
    <row r="285" spans="2:58" ht="15" thickBot="1" x14ac:dyDescent="0.4">
      <c r="B285" s="14" t="s">
        <v>119</v>
      </c>
      <c r="C285" s="55">
        <v>0</v>
      </c>
      <c r="D285" s="55">
        <v>0</v>
      </c>
      <c r="E285" s="55">
        <v>0</v>
      </c>
      <c r="F285" s="55">
        <v>4.5319999999999996E-3</v>
      </c>
      <c r="G285" s="55">
        <v>1.0184E-2</v>
      </c>
      <c r="H285" s="55">
        <v>1.6955999999999999E-2</v>
      </c>
      <c r="I285" s="55">
        <v>2.4847999999999999E-2</v>
      </c>
      <c r="J285" s="55">
        <v>3.388E-2</v>
      </c>
      <c r="K285" s="55">
        <v>4.4016E-2</v>
      </c>
      <c r="L285" s="55">
        <v>5.5272000000000002E-2</v>
      </c>
      <c r="M285" s="55">
        <v>6.7680000000000004E-2</v>
      </c>
      <c r="N285" s="55">
        <v>8.1180000000000002E-2</v>
      </c>
      <c r="O285" s="55">
        <v>9.5799999999999996E-2</v>
      </c>
      <c r="P285" s="55">
        <v>0.111584</v>
      </c>
      <c r="Q285" s="55">
        <v>0.12844800000000001</v>
      </c>
      <c r="R285" s="55">
        <v>0.14643200000000001</v>
      </c>
      <c r="S285" s="55">
        <v>0.16559199999999999</v>
      </c>
      <c r="T285" s="55">
        <v>0.18582000000000001</v>
      </c>
      <c r="U285" s="55">
        <v>0.20716799999999999</v>
      </c>
      <c r="V285" s="55">
        <v>0.22970399999999999</v>
      </c>
      <c r="W285" s="55">
        <v>0.25329600000000002</v>
      </c>
      <c r="X285" s="55">
        <v>0.27800799999999998</v>
      </c>
      <c r="Y285" s="55">
        <v>0.30384</v>
      </c>
      <c r="Z285" s="55">
        <v>0.330876</v>
      </c>
      <c r="AA285" s="55">
        <v>0.35895199999999999</v>
      </c>
      <c r="AB285" s="55">
        <v>0.38814799999999999</v>
      </c>
      <c r="AC285" s="55">
        <v>0.41855999999999999</v>
      </c>
      <c r="AD285" s="55">
        <v>0.45</v>
      </c>
      <c r="AE285" s="55">
        <v>0.45</v>
      </c>
      <c r="AF285" s="55">
        <v>0.45</v>
      </c>
      <c r="AG285" s="55">
        <v>0.45</v>
      </c>
      <c r="AH285" s="55">
        <v>0.45</v>
      </c>
    </row>
    <row r="286" spans="2:58" ht="15" thickBot="1" x14ac:dyDescent="0.4">
      <c r="B286" s="14" t="s">
        <v>120</v>
      </c>
      <c r="C286" s="55">
        <v>0.82879999999999998</v>
      </c>
      <c r="D286" s="55">
        <v>0.81479999999999997</v>
      </c>
      <c r="E286" s="55">
        <v>0.80079999999999996</v>
      </c>
      <c r="F286" s="55">
        <v>0.78680000000000005</v>
      </c>
      <c r="G286" s="55">
        <v>0.77270000000000005</v>
      </c>
      <c r="H286" s="55">
        <v>0.75870000000000004</v>
      </c>
      <c r="I286" s="55">
        <v>0.74470000000000003</v>
      </c>
      <c r="J286" s="55">
        <v>0.73060000000000003</v>
      </c>
      <c r="K286" s="55">
        <v>0.71660000000000001</v>
      </c>
      <c r="L286" s="55">
        <v>0.7026</v>
      </c>
      <c r="M286" s="55">
        <v>0.6885</v>
      </c>
      <c r="N286" s="55">
        <v>0.67449999999999999</v>
      </c>
      <c r="O286" s="55">
        <v>0.66049999999999998</v>
      </c>
      <c r="P286" s="55">
        <v>0.64639999999999997</v>
      </c>
      <c r="Q286" s="55">
        <v>0.63239999999999996</v>
      </c>
      <c r="R286" s="55">
        <v>0.61839999999999995</v>
      </c>
      <c r="S286" s="55">
        <v>0.60429999999999995</v>
      </c>
      <c r="T286" s="55">
        <v>0.59030000000000005</v>
      </c>
      <c r="U286" s="55">
        <v>0.57630000000000003</v>
      </c>
      <c r="V286" s="55">
        <v>0.56230000000000002</v>
      </c>
      <c r="W286" s="55">
        <v>0.54820000000000002</v>
      </c>
      <c r="X286" s="55">
        <v>0.53420000000000001</v>
      </c>
      <c r="Y286" s="55">
        <v>0.5202</v>
      </c>
      <c r="Z286" s="55">
        <v>0.50609999999999999</v>
      </c>
      <c r="AA286" s="55">
        <v>0.49209999999999998</v>
      </c>
      <c r="AB286" s="55">
        <v>0.47810000000000002</v>
      </c>
      <c r="AC286" s="55">
        <v>0.46400000000000002</v>
      </c>
      <c r="AD286" s="55">
        <v>0.45</v>
      </c>
      <c r="AE286" s="55">
        <v>0.45</v>
      </c>
      <c r="AF286" s="55">
        <v>0.45</v>
      </c>
      <c r="AG286" s="55">
        <v>0.45</v>
      </c>
      <c r="AH286" s="55">
        <v>0.45</v>
      </c>
    </row>
    <row r="287" spans="2:58" ht="15" thickBot="1" x14ac:dyDescent="0.4">
      <c r="B287" s="14" t="s">
        <v>121</v>
      </c>
      <c r="C287" s="55">
        <v>7.1199999999999999E-2</v>
      </c>
      <c r="D287" s="55">
        <v>8.5199999999999998E-2</v>
      </c>
      <c r="E287" s="55">
        <v>9.9199999999999997E-2</v>
      </c>
      <c r="F287" s="55">
        <v>0.108768</v>
      </c>
      <c r="G287" s="55">
        <v>0.117116</v>
      </c>
      <c r="H287" s="55">
        <v>0.124344</v>
      </c>
      <c r="I287" s="55">
        <v>0.13045200000000001</v>
      </c>
      <c r="J287" s="55">
        <v>0.13552</v>
      </c>
      <c r="K287" s="55">
        <v>0.13938400000000001</v>
      </c>
      <c r="L287" s="55">
        <v>0.142128</v>
      </c>
      <c r="M287" s="55">
        <v>0.14382</v>
      </c>
      <c r="N287" s="55">
        <v>0.14432</v>
      </c>
      <c r="O287" s="55">
        <v>0.14369999999999999</v>
      </c>
      <c r="P287" s="55">
        <v>0.142016</v>
      </c>
      <c r="Q287" s="55">
        <v>0.139152</v>
      </c>
      <c r="R287" s="55">
        <v>0.13516800000000001</v>
      </c>
      <c r="S287" s="55">
        <v>0.130108</v>
      </c>
      <c r="T287" s="55">
        <v>0.12388</v>
      </c>
      <c r="U287" s="55">
        <v>0.116532</v>
      </c>
      <c r="V287" s="55">
        <v>0.108096</v>
      </c>
      <c r="W287" s="55">
        <v>9.8503999999999994E-2</v>
      </c>
      <c r="X287" s="55">
        <v>8.7791999999999995E-2</v>
      </c>
      <c r="Y287" s="55">
        <v>7.596E-2</v>
      </c>
      <c r="Z287" s="55">
        <v>6.3023999999999997E-2</v>
      </c>
      <c r="AA287" s="55">
        <v>4.8947999999999998E-2</v>
      </c>
      <c r="AB287" s="55">
        <v>3.3751999999999997E-2</v>
      </c>
      <c r="AC287" s="55">
        <v>1.7440000000000001E-2</v>
      </c>
      <c r="AD287" s="55">
        <v>0</v>
      </c>
      <c r="AE287" s="55">
        <v>0</v>
      </c>
      <c r="AF287" s="55">
        <v>0</v>
      </c>
      <c r="AG287" s="55">
        <v>0</v>
      </c>
      <c r="AH287" s="55">
        <v>0</v>
      </c>
    </row>
    <row r="288" spans="2:58" ht="15" thickBot="1" x14ac:dyDescent="0.4">
      <c r="B288" s="14" t="s">
        <v>122</v>
      </c>
      <c r="C288" s="55">
        <v>0.1</v>
      </c>
      <c r="D288" s="55">
        <v>0.1</v>
      </c>
      <c r="E288" s="55">
        <v>0.1</v>
      </c>
      <c r="F288" s="55">
        <v>0.1</v>
      </c>
      <c r="G288" s="55">
        <v>0.1</v>
      </c>
      <c r="H288" s="55">
        <v>0.1</v>
      </c>
      <c r="I288" s="55">
        <v>0.1</v>
      </c>
      <c r="J288" s="55">
        <v>0.1</v>
      </c>
      <c r="K288" s="55">
        <v>0.1</v>
      </c>
      <c r="L288" s="55">
        <v>0.1</v>
      </c>
      <c r="M288" s="55">
        <v>0.1</v>
      </c>
      <c r="N288" s="55">
        <v>0.1</v>
      </c>
      <c r="O288" s="55">
        <v>0.1</v>
      </c>
      <c r="P288" s="55">
        <v>0.1</v>
      </c>
      <c r="Q288" s="55">
        <v>0.1</v>
      </c>
      <c r="R288" s="55">
        <v>0.1</v>
      </c>
      <c r="S288" s="55">
        <v>0.1</v>
      </c>
      <c r="T288" s="55">
        <v>0.1</v>
      </c>
      <c r="U288" s="55">
        <v>0.1</v>
      </c>
      <c r="V288" s="55">
        <v>0.1</v>
      </c>
      <c r="W288" s="55">
        <v>0.1</v>
      </c>
      <c r="X288" s="55">
        <v>0.1</v>
      </c>
      <c r="Y288" s="55">
        <v>0.1</v>
      </c>
      <c r="Z288" s="55">
        <v>0.1</v>
      </c>
      <c r="AA288" s="55">
        <v>0.1</v>
      </c>
      <c r="AB288" s="55">
        <v>0.1</v>
      </c>
      <c r="AC288" s="55">
        <v>0.1</v>
      </c>
      <c r="AD288" s="55">
        <v>0.1</v>
      </c>
      <c r="AE288" s="55">
        <v>0.1</v>
      </c>
      <c r="AF288" s="55">
        <v>0.1</v>
      </c>
      <c r="AG288" s="55">
        <v>0.1</v>
      </c>
      <c r="AH288" s="55">
        <v>0.1</v>
      </c>
    </row>
    <row r="289" spans="2:58" ht="15" thickBot="1" x14ac:dyDescent="0.4">
      <c r="B289" s="14" t="s">
        <v>123</v>
      </c>
      <c r="C289" s="55">
        <v>0</v>
      </c>
      <c r="D289" s="55">
        <v>0</v>
      </c>
      <c r="E289" s="55">
        <v>0</v>
      </c>
      <c r="F289" s="55">
        <v>0</v>
      </c>
      <c r="G289" s="55">
        <v>0</v>
      </c>
      <c r="H289" s="55">
        <v>0</v>
      </c>
      <c r="I289" s="55">
        <v>0</v>
      </c>
      <c r="J289" s="55">
        <v>0</v>
      </c>
      <c r="K289" s="55">
        <v>0</v>
      </c>
      <c r="L289" s="55">
        <v>0</v>
      </c>
      <c r="M289" s="55">
        <v>0</v>
      </c>
      <c r="N289" s="55">
        <v>0</v>
      </c>
      <c r="O289" s="55">
        <v>0</v>
      </c>
      <c r="P289" s="55">
        <v>0</v>
      </c>
      <c r="Q289" s="55">
        <v>0</v>
      </c>
      <c r="R289" s="55">
        <v>0</v>
      </c>
      <c r="S289" s="55">
        <v>0</v>
      </c>
      <c r="T289" s="55">
        <v>0</v>
      </c>
      <c r="U289" s="55">
        <v>0</v>
      </c>
      <c r="V289" s="55">
        <v>0</v>
      </c>
      <c r="W289" s="55">
        <v>0</v>
      </c>
      <c r="X289" s="55">
        <v>0</v>
      </c>
      <c r="Y289" s="55">
        <v>0</v>
      </c>
      <c r="Z289" s="55">
        <v>0</v>
      </c>
      <c r="AA289" s="55">
        <v>0</v>
      </c>
      <c r="AB289" s="55">
        <v>0</v>
      </c>
      <c r="AC289" s="55">
        <v>0</v>
      </c>
      <c r="AD289" s="55">
        <v>0</v>
      </c>
      <c r="AE289" s="55">
        <v>0</v>
      </c>
      <c r="AF289" s="55">
        <v>0</v>
      </c>
      <c r="AG289" s="55">
        <v>0</v>
      </c>
      <c r="AH289" s="55">
        <v>0</v>
      </c>
    </row>
    <row r="290" spans="2:58" ht="15" thickBot="1" x14ac:dyDescent="0.4">
      <c r="B290" s="14" t="s">
        <v>124</v>
      </c>
      <c r="C290" s="55">
        <v>0</v>
      </c>
      <c r="D290" s="55">
        <v>0</v>
      </c>
      <c r="E290" s="55">
        <v>0</v>
      </c>
      <c r="F290" s="55">
        <v>4.5319999999999996E-3</v>
      </c>
      <c r="G290" s="55">
        <v>1.0184E-2</v>
      </c>
      <c r="H290" s="55">
        <v>1.6955999999999999E-2</v>
      </c>
      <c r="I290" s="55">
        <v>2.4847999999999999E-2</v>
      </c>
      <c r="J290" s="55">
        <v>3.388E-2</v>
      </c>
      <c r="K290" s="55">
        <v>4.4016E-2</v>
      </c>
      <c r="L290" s="55">
        <v>5.5272000000000002E-2</v>
      </c>
      <c r="M290" s="55">
        <v>6.7680000000000004E-2</v>
      </c>
      <c r="N290" s="55">
        <v>8.1180000000000002E-2</v>
      </c>
      <c r="O290" s="55">
        <v>9.5799999999999996E-2</v>
      </c>
      <c r="P290" s="55">
        <v>0.111584</v>
      </c>
      <c r="Q290" s="55">
        <v>0.12844800000000001</v>
      </c>
      <c r="R290" s="55">
        <v>0.14643200000000001</v>
      </c>
      <c r="S290" s="55">
        <v>0.16559199999999999</v>
      </c>
      <c r="T290" s="55">
        <v>0.18582000000000001</v>
      </c>
      <c r="U290" s="55">
        <v>0.20716799999999999</v>
      </c>
      <c r="V290" s="55">
        <v>0.22970399999999999</v>
      </c>
      <c r="W290" s="55">
        <v>0.25329600000000002</v>
      </c>
      <c r="X290" s="55">
        <v>0.27800799999999998</v>
      </c>
      <c r="Y290" s="55">
        <v>0.30384</v>
      </c>
      <c r="Z290" s="55">
        <v>0.330876</v>
      </c>
      <c r="AA290" s="55">
        <v>0.35895199999999999</v>
      </c>
      <c r="AB290" s="55">
        <v>0.38814799999999999</v>
      </c>
      <c r="AC290" s="55">
        <v>0.41855999999999999</v>
      </c>
      <c r="AD290" s="55">
        <v>0.45</v>
      </c>
      <c r="AE290" s="55">
        <v>0.45</v>
      </c>
      <c r="AF290" s="55">
        <v>0.45</v>
      </c>
      <c r="AG290" s="55">
        <v>0.45</v>
      </c>
      <c r="AH290" s="55">
        <v>0.45</v>
      </c>
    </row>
    <row r="291" spans="2:58" ht="15" thickBot="1" x14ac:dyDescent="0.4">
      <c r="B291" s="14" t="s">
        <v>125</v>
      </c>
      <c r="C291" s="55">
        <v>0.65859999999999996</v>
      </c>
      <c r="D291" s="55">
        <v>0.64590000000000003</v>
      </c>
      <c r="E291" s="55">
        <v>0.63329999999999997</v>
      </c>
      <c r="F291" s="55">
        <v>0.62060000000000004</v>
      </c>
      <c r="G291" s="55">
        <v>0.6079</v>
      </c>
      <c r="H291" s="55">
        <v>0.59519999999999995</v>
      </c>
      <c r="I291" s="55">
        <v>0.58250000000000002</v>
      </c>
      <c r="J291" s="55">
        <v>0.56989999999999996</v>
      </c>
      <c r="K291" s="55">
        <v>0.55910000000000004</v>
      </c>
      <c r="L291" s="55">
        <v>0.54830000000000001</v>
      </c>
      <c r="M291" s="55">
        <v>0.53759999999999997</v>
      </c>
      <c r="N291" s="55">
        <v>0.52680000000000005</v>
      </c>
      <c r="O291" s="55">
        <v>0.5161</v>
      </c>
      <c r="P291" s="55">
        <v>0.50529999999999997</v>
      </c>
      <c r="Q291" s="55">
        <v>0.4945</v>
      </c>
      <c r="R291" s="55">
        <v>0.48380000000000001</v>
      </c>
      <c r="S291" s="55">
        <v>0.47299999999999998</v>
      </c>
      <c r="T291" s="55">
        <v>0.46229999999999999</v>
      </c>
      <c r="U291" s="55">
        <v>0.45150000000000001</v>
      </c>
      <c r="V291" s="55">
        <v>0.44080000000000003</v>
      </c>
      <c r="W291" s="55">
        <v>0.43</v>
      </c>
      <c r="X291" s="55">
        <v>0.41920000000000002</v>
      </c>
      <c r="Y291" s="55">
        <v>0.40849999999999997</v>
      </c>
      <c r="Z291" s="55">
        <v>0.3977</v>
      </c>
      <c r="AA291" s="55">
        <v>0.38700000000000001</v>
      </c>
      <c r="AB291" s="55">
        <v>0.37619999999999998</v>
      </c>
      <c r="AC291" s="55">
        <v>0.3654</v>
      </c>
      <c r="AD291" s="55">
        <v>0.35470000000000002</v>
      </c>
      <c r="AE291" s="55">
        <v>0.35470000000000002</v>
      </c>
      <c r="AF291" s="55">
        <v>0.35470000000000002</v>
      </c>
      <c r="AG291" s="55">
        <v>0.35470000000000002</v>
      </c>
      <c r="AH291" s="55">
        <v>0.35470000000000002</v>
      </c>
    </row>
    <row r="292" spans="2:58" ht="15" thickBot="1" x14ac:dyDescent="0.4">
      <c r="B292" s="14" t="s">
        <v>126</v>
      </c>
      <c r="C292" s="55">
        <v>3.5000000000000003E-2</v>
      </c>
      <c r="D292" s="55">
        <v>4.1799999999999997E-2</v>
      </c>
      <c r="E292" s="55">
        <v>4.8599999999999997E-2</v>
      </c>
      <c r="F292" s="55">
        <v>5.3184000000000002E-2</v>
      </c>
      <c r="G292" s="55">
        <v>5.7223999999999997E-2</v>
      </c>
      <c r="H292" s="55">
        <v>6.0720000000000003E-2</v>
      </c>
      <c r="I292" s="55">
        <v>6.3672000000000006E-2</v>
      </c>
      <c r="J292" s="55">
        <v>6.608E-2</v>
      </c>
      <c r="K292" s="55">
        <v>6.7944000000000004E-2</v>
      </c>
      <c r="L292" s="55">
        <v>6.9264000000000006E-2</v>
      </c>
      <c r="M292" s="55">
        <v>7.0108000000000004E-2</v>
      </c>
      <c r="N292" s="55">
        <v>7.0335999999999996E-2</v>
      </c>
      <c r="O292" s="55">
        <v>7.0019999999999999E-2</v>
      </c>
      <c r="P292" s="55">
        <v>6.9159999999999999E-2</v>
      </c>
      <c r="Q292" s="55">
        <v>6.7755999999999997E-2</v>
      </c>
      <c r="R292" s="55">
        <v>6.5808000000000005E-2</v>
      </c>
      <c r="S292" s="55">
        <v>6.3315999999999997E-2</v>
      </c>
      <c r="T292" s="55">
        <v>6.028E-2</v>
      </c>
      <c r="U292" s="55">
        <v>5.67E-2</v>
      </c>
      <c r="V292" s="55">
        <v>5.2575999999999998E-2</v>
      </c>
      <c r="W292" s="55">
        <v>4.7907999999999999E-2</v>
      </c>
      <c r="X292" s="55">
        <v>4.2695999999999998E-2</v>
      </c>
      <c r="Y292" s="55">
        <v>3.6940000000000001E-2</v>
      </c>
      <c r="Z292" s="55">
        <v>3.0640000000000001E-2</v>
      </c>
      <c r="AA292" s="55">
        <v>2.3796000000000001E-2</v>
      </c>
      <c r="AB292" s="55">
        <v>1.6407999999999999E-2</v>
      </c>
      <c r="AC292" s="55">
        <v>8.4759999999999992E-3</v>
      </c>
      <c r="AD292" s="55">
        <v>0</v>
      </c>
      <c r="AE292" s="55">
        <v>0</v>
      </c>
      <c r="AF292" s="55">
        <v>0</v>
      </c>
      <c r="AG292" s="55">
        <v>0</v>
      </c>
      <c r="AH292" s="55">
        <v>0</v>
      </c>
    </row>
    <row r="293" spans="2:58" ht="15" thickBot="1" x14ac:dyDescent="0.4">
      <c r="B293" s="14" t="s">
        <v>127</v>
      </c>
      <c r="C293" s="55">
        <v>0.1</v>
      </c>
      <c r="D293" s="55">
        <v>0.1</v>
      </c>
      <c r="E293" s="55">
        <v>0.1</v>
      </c>
      <c r="F293" s="55">
        <v>0.1</v>
      </c>
      <c r="G293" s="55">
        <v>0.1</v>
      </c>
      <c r="H293" s="55">
        <v>0.1</v>
      </c>
      <c r="I293" s="55">
        <v>0.1</v>
      </c>
      <c r="J293" s="55">
        <v>0.1</v>
      </c>
      <c r="K293" s="55">
        <v>0.1</v>
      </c>
      <c r="L293" s="55">
        <v>0.1</v>
      </c>
      <c r="M293" s="55">
        <v>0.1</v>
      </c>
      <c r="N293" s="55">
        <v>0.1</v>
      </c>
      <c r="O293" s="55">
        <v>0.1</v>
      </c>
      <c r="P293" s="55">
        <v>0.1</v>
      </c>
      <c r="Q293" s="55">
        <v>0.1</v>
      </c>
      <c r="R293" s="55">
        <v>0.1</v>
      </c>
      <c r="S293" s="55">
        <v>0.1</v>
      </c>
      <c r="T293" s="55">
        <v>0.1</v>
      </c>
      <c r="U293" s="55">
        <v>0.1</v>
      </c>
      <c r="V293" s="55">
        <v>0.1</v>
      </c>
      <c r="W293" s="55">
        <v>0.1</v>
      </c>
      <c r="X293" s="55">
        <v>0.1</v>
      </c>
      <c r="Y293" s="55">
        <v>0.1</v>
      </c>
      <c r="Z293" s="55">
        <v>0.1</v>
      </c>
      <c r="AA293" s="55">
        <v>0.1</v>
      </c>
      <c r="AB293" s="55">
        <v>0.1</v>
      </c>
      <c r="AC293" s="55">
        <v>0.1</v>
      </c>
      <c r="AD293" s="55">
        <v>0.1</v>
      </c>
      <c r="AE293" s="55">
        <v>0.1</v>
      </c>
      <c r="AF293" s="55">
        <v>0.1</v>
      </c>
      <c r="AG293" s="55">
        <v>0.1</v>
      </c>
      <c r="AH293" s="55">
        <v>0.1</v>
      </c>
    </row>
    <row r="294" spans="2:58" ht="15" thickBot="1" x14ac:dyDescent="0.4">
      <c r="B294" s="14" t="s">
        <v>128</v>
      </c>
      <c r="C294" s="55">
        <v>0.2064</v>
      </c>
      <c r="D294" s="55">
        <v>0.21229999999999999</v>
      </c>
      <c r="E294" s="55">
        <v>0.21809999999999999</v>
      </c>
      <c r="F294" s="55">
        <v>0.224</v>
      </c>
      <c r="G294" s="55">
        <v>0.22989999999999999</v>
      </c>
      <c r="H294" s="55">
        <v>0.23580000000000001</v>
      </c>
      <c r="I294" s="55">
        <v>0.24160000000000001</v>
      </c>
      <c r="J294" s="55">
        <v>0.2475</v>
      </c>
      <c r="K294" s="55">
        <v>0.22809499999999999</v>
      </c>
      <c r="L294" s="55">
        <v>0.20952000000000001</v>
      </c>
      <c r="M294" s="55">
        <v>0.19159000000000001</v>
      </c>
      <c r="N294" s="55">
        <v>0.1744</v>
      </c>
      <c r="O294" s="55">
        <v>0.15795000000000001</v>
      </c>
      <c r="P294" s="55">
        <v>0.14230999999999999</v>
      </c>
      <c r="Q294" s="55">
        <v>0.127335</v>
      </c>
      <c r="R294" s="55">
        <v>0.11310000000000001</v>
      </c>
      <c r="S294" s="55">
        <v>9.9604999999999999E-2</v>
      </c>
      <c r="T294" s="55">
        <v>8.6900000000000005E-2</v>
      </c>
      <c r="U294" s="55">
        <v>7.4880000000000002E-2</v>
      </c>
      <c r="V294" s="55">
        <v>6.3600000000000004E-2</v>
      </c>
      <c r="W294" s="55">
        <v>5.3060000000000003E-2</v>
      </c>
      <c r="X294" s="55">
        <v>4.3290000000000002E-2</v>
      </c>
      <c r="Y294" s="55">
        <v>3.4224999999999998E-2</v>
      </c>
      <c r="Z294" s="55">
        <v>2.5899999999999999E-2</v>
      </c>
      <c r="AA294" s="55">
        <v>1.8315000000000001E-2</v>
      </c>
      <c r="AB294" s="55">
        <v>1.1480000000000001E-2</v>
      </c>
      <c r="AC294" s="55">
        <v>5.3699999999999998E-3</v>
      </c>
      <c r="AD294" s="55">
        <v>0</v>
      </c>
      <c r="AE294" s="55">
        <v>0</v>
      </c>
      <c r="AF294" s="55">
        <v>0</v>
      </c>
      <c r="AG294" s="55">
        <v>0</v>
      </c>
      <c r="AH294" s="55">
        <v>0</v>
      </c>
    </row>
    <row r="295" spans="2:58" ht="15" thickBot="1" x14ac:dyDescent="0.4">
      <c r="B295" s="14" t="s">
        <v>129</v>
      </c>
      <c r="C295" s="55">
        <v>0</v>
      </c>
      <c r="D295" s="55">
        <v>0</v>
      </c>
      <c r="E295" s="55">
        <v>0</v>
      </c>
      <c r="F295" s="55">
        <v>2.2160000000000001E-3</v>
      </c>
      <c r="G295" s="55">
        <v>4.9760000000000004E-3</v>
      </c>
      <c r="H295" s="55">
        <v>8.2799999999999992E-3</v>
      </c>
      <c r="I295" s="55">
        <v>1.2128E-2</v>
      </c>
      <c r="J295" s="55">
        <v>1.652E-2</v>
      </c>
      <c r="K295" s="55">
        <v>3.3460999999999998E-2</v>
      </c>
      <c r="L295" s="55">
        <v>5.0215999999999997E-2</v>
      </c>
      <c r="M295" s="55">
        <v>6.6802E-2</v>
      </c>
      <c r="N295" s="55">
        <v>8.3164000000000002E-2</v>
      </c>
      <c r="O295" s="55">
        <v>9.9330000000000002E-2</v>
      </c>
      <c r="P295" s="55">
        <v>0.11533</v>
      </c>
      <c r="Q295" s="55">
        <v>0.131109</v>
      </c>
      <c r="R295" s="55">
        <v>0.14669199999999999</v>
      </c>
      <c r="S295" s="55">
        <v>0.162079</v>
      </c>
      <c r="T295" s="55">
        <v>0.17732000000000001</v>
      </c>
      <c r="U295" s="55">
        <v>0.19231999999999999</v>
      </c>
      <c r="V295" s="55">
        <v>0.207124</v>
      </c>
      <c r="W295" s="55">
        <v>0.22173200000000001</v>
      </c>
      <c r="X295" s="55">
        <v>0.23621400000000001</v>
      </c>
      <c r="Y295" s="55">
        <v>0.25043500000000002</v>
      </c>
      <c r="Z295" s="55">
        <v>0.26445999999999997</v>
      </c>
      <c r="AA295" s="55">
        <v>0.27828900000000001</v>
      </c>
      <c r="AB295" s="55">
        <v>0.29201199999999999</v>
      </c>
      <c r="AC295" s="55">
        <v>0.305454</v>
      </c>
      <c r="AD295" s="55">
        <v>0.31869999999999998</v>
      </c>
      <c r="AE295" s="55">
        <v>0.31869999999999998</v>
      </c>
      <c r="AF295" s="55">
        <v>0.31869999999999998</v>
      </c>
      <c r="AG295" s="55">
        <v>0.31869999999999998</v>
      </c>
      <c r="AH295" s="55">
        <v>0.31869999999999998</v>
      </c>
    </row>
    <row r="296" spans="2:58" ht="15" thickBot="1" x14ac:dyDescent="0.4">
      <c r="B296" s="14" t="s">
        <v>130</v>
      </c>
      <c r="C296" s="55">
        <v>0</v>
      </c>
      <c r="D296" s="55">
        <v>0</v>
      </c>
      <c r="E296" s="55">
        <v>0</v>
      </c>
      <c r="F296" s="55">
        <v>0</v>
      </c>
      <c r="G296" s="55">
        <v>0</v>
      </c>
      <c r="H296" s="55">
        <v>0</v>
      </c>
      <c r="I296" s="55">
        <v>0</v>
      </c>
      <c r="J296" s="55">
        <v>0</v>
      </c>
      <c r="K296" s="55">
        <v>5.7000000000000002E-3</v>
      </c>
      <c r="L296" s="55">
        <v>1.1299999999999999E-2</v>
      </c>
      <c r="M296" s="55">
        <v>1.7000000000000001E-2</v>
      </c>
      <c r="N296" s="55">
        <v>2.2700000000000001E-2</v>
      </c>
      <c r="O296" s="55">
        <v>2.8299999999999999E-2</v>
      </c>
      <c r="P296" s="55">
        <v>3.4000000000000002E-2</v>
      </c>
      <c r="Q296" s="55">
        <v>3.9699999999999999E-2</v>
      </c>
      <c r="R296" s="55">
        <v>4.53E-2</v>
      </c>
      <c r="S296" s="55">
        <v>5.0999999999999997E-2</v>
      </c>
      <c r="T296" s="55">
        <v>5.67E-2</v>
      </c>
      <c r="U296" s="55">
        <v>6.2300000000000001E-2</v>
      </c>
      <c r="V296" s="55">
        <v>6.8000000000000005E-2</v>
      </c>
      <c r="W296" s="55">
        <v>7.3599999999999999E-2</v>
      </c>
      <c r="X296" s="55">
        <v>7.9299999999999995E-2</v>
      </c>
      <c r="Y296" s="55">
        <v>8.5000000000000006E-2</v>
      </c>
      <c r="Z296" s="55">
        <v>9.06E-2</v>
      </c>
      <c r="AA296" s="55">
        <v>9.6299999999999997E-2</v>
      </c>
      <c r="AB296" s="55">
        <v>0.10199999999999999</v>
      </c>
      <c r="AC296" s="55">
        <v>0.1076</v>
      </c>
      <c r="AD296" s="55">
        <v>0.1133</v>
      </c>
      <c r="AE296" s="55">
        <v>0.1133</v>
      </c>
      <c r="AF296" s="55">
        <v>0.1133</v>
      </c>
      <c r="AG296" s="55">
        <v>0.1133</v>
      </c>
      <c r="AH296" s="55">
        <v>0.1133</v>
      </c>
    </row>
    <row r="297" spans="2:58" ht="15" thickBot="1" x14ac:dyDescent="0.4">
      <c r="B297" s="14" t="s">
        <v>131</v>
      </c>
      <c r="C297" s="55">
        <v>0</v>
      </c>
      <c r="D297" s="55">
        <v>0</v>
      </c>
      <c r="E297" s="55">
        <v>0</v>
      </c>
      <c r="F297" s="55">
        <v>0</v>
      </c>
      <c r="G297" s="55">
        <v>0</v>
      </c>
      <c r="H297" s="55">
        <v>0</v>
      </c>
      <c r="I297" s="55">
        <v>0</v>
      </c>
      <c r="J297" s="55">
        <v>0</v>
      </c>
      <c r="K297" s="55">
        <v>5.7000000000000002E-3</v>
      </c>
      <c r="L297" s="55">
        <v>1.1299999999999999E-2</v>
      </c>
      <c r="M297" s="55">
        <v>1.7000000000000001E-2</v>
      </c>
      <c r="N297" s="55">
        <v>2.2700000000000001E-2</v>
      </c>
      <c r="O297" s="55">
        <v>2.8299999999999999E-2</v>
      </c>
      <c r="P297" s="55">
        <v>3.4000000000000002E-2</v>
      </c>
      <c r="Q297" s="55">
        <v>3.9699999999999999E-2</v>
      </c>
      <c r="R297" s="55">
        <v>4.53E-2</v>
      </c>
      <c r="S297" s="55">
        <v>5.0999999999999997E-2</v>
      </c>
      <c r="T297" s="55">
        <v>5.67E-2</v>
      </c>
      <c r="U297" s="55">
        <v>6.2300000000000001E-2</v>
      </c>
      <c r="V297" s="55">
        <v>6.8000000000000005E-2</v>
      </c>
      <c r="W297" s="55">
        <v>7.3599999999999999E-2</v>
      </c>
      <c r="X297" s="55">
        <v>7.9299999999999995E-2</v>
      </c>
      <c r="Y297" s="55">
        <v>8.5000000000000006E-2</v>
      </c>
      <c r="Z297" s="55">
        <v>9.06E-2</v>
      </c>
      <c r="AA297" s="55">
        <v>9.6299999999999997E-2</v>
      </c>
      <c r="AB297" s="55">
        <v>0.10199999999999999</v>
      </c>
      <c r="AC297" s="55">
        <v>0.1076</v>
      </c>
      <c r="AD297" s="55">
        <v>0.1133</v>
      </c>
      <c r="AE297" s="55">
        <v>0.1133</v>
      </c>
      <c r="AF297" s="55">
        <v>0.1133</v>
      </c>
      <c r="AG297" s="55">
        <v>0.1133</v>
      </c>
      <c r="AH297" s="55">
        <v>0.1133</v>
      </c>
    </row>
    <row r="298" spans="2:58" ht="12.5" x14ac:dyDescent="0.25">
      <c r="B298" s="3"/>
      <c r="C298" s="17"/>
      <c r="D298" s="17"/>
      <c r="E298" s="17"/>
      <c r="F298" s="17"/>
      <c r="G298" s="17"/>
      <c r="H298" s="17"/>
      <c r="I298" s="17"/>
      <c r="J298" s="17"/>
      <c r="K298" s="17"/>
      <c r="L298" s="17"/>
      <c r="M298" s="17"/>
      <c r="N298" s="17"/>
      <c r="O298" s="17"/>
      <c r="P298" s="17"/>
      <c r="Q298" s="17"/>
      <c r="R298" s="17"/>
      <c r="S298" s="17"/>
      <c r="T298" s="17"/>
      <c r="U298" s="17"/>
      <c r="V298" s="17"/>
      <c r="W298" s="17"/>
      <c r="X298" s="17"/>
      <c r="Y298" s="17"/>
      <c r="Z298" s="17"/>
      <c r="AA298" s="17"/>
      <c r="AB298" s="17"/>
      <c r="AC298" s="17"/>
      <c r="AD298" s="17"/>
      <c r="AE298" s="17"/>
      <c r="AF298" s="17"/>
      <c r="AG298" s="17"/>
      <c r="AH298" s="17"/>
    </row>
    <row r="299" spans="2:58" ht="14.5" thickBot="1" x14ac:dyDescent="0.35">
      <c r="B299" s="11" t="s">
        <v>109</v>
      </c>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row>
    <row r="300" spans="2:58" ht="14.5" thickBot="1" x14ac:dyDescent="0.3">
      <c r="B300" s="13"/>
      <c r="C300" s="13" t="s">
        <v>62</v>
      </c>
      <c r="D300" s="13" t="s">
        <v>63</v>
      </c>
      <c r="E300" s="13" t="s">
        <v>64</v>
      </c>
      <c r="F300" s="13" t="s">
        <v>65</v>
      </c>
      <c r="G300" s="13" t="s">
        <v>66</v>
      </c>
      <c r="H300" s="13" t="s">
        <v>67</v>
      </c>
      <c r="I300" s="13" t="s">
        <v>68</v>
      </c>
      <c r="J300" s="13" t="s">
        <v>69</v>
      </c>
      <c r="K300" s="13" t="s">
        <v>70</v>
      </c>
      <c r="L300" s="13" t="s">
        <v>71</v>
      </c>
      <c r="M300" s="13" t="s">
        <v>72</v>
      </c>
      <c r="N300" s="13" t="s">
        <v>73</v>
      </c>
      <c r="O300" s="13" t="s">
        <v>74</v>
      </c>
      <c r="P300" s="13" t="s">
        <v>75</v>
      </c>
      <c r="Q300" s="13" t="s">
        <v>76</v>
      </c>
      <c r="R300" s="13" t="s">
        <v>77</v>
      </c>
      <c r="S300" s="13" t="s">
        <v>78</v>
      </c>
      <c r="T300" s="13" t="s">
        <v>79</v>
      </c>
      <c r="U300" s="13" t="s">
        <v>80</v>
      </c>
      <c r="V300" s="13" t="s">
        <v>81</v>
      </c>
      <c r="W300" s="13" t="s">
        <v>82</v>
      </c>
      <c r="X300" s="13" t="s">
        <v>83</v>
      </c>
      <c r="Y300" s="13" t="s">
        <v>84</v>
      </c>
      <c r="Z300" s="13" t="s">
        <v>85</v>
      </c>
      <c r="AA300" s="13" t="s">
        <v>86</v>
      </c>
      <c r="AB300" s="13" t="s">
        <v>87</v>
      </c>
      <c r="AC300" s="13" t="s">
        <v>88</v>
      </c>
      <c r="AD300" s="13" t="s">
        <v>89</v>
      </c>
      <c r="AE300" s="13" t="s">
        <v>90</v>
      </c>
      <c r="AF300" s="13" t="s">
        <v>91</v>
      </c>
      <c r="AG300" s="13" t="s">
        <v>92</v>
      </c>
      <c r="AH300" s="13" t="s">
        <v>93</v>
      </c>
    </row>
    <row r="301" spans="2:58" ht="15" thickBot="1" x14ac:dyDescent="0.4">
      <c r="B301" s="14" t="s">
        <v>115</v>
      </c>
      <c r="C301" s="55">
        <v>0.81479999999999997</v>
      </c>
      <c r="D301" s="55">
        <v>0.79790000000000005</v>
      </c>
      <c r="E301" s="55">
        <v>0.78110000000000002</v>
      </c>
      <c r="F301" s="55">
        <v>0.76429999999999998</v>
      </c>
      <c r="G301" s="55">
        <v>0.74739999999999995</v>
      </c>
      <c r="H301" s="55">
        <v>0.73060000000000003</v>
      </c>
      <c r="I301" s="55">
        <v>0.7137</v>
      </c>
      <c r="J301" s="55">
        <v>0.69689999999999996</v>
      </c>
      <c r="K301" s="55">
        <v>0.68</v>
      </c>
      <c r="L301" s="55">
        <v>0.66320000000000001</v>
      </c>
      <c r="M301" s="55">
        <v>0.64629999999999999</v>
      </c>
      <c r="N301" s="55">
        <v>0.62949999999999995</v>
      </c>
      <c r="O301" s="55">
        <v>0.61270000000000002</v>
      </c>
      <c r="P301" s="55">
        <v>0.5958</v>
      </c>
      <c r="Q301" s="55">
        <v>0.57899999999999996</v>
      </c>
      <c r="R301" s="55">
        <v>0.56210000000000004</v>
      </c>
      <c r="S301" s="55">
        <v>0.54530000000000001</v>
      </c>
      <c r="T301" s="55">
        <v>0.52839999999999998</v>
      </c>
      <c r="U301" s="55">
        <v>0.51160000000000005</v>
      </c>
      <c r="V301" s="55">
        <v>0.49480000000000002</v>
      </c>
      <c r="W301" s="55">
        <v>0.47789999999999999</v>
      </c>
      <c r="X301" s="55">
        <v>0.46110000000000001</v>
      </c>
      <c r="Y301" s="55">
        <v>0.44419999999999998</v>
      </c>
      <c r="Z301" s="55">
        <v>0.4274</v>
      </c>
      <c r="AA301" s="55">
        <v>0.41049999999999998</v>
      </c>
      <c r="AB301" s="55">
        <v>0.39369999999999999</v>
      </c>
      <c r="AC301" s="55">
        <v>0.37680000000000002</v>
      </c>
      <c r="AD301" s="55">
        <v>0.36</v>
      </c>
      <c r="AE301" s="55">
        <v>0.36</v>
      </c>
      <c r="AF301" s="55">
        <v>0.36</v>
      </c>
      <c r="AG301" s="55">
        <v>0.36</v>
      </c>
      <c r="AH301" s="55">
        <v>0.36</v>
      </c>
      <c r="BB301" s="24"/>
      <c r="BC301" s="24"/>
      <c r="BD301" s="24"/>
      <c r="BE301" s="24"/>
      <c r="BF301" s="24"/>
    </row>
    <row r="302" spans="2:58" ht="15" thickBot="1" x14ac:dyDescent="0.4">
      <c r="B302" s="14" t="s">
        <v>116</v>
      </c>
      <c r="C302" s="55">
        <v>8.5199999999999998E-2</v>
      </c>
      <c r="D302" s="55">
        <v>0.1021</v>
      </c>
      <c r="E302" s="55">
        <v>0.11890000000000001</v>
      </c>
      <c r="F302" s="55">
        <v>0.13036800000000001</v>
      </c>
      <c r="G302" s="55">
        <v>0.14039199999999999</v>
      </c>
      <c r="H302" s="55">
        <v>0.14907200000000001</v>
      </c>
      <c r="I302" s="55">
        <v>0.15649199999999999</v>
      </c>
      <c r="J302" s="55">
        <v>0.16248000000000001</v>
      </c>
      <c r="K302" s="55">
        <v>0.16719999999999999</v>
      </c>
      <c r="L302" s="55">
        <v>0.17049600000000001</v>
      </c>
      <c r="M302" s="55">
        <v>0.172516</v>
      </c>
      <c r="N302" s="55">
        <v>0.17312</v>
      </c>
      <c r="O302" s="55">
        <v>0.17238000000000001</v>
      </c>
      <c r="P302" s="55">
        <v>0.170352</v>
      </c>
      <c r="Q302" s="55">
        <v>0.16692000000000001</v>
      </c>
      <c r="R302" s="55">
        <v>0.162192</v>
      </c>
      <c r="S302" s="55">
        <v>0.15606800000000001</v>
      </c>
      <c r="T302" s="55">
        <v>0.14863999999999999</v>
      </c>
      <c r="U302" s="55">
        <v>0.139824</v>
      </c>
      <c r="V302" s="55">
        <v>0.12969600000000001</v>
      </c>
      <c r="W302" s="55">
        <v>0.118188</v>
      </c>
      <c r="X302" s="55">
        <v>0.105336</v>
      </c>
      <c r="Y302" s="55">
        <v>9.1160000000000005E-2</v>
      </c>
      <c r="Z302" s="55">
        <v>7.5616000000000003E-2</v>
      </c>
      <c r="AA302" s="55">
        <v>5.8740000000000001E-2</v>
      </c>
      <c r="AB302" s="55">
        <v>4.0503999999999998E-2</v>
      </c>
      <c r="AC302" s="55">
        <v>2.0927999999999999E-2</v>
      </c>
      <c r="AD302" s="55">
        <v>0</v>
      </c>
      <c r="AE302" s="55">
        <v>0</v>
      </c>
      <c r="AF302" s="55">
        <v>0</v>
      </c>
      <c r="AG302" s="55">
        <v>0</v>
      </c>
      <c r="AH302" s="55">
        <v>0</v>
      </c>
      <c r="BB302" s="24"/>
      <c r="BC302" s="24"/>
      <c r="BD302" s="24"/>
      <c r="BE302" s="24"/>
      <c r="BF302" s="24"/>
    </row>
    <row r="303" spans="2:58" ht="15" thickBot="1" x14ac:dyDescent="0.4">
      <c r="B303" s="14" t="s">
        <v>117</v>
      </c>
      <c r="C303" s="55">
        <v>0.1</v>
      </c>
      <c r="D303" s="55">
        <v>0.1</v>
      </c>
      <c r="E303" s="55">
        <v>0.1</v>
      </c>
      <c r="F303" s="55">
        <v>0.1</v>
      </c>
      <c r="G303" s="55">
        <v>0.1</v>
      </c>
      <c r="H303" s="55">
        <v>0.1</v>
      </c>
      <c r="I303" s="55">
        <v>0.1</v>
      </c>
      <c r="J303" s="55">
        <v>0.1</v>
      </c>
      <c r="K303" s="55">
        <v>0.1</v>
      </c>
      <c r="L303" s="55">
        <v>0.1</v>
      </c>
      <c r="M303" s="55">
        <v>0.1</v>
      </c>
      <c r="N303" s="55">
        <v>0.1</v>
      </c>
      <c r="O303" s="55">
        <v>0.1</v>
      </c>
      <c r="P303" s="55">
        <v>0.1</v>
      </c>
      <c r="Q303" s="55">
        <v>0.1</v>
      </c>
      <c r="R303" s="55">
        <v>0.1</v>
      </c>
      <c r="S303" s="55">
        <v>0.1</v>
      </c>
      <c r="T303" s="55">
        <v>0.1</v>
      </c>
      <c r="U303" s="55">
        <v>0.1</v>
      </c>
      <c r="V303" s="55">
        <v>0.1</v>
      </c>
      <c r="W303" s="55">
        <v>0.1</v>
      </c>
      <c r="X303" s="55">
        <v>0.1</v>
      </c>
      <c r="Y303" s="55">
        <v>0.1</v>
      </c>
      <c r="Z303" s="55">
        <v>0.1</v>
      </c>
      <c r="AA303" s="55">
        <v>0.1</v>
      </c>
      <c r="AB303" s="55">
        <v>0.1</v>
      </c>
      <c r="AC303" s="55">
        <v>0.1</v>
      </c>
      <c r="AD303" s="55">
        <v>0.1</v>
      </c>
      <c r="AE303" s="55">
        <v>0.1</v>
      </c>
      <c r="AF303" s="55">
        <v>0.1</v>
      </c>
      <c r="AG303" s="55">
        <v>0.1</v>
      </c>
      <c r="AH303" s="55">
        <v>0.1</v>
      </c>
      <c r="BB303" s="24"/>
      <c r="BC303" s="24"/>
      <c r="BD303" s="24"/>
      <c r="BE303" s="24"/>
      <c r="BF303" s="24"/>
    </row>
    <row r="304" spans="2:58" ht="15" thickBot="1" x14ac:dyDescent="0.4">
      <c r="B304" s="14" t="s">
        <v>118</v>
      </c>
      <c r="C304" s="55">
        <v>0</v>
      </c>
      <c r="D304" s="55">
        <v>0</v>
      </c>
      <c r="E304" s="55">
        <v>0</v>
      </c>
      <c r="F304" s="55">
        <v>0</v>
      </c>
      <c r="G304" s="55">
        <v>0</v>
      </c>
      <c r="H304" s="55">
        <v>0</v>
      </c>
      <c r="I304" s="55">
        <v>0</v>
      </c>
      <c r="J304" s="55">
        <v>0</v>
      </c>
      <c r="K304" s="55">
        <v>0</v>
      </c>
      <c r="L304" s="55">
        <v>0</v>
      </c>
      <c r="M304" s="55">
        <v>0</v>
      </c>
      <c r="N304" s="55">
        <v>0</v>
      </c>
      <c r="O304" s="55">
        <v>0</v>
      </c>
      <c r="P304" s="55">
        <v>0</v>
      </c>
      <c r="Q304" s="55">
        <v>0</v>
      </c>
      <c r="R304" s="55">
        <v>0</v>
      </c>
      <c r="S304" s="55">
        <v>0</v>
      </c>
      <c r="T304" s="55">
        <v>0</v>
      </c>
      <c r="U304" s="55">
        <v>0</v>
      </c>
      <c r="V304" s="55">
        <v>0</v>
      </c>
      <c r="W304" s="55">
        <v>0</v>
      </c>
      <c r="X304" s="55">
        <v>0</v>
      </c>
      <c r="Y304" s="55">
        <v>0</v>
      </c>
      <c r="Z304" s="55">
        <v>0</v>
      </c>
      <c r="AA304" s="55">
        <v>0</v>
      </c>
      <c r="AB304" s="55">
        <v>0</v>
      </c>
      <c r="AC304" s="55">
        <v>0</v>
      </c>
      <c r="AD304" s="55">
        <v>0</v>
      </c>
      <c r="AE304" s="55">
        <v>0</v>
      </c>
      <c r="AF304" s="55">
        <v>0</v>
      </c>
      <c r="AG304" s="55">
        <v>0</v>
      </c>
      <c r="AH304" s="55">
        <v>0</v>
      </c>
      <c r="BB304" s="24"/>
      <c r="BC304" s="24"/>
      <c r="BD304" s="24"/>
      <c r="BE304" s="24"/>
      <c r="BF304" s="24"/>
    </row>
    <row r="305" spans="2:34" ht="15" thickBot="1" x14ac:dyDescent="0.4">
      <c r="B305" s="14" t="s">
        <v>119</v>
      </c>
      <c r="C305" s="55">
        <v>0</v>
      </c>
      <c r="D305" s="55">
        <v>0</v>
      </c>
      <c r="E305" s="55">
        <v>0</v>
      </c>
      <c r="F305" s="55">
        <v>5.4320000000000097E-3</v>
      </c>
      <c r="G305" s="55">
        <v>1.2208E-2</v>
      </c>
      <c r="H305" s="55">
        <v>2.0327999999999999E-2</v>
      </c>
      <c r="I305" s="55">
        <v>2.9808000000000001E-2</v>
      </c>
      <c r="J305" s="55">
        <v>4.0620000000000003E-2</v>
      </c>
      <c r="K305" s="55">
        <v>5.28E-2</v>
      </c>
      <c r="L305" s="55">
        <v>6.6304000000000002E-2</v>
      </c>
      <c r="M305" s="55">
        <v>8.1184000000000006E-2</v>
      </c>
      <c r="N305" s="55">
        <v>9.7379999999999994E-2</v>
      </c>
      <c r="O305" s="55">
        <v>0.11491999999999999</v>
      </c>
      <c r="P305" s="55">
        <v>0.13384799999999999</v>
      </c>
      <c r="Q305" s="55">
        <v>0.15407999999999999</v>
      </c>
      <c r="R305" s="55">
        <v>0.175708</v>
      </c>
      <c r="S305" s="55">
        <v>0.198632</v>
      </c>
      <c r="T305" s="55">
        <v>0.22295999999999999</v>
      </c>
      <c r="U305" s="55">
        <v>0.24857599999999999</v>
      </c>
      <c r="V305" s="55">
        <v>0.27560400000000002</v>
      </c>
      <c r="W305" s="55">
        <v>0.30391200000000002</v>
      </c>
      <c r="X305" s="55">
        <v>0.33356400000000003</v>
      </c>
      <c r="Y305" s="55">
        <v>0.36464000000000002</v>
      </c>
      <c r="Z305" s="55">
        <v>0.396984</v>
      </c>
      <c r="AA305" s="55">
        <v>0.43075999999999998</v>
      </c>
      <c r="AB305" s="55">
        <v>0.46579599999999999</v>
      </c>
      <c r="AC305" s="55">
        <v>0.50227200000000005</v>
      </c>
      <c r="AD305" s="55">
        <v>0.54</v>
      </c>
      <c r="AE305" s="55">
        <v>0.54</v>
      </c>
      <c r="AF305" s="55">
        <v>0.54</v>
      </c>
      <c r="AG305" s="55">
        <v>0.54</v>
      </c>
      <c r="AH305" s="55">
        <v>0.54</v>
      </c>
    </row>
    <row r="306" spans="2:34" ht="15" thickBot="1" x14ac:dyDescent="0.4">
      <c r="B306" s="14" t="s">
        <v>120</v>
      </c>
      <c r="C306" s="55">
        <v>0.81479999999999997</v>
      </c>
      <c r="D306" s="55">
        <v>0.79790000000000005</v>
      </c>
      <c r="E306" s="55">
        <v>0.78110000000000002</v>
      </c>
      <c r="F306" s="55">
        <v>0.76429999999999998</v>
      </c>
      <c r="G306" s="55">
        <v>0.74739999999999995</v>
      </c>
      <c r="H306" s="55">
        <v>0.73060000000000003</v>
      </c>
      <c r="I306" s="55">
        <v>0.7137</v>
      </c>
      <c r="J306" s="55">
        <v>0.69689999999999996</v>
      </c>
      <c r="K306" s="55">
        <v>0.68</v>
      </c>
      <c r="L306" s="55">
        <v>0.66320000000000001</v>
      </c>
      <c r="M306" s="55">
        <v>0.64629999999999999</v>
      </c>
      <c r="N306" s="55">
        <v>0.62949999999999995</v>
      </c>
      <c r="O306" s="55">
        <v>0.61270000000000002</v>
      </c>
      <c r="P306" s="55">
        <v>0.5958</v>
      </c>
      <c r="Q306" s="55">
        <v>0.57899999999999996</v>
      </c>
      <c r="R306" s="55">
        <v>0.56210000000000004</v>
      </c>
      <c r="S306" s="55">
        <v>0.54530000000000001</v>
      </c>
      <c r="T306" s="55">
        <v>0.52839999999999998</v>
      </c>
      <c r="U306" s="55">
        <v>0.51160000000000005</v>
      </c>
      <c r="V306" s="55">
        <v>0.49480000000000002</v>
      </c>
      <c r="W306" s="55">
        <v>0.47789999999999999</v>
      </c>
      <c r="X306" s="55">
        <v>0.46110000000000001</v>
      </c>
      <c r="Y306" s="55">
        <v>0.44419999999999998</v>
      </c>
      <c r="Z306" s="55">
        <v>0.4274</v>
      </c>
      <c r="AA306" s="55">
        <v>0.41049999999999998</v>
      </c>
      <c r="AB306" s="55">
        <v>0.39369999999999999</v>
      </c>
      <c r="AC306" s="55">
        <v>0.37680000000000002</v>
      </c>
      <c r="AD306" s="55">
        <v>0.36</v>
      </c>
      <c r="AE306" s="55">
        <v>0.36</v>
      </c>
      <c r="AF306" s="55">
        <v>0.36</v>
      </c>
      <c r="AG306" s="55">
        <v>0.36</v>
      </c>
      <c r="AH306" s="55">
        <v>0.36</v>
      </c>
    </row>
    <row r="307" spans="2:34" ht="15" thickBot="1" x14ac:dyDescent="0.4">
      <c r="B307" s="14" t="s">
        <v>121</v>
      </c>
      <c r="C307" s="55">
        <v>8.5199999999999998E-2</v>
      </c>
      <c r="D307" s="55">
        <v>0.1021</v>
      </c>
      <c r="E307" s="55">
        <v>0.11890000000000001</v>
      </c>
      <c r="F307" s="55">
        <v>0.13036800000000001</v>
      </c>
      <c r="G307" s="55">
        <v>0.14039199999999999</v>
      </c>
      <c r="H307" s="55">
        <v>0.14907200000000001</v>
      </c>
      <c r="I307" s="55">
        <v>0.15649199999999999</v>
      </c>
      <c r="J307" s="55">
        <v>0.16248000000000001</v>
      </c>
      <c r="K307" s="55">
        <v>0.16719999999999999</v>
      </c>
      <c r="L307" s="55">
        <v>0.17049600000000001</v>
      </c>
      <c r="M307" s="55">
        <v>0.172516</v>
      </c>
      <c r="N307" s="55">
        <v>0.17312</v>
      </c>
      <c r="O307" s="55">
        <v>0.17238000000000001</v>
      </c>
      <c r="P307" s="55">
        <v>0.170352</v>
      </c>
      <c r="Q307" s="55">
        <v>0.16692000000000001</v>
      </c>
      <c r="R307" s="55">
        <v>0.162192</v>
      </c>
      <c r="S307" s="55">
        <v>0.15606800000000001</v>
      </c>
      <c r="T307" s="55">
        <v>0.14863999999999999</v>
      </c>
      <c r="U307" s="55">
        <v>0.139824</v>
      </c>
      <c r="V307" s="55">
        <v>0.12969600000000001</v>
      </c>
      <c r="W307" s="55">
        <v>0.118188</v>
      </c>
      <c r="X307" s="55">
        <v>0.105336</v>
      </c>
      <c r="Y307" s="55">
        <v>9.1160000000000005E-2</v>
      </c>
      <c r="Z307" s="55">
        <v>7.5616000000000003E-2</v>
      </c>
      <c r="AA307" s="55">
        <v>5.8740000000000001E-2</v>
      </c>
      <c r="AB307" s="55">
        <v>4.0503999999999998E-2</v>
      </c>
      <c r="AC307" s="55">
        <v>2.0927999999999999E-2</v>
      </c>
      <c r="AD307" s="55">
        <v>0</v>
      </c>
      <c r="AE307" s="55">
        <v>0</v>
      </c>
      <c r="AF307" s="55">
        <v>0</v>
      </c>
      <c r="AG307" s="55">
        <v>0</v>
      </c>
      <c r="AH307" s="55">
        <v>0</v>
      </c>
    </row>
    <row r="308" spans="2:34" ht="15" thickBot="1" x14ac:dyDescent="0.4">
      <c r="B308" s="14" t="s">
        <v>122</v>
      </c>
      <c r="C308" s="55">
        <v>0.1</v>
      </c>
      <c r="D308" s="55">
        <v>0.1</v>
      </c>
      <c r="E308" s="55">
        <v>0.1</v>
      </c>
      <c r="F308" s="55">
        <v>0.1</v>
      </c>
      <c r="G308" s="55">
        <v>0.1</v>
      </c>
      <c r="H308" s="55">
        <v>0.1</v>
      </c>
      <c r="I308" s="55">
        <v>0.1</v>
      </c>
      <c r="J308" s="55">
        <v>0.1</v>
      </c>
      <c r="K308" s="55">
        <v>0.1</v>
      </c>
      <c r="L308" s="55">
        <v>0.1</v>
      </c>
      <c r="M308" s="55">
        <v>0.1</v>
      </c>
      <c r="N308" s="55">
        <v>0.1</v>
      </c>
      <c r="O308" s="55">
        <v>0.1</v>
      </c>
      <c r="P308" s="55">
        <v>0.1</v>
      </c>
      <c r="Q308" s="55">
        <v>0.1</v>
      </c>
      <c r="R308" s="55">
        <v>0.1</v>
      </c>
      <c r="S308" s="55">
        <v>0.1</v>
      </c>
      <c r="T308" s="55">
        <v>0.1</v>
      </c>
      <c r="U308" s="55">
        <v>0.1</v>
      </c>
      <c r="V308" s="55">
        <v>0.1</v>
      </c>
      <c r="W308" s="55">
        <v>0.1</v>
      </c>
      <c r="X308" s="55">
        <v>0.1</v>
      </c>
      <c r="Y308" s="55">
        <v>0.1</v>
      </c>
      <c r="Z308" s="55">
        <v>0.1</v>
      </c>
      <c r="AA308" s="55">
        <v>0.1</v>
      </c>
      <c r="AB308" s="55">
        <v>0.1</v>
      </c>
      <c r="AC308" s="55">
        <v>0.1</v>
      </c>
      <c r="AD308" s="55">
        <v>0.1</v>
      </c>
      <c r="AE308" s="55">
        <v>0.1</v>
      </c>
      <c r="AF308" s="55">
        <v>0.1</v>
      </c>
      <c r="AG308" s="55">
        <v>0.1</v>
      </c>
      <c r="AH308" s="55">
        <v>0.1</v>
      </c>
    </row>
    <row r="309" spans="2:34" ht="15" thickBot="1" x14ac:dyDescent="0.4">
      <c r="B309" s="14" t="s">
        <v>123</v>
      </c>
      <c r="C309" s="55">
        <v>0</v>
      </c>
      <c r="D309" s="55">
        <v>0</v>
      </c>
      <c r="E309" s="55">
        <v>0</v>
      </c>
      <c r="F309" s="55">
        <v>0</v>
      </c>
      <c r="G309" s="55">
        <v>0</v>
      </c>
      <c r="H309" s="55">
        <v>0</v>
      </c>
      <c r="I309" s="55">
        <v>0</v>
      </c>
      <c r="J309" s="55">
        <v>0</v>
      </c>
      <c r="K309" s="55">
        <v>0</v>
      </c>
      <c r="L309" s="55">
        <v>0</v>
      </c>
      <c r="M309" s="55">
        <v>0</v>
      </c>
      <c r="N309" s="55">
        <v>0</v>
      </c>
      <c r="O309" s="55">
        <v>0</v>
      </c>
      <c r="P309" s="55">
        <v>0</v>
      </c>
      <c r="Q309" s="55">
        <v>0</v>
      </c>
      <c r="R309" s="55">
        <v>0</v>
      </c>
      <c r="S309" s="55">
        <v>0</v>
      </c>
      <c r="T309" s="55">
        <v>0</v>
      </c>
      <c r="U309" s="55">
        <v>0</v>
      </c>
      <c r="V309" s="55">
        <v>0</v>
      </c>
      <c r="W309" s="55">
        <v>0</v>
      </c>
      <c r="X309" s="55">
        <v>0</v>
      </c>
      <c r="Y309" s="55">
        <v>0</v>
      </c>
      <c r="Z309" s="55">
        <v>0</v>
      </c>
      <c r="AA309" s="55">
        <v>0</v>
      </c>
      <c r="AB309" s="55">
        <v>0</v>
      </c>
      <c r="AC309" s="55">
        <v>0</v>
      </c>
      <c r="AD309" s="55">
        <v>0</v>
      </c>
      <c r="AE309" s="55">
        <v>0</v>
      </c>
      <c r="AF309" s="55">
        <v>0</v>
      </c>
      <c r="AG309" s="55">
        <v>0</v>
      </c>
      <c r="AH309" s="55">
        <v>0</v>
      </c>
    </row>
    <row r="310" spans="2:34" ht="15" thickBot="1" x14ac:dyDescent="0.4">
      <c r="B310" s="14" t="s">
        <v>124</v>
      </c>
      <c r="C310" s="55">
        <v>0</v>
      </c>
      <c r="D310" s="55">
        <v>0</v>
      </c>
      <c r="E310" s="55">
        <v>0</v>
      </c>
      <c r="F310" s="55">
        <v>5.4320000000000097E-3</v>
      </c>
      <c r="G310" s="55">
        <v>1.2208E-2</v>
      </c>
      <c r="H310" s="55">
        <v>2.0327999999999999E-2</v>
      </c>
      <c r="I310" s="55">
        <v>2.9808000000000001E-2</v>
      </c>
      <c r="J310" s="55">
        <v>4.0620000000000003E-2</v>
      </c>
      <c r="K310" s="55">
        <v>5.28E-2</v>
      </c>
      <c r="L310" s="55">
        <v>6.6304000000000002E-2</v>
      </c>
      <c r="M310" s="55">
        <v>8.1184000000000006E-2</v>
      </c>
      <c r="N310" s="55">
        <v>9.7379999999999994E-2</v>
      </c>
      <c r="O310" s="55">
        <v>0.11491999999999999</v>
      </c>
      <c r="P310" s="55">
        <v>0.13384799999999999</v>
      </c>
      <c r="Q310" s="55">
        <v>0.15407999999999999</v>
      </c>
      <c r="R310" s="55">
        <v>0.175708</v>
      </c>
      <c r="S310" s="55">
        <v>0.198632</v>
      </c>
      <c r="T310" s="55">
        <v>0.22295999999999999</v>
      </c>
      <c r="U310" s="55">
        <v>0.24857599999999999</v>
      </c>
      <c r="V310" s="55">
        <v>0.27560400000000002</v>
      </c>
      <c r="W310" s="55">
        <v>0.30391200000000002</v>
      </c>
      <c r="X310" s="55">
        <v>0.33356400000000003</v>
      </c>
      <c r="Y310" s="55">
        <v>0.36464000000000002</v>
      </c>
      <c r="Z310" s="55">
        <v>0.396984</v>
      </c>
      <c r="AA310" s="55">
        <v>0.43075999999999998</v>
      </c>
      <c r="AB310" s="55">
        <v>0.46579599999999999</v>
      </c>
      <c r="AC310" s="55">
        <v>0.50227200000000005</v>
      </c>
      <c r="AD310" s="55">
        <v>0.54</v>
      </c>
      <c r="AE310" s="55">
        <v>0.54</v>
      </c>
      <c r="AF310" s="55">
        <v>0.54</v>
      </c>
      <c r="AG310" s="55">
        <v>0.54</v>
      </c>
      <c r="AH310" s="55">
        <v>0.54</v>
      </c>
    </row>
    <row r="311" spans="2:34" ht="15" thickBot="1" x14ac:dyDescent="0.4">
      <c r="B311" s="14" t="s">
        <v>125</v>
      </c>
      <c r="C311" s="55">
        <v>0.65620000000000001</v>
      </c>
      <c r="D311" s="55">
        <v>0.6431</v>
      </c>
      <c r="E311" s="55">
        <v>0.62990000000000002</v>
      </c>
      <c r="F311" s="55">
        <v>0.61680000000000001</v>
      </c>
      <c r="G311" s="55">
        <v>0.60360000000000003</v>
      </c>
      <c r="H311" s="55">
        <v>0.58050000000000002</v>
      </c>
      <c r="I311" s="55">
        <v>0.55249999999999999</v>
      </c>
      <c r="J311" s="55">
        <v>0.52459999999999996</v>
      </c>
      <c r="K311" s="55">
        <v>0.51</v>
      </c>
      <c r="L311" s="55">
        <v>0.49540000000000001</v>
      </c>
      <c r="M311" s="55">
        <v>0.48089999999999999</v>
      </c>
      <c r="N311" s="55">
        <v>0.46629999999999999</v>
      </c>
      <c r="O311" s="55">
        <v>0.45169999999999999</v>
      </c>
      <c r="P311" s="55">
        <v>0.43709999999999999</v>
      </c>
      <c r="Q311" s="55">
        <v>0.42249999999999999</v>
      </c>
      <c r="R311" s="55">
        <v>0.40799999999999997</v>
      </c>
      <c r="S311" s="55">
        <v>0.39340000000000003</v>
      </c>
      <c r="T311" s="55">
        <v>0.37880000000000003</v>
      </c>
      <c r="U311" s="55">
        <v>0.36420000000000002</v>
      </c>
      <c r="V311" s="55">
        <v>0.34960000000000002</v>
      </c>
      <c r="W311" s="55">
        <v>0.33500000000000002</v>
      </c>
      <c r="X311" s="55">
        <v>0.32050000000000001</v>
      </c>
      <c r="Y311" s="55">
        <v>0.30590000000000001</v>
      </c>
      <c r="Z311" s="55">
        <v>0.2913</v>
      </c>
      <c r="AA311" s="55">
        <v>0.2767</v>
      </c>
      <c r="AB311" s="55">
        <v>0.2621</v>
      </c>
      <c r="AC311" s="55">
        <v>0.24759999999999999</v>
      </c>
      <c r="AD311" s="55">
        <v>0.23300000000000001</v>
      </c>
      <c r="AE311" s="55">
        <v>0.23300000000000001</v>
      </c>
      <c r="AF311" s="55">
        <v>0.23300000000000001</v>
      </c>
      <c r="AG311" s="55">
        <v>0.23300000000000001</v>
      </c>
      <c r="AH311" s="55">
        <v>0.23300000000000001</v>
      </c>
    </row>
    <row r="312" spans="2:34" ht="15" thickBot="1" x14ac:dyDescent="0.4">
      <c r="B312" s="14" t="s">
        <v>126</v>
      </c>
      <c r="C312" s="55">
        <v>3.4000000000000002E-2</v>
      </c>
      <c r="D312" s="55">
        <v>4.0500000000000001E-2</v>
      </c>
      <c r="E312" s="55">
        <v>4.7100000000000003E-2</v>
      </c>
      <c r="F312" s="55">
        <v>5.1552000000000001E-2</v>
      </c>
      <c r="G312" s="55">
        <v>5.5475999999999998E-2</v>
      </c>
      <c r="H312" s="55">
        <v>5.8872000000000001E-2</v>
      </c>
      <c r="I312" s="55">
        <v>6.1740000000000003E-2</v>
      </c>
      <c r="J312" s="55">
        <v>6.4079999999999998E-2</v>
      </c>
      <c r="K312" s="55">
        <v>6.5892000000000006E-2</v>
      </c>
      <c r="L312" s="55">
        <v>6.7176E-2</v>
      </c>
      <c r="M312" s="55">
        <v>6.7932000000000006E-2</v>
      </c>
      <c r="N312" s="55">
        <v>6.8159999999999998E-2</v>
      </c>
      <c r="O312" s="55">
        <v>6.7799999999999999E-2</v>
      </c>
      <c r="P312" s="55">
        <v>6.6975999999999994E-2</v>
      </c>
      <c r="Q312" s="55">
        <v>6.5624000000000002E-2</v>
      </c>
      <c r="R312" s="55">
        <v>6.3743999999999995E-2</v>
      </c>
      <c r="S312" s="55">
        <v>6.1336000000000002E-2</v>
      </c>
      <c r="T312" s="55">
        <v>5.8400000000000001E-2</v>
      </c>
      <c r="U312" s="55">
        <v>5.4935999999999999E-2</v>
      </c>
      <c r="V312" s="55">
        <v>5.0944000000000003E-2</v>
      </c>
      <c r="W312" s="55">
        <v>4.6424E-2</v>
      </c>
      <c r="X312" s="55">
        <v>4.1376000000000003E-2</v>
      </c>
      <c r="Y312" s="55">
        <v>3.5799999999999998E-2</v>
      </c>
      <c r="Z312" s="55">
        <v>2.9680000000000002E-2</v>
      </c>
      <c r="AA312" s="55">
        <v>2.3052E-2</v>
      </c>
      <c r="AB312" s="55">
        <v>1.5896E-2</v>
      </c>
      <c r="AC312" s="55">
        <v>8.2120000000000005E-3</v>
      </c>
      <c r="AD312" s="55">
        <v>0</v>
      </c>
      <c r="AE312" s="55">
        <v>0</v>
      </c>
      <c r="AF312" s="55">
        <v>0</v>
      </c>
      <c r="AG312" s="55">
        <v>0</v>
      </c>
      <c r="AH312" s="55">
        <v>0</v>
      </c>
    </row>
    <row r="313" spans="2:34" ht="15" thickBot="1" x14ac:dyDescent="0.4">
      <c r="B313" s="14" t="s">
        <v>127</v>
      </c>
      <c r="C313" s="55">
        <v>0.1</v>
      </c>
      <c r="D313" s="55">
        <v>0.1</v>
      </c>
      <c r="E313" s="55">
        <v>0.1</v>
      </c>
      <c r="F313" s="55">
        <v>0.1</v>
      </c>
      <c r="G313" s="55">
        <v>0.1</v>
      </c>
      <c r="H313" s="55">
        <v>0.1</v>
      </c>
      <c r="I313" s="55">
        <v>0.1</v>
      </c>
      <c r="J313" s="55">
        <v>0.1</v>
      </c>
      <c r="K313" s="55">
        <v>0.1</v>
      </c>
      <c r="L313" s="55">
        <v>0.1</v>
      </c>
      <c r="M313" s="55">
        <v>0.1</v>
      </c>
      <c r="N313" s="55">
        <v>0.1</v>
      </c>
      <c r="O313" s="55">
        <v>0.1</v>
      </c>
      <c r="P313" s="55">
        <v>0.1</v>
      </c>
      <c r="Q313" s="55">
        <v>0.1</v>
      </c>
      <c r="R313" s="55">
        <v>0.1</v>
      </c>
      <c r="S313" s="55">
        <v>0.1</v>
      </c>
      <c r="T313" s="55">
        <v>0.1</v>
      </c>
      <c r="U313" s="55">
        <v>0.1</v>
      </c>
      <c r="V313" s="55">
        <v>0.1</v>
      </c>
      <c r="W313" s="55">
        <v>0.1</v>
      </c>
      <c r="X313" s="55">
        <v>0.1</v>
      </c>
      <c r="Y313" s="55">
        <v>0.1</v>
      </c>
      <c r="Z313" s="55">
        <v>0.1</v>
      </c>
      <c r="AA313" s="55">
        <v>0.1</v>
      </c>
      <c r="AB313" s="55">
        <v>0.1</v>
      </c>
      <c r="AC313" s="55">
        <v>0.1</v>
      </c>
      <c r="AD313" s="55">
        <v>0.1</v>
      </c>
      <c r="AE313" s="55">
        <v>0.1</v>
      </c>
      <c r="AF313" s="55">
        <v>0.1</v>
      </c>
      <c r="AG313" s="55">
        <v>0.1</v>
      </c>
      <c r="AH313" s="55">
        <v>0.1</v>
      </c>
    </row>
    <row r="314" spans="2:34" ht="15" thickBot="1" x14ac:dyDescent="0.4">
      <c r="B314" s="14" t="s">
        <v>128</v>
      </c>
      <c r="C314" s="55">
        <v>0.20979999999999999</v>
      </c>
      <c r="D314" s="55">
        <v>0.21640000000000001</v>
      </c>
      <c r="E314" s="55">
        <v>0.22289999999999999</v>
      </c>
      <c r="F314" s="55">
        <v>0.22950000000000001</v>
      </c>
      <c r="G314" s="55">
        <v>0.2361</v>
      </c>
      <c r="H314" s="55">
        <v>0.24260000000000001</v>
      </c>
      <c r="I314" s="55">
        <v>0.2492</v>
      </c>
      <c r="J314" s="55">
        <v>0.25580000000000003</v>
      </c>
      <c r="K314" s="55">
        <v>0.23655000000000001</v>
      </c>
      <c r="L314" s="55">
        <v>0.21798000000000001</v>
      </c>
      <c r="M314" s="55">
        <v>0.20008999999999999</v>
      </c>
      <c r="N314" s="55">
        <v>0.18287999999999999</v>
      </c>
      <c r="O314" s="55">
        <v>0.16635</v>
      </c>
      <c r="P314" s="55">
        <v>0.15049999999999999</v>
      </c>
      <c r="Q314" s="55">
        <v>0.13533000000000001</v>
      </c>
      <c r="R314" s="55">
        <v>0.12089999999999999</v>
      </c>
      <c r="S314" s="55">
        <v>0.107085</v>
      </c>
      <c r="T314" s="55">
        <v>9.3950000000000006E-2</v>
      </c>
      <c r="U314" s="55">
        <v>8.1494999999999998E-2</v>
      </c>
      <c r="V314" s="55">
        <v>6.9720000000000004E-2</v>
      </c>
      <c r="W314" s="55">
        <v>5.8624999999999997E-2</v>
      </c>
      <c r="X314" s="55">
        <v>4.8210000000000003E-2</v>
      </c>
      <c r="Y314" s="55">
        <v>3.8475000000000002E-2</v>
      </c>
      <c r="Z314" s="55">
        <v>2.9440000000000001E-2</v>
      </c>
      <c r="AA314" s="55">
        <v>2.1059999999999999E-2</v>
      </c>
      <c r="AB314" s="55">
        <v>1.336E-2</v>
      </c>
      <c r="AC314" s="55">
        <v>6.3400000000000001E-3</v>
      </c>
      <c r="AD314" s="55">
        <v>0</v>
      </c>
      <c r="AE314" s="55">
        <v>0</v>
      </c>
      <c r="AF314" s="55">
        <v>0</v>
      </c>
      <c r="AG314" s="55">
        <v>0</v>
      </c>
      <c r="AH314" s="55">
        <v>0</v>
      </c>
    </row>
    <row r="315" spans="2:34" ht="15" thickBot="1" x14ac:dyDescent="0.4">
      <c r="B315" s="14" t="s">
        <v>129</v>
      </c>
      <c r="C315" s="55">
        <v>0</v>
      </c>
      <c r="D315" s="55">
        <v>0</v>
      </c>
      <c r="E315" s="55">
        <v>0</v>
      </c>
      <c r="F315" s="55">
        <v>2.1480000000000002E-3</v>
      </c>
      <c r="G315" s="55">
        <v>4.8240000000000002E-3</v>
      </c>
      <c r="H315" s="55">
        <v>8.0280000000000004E-3</v>
      </c>
      <c r="I315" s="55">
        <v>1.176E-2</v>
      </c>
      <c r="J315" s="55">
        <v>1.602E-2</v>
      </c>
      <c r="K315" s="55">
        <v>3.3258000000000003E-2</v>
      </c>
      <c r="L315" s="55">
        <v>5.0344E-2</v>
      </c>
      <c r="M315" s="55">
        <v>6.7278000000000004E-2</v>
      </c>
      <c r="N315" s="55">
        <v>8.4059999999999996E-2</v>
      </c>
      <c r="O315" s="55">
        <v>0.10065</v>
      </c>
      <c r="P315" s="55">
        <v>0.11712400000000001</v>
      </c>
      <c r="Q315" s="55">
        <v>0.13344600000000001</v>
      </c>
      <c r="R315" s="55">
        <v>0.14965600000000001</v>
      </c>
      <c r="S315" s="55">
        <v>0.16567899999999999</v>
      </c>
      <c r="T315" s="55">
        <v>0.18154999999999999</v>
      </c>
      <c r="U315" s="55">
        <v>0.197269</v>
      </c>
      <c r="V315" s="55">
        <v>0.212836</v>
      </c>
      <c r="W315" s="55">
        <v>0.22825100000000001</v>
      </c>
      <c r="X315" s="55">
        <v>0.24351400000000001</v>
      </c>
      <c r="Y315" s="55">
        <v>0.25862499999999999</v>
      </c>
      <c r="Z315" s="55">
        <v>0.27357999999999999</v>
      </c>
      <c r="AA315" s="55">
        <v>0.28838799999999998</v>
      </c>
      <c r="AB315" s="55">
        <v>0.30304399999999998</v>
      </c>
      <c r="AC315" s="55">
        <v>0.317548</v>
      </c>
      <c r="AD315" s="55">
        <v>0.33189999999999997</v>
      </c>
      <c r="AE315" s="55">
        <v>0.33189999999999997</v>
      </c>
      <c r="AF315" s="55">
        <v>0.33189999999999997</v>
      </c>
      <c r="AG315" s="55">
        <v>0.33189999999999997</v>
      </c>
      <c r="AH315" s="55">
        <v>0.33189999999999997</v>
      </c>
    </row>
    <row r="316" spans="2:34" ht="15" thickBot="1" x14ac:dyDescent="0.4">
      <c r="B316" s="14" t="s">
        <v>130</v>
      </c>
      <c r="C316" s="55">
        <v>0</v>
      </c>
      <c r="D316" s="55">
        <v>0</v>
      </c>
      <c r="E316" s="55">
        <v>0</v>
      </c>
      <c r="F316" s="55">
        <v>0</v>
      </c>
      <c r="G316" s="55">
        <v>0</v>
      </c>
      <c r="H316" s="55">
        <v>5.0000000000000001E-3</v>
      </c>
      <c r="I316" s="55">
        <v>1.24E-2</v>
      </c>
      <c r="J316" s="55">
        <v>1.9800000000000002E-2</v>
      </c>
      <c r="K316" s="55">
        <v>2.7199999999999998E-2</v>
      </c>
      <c r="L316" s="55">
        <v>3.4599999999999999E-2</v>
      </c>
      <c r="M316" s="55">
        <v>4.19E-2</v>
      </c>
      <c r="N316" s="55">
        <v>4.9299999999999997E-2</v>
      </c>
      <c r="O316" s="55">
        <v>5.67E-2</v>
      </c>
      <c r="P316" s="55">
        <v>6.4100000000000004E-2</v>
      </c>
      <c r="Q316" s="55">
        <v>7.1499999999999994E-2</v>
      </c>
      <c r="R316" s="55">
        <v>7.8899999999999998E-2</v>
      </c>
      <c r="S316" s="55">
        <v>8.6300000000000002E-2</v>
      </c>
      <c r="T316" s="55">
        <v>9.3700000000000006E-2</v>
      </c>
      <c r="U316" s="55">
        <v>0.1011</v>
      </c>
      <c r="V316" s="55">
        <v>0.1084</v>
      </c>
      <c r="W316" s="55">
        <v>0.1158</v>
      </c>
      <c r="X316" s="55">
        <v>0.1232</v>
      </c>
      <c r="Y316" s="55">
        <v>0.13059999999999999</v>
      </c>
      <c r="Z316" s="55">
        <v>0.13800000000000001</v>
      </c>
      <c r="AA316" s="55">
        <v>0.1454</v>
      </c>
      <c r="AB316" s="55">
        <v>0.15279999999999999</v>
      </c>
      <c r="AC316" s="55">
        <v>0.16020000000000001</v>
      </c>
      <c r="AD316" s="55">
        <v>0.1676</v>
      </c>
      <c r="AE316" s="55">
        <v>0.1676</v>
      </c>
      <c r="AF316" s="55">
        <v>0.1676</v>
      </c>
      <c r="AG316" s="55">
        <v>0.1676</v>
      </c>
      <c r="AH316" s="55">
        <v>0.1676</v>
      </c>
    </row>
    <row r="317" spans="2:34" ht="15" thickBot="1" x14ac:dyDescent="0.4">
      <c r="B317" s="14" t="s">
        <v>131</v>
      </c>
      <c r="C317" s="55">
        <v>0</v>
      </c>
      <c r="D317" s="55">
        <v>0</v>
      </c>
      <c r="E317" s="55">
        <v>0</v>
      </c>
      <c r="F317" s="55">
        <v>0</v>
      </c>
      <c r="G317" s="55">
        <v>0</v>
      </c>
      <c r="H317" s="55">
        <v>5.0000000000000001E-3</v>
      </c>
      <c r="I317" s="55">
        <v>1.24E-2</v>
      </c>
      <c r="J317" s="55">
        <v>1.9800000000000002E-2</v>
      </c>
      <c r="K317" s="55">
        <v>2.7199999999999998E-2</v>
      </c>
      <c r="L317" s="55">
        <v>3.4599999999999999E-2</v>
      </c>
      <c r="M317" s="55">
        <v>4.19E-2</v>
      </c>
      <c r="N317" s="55">
        <v>4.9299999999999997E-2</v>
      </c>
      <c r="O317" s="55">
        <v>5.67E-2</v>
      </c>
      <c r="P317" s="55">
        <v>6.4100000000000004E-2</v>
      </c>
      <c r="Q317" s="55">
        <v>7.1499999999999994E-2</v>
      </c>
      <c r="R317" s="55">
        <v>7.8899999999999998E-2</v>
      </c>
      <c r="S317" s="55">
        <v>8.6300000000000002E-2</v>
      </c>
      <c r="T317" s="55">
        <v>9.3700000000000006E-2</v>
      </c>
      <c r="U317" s="55">
        <v>0.1011</v>
      </c>
      <c r="V317" s="55">
        <v>0.1084</v>
      </c>
      <c r="W317" s="55">
        <v>0.1158</v>
      </c>
      <c r="X317" s="55">
        <v>0.1232</v>
      </c>
      <c r="Y317" s="55">
        <v>0.13059999999999999</v>
      </c>
      <c r="Z317" s="55">
        <v>0.13800000000000001</v>
      </c>
      <c r="AA317" s="55">
        <v>0.1454</v>
      </c>
      <c r="AB317" s="55">
        <v>0.15279999999999999</v>
      </c>
      <c r="AC317" s="55">
        <v>0.16020000000000001</v>
      </c>
      <c r="AD317" s="55">
        <v>0.1676</v>
      </c>
      <c r="AE317" s="55">
        <v>0.1676</v>
      </c>
      <c r="AF317" s="55">
        <v>0.1676</v>
      </c>
      <c r="AG317" s="55">
        <v>0.1676</v>
      </c>
      <c r="AH317" s="55">
        <v>0.1676</v>
      </c>
    </row>
    <row r="350" spans="54:58" ht="12.5" x14ac:dyDescent="0.25">
      <c r="BB350" s="24"/>
      <c r="BC350" s="24"/>
      <c r="BD350" s="24"/>
      <c r="BE350" s="24"/>
      <c r="BF350" s="24"/>
    </row>
    <row r="351" spans="54:58" ht="12.5" x14ac:dyDescent="0.25">
      <c r="BB351" s="24"/>
      <c r="BC351" s="24"/>
      <c r="BD351" s="24"/>
      <c r="BE351" s="24"/>
      <c r="BF351" s="24"/>
    </row>
    <row r="352" spans="54:58" ht="12.5" x14ac:dyDescent="0.25">
      <c r="BB352" s="24"/>
      <c r="BC352" s="24"/>
      <c r="BD352" s="24"/>
      <c r="BE352" s="24"/>
      <c r="BF352" s="24"/>
    </row>
    <row r="353" spans="54:58" ht="12.5" x14ac:dyDescent="0.25">
      <c r="BB353" s="24"/>
      <c r="BC353" s="24"/>
      <c r="BD353" s="24"/>
      <c r="BE353" s="24"/>
      <c r="BF353" s="24"/>
    </row>
    <row r="399" spans="54:58" ht="12.5" x14ac:dyDescent="0.25">
      <c r="BB399" s="24"/>
      <c r="BC399" s="24"/>
      <c r="BD399" s="24"/>
      <c r="BE399" s="24"/>
      <c r="BF399" s="24"/>
    </row>
    <row r="400" spans="54:58" ht="12.5" x14ac:dyDescent="0.25">
      <c r="BB400" s="24"/>
      <c r="BC400" s="24"/>
      <c r="BD400" s="24"/>
      <c r="BE400" s="24"/>
      <c r="BF400" s="24"/>
    </row>
    <row r="401" spans="54:58" ht="12.5" x14ac:dyDescent="0.25">
      <c r="BB401" s="24"/>
      <c r="BC401" s="24"/>
      <c r="BD401" s="24"/>
      <c r="BE401" s="24"/>
      <c r="BF401" s="24"/>
    </row>
    <row r="402" spans="54:58" ht="12.5" x14ac:dyDescent="0.25">
      <c r="BB402" s="24"/>
      <c r="BC402" s="24"/>
      <c r="BD402" s="24"/>
      <c r="BE402" s="24"/>
      <c r="BF402" s="24"/>
    </row>
    <row r="410" spans="54:58" ht="15" customHeight="1" x14ac:dyDescent="0.25"/>
  </sheetData>
  <pageMargins left="0.7" right="0.7" top="0.75" bottom="0.75" header="0.3" footer="0.3"/>
  <pageSetup paperSize="9" scale="46" orientation="landscape" verticalDpi="9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ACC092-42AF-4750-9609-46E67F4D9737}">
  <sheetPr>
    <tabColor theme="5" tint="0.749992370372631"/>
  </sheetPr>
  <dimension ref="A1:BB241"/>
  <sheetViews>
    <sheetView zoomScale="98" zoomScaleNormal="98" workbookViewId="0"/>
  </sheetViews>
  <sheetFormatPr defaultColWidth="8.75" defaultRowHeight="16.5" customHeight="1" thickBottom="1" x14ac:dyDescent="0.35"/>
  <cols>
    <col min="1" max="1" width="3.25" style="37" customWidth="1"/>
    <col min="2" max="2" width="25.08203125" style="31" customWidth="1"/>
    <col min="3" max="16384" width="8.75" style="31"/>
  </cols>
  <sheetData>
    <row r="1" spans="1:54" s="4" customFormat="1" ht="14" x14ac:dyDescent="0.3">
      <c r="A1" s="1"/>
      <c r="B1" s="2"/>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row>
    <row r="2" spans="1:54" s="4" customFormat="1" ht="19" x14ac:dyDescent="0.4">
      <c r="A2" s="3"/>
      <c r="B2" s="5" t="s">
        <v>132</v>
      </c>
      <c r="C2" s="6"/>
      <c r="D2" s="6"/>
      <c r="E2" s="6"/>
      <c r="F2" s="6"/>
      <c r="G2" s="6"/>
      <c r="H2" s="6"/>
      <c r="I2" s="6"/>
      <c r="J2" s="6"/>
      <c r="K2" s="6"/>
      <c r="L2" s="6"/>
      <c r="M2" s="6"/>
      <c r="N2" s="6"/>
      <c r="O2" s="6"/>
      <c r="P2" s="6"/>
      <c r="Q2" s="6"/>
      <c r="R2" s="6"/>
      <c r="S2" s="6"/>
      <c r="T2" s="3"/>
      <c r="U2" s="7" t="s">
        <v>56</v>
      </c>
      <c r="V2" s="8" t="s">
        <v>57</v>
      </c>
      <c r="W2" s="3"/>
      <c r="X2" s="3"/>
      <c r="Y2" s="3"/>
      <c r="Z2" s="3"/>
      <c r="AA2" s="3"/>
      <c r="AB2" s="3"/>
      <c r="AC2" s="3"/>
      <c r="AD2" s="3"/>
      <c r="AE2" s="3"/>
      <c r="AF2" s="3"/>
      <c r="AG2" s="3"/>
      <c r="AH2" s="3"/>
      <c r="AI2" s="3"/>
    </row>
    <row r="3" spans="1:54" s="4" customFormat="1" ht="15.5" x14ac:dyDescent="0.35">
      <c r="A3" s="3"/>
      <c r="B3" s="9" t="s">
        <v>133</v>
      </c>
      <c r="C3" s="3"/>
      <c r="D3" s="3"/>
      <c r="E3" s="3"/>
      <c r="F3" s="3"/>
      <c r="G3" s="3"/>
      <c r="H3" s="3"/>
      <c r="I3" s="3"/>
      <c r="J3" s="3"/>
      <c r="K3" s="3"/>
      <c r="L3" s="3"/>
      <c r="M3" s="3"/>
      <c r="N3" s="3"/>
      <c r="O3" s="3"/>
      <c r="P3" s="3"/>
      <c r="Q3" s="10"/>
      <c r="R3" s="3"/>
      <c r="S3" s="3"/>
      <c r="T3" s="3"/>
      <c r="U3" s="3"/>
      <c r="V3" s="3"/>
      <c r="W3" s="3"/>
      <c r="X3" s="3"/>
      <c r="Y3" s="3"/>
      <c r="Z3" s="3"/>
      <c r="AA3" s="3"/>
      <c r="AB3" s="3"/>
      <c r="AC3" s="3"/>
      <c r="AD3" s="3"/>
      <c r="AE3" s="3"/>
      <c r="AF3" s="3"/>
      <c r="AG3" s="3"/>
      <c r="AH3" s="3"/>
      <c r="AI3" s="3"/>
    </row>
    <row r="4" spans="1:54" s="4" customFormat="1" ht="12.5" x14ac:dyDescent="0.25">
      <c r="A4" s="15"/>
      <c r="B4" s="3"/>
      <c r="C4" s="3"/>
      <c r="D4" s="3"/>
      <c r="E4" s="3"/>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row>
    <row r="5" spans="1:54" ht="20" x14ac:dyDescent="0.4">
      <c r="A5" s="35"/>
      <c r="B5" s="34" t="s">
        <v>59</v>
      </c>
      <c r="C5" s="34"/>
      <c r="D5" s="34"/>
      <c r="E5" s="34"/>
      <c r="F5" s="34"/>
      <c r="G5" s="34"/>
      <c r="H5" s="34"/>
      <c r="I5" s="34"/>
      <c r="J5" s="34"/>
      <c r="K5" s="34"/>
      <c r="L5" s="34"/>
      <c r="M5" s="34"/>
      <c r="N5" s="34"/>
      <c r="O5" s="34"/>
      <c r="P5" s="34"/>
      <c r="Q5" s="34"/>
      <c r="R5" s="34"/>
      <c r="S5" s="34"/>
      <c r="T5" s="34"/>
      <c r="U5" s="34"/>
      <c r="V5" s="34"/>
      <c r="W5" s="34"/>
      <c r="X5" s="34"/>
      <c r="Y5" s="34"/>
      <c r="Z5" s="34"/>
      <c r="AA5" s="34"/>
      <c r="AB5" s="34"/>
      <c r="AC5" s="34"/>
      <c r="AD5" s="34"/>
      <c r="AE5" s="34"/>
      <c r="AF5" s="34"/>
      <c r="AG5" s="34"/>
      <c r="AH5" s="34"/>
      <c r="AI5" s="34"/>
      <c r="AJ5" s="45"/>
      <c r="AK5" s="45"/>
      <c r="AL5" s="45"/>
      <c r="AM5" s="45"/>
      <c r="AN5" s="45"/>
      <c r="AO5" s="45"/>
      <c r="AP5" s="45"/>
      <c r="AQ5" s="45"/>
      <c r="AR5" s="45"/>
      <c r="AS5" s="45"/>
      <c r="AT5" s="45"/>
      <c r="AU5" s="45"/>
      <c r="AV5" s="45"/>
      <c r="AW5" s="45"/>
      <c r="AX5" s="45"/>
      <c r="AY5" s="45"/>
      <c r="AZ5" s="45"/>
      <c r="BA5" s="45"/>
      <c r="BB5" s="45"/>
    </row>
    <row r="6" spans="1:54" ht="20" x14ac:dyDescent="0.4">
      <c r="A6" s="35"/>
      <c r="B6" s="11" t="s">
        <v>60</v>
      </c>
      <c r="C6" s="34"/>
      <c r="D6" s="34"/>
      <c r="E6" s="34"/>
      <c r="F6" s="34"/>
      <c r="G6" s="34"/>
      <c r="H6" s="34"/>
      <c r="I6" s="34"/>
      <c r="J6" s="34"/>
      <c r="K6" s="34"/>
      <c r="L6" s="34"/>
      <c r="M6" s="34"/>
      <c r="N6" s="34"/>
      <c r="O6" s="34"/>
      <c r="P6" s="34"/>
      <c r="Q6" s="34"/>
      <c r="R6" s="34"/>
      <c r="S6" s="34"/>
      <c r="T6" s="34"/>
      <c r="U6" s="34"/>
      <c r="V6" s="34"/>
      <c r="W6" s="34"/>
      <c r="X6" s="34"/>
      <c r="Y6" s="34"/>
      <c r="Z6" s="34"/>
      <c r="AA6" s="34"/>
      <c r="AB6" s="34"/>
      <c r="AC6" s="34"/>
      <c r="AD6" s="34"/>
      <c r="AE6" s="34"/>
      <c r="AF6" s="34"/>
      <c r="AG6" s="34"/>
      <c r="AH6" s="34"/>
      <c r="AI6" s="34"/>
      <c r="AJ6" s="45"/>
      <c r="AK6" s="45"/>
      <c r="AL6" s="45"/>
      <c r="AM6" s="45"/>
      <c r="AN6" s="45"/>
      <c r="AO6" s="45"/>
      <c r="AP6" s="45"/>
      <c r="AQ6" s="45"/>
      <c r="AR6" s="45"/>
      <c r="AS6" s="45"/>
      <c r="AT6" s="45"/>
      <c r="AU6" s="45"/>
      <c r="AV6" s="45"/>
      <c r="AW6" s="45"/>
      <c r="AX6" s="45"/>
      <c r="AY6" s="45"/>
      <c r="AZ6" s="45"/>
      <c r="BA6" s="45"/>
      <c r="BB6" s="45"/>
    </row>
    <row r="7" spans="1:54" ht="20" x14ac:dyDescent="0.4">
      <c r="A7" s="35"/>
      <c r="B7" s="12" t="s">
        <v>61</v>
      </c>
      <c r="C7" s="13" t="s">
        <v>62</v>
      </c>
      <c r="D7" s="13" t="s">
        <v>63</v>
      </c>
      <c r="E7" s="13" t="s">
        <v>64</v>
      </c>
      <c r="F7" s="13" t="s">
        <v>65</v>
      </c>
      <c r="G7" s="13" t="s">
        <v>66</v>
      </c>
      <c r="H7" s="13" t="s">
        <v>67</v>
      </c>
      <c r="I7" s="13" t="s">
        <v>68</v>
      </c>
      <c r="J7" s="13" t="s">
        <v>69</v>
      </c>
      <c r="K7" s="13" t="s">
        <v>70</v>
      </c>
      <c r="L7" s="13" t="s">
        <v>71</v>
      </c>
      <c r="M7" s="13" t="s">
        <v>72</v>
      </c>
      <c r="N7" s="13" t="s">
        <v>73</v>
      </c>
      <c r="O7" s="13" t="s">
        <v>74</v>
      </c>
      <c r="P7" s="13" t="s">
        <v>75</v>
      </c>
      <c r="Q7" s="13" t="s">
        <v>76</v>
      </c>
      <c r="R7" s="13" t="s">
        <v>77</v>
      </c>
      <c r="S7" s="13" t="s">
        <v>78</v>
      </c>
      <c r="T7" s="13" t="s">
        <v>79</v>
      </c>
      <c r="U7" s="13" t="s">
        <v>80</v>
      </c>
      <c r="V7" s="13" t="s">
        <v>81</v>
      </c>
      <c r="W7" s="13" t="s">
        <v>82</v>
      </c>
      <c r="X7" s="13" t="s">
        <v>83</v>
      </c>
      <c r="Y7" s="13" t="s">
        <v>84</v>
      </c>
      <c r="Z7" s="13" t="s">
        <v>85</v>
      </c>
      <c r="AA7" s="13" t="s">
        <v>86</v>
      </c>
      <c r="AB7" s="13" t="s">
        <v>87</v>
      </c>
      <c r="AC7" s="13" t="s">
        <v>88</v>
      </c>
      <c r="AD7" s="13" t="s">
        <v>89</v>
      </c>
      <c r="AE7" s="13" t="s">
        <v>90</v>
      </c>
      <c r="AF7" s="13" t="s">
        <v>91</v>
      </c>
      <c r="AG7" s="13" t="s">
        <v>92</v>
      </c>
      <c r="AH7" s="13" t="s">
        <v>93</v>
      </c>
      <c r="AI7" s="34"/>
    </row>
    <row r="8" spans="1:54" ht="20" x14ac:dyDescent="0.4">
      <c r="A8" s="35"/>
      <c r="B8" s="14" t="s">
        <v>94</v>
      </c>
      <c r="C8" s="33">
        <v>0</v>
      </c>
      <c r="D8" s="33">
        <v>0</v>
      </c>
      <c r="E8" s="33">
        <v>0</v>
      </c>
      <c r="F8" s="33">
        <v>0</v>
      </c>
      <c r="G8" s="33">
        <v>0</v>
      </c>
      <c r="H8" s="33">
        <v>0</v>
      </c>
      <c r="I8" s="33">
        <v>1</v>
      </c>
      <c r="J8" s="33">
        <v>4</v>
      </c>
      <c r="K8" s="33">
        <v>10</v>
      </c>
      <c r="L8" s="33">
        <v>20</v>
      </c>
      <c r="M8" s="33">
        <v>34</v>
      </c>
      <c r="N8" s="33">
        <v>50</v>
      </c>
      <c r="O8" s="33">
        <v>69</v>
      </c>
      <c r="P8" s="33">
        <v>92</v>
      </c>
      <c r="Q8" s="33">
        <v>116</v>
      </c>
      <c r="R8" s="33">
        <v>143</v>
      </c>
      <c r="S8" s="33">
        <v>172</v>
      </c>
      <c r="T8" s="33">
        <v>203</v>
      </c>
      <c r="U8" s="33">
        <v>234</v>
      </c>
      <c r="V8" s="33">
        <v>268</v>
      </c>
      <c r="W8" s="33">
        <v>303</v>
      </c>
      <c r="X8" s="33">
        <v>340</v>
      </c>
      <c r="Y8" s="33">
        <v>376</v>
      </c>
      <c r="Z8" s="33">
        <v>415</v>
      </c>
      <c r="AA8" s="33">
        <v>454</v>
      </c>
      <c r="AB8" s="33">
        <v>495</v>
      </c>
      <c r="AC8" s="33">
        <v>535</v>
      </c>
      <c r="AD8" s="33">
        <v>576</v>
      </c>
      <c r="AE8" s="33">
        <v>616</v>
      </c>
      <c r="AF8" s="33">
        <v>654</v>
      </c>
      <c r="AG8" s="33">
        <v>684</v>
      </c>
      <c r="AH8" s="33">
        <v>713</v>
      </c>
      <c r="AI8" s="34"/>
    </row>
    <row r="9" spans="1:54" ht="20" x14ac:dyDescent="0.4">
      <c r="A9" s="35"/>
      <c r="B9" s="14" t="s">
        <v>95</v>
      </c>
      <c r="C9" s="32">
        <v>2</v>
      </c>
      <c r="D9" s="32">
        <v>3</v>
      </c>
      <c r="E9" s="32">
        <v>5</v>
      </c>
      <c r="F9" s="32">
        <v>11</v>
      </c>
      <c r="G9" s="32">
        <v>21</v>
      </c>
      <c r="H9" s="32">
        <v>34</v>
      </c>
      <c r="I9" s="32">
        <v>51</v>
      </c>
      <c r="J9" s="32">
        <v>72</v>
      </c>
      <c r="K9" s="32">
        <v>92</v>
      </c>
      <c r="L9" s="32">
        <v>114</v>
      </c>
      <c r="M9" s="32">
        <v>135</v>
      </c>
      <c r="N9" s="32">
        <v>157</v>
      </c>
      <c r="O9" s="32">
        <v>180</v>
      </c>
      <c r="P9" s="32">
        <v>204</v>
      </c>
      <c r="Q9" s="32">
        <v>226</v>
      </c>
      <c r="R9" s="32">
        <v>249</v>
      </c>
      <c r="S9" s="32">
        <v>273</v>
      </c>
      <c r="T9" s="32">
        <v>296</v>
      </c>
      <c r="U9" s="32">
        <v>319</v>
      </c>
      <c r="V9" s="32">
        <v>342</v>
      </c>
      <c r="W9" s="32">
        <v>365</v>
      </c>
      <c r="X9" s="32">
        <v>389</v>
      </c>
      <c r="Y9" s="32">
        <v>411</v>
      </c>
      <c r="Z9" s="32">
        <v>433</v>
      </c>
      <c r="AA9" s="32">
        <v>456</v>
      </c>
      <c r="AB9" s="32">
        <v>479</v>
      </c>
      <c r="AC9" s="32">
        <v>499</v>
      </c>
      <c r="AD9" s="32">
        <v>519</v>
      </c>
      <c r="AE9" s="32">
        <v>538</v>
      </c>
      <c r="AF9" s="32">
        <v>556</v>
      </c>
      <c r="AG9" s="32">
        <v>570</v>
      </c>
      <c r="AH9" s="32">
        <v>583</v>
      </c>
      <c r="AI9" s="34"/>
    </row>
    <row r="10" spans="1:54" ht="20" x14ac:dyDescent="0.4">
      <c r="A10" s="35"/>
      <c r="B10" s="14" t="s">
        <v>96</v>
      </c>
      <c r="C10" s="33">
        <v>0</v>
      </c>
      <c r="D10" s="33">
        <v>1</v>
      </c>
      <c r="E10" s="33">
        <v>5</v>
      </c>
      <c r="F10" s="33">
        <v>32</v>
      </c>
      <c r="G10" s="33">
        <v>75</v>
      </c>
      <c r="H10" s="33">
        <v>127</v>
      </c>
      <c r="I10" s="33">
        <v>194</v>
      </c>
      <c r="J10" s="33">
        <v>273</v>
      </c>
      <c r="K10" s="33">
        <v>360</v>
      </c>
      <c r="L10" s="33">
        <v>456</v>
      </c>
      <c r="M10" s="33">
        <v>558</v>
      </c>
      <c r="N10" s="33">
        <v>669</v>
      </c>
      <c r="O10" s="33">
        <v>786</v>
      </c>
      <c r="P10" s="33">
        <v>915</v>
      </c>
      <c r="Q10" s="33">
        <v>1044</v>
      </c>
      <c r="R10" s="33">
        <v>1179</v>
      </c>
      <c r="S10" s="33">
        <v>1318</v>
      </c>
      <c r="T10" s="33">
        <v>1464</v>
      </c>
      <c r="U10" s="33">
        <v>1606</v>
      </c>
      <c r="V10" s="33">
        <v>1753</v>
      </c>
      <c r="W10" s="33">
        <v>1904</v>
      </c>
      <c r="X10" s="33">
        <v>2062</v>
      </c>
      <c r="Y10" s="33">
        <v>2212</v>
      </c>
      <c r="Z10" s="33">
        <v>2370</v>
      </c>
      <c r="AA10" s="33">
        <v>2527</v>
      </c>
      <c r="AB10" s="33">
        <v>2689</v>
      </c>
      <c r="AC10" s="33">
        <v>2837</v>
      </c>
      <c r="AD10" s="33">
        <v>2991</v>
      </c>
      <c r="AE10" s="33">
        <v>3136</v>
      </c>
      <c r="AF10" s="33">
        <v>3277</v>
      </c>
      <c r="AG10" s="33">
        <v>3383</v>
      </c>
      <c r="AH10" s="33">
        <v>3487</v>
      </c>
      <c r="AI10" s="34"/>
    </row>
    <row r="11" spans="1:54" ht="20" x14ac:dyDescent="0.4">
      <c r="A11" s="35"/>
      <c r="B11" s="14" t="s">
        <v>97</v>
      </c>
      <c r="C11" s="32">
        <v>17</v>
      </c>
      <c r="D11" s="32">
        <v>28</v>
      </c>
      <c r="E11" s="32">
        <v>46</v>
      </c>
      <c r="F11" s="32">
        <v>84</v>
      </c>
      <c r="G11" s="32">
        <v>145</v>
      </c>
      <c r="H11" s="32">
        <v>233</v>
      </c>
      <c r="I11" s="32">
        <v>346</v>
      </c>
      <c r="J11" s="32">
        <v>478</v>
      </c>
      <c r="K11" s="32">
        <v>626</v>
      </c>
      <c r="L11" s="32">
        <v>791</v>
      </c>
      <c r="M11" s="32">
        <v>965</v>
      </c>
      <c r="N11" s="32">
        <v>1154</v>
      </c>
      <c r="O11" s="32">
        <v>1356</v>
      </c>
      <c r="P11" s="32">
        <v>1578</v>
      </c>
      <c r="Q11" s="32">
        <v>1800</v>
      </c>
      <c r="R11" s="32">
        <v>2033</v>
      </c>
      <c r="S11" s="32">
        <v>2273</v>
      </c>
      <c r="T11" s="32">
        <v>2527</v>
      </c>
      <c r="U11" s="32">
        <v>2772</v>
      </c>
      <c r="V11" s="32">
        <v>3028</v>
      </c>
      <c r="W11" s="32">
        <v>3289</v>
      </c>
      <c r="X11" s="32">
        <v>3564</v>
      </c>
      <c r="Y11" s="32">
        <v>3823</v>
      </c>
      <c r="Z11" s="32">
        <v>4097</v>
      </c>
      <c r="AA11" s="32">
        <v>4370</v>
      </c>
      <c r="AB11" s="32">
        <v>4653</v>
      </c>
      <c r="AC11" s="32">
        <v>4912</v>
      </c>
      <c r="AD11" s="32">
        <v>5182</v>
      </c>
      <c r="AE11" s="32">
        <v>5435</v>
      </c>
      <c r="AF11" s="32">
        <v>5682</v>
      </c>
      <c r="AG11" s="32">
        <v>5866</v>
      </c>
      <c r="AH11" s="32">
        <v>6050</v>
      </c>
      <c r="AI11" s="34"/>
    </row>
    <row r="12" spans="1:54" ht="20" x14ac:dyDescent="0.4">
      <c r="A12" s="35"/>
      <c r="B12" s="14" t="s">
        <v>98</v>
      </c>
      <c r="C12" s="33">
        <v>1</v>
      </c>
      <c r="D12" s="33">
        <v>2</v>
      </c>
      <c r="E12" s="33">
        <v>3</v>
      </c>
      <c r="F12" s="33">
        <v>7</v>
      </c>
      <c r="G12" s="33">
        <v>12</v>
      </c>
      <c r="H12" s="33">
        <v>19</v>
      </c>
      <c r="I12" s="33">
        <v>28</v>
      </c>
      <c r="J12" s="33">
        <v>39</v>
      </c>
      <c r="K12" s="33">
        <v>51</v>
      </c>
      <c r="L12" s="33">
        <v>64</v>
      </c>
      <c r="M12" s="33">
        <v>78</v>
      </c>
      <c r="N12" s="33">
        <v>93</v>
      </c>
      <c r="O12" s="33">
        <v>109</v>
      </c>
      <c r="P12" s="33">
        <v>127</v>
      </c>
      <c r="Q12" s="33">
        <v>145</v>
      </c>
      <c r="R12" s="33">
        <v>163</v>
      </c>
      <c r="S12" s="33">
        <v>182</v>
      </c>
      <c r="T12" s="33">
        <v>203</v>
      </c>
      <c r="U12" s="33">
        <v>222</v>
      </c>
      <c r="V12" s="33">
        <v>242</v>
      </c>
      <c r="W12" s="33">
        <v>263</v>
      </c>
      <c r="X12" s="33">
        <v>285</v>
      </c>
      <c r="Y12" s="33">
        <v>306</v>
      </c>
      <c r="Z12" s="33">
        <v>327</v>
      </c>
      <c r="AA12" s="33">
        <v>349</v>
      </c>
      <c r="AB12" s="33">
        <v>371</v>
      </c>
      <c r="AC12" s="33">
        <v>392</v>
      </c>
      <c r="AD12" s="33">
        <v>413</v>
      </c>
      <c r="AE12" s="33">
        <v>433</v>
      </c>
      <c r="AF12" s="33">
        <v>452</v>
      </c>
      <c r="AG12" s="33">
        <v>467</v>
      </c>
      <c r="AH12" s="33">
        <v>481</v>
      </c>
      <c r="AI12" s="34"/>
    </row>
    <row r="13" spans="1:54" ht="20" x14ac:dyDescent="0.4">
      <c r="A13" s="35"/>
      <c r="B13" s="14" t="s">
        <v>99</v>
      </c>
      <c r="C13" s="32">
        <v>29</v>
      </c>
      <c r="D13" s="32">
        <v>42</v>
      </c>
      <c r="E13" s="32">
        <v>54</v>
      </c>
      <c r="F13" s="32">
        <v>72</v>
      </c>
      <c r="G13" s="32">
        <v>103</v>
      </c>
      <c r="H13" s="32">
        <v>153</v>
      </c>
      <c r="I13" s="32">
        <v>217</v>
      </c>
      <c r="J13" s="32">
        <v>292</v>
      </c>
      <c r="K13" s="32">
        <v>376</v>
      </c>
      <c r="L13" s="32">
        <v>469</v>
      </c>
      <c r="M13" s="32">
        <v>568</v>
      </c>
      <c r="N13" s="32">
        <v>676</v>
      </c>
      <c r="O13" s="32">
        <v>790</v>
      </c>
      <c r="P13" s="32">
        <v>916</v>
      </c>
      <c r="Q13" s="32">
        <v>1043</v>
      </c>
      <c r="R13" s="32">
        <v>1176</v>
      </c>
      <c r="S13" s="32">
        <v>1312</v>
      </c>
      <c r="T13" s="32">
        <v>1457</v>
      </c>
      <c r="U13" s="32">
        <v>1597</v>
      </c>
      <c r="V13" s="32">
        <v>1743</v>
      </c>
      <c r="W13" s="32">
        <v>1892</v>
      </c>
      <c r="X13" s="32">
        <v>2049</v>
      </c>
      <c r="Y13" s="32">
        <v>2196</v>
      </c>
      <c r="Z13" s="32">
        <v>2350</v>
      </c>
      <c r="AA13" s="32">
        <v>2506</v>
      </c>
      <c r="AB13" s="32">
        <v>2668</v>
      </c>
      <c r="AC13" s="32">
        <v>2816</v>
      </c>
      <c r="AD13" s="32">
        <v>2970</v>
      </c>
      <c r="AE13" s="32">
        <v>3115</v>
      </c>
      <c r="AF13" s="32">
        <v>3257</v>
      </c>
      <c r="AG13" s="32">
        <v>3362</v>
      </c>
      <c r="AH13" s="32">
        <v>3467</v>
      </c>
      <c r="AI13" s="34"/>
    </row>
    <row r="14" spans="1:54" ht="20" x14ac:dyDescent="0.4">
      <c r="A14" s="35"/>
      <c r="B14" s="14" t="s">
        <v>100</v>
      </c>
      <c r="C14" s="33">
        <v>1</v>
      </c>
      <c r="D14" s="33">
        <v>1</v>
      </c>
      <c r="E14" s="33">
        <v>1</v>
      </c>
      <c r="F14" s="33">
        <v>1</v>
      </c>
      <c r="G14" s="33">
        <v>2</v>
      </c>
      <c r="H14" s="33">
        <v>2</v>
      </c>
      <c r="I14" s="33">
        <v>3</v>
      </c>
      <c r="J14" s="33">
        <v>4</v>
      </c>
      <c r="K14" s="33">
        <v>5</v>
      </c>
      <c r="L14" s="33">
        <v>7</v>
      </c>
      <c r="M14" s="33">
        <v>8</v>
      </c>
      <c r="N14" s="33">
        <v>10</v>
      </c>
      <c r="O14" s="33">
        <v>11</v>
      </c>
      <c r="P14" s="33">
        <v>13</v>
      </c>
      <c r="Q14" s="33">
        <v>15</v>
      </c>
      <c r="R14" s="33">
        <v>17</v>
      </c>
      <c r="S14" s="33">
        <v>19</v>
      </c>
      <c r="T14" s="33">
        <v>21</v>
      </c>
      <c r="U14" s="33">
        <v>23</v>
      </c>
      <c r="V14" s="33">
        <v>25</v>
      </c>
      <c r="W14" s="33">
        <v>27</v>
      </c>
      <c r="X14" s="33">
        <v>29</v>
      </c>
      <c r="Y14" s="33">
        <v>31</v>
      </c>
      <c r="Z14" s="33">
        <v>33</v>
      </c>
      <c r="AA14" s="33">
        <v>36</v>
      </c>
      <c r="AB14" s="33">
        <v>38</v>
      </c>
      <c r="AC14" s="33">
        <v>40</v>
      </c>
      <c r="AD14" s="33">
        <v>42</v>
      </c>
      <c r="AE14" s="33">
        <v>44</v>
      </c>
      <c r="AF14" s="33">
        <v>46</v>
      </c>
      <c r="AG14" s="33">
        <v>48</v>
      </c>
      <c r="AH14" s="33">
        <v>49</v>
      </c>
      <c r="AI14" s="34"/>
    </row>
    <row r="15" spans="1:54" ht="20" x14ac:dyDescent="0.4">
      <c r="A15" s="35"/>
      <c r="B15" s="14" t="s">
        <v>101</v>
      </c>
      <c r="C15" s="32">
        <v>2</v>
      </c>
      <c r="D15" s="32">
        <v>2</v>
      </c>
      <c r="E15" s="32">
        <v>1</v>
      </c>
      <c r="F15" s="32">
        <v>1</v>
      </c>
      <c r="G15" s="32">
        <v>1</v>
      </c>
      <c r="H15" s="32">
        <v>1</v>
      </c>
      <c r="I15" s="32">
        <v>1</v>
      </c>
      <c r="J15" s="32">
        <v>9</v>
      </c>
      <c r="K15" s="32">
        <v>32</v>
      </c>
      <c r="L15" s="32">
        <v>68</v>
      </c>
      <c r="M15" s="32">
        <v>116</v>
      </c>
      <c r="N15" s="32">
        <v>178</v>
      </c>
      <c r="O15" s="32">
        <v>251</v>
      </c>
      <c r="P15" s="32">
        <v>336</v>
      </c>
      <c r="Q15" s="32">
        <v>429</v>
      </c>
      <c r="R15" s="32">
        <v>531</v>
      </c>
      <c r="S15" s="32">
        <v>641</v>
      </c>
      <c r="T15" s="32">
        <v>760</v>
      </c>
      <c r="U15" s="32">
        <v>881</v>
      </c>
      <c r="V15" s="32">
        <v>1010</v>
      </c>
      <c r="W15" s="32">
        <v>1145</v>
      </c>
      <c r="X15" s="32">
        <v>1288</v>
      </c>
      <c r="Y15" s="32">
        <v>1429</v>
      </c>
      <c r="Z15" s="32">
        <v>1578</v>
      </c>
      <c r="AA15" s="32">
        <v>1730</v>
      </c>
      <c r="AB15" s="32">
        <v>1890</v>
      </c>
      <c r="AC15" s="32">
        <v>2043</v>
      </c>
      <c r="AD15" s="32">
        <v>2204</v>
      </c>
      <c r="AE15" s="32">
        <v>2358</v>
      </c>
      <c r="AF15" s="32">
        <v>2504</v>
      </c>
      <c r="AG15" s="32">
        <v>2622</v>
      </c>
      <c r="AH15" s="32">
        <v>2734</v>
      </c>
      <c r="AI15" s="34"/>
    </row>
    <row r="16" spans="1:54" ht="20" x14ac:dyDescent="0.4">
      <c r="A16" s="35"/>
      <c r="B16" s="14" t="s">
        <v>102</v>
      </c>
      <c r="C16" s="33">
        <v>0</v>
      </c>
      <c r="D16" s="33">
        <v>0</v>
      </c>
      <c r="E16" s="33">
        <v>0</v>
      </c>
      <c r="F16" s="33">
        <v>1</v>
      </c>
      <c r="G16" s="33">
        <v>2</v>
      </c>
      <c r="H16" s="33">
        <v>4</v>
      </c>
      <c r="I16" s="33">
        <v>6</v>
      </c>
      <c r="J16" s="33">
        <v>8</v>
      </c>
      <c r="K16" s="33">
        <v>11</v>
      </c>
      <c r="L16" s="33">
        <v>14</v>
      </c>
      <c r="M16" s="33">
        <v>17</v>
      </c>
      <c r="N16" s="33">
        <v>20</v>
      </c>
      <c r="O16" s="33">
        <v>24</v>
      </c>
      <c r="P16" s="33">
        <v>28</v>
      </c>
      <c r="Q16" s="33">
        <v>31</v>
      </c>
      <c r="R16" s="33">
        <v>36</v>
      </c>
      <c r="S16" s="33">
        <v>40</v>
      </c>
      <c r="T16" s="33">
        <v>44</v>
      </c>
      <c r="U16" s="33">
        <v>48</v>
      </c>
      <c r="V16" s="33">
        <v>53</v>
      </c>
      <c r="W16" s="33">
        <v>57</v>
      </c>
      <c r="X16" s="33">
        <v>62</v>
      </c>
      <c r="Y16" s="33">
        <v>67</v>
      </c>
      <c r="Z16" s="33">
        <v>71</v>
      </c>
      <c r="AA16" s="33">
        <v>76</v>
      </c>
      <c r="AB16" s="33">
        <v>81</v>
      </c>
      <c r="AC16" s="33">
        <v>85</v>
      </c>
      <c r="AD16" s="33">
        <v>90</v>
      </c>
      <c r="AE16" s="33">
        <v>94</v>
      </c>
      <c r="AF16" s="33">
        <v>99</v>
      </c>
      <c r="AG16" s="33">
        <v>102</v>
      </c>
      <c r="AH16" s="33">
        <v>105</v>
      </c>
      <c r="AI16" s="34"/>
    </row>
    <row r="17" spans="1:35" ht="20" x14ac:dyDescent="0.4">
      <c r="A17" s="35"/>
      <c r="B17" s="14" t="s">
        <v>103</v>
      </c>
      <c r="C17" s="32">
        <v>20</v>
      </c>
      <c r="D17" s="32">
        <v>27</v>
      </c>
      <c r="E17" s="32">
        <v>30</v>
      </c>
      <c r="F17" s="32">
        <v>34</v>
      </c>
      <c r="G17" s="32">
        <v>42</v>
      </c>
      <c r="H17" s="32">
        <v>56</v>
      </c>
      <c r="I17" s="32">
        <v>75</v>
      </c>
      <c r="J17" s="32">
        <v>97</v>
      </c>
      <c r="K17" s="32">
        <v>121</v>
      </c>
      <c r="L17" s="32">
        <v>149</v>
      </c>
      <c r="M17" s="32">
        <v>178</v>
      </c>
      <c r="N17" s="32">
        <v>210</v>
      </c>
      <c r="O17" s="32">
        <v>244</v>
      </c>
      <c r="P17" s="32">
        <v>281</v>
      </c>
      <c r="Q17" s="32">
        <v>319</v>
      </c>
      <c r="R17" s="32">
        <v>358</v>
      </c>
      <c r="S17" s="32">
        <v>399</v>
      </c>
      <c r="T17" s="32">
        <v>442</v>
      </c>
      <c r="U17" s="32">
        <v>484</v>
      </c>
      <c r="V17" s="32">
        <v>528</v>
      </c>
      <c r="W17" s="32">
        <v>572</v>
      </c>
      <c r="X17" s="32">
        <v>619</v>
      </c>
      <c r="Y17" s="32">
        <v>662</v>
      </c>
      <c r="Z17" s="32">
        <v>707</v>
      </c>
      <c r="AA17" s="32">
        <v>754</v>
      </c>
      <c r="AB17" s="32">
        <v>803</v>
      </c>
      <c r="AC17" s="32">
        <v>847</v>
      </c>
      <c r="AD17" s="32">
        <v>894</v>
      </c>
      <c r="AE17" s="32">
        <v>937</v>
      </c>
      <c r="AF17" s="32">
        <v>979</v>
      </c>
      <c r="AG17" s="32">
        <v>1011</v>
      </c>
      <c r="AH17" s="32">
        <v>1043</v>
      </c>
      <c r="AI17" s="34"/>
    </row>
    <row r="18" spans="1:35" ht="20" x14ac:dyDescent="0.4">
      <c r="A18" s="35"/>
      <c r="B18" s="11" t="s">
        <v>104</v>
      </c>
      <c r="C18" s="34"/>
      <c r="D18" s="34"/>
      <c r="E18" s="34"/>
      <c r="F18" s="34"/>
      <c r="G18" s="34"/>
      <c r="H18" s="34"/>
      <c r="I18" s="34"/>
      <c r="J18" s="34"/>
      <c r="K18" s="34"/>
      <c r="L18" s="34"/>
      <c r="M18" s="34"/>
      <c r="N18" s="34"/>
      <c r="O18" s="34"/>
      <c r="P18" s="34"/>
      <c r="Q18" s="34"/>
      <c r="R18" s="34"/>
      <c r="S18" s="34"/>
      <c r="T18" s="34"/>
      <c r="U18" s="34"/>
      <c r="V18" s="34"/>
      <c r="W18" s="34"/>
      <c r="X18" s="34"/>
      <c r="Y18" s="34"/>
      <c r="Z18" s="34"/>
      <c r="AA18" s="34"/>
      <c r="AB18" s="34"/>
      <c r="AC18" s="34"/>
      <c r="AD18" s="34"/>
      <c r="AE18" s="34"/>
      <c r="AF18" s="34"/>
      <c r="AG18" s="34"/>
      <c r="AH18" s="34"/>
      <c r="AI18" s="34"/>
    </row>
    <row r="19" spans="1:35" ht="20" x14ac:dyDescent="0.4">
      <c r="A19" s="35"/>
      <c r="B19" s="12" t="s">
        <v>61</v>
      </c>
      <c r="C19" s="13" t="s">
        <v>62</v>
      </c>
      <c r="D19" s="13" t="s">
        <v>63</v>
      </c>
      <c r="E19" s="13" t="s">
        <v>64</v>
      </c>
      <c r="F19" s="13" t="s">
        <v>65</v>
      </c>
      <c r="G19" s="13" t="s">
        <v>66</v>
      </c>
      <c r="H19" s="13" t="s">
        <v>67</v>
      </c>
      <c r="I19" s="13" t="s">
        <v>68</v>
      </c>
      <c r="J19" s="13" t="s">
        <v>69</v>
      </c>
      <c r="K19" s="13" t="s">
        <v>70</v>
      </c>
      <c r="L19" s="13" t="s">
        <v>71</v>
      </c>
      <c r="M19" s="13" t="s">
        <v>72</v>
      </c>
      <c r="N19" s="13" t="s">
        <v>73</v>
      </c>
      <c r="O19" s="13" t="s">
        <v>74</v>
      </c>
      <c r="P19" s="13" t="s">
        <v>75</v>
      </c>
      <c r="Q19" s="13" t="s">
        <v>76</v>
      </c>
      <c r="R19" s="13" t="s">
        <v>77</v>
      </c>
      <c r="S19" s="13" t="s">
        <v>78</v>
      </c>
      <c r="T19" s="13" t="s">
        <v>79</v>
      </c>
      <c r="U19" s="13" t="s">
        <v>80</v>
      </c>
      <c r="V19" s="13" t="s">
        <v>81</v>
      </c>
      <c r="W19" s="13" t="s">
        <v>82</v>
      </c>
      <c r="X19" s="13" t="s">
        <v>83</v>
      </c>
      <c r="Y19" s="13" t="s">
        <v>84</v>
      </c>
      <c r="Z19" s="13" t="s">
        <v>85</v>
      </c>
      <c r="AA19" s="13" t="s">
        <v>86</v>
      </c>
      <c r="AB19" s="13" t="s">
        <v>87</v>
      </c>
      <c r="AC19" s="13" t="s">
        <v>88</v>
      </c>
      <c r="AD19" s="13" t="s">
        <v>89</v>
      </c>
      <c r="AE19" s="13" t="s">
        <v>90</v>
      </c>
      <c r="AF19" s="13" t="s">
        <v>91</v>
      </c>
      <c r="AG19" s="13" t="s">
        <v>92</v>
      </c>
      <c r="AH19" s="13" t="s">
        <v>93</v>
      </c>
      <c r="AI19" s="34"/>
    </row>
    <row r="20" spans="1:35" ht="20" x14ac:dyDescent="0.4">
      <c r="A20" s="35"/>
      <c r="B20" s="14" t="s">
        <v>94</v>
      </c>
      <c r="C20" s="33">
        <v>0</v>
      </c>
      <c r="D20" s="33">
        <v>0</v>
      </c>
      <c r="E20" s="33">
        <v>0</v>
      </c>
      <c r="F20" s="33">
        <v>0</v>
      </c>
      <c r="G20" s="33">
        <v>0</v>
      </c>
      <c r="H20" s="33">
        <v>1</v>
      </c>
      <c r="I20" s="33">
        <v>2</v>
      </c>
      <c r="J20" s="33">
        <v>6</v>
      </c>
      <c r="K20" s="33">
        <v>13</v>
      </c>
      <c r="L20" s="33">
        <v>22</v>
      </c>
      <c r="M20" s="33">
        <v>34</v>
      </c>
      <c r="N20" s="33">
        <v>50</v>
      </c>
      <c r="O20" s="33">
        <v>67</v>
      </c>
      <c r="P20" s="33">
        <v>88</v>
      </c>
      <c r="Q20" s="33">
        <v>111</v>
      </c>
      <c r="R20" s="33">
        <v>135</v>
      </c>
      <c r="S20" s="33">
        <v>162</v>
      </c>
      <c r="T20" s="33">
        <v>191</v>
      </c>
      <c r="U20" s="33">
        <v>220</v>
      </c>
      <c r="V20" s="33">
        <v>252</v>
      </c>
      <c r="W20" s="33">
        <v>284</v>
      </c>
      <c r="X20" s="33">
        <v>319</v>
      </c>
      <c r="Y20" s="33">
        <v>354</v>
      </c>
      <c r="Z20" s="33">
        <v>390</v>
      </c>
      <c r="AA20" s="33">
        <v>428</v>
      </c>
      <c r="AB20" s="33">
        <v>467</v>
      </c>
      <c r="AC20" s="33">
        <v>505</v>
      </c>
      <c r="AD20" s="33">
        <v>545</v>
      </c>
      <c r="AE20" s="33">
        <v>583</v>
      </c>
      <c r="AF20" s="33">
        <v>620</v>
      </c>
      <c r="AG20" s="33">
        <v>650</v>
      </c>
      <c r="AH20" s="33">
        <v>679</v>
      </c>
      <c r="AI20" s="34"/>
    </row>
    <row r="21" spans="1:35" ht="20" x14ac:dyDescent="0.4">
      <c r="A21" s="35"/>
      <c r="B21" s="14" t="s">
        <v>95</v>
      </c>
      <c r="C21" s="32">
        <v>0</v>
      </c>
      <c r="D21" s="32">
        <v>1</v>
      </c>
      <c r="E21" s="32">
        <v>3</v>
      </c>
      <c r="F21" s="32">
        <v>7</v>
      </c>
      <c r="G21" s="32">
        <v>13</v>
      </c>
      <c r="H21" s="32">
        <v>22</v>
      </c>
      <c r="I21" s="32">
        <v>34</v>
      </c>
      <c r="J21" s="32">
        <v>48</v>
      </c>
      <c r="K21" s="32">
        <v>62</v>
      </c>
      <c r="L21" s="32">
        <v>78</v>
      </c>
      <c r="M21" s="32">
        <v>94</v>
      </c>
      <c r="N21" s="32">
        <v>111</v>
      </c>
      <c r="O21" s="32">
        <v>128</v>
      </c>
      <c r="P21" s="32">
        <v>147</v>
      </c>
      <c r="Q21" s="32">
        <v>166</v>
      </c>
      <c r="R21" s="32">
        <v>186</v>
      </c>
      <c r="S21" s="32">
        <v>205</v>
      </c>
      <c r="T21" s="32">
        <v>226</v>
      </c>
      <c r="U21" s="32">
        <v>246</v>
      </c>
      <c r="V21" s="32">
        <v>267</v>
      </c>
      <c r="W21" s="32">
        <v>288</v>
      </c>
      <c r="X21" s="32">
        <v>309</v>
      </c>
      <c r="Y21" s="32">
        <v>330</v>
      </c>
      <c r="Z21" s="32">
        <v>352</v>
      </c>
      <c r="AA21" s="32">
        <v>373</v>
      </c>
      <c r="AB21" s="32">
        <v>395</v>
      </c>
      <c r="AC21" s="32">
        <v>415</v>
      </c>
      <c r="AD21" s="32">
        <v>436</v>
      </c>
      <c r="AE21" s="32">
        <v>455</v>
      </c>
      <c r="AF21" s="32">
        <v>474</v>
      </c>
      <c r="AG21" s="32">
        <v>488</v>
      </c>
      <c r="AH21" s="32">
        <v>503</v>
      </c>
      <c r="AI21" s="34"/>
    </row>
    <row r="22" spans="1:35" ht="20" x14ac:dyDescent="0.4">
      <c r="A22" s="35"/>
      <c r="B22" s="14" t="s">
        <v>96</v>
      </c>
      <c r="C22" s="33">
        <v>0</v>
      </c>
      <c r="D22" s="33">
        <v>1</v>
      </c>
      <c r="E22" s="33">
        <v>4</v>
      </c>
      <c r="F22" s="33">
        <v>25</v>
      </c>
      <c r="G22" s="33">
        <v>58</v>
      </c>
      <c r="H22" s="33">
        <v>98</v>
      </c>
      <c r="I22" s="33">
        <v>150</v>
      </c>
      <c r="J22" s="33">
        <v>210</v>
      </c>
      <c r="K22" s="33">
        <v>277</v>
      </c>
      <c r="L22" s="33">
        <v>352</v>
      </c>
      <c r="M22" s="33">
        <v>431</v>
      </c>
      <c r="N22" s="33">
        <v>517</v>
      </c>
      <c r="O22" s="33">
        <v>608</v>
      </c>
      <c r="P22" s="33">
        <v>710</v>
      </c>
      <c r="Q22" s="33">
        <v>812</v>
      </c>
      <c r="R22" s="33">
        <v>919</v>
      </c>
      <c r="S22" s="33">
        <v>1030</v>
      </c>
      <c r="T22" s="33">
        <v>1147</v>
      </c>
      <c r="U22" s="33">
        <v>1261</v>
      </c>
      <c r="V22" s="33">
        <v>1380</v>
      </c>
      <c r="W22" s="33">
        <v>1503</v>
      </c>
      <c r="X22" s="33">
        <v>1632</v>
      </c>
      <c r="Y22" s="33">
        <v>1754</v>
      </c>
      <c r="Z22" s="33">
        <v>1884</v>
      </c>
      <c r="AA22" s="33">
        <v>2014</v>
      </c>
      <c r="AB22" s="33">
        <v>2148</v>
      </c>
      <c r="AC22" s="33">
        <v>2271</v>
      </c>
      <c r="AD22" s="33">
        <v>2399</v>
      </c>
      <c r="AE22" s="33">
        <v>2521</v>
      </c>
      <c r="AF22" s="33">
        <v>2640</v>
      </c>
      <c r="AG22" s="33">
        <v>2732</v>
      </c>
      <c r="AH22" s="33">
        <v>2823</v>
      </c>
      <c r="AI22" s="34"/>
    </row>
    <row r="23" spans="1:35" ht="20" x14ac:dyDescent="0.4">
      <c r="A23" s="35"/>
      <c r="B23" s="14" t="s">
        <v>97</v>
      </c>
      <c r="C23" s="32">
        <v>9</v>
      </c>
      <c r="D23" s="32">
        <v>16</v>
      </c>
      <c r="E23" s="32">
        <v>28</v>
      </c>
      <c r="F23" s="32">
        <v>55</v>
      </c>
      <c r="G23" s="32">
        <v>97</v>
      </c>
      <c r="H23" s="32">
        <v>158</v>
      </c>
      <c r="I23" s="32">
        <v>236</v>
      </c>
      <c r="J23" s="32">
        <v>327</v>
      </c>
      <c r="K23" s="32">
        <v>429</v>
      </c>
      <c r="L23" s="32">
        <v>541</v>
      </c>
      <c r="M23" s="32">
        <v>660</v>
      </c>
      <c r="N23" s="32">
        <v>790</v>
      </c>
      <c r="O23" s="32">
        <v>928</v>
      </c>
      <c r="P23" s="32">
        <v>1082</v>
      </c>
      <c r="Q23" s="32">
        <v>1236</v>
      </c>
      <c r="R23" s="32">
        <v>1398</v>
      </c>
      <c r="S23" s="32">
        <v>1566</v>
      </c>
      <c r="T23" s="32">
        <v>1743</v>
      </c>
      <c r="U23" s="32">
        <v>1916</v>
      </c>
      <c r="V23" s="32">
        <v>2097</v>
      </c>
      <c r="W23" s="32">
        <v>2282</v>
      </c>
      <c r="X23" s="32">
        <v>2477</v>
      </c>
      <c r="Y23" s="32">
        <v>2662</v>
      </c>
      <c r="Z23" s="32">
        <v>2858</v>
      </c>
      <c r="AA23" s="32">
        <v>3054</v>
      </c>
      <c r="AB23" s="32">
        <v>3257</v>
      </c>
      <c r="AC23" s="32">
        <v>3444</v>
      </c>
      <c r="AD23" s="32">
        <v>3638</v>
      </c>
      <c r="AE23" s="32">
        <v>3822</v>
      </c>
      <c r="AF23" s="32">
        <v>4003</v>
      </c>
      <c r="AG23" s="32">
        <v>4142</v>
      </c>
      <c r="AH23" s="32">
        <v>4281</v>
      </c>
      <c r="AI23" s="34"/>
    </row>
    <row r="24" spans="1:35" ht="20" x14ac:dyDescent="0.4">
      <c r="A24" s="35"/>
      <c r="B24" s="14" t="s">
        <v>98</v>
      </c>
      <c r="C24" s="33">
        <v>0</v>
      </c>
      <c r="D24" s="33">
        <v>1</v>
      </c>
      <c r="E24" s="33">
        <v>2</v>
      </c>
      <c r="F24" s="33">
        <v>4</v>
      </c>
      <c r="G24" s="33">
        <v>8</v>
      </c>
      <c r="H24" s="33">
        <v>14</v>
      </c>
      <c r="I24" s="33">
        <v>21</v>
      </c>
      <c r="J24" s="33">
        <v>29</v>
      </c>
      <c r="K24" s="33">
        <v>39</v>
      </c>
      <c r="L24" s="33">
        <v>49</v>
      </c>
      <c r="M24" s="33">
        <v>60</v>
      </c>
      <c r="N24" s="33">
        <v>72</v>
      </c>
      <c r="O24" s="33">
        <v>84</v>
      </c>
      <c r="P24" s="33">
        <v>98</v>
      </c>
      <c r="Q24" s="33">
        <v>112</v>
      </c>
      <c r="R24" s="33">
        <v>127</v>
      </c>
      <c r="S24" s="33">
        <v>142</v>
      </c>
      <c r="T24" s="33">
        <v>159</v>
      </c>
      <c r="U24" s="33">
        <v>174</v>
      </c>
      <c r="V24" s="33">
        <v>191</v>
      </c>
      <c r="W24" s="33">
        <v>208</v>
      </c>
      <c r="X24" s="33">
        <v>225</v>
      </c>
      <c r="Y24" s="33">
        <v>242</v>
      </c>
      <c r="Z24" s="33">
        <v>260</v>
      </c>
      <c r="AA24" s="33">
        <v>278</v>
      </c>
      <c r="AB24" s="33">
        <v>297</v>
      </c>
      <c r="AC24" s="33">
        <v>314</v>
      </c>
      <c r="AD24" s="33">
        <v>331</v>
      </c>
      <c r="AE24" s="33">
        <v>348</v>
      </c>
      <c r="AF24" s="33">
        <v>364</v>
      </c>
      <c r="AG24" s="33">
        <v>377</v>
      </c>
      <c r="AH24" s="33">
        <v>390</v>
      </c>
      <c r="AI24" s="34"/>
    </row>
    <row r="25" spans="1:35" ht="20" x14ac:dyDescent="0.4">
      <c r="A25" s="35"/>
      <c r="B25" s="14" t="s">
        <v>99</v>
      </c>
      <c r="C25" s="32">
        <v>19</v>
      </c>
      <c r="D25" s="32">
        <v>28</v>
      </c>
      <c r="E25" s="32">
        <v>36</v>
      </c>
      <c r="F25" s="32">
        <v>49</v>
      </c>
      <c r="G25" s="32">
        <v>70</v>
      </c>
      <c r="H25" s="32">
        <v>104</v>
      </c>
      <c r="I25" s="32">
        <v>148</v>
      </c>
      <c r="J25" s="32">
        <v>200</v>
      </c>
      <c r="K25" s="32">
        <v>258</v>
      </c>
      <c r="L25" s="32">
        <v>322</v>
      </c>
      <c r="M25" s="32">
        <v>389</v>
      </c>
      <c r="N25" s="32">
        <v>463</v>
      </c>
      <c r="O25" s="32">
        <v>541</v>
      </c>
      <c r="P25" s="32">
        <v>629</v>
      </c>
      <c r="Q25" s="32">
        <v>716</v>
      </c>
      <c r="R25" s="32">
        <v>809</v>
      </c>
      <c r="S25" s="32">
        <v>904</v>
      </c>
      <c r="T25" s="32">
        <v>1006</v>
      </c>
      <c r="U25" s="32">
        <v>1104</v>
      </c>
      <c r="V25" s="32">
        <v>1207</v>
      </c>
      <c r="W25" s="32">
        <v>1313</v>
      </c>
      <c r="X25" s="32">
        <v>1424</v>
      </c>
      <c r="Y25" s="32">
        <v>1529</v>
      </c>
      <c r="Z25" s="32">
        <v>1639</v>
      </c>
      <c r="AA25" s="32">
        <v>1751</v>
      </c>
      <c r="AB25" s="32">
        <v>1867</v>
      </c>
      <c r="AC25" s="32">
        <v>1974</v>
      </c>
      <c r="AD25" s="32">
        <v>2085</v>
      </c>
      <c r="AE25" s="32">
        <v>2191</v>
      </c>
      <c r="AF25" s="32">
        <v>2294</v>
      </c>
      <c r="AG25" s="32">
        <v>2374</v>
      </c>
      <c r="AH25" s="32">
        <v>2453</v>
      </c>
      <c r="AI25" s="34"/>
    </row>
    <row r="26" spans="1:35" ht="20" x14ac:dyDescent="0.4">
      <c r="A26" s="35"/>
      <c r="B26" s="14" t="s">
        <v>100</v>
      </c>
      <c r="C26" s="33">
        <v>0</v>
      </c>
      <c r="D26" s="33">
        <v>0</v>
      </c>
      <c r="E26" s="33">
        <v>0</v>
      </c>
      <c r="F26" s="33">
        <v>1</v>
      </c>
      <c r="G26" s="33">
        <v>1</v>
      </c>
      <c r="H26" s="33">
        <v>2</v>
      </c>
      <c r="I26" s="33">
        <v>3</v>
      </c>
      <c r="J26" s="33">
        <v>4</v>
      </c>
      <c r="K26" s="33">
        <v>5</v>
      </c>
      <c r="L26" s="33">
        <v>7</v>
      </c>
      <c r="M26" s="33">
        <v>8</v>
      </c>
      <c r="N26" s="33">
        <v>10</v>
      </c>
      <c r="O26" s="33">
        <v>12</v>
      </c>
      <c r="P26" s="33">
        <v>14</v>
      </c>
      <c r="Q26" s="33">
        <v>16</v>
      </c>
      <c r="R26" s="33">
        <v>18</v>
      </c>
      <c r="S26" s="33">
        <v>20</v>
      </c>
      <c r="T26" s="33">
        <v>22</v>
      </c>
      <c r="U26" s="33">
        <v>25</v>
      </c>
      <c r="V26" s="33">
        <v>27</v>
      </c>
      <c r="W26" s="33">
        <v>29</v>
      </c>
      <c r="X26" s="33">
        <v>32</v>
      </c>
      <c r="Y26" s="33">
        <v>34</v>
      </c>
      <c r="Z26" s="33">
        <v>37</v>
      </c>
      <c r="AA26" s="33">
        <v>39</v>
      </c>
      <c r="AB26" s="33">
        <v>42</v>
      </c>
      <c r="AC26" s="33">
        <v>44</v>
      </c>
      <c r="AD26" s="33">
        <v>47</v>
      </c>
      <c r="AE26" s="33">
        <v>49</v>
      </c>
      <c r="AF26" s="33">
        <v>52</v>
      </c>
      <c r="AG26" s="33">
        <v>53</v>
      </c>
      <c r="AH26" s="33">
        <v>55</v>
      </c>
      <c r="AI26" s="34"/>
    </row>
    <row r="27" spans="1:35" ht="20" x14ac:dyDescent="0.4">
      <c r="A27" s="35"/>
      <c r="B27" s="14" t="s">
        <v>101</v>
      </c>
      <c r="C27" s="32">
        <v>2</v>
      </c>
      <c r="D27" s="32">
        <v>2</v>
      </c>
      <c r="E27" s="32">
        <v>2</v>
      </c>
      <c r="F27" s="32">
        <v>1</v>
      </c>
      <c r="G27" s="32">
        <v>1</v>
      </c>
      <c r="H27" s="32">
        <v>2</v>
      </c>
      <c r="I27" s="32">
        <v>3</v>
      </c>
      <c r="J27" s="32">
        <v>9</v>
      </c>
      <c r="K27" s="32">
        <v>24</v>
      </c>
      <c r="L27" s="32">
        <v>49</v>
      </c>
      <c r="M27" s="32">
        <v>82</v>
      </c>
      <c r="N27" s="32">
        <v>124</v>
      </c>
      <c r="O27" s="32">
        <v>175</v>
      </c>
      <c r="P27" s="32">
        <v>234</v>
      </c>
      <c r="Q27" s="32">
        <v>300</v>
      </c>
      <c r="R27" s="32">
        <v>372</v>
      </c>
      <c r="S27" s="32">
        <v>449</v>
      </c>
      <c r="T27" s="32">
        <v>534</v>
      </c>
      <c r="U27" s="32">
        <v>621</v>
      </c>
      <c r="V27" s="32">
        <v>714</v>
      </c>
      <c r="W27" s="32">
        <v>812</v>
      </c>
      <c r="X27" s="32">
        <v>916</v>
      </c>
      <c r="Y27" s="32">
        <v>1019</v>
      </c>
      <c r="Z27" s="32">
        <v>1128</v>
      </c>
      <c r="AA27" s="32">
        <v>1240</v>
      </c>
      <c r="AB27" s="32">
        <v>1359</v>
      </c>
      <c r="AC27" s="32">
        <v>1473</v>
      </c>
      <c r="AD27" s="32">
        <v>1593</v>
      </c>
      <c r="AE27" s="32">
        <v>1709</v>
      </c>
      <c r="AF27" s="32">
        <v>1821</v>
      </c>
      <c r="AG27" s="32">
        <v>1912</v>
      </c>
      <c r="AH27" s="32">
        <v>2001</v>
      </c>
      <c r="AI27" s="34"/>
    </row>
    <row r="28" spans="1:35" ht="20" x14ac:dyDescent="0.4">
      <c r="A28" s="35"/>
      <c r="B28" s="14" t="s">
        <v>102</v>
      </c>
      <c r="C28" s="33">
        <v>0</v>
      </c>
      <c r="D28" s="33">
        <v>1</v>
      </c>
      <c r="E28" s="33">
        <v>1</v>
      </c>
      <c r="F28" s="33">
        <v>1</v>
      </c>
      <c r="G28" s="33">
        <v>2</v>
      </c>
      <c r="H28" s="33">
        <v>3</v>
      </c>
      <c r="I28" s="33">
        <v>5</v>
      </c>
      <c r="J28" s="33">
        <v>7</v>
      </c>
      <c r="K28" s="33">
        <v>9</v>
      </c>
      <c r="L28" s="33">
        <v>11</v>
      </c>
      <c r="M28" s="33">
        <v>13</v>
      </c>
      <c r="N28" s="33">
        <v>16</v>
      </c>
      <c r="O28" s="33">
        <v>19</v>
      </c>
      <c r="P28" s="33">
        <v>22</v>
      </c>
      <c r="Q28" s="33">
        <v>25</v>
      </c>
      <c r="R28" s="33">
        <v>28</v>
      </c>
      <c r="S28" s="33">
        <v>31</v>
      </c>
      <c r="T28" s="33">
        <v>35</v>
      </c>
      <c r="U28" s="33">
        <v>38</v>
      </c>
      <c r="V28" s="33">
        <v>42</v>
      </c>
      <c r="W28" s="33">
        <v>45</v>
      </c>
      <c r="X28" s="33">
        <v>49</v>
      </c>
      <c r="Y28" s="33">
        <v>53</v>
      </c>
      <c r="Z28" s="33">
        <v>57</v>
      </c>
      <c r="AA28" s="33">
        <v>61</v>
      </c>
      <c r="AB28" s="33">
        <v>65</v>
      </c>
      <c r="AC28" s="33">
        <v>68</v>
      </c>
      <c r="AD28" s="33">
        <v>72</v>
      </c>
      <c r="AE28" s="33">
        <v>76</v>
      </c>
      <c r="AF28" s="33">
        <v>80</v>
      </c>
      <c r="AG28" s="33">
        <v>82</v>
      </c>
      <c r="AH28" s="33">
        <v>85</v>
      </c>
      <c r="AI28" s="34"/>
    </row>
    <row r="29" spans="1:35" ht="20" x14ac:dyDescent="0.4">
      <c r="A29" s="35"/>
      <c r="B29" s="14" t="s">
        <v>103</v>
      </c>
      <c r="C29" s="32">
        <v>13</v>
      </c>
      <c r="D29" s="32">
        <v>18</v>
      </c>
      <c r="E29" s="32">
        <v>20</v>
      </c>
      <c r="F29" s="32">
        <v>23</v>
      </c>
      <c r="G29" s="32">
        <v>28</v>
      </c>
      <c r="H29" s="32">
        <v>38</v>
      </c>
      <c r="I29" s="32">
        <v>51</v>
      </c>
      <c r="J29" s="32">
        <v>66</v>
      </c>
      <c r="K29" s="32">
        <v>83</v>
      </c>
      <c r="L29" s="32">
        <v>102</v>
      </c>
      <c r="M29" s="32">
        <v>122</v>
      </c>
      <c r="N29" s="32">
        <v>144</v>
      </c>
      <c r="O29" s="32">
        <v>167</v>
      </c>
      <c r="P29" s="32">
        <v>193</v>
      </c>
      <c r="Q29" s="32">
        <v>219</v>
      </c>
      <c r="R29" s="32">
        <v>247</v>
      </c>
      <c r="S29" s="32">
        <v>275</v>
      </c>
      <c r="T29" s="32">
        <v>305</v>
      </c>
      <c r="U29" s="32">
        <v>335</v>
      </c>
      <c r="V29" s="32">
        <v>365</v>
      </c>
      <c r="W29" s="32">
        <v>397</v>
      </c>
      <c r="X29" s="32">
        <v>430</v>
      </c>
      <c r="Y29" s="32">
        <v>461</v>
      </c>
      <c r="Z29" s="32">
        <v>493</v>
      </c>
      <c r="AA29" s="32">
        <v>527</v>
      </c>
      <c r="AB29" s="32">
        <v>562</v>
      </c>
      <c r="AC29" s="32">
        <v>594</v>
      </c>
      <c r="AD29" s="32">
        <v>627</v>
      </c>
      <c r="AE29" s="32">
        <v>659</v>
      </c>
      <c r="AF29" s="32">
        <v>690</v>
      </c>
      <c r="AG29" s="32">
        <v>714</v>
      </c>
      <c r="AH29" s="32">
        <v>738</v>
      </c>
      <c r="AI29" s="34"/>
    </row>
    <row r="30" spans="1:35" ht="20" x14ac:dyDescent="0.4">
      <c r="A30" s="35"/>
      <c r="B30" s="11" t="s">
        <v>105</v>
      </c>
      <c r="C30" s="34"/>
      <c r="D30" s="34"/>
      <c r="E30" s="34"/>
      <c r="F30" s="34"/>
      <c r="G30" s="34"/>
      <c r="H30" s="34"/>
      <c r="I30" s="34"/>
      <c r="J30" s="34"/>
      <c r="K30" s="34"/>
      <c r="L30" s="34"/>
      <c r="M30" s="34"/>
      <c r="N30" s="34"/>
      <c r="O30" s="34"/>
      <c r="P30" s="34"/>
      <c r="Q30" s="34"/>
      <c r="R30" s="34"/>
      <c r="S30" s="34"/>
      <c r="T30" s="34"/>
      <c r="U30" s="34"/>
      <c r="V30" s="34"/>
      <c r="W30" s="34"/>
      <c r="X30" s="34"/>
      <c r="Y30" s="34"/>
      <c r="Z30" s="34"/>
      <c r="AA30" s="34"/>
      <c r="AB30" s="34"/>
      <c r="AC30" s="34"/>
      <c r="AD30" s="34"/>
      <c r="AE30" s="34"/>
      <c r="AF30" s="34"/>
      <c r="AG30" s="34"/>
      <c r="AH30" s="34"/>
      <c r="AI30" s="34"/>
    </row>
    <row r="31" spans="1:35" ht="20" x14ac:dyDescent="0.4">
      <c r="A31" s="35"/>
      <c r="B31" s="12" t="s">
        <v>61</v>
      </c>
      <c r="C31" s="13" t="s">
        <v>62</v>
      </c>
      <c r="D31" s="13" t="s">
        <v>63</v>
      </c>
      <c r="E31" s="13" t="s">
        <v>64</v>
      </c>
      <c r="F31" s="13" t="s">
        <v>65</v>
      </c>
      <c r="G31" s="13" t="s">
        <v>66</v>
      </c>
      <c r="H31" s="13" t="s">
        <v>67</v>
      </c>
      <c r="I31" s="13" t="s">
        <v>68</v>
      </c>
      <c r="J31" s="13" t="s">
        <v>69</v>
      </c>
      <c r="K31" s="13" t="s">
        <v>70</v>
      </c>
      <c r="L31" s="13" t="s">
        <v>71</v>
      </c>
      <c r="M31" s="13" t="s">
        <v>72</v>
      </c>
      <c r="N31" s="13" t="s">
        <v>73</v>
      </c>
      <c r="O31" s="13" t="s">
        <v>74</v>
      </c>
      <c r="P31" s="13" t="s">
        <v>75</v>
      </c>
      <c r="Q31" s="13" t="s">
        <v>76</v>
      </c>
      <c r="R31" s="13" t="s">
        <v>77</v>
      </c>
      <c r="S31" s="13" t="s">
        <v>78</v>
      </c>
      <c r="T31" s="13" t="s">
        <v>79</v>
      </c>
      <c r="U31" s="13" t="s">
        <v>80</v>
      </c>
      <c r="V31" s="13" t="s">
        <v>81</v>
      </c>
      <c r="W31" s="13" t="s">
        <v>82</v>
      </c>
      <c r="X31" s="13" t="s">
        <v>83</v>
      </c>
      <c r="Y31" s="13" t="s">
        <v>84</v>
      </c>
      <c r="Z31" s="13" t="s">
        <v>85</v>
      </c>
      <c r="AA31" s="13" t="s">
        <v>86</v>
      </c>
      <c r="AB31" s="13" t="s">
        <v>87</v>
      </c>
      <c r="AC31" s="13" t="s">
        <v>88</v>
      </c>
      <c r="AD31" s="13" t="s">
        <v>89</v>
      </c>
      <c r="AE31" s="13" t="s">
        <v>90</v>
      </c>
      <c r="AF31" s="13" t="s">
        <v>91</v>
      </c>
      <c r="AG31" s="13" t="s">
        <v>92</v>
      </c>
      <c r="AH31" s="13" t="s">
        <v>93</v>
      </c>
      <c r="AI31" s="34"/>
    </row>
    <row r="32" spans="1:35" ht="20" x14ac:dyDescent="0.4">
      <c r="A32" s="35"/>
      <c r="B32" s="14" t="s">
        <v>94</v>
      </c>
      <c r="C32" s="33">
        <v>0</v>
      </c>
      <c r="D32" s="33">
        <v>0</v>
      </c>
      <c r="E32" s="33">
        <v>0</v>
      </c>
      <c r="F32" s="33">
        <v>0</v>
      </c>
      <c r="G32" s="33">
        <v>0</v>
      </c>
      <c r="H32" s="33">
        <v>0</v>
      </c>
      <c r="I32" s="33">
        <v>0</v>
      </c>
      <c r="J32" s="33">
        <v>1</v>
      </c>
      <c r="K32" s="33">
        <v>2</v>
      </c>
      <c r="L32" s="33">
        <v>5</v>
      </c>
      <c r="M32" s="33">
        <v>8</v>
      </c>
      <c r="N32" s="33">
        <v>12</v>
      </c>
      <c r="O32" s="33">
        <v>17</v>
      </c>
      <c r="P32" s="33">
        <v>23</v>
      </c>
      <c r="Q32" s="33">
        <v>29</v>
      </c>
      <c r="R32" s="33">
        <v>35</v>
      </c>
      <c r="S32" s="33">
        <v>43</v>
      </c>
      <c r="T32" s="33">
        <v>51</v>
      </c>
      <c r="U32" s="33">
        <v>58</v>
      </c>
      <c r="V32" s="33">
        <v>67</v>
      </c>
      <c r="W32" s="33">
        <v>76</v>
      </c>
      <c r="X32" s="33">
        <v>85</v>
      </c>
      <c r="Y32" s="33">
        <v>94</v>
      </c>
      <c r="Z32" s="33">
        <v>104</v>
      </c>
      <c r="AA32" s="33">
        <v>114</v>
      </c>
      <c r="AB32" s="33">
        <v>124</v>
      </c>
      <c r="AC32" s="33">
        <v>134</v>
      </c>
      <c r="AD32" s="33">
        <v>144</v>
      </c>
      <c r="AE32" s="33">
        <v>154</v>
      </c>
      <c r="AF32" s="33">
        <v>163</v>
      </c>
      <c r="AG32" s="33">
        <v>170</v>
      </c>
      <c r="AH32" s="33">
        <v>177</v>
      </c>
      <c r="AI32" s="34"/>
    </row>
    <row r="33" spans="1:35" ht="20" x14ac:dyDescent="0.4">
      <c r="A33" s="35"/>
      <c r="B33" s="14" t="s">
        <v>95</v>
      </c>
      <c r="C33" s="32">
        <v>0</v>
      </c>
      <c r="D33" s="32">
        <v>0</v>
      </c>
      <c r="E33" s="32">
        <v>0</v>
      </c>
      <c r="F33" s="32">
        <v>0</v>
      </c>
      <c r="G33" s="32">
        <v>0</v>
      </c>
      <c r="H33" s="32">
        <v>1</v>
      </c>
      <c r="I33" s="32">
        <v>1</v>
      </c>
      <c r="J33" s="32">
        <v>2</v>
      </c>
      <c r="K33" s="32">
        <v>4</v>
      </c>
      <c r="L33" s="32">
        <v>5</v>
      </c>
      <c r="M33" s="32">
        <v>8</v>
      </c>
      <c r="N33" s="32">
        <v>10</v>
      </c>
      <c r="O33" s="32">
        <v>13</v>
      </c>
      <c r="P33" s="32">
        <v>17</v>
      </c>
      <c r="Q33" s="32">
        <v>20</v>
      </c>
      <c r="R33" s="32">
        <v>24</v>
      </c>
      <c r="S33" s="32">
        <v>28</v>
      </c>
      <c r="T33" s="32">
        <v>33</v>
      </c>
      <c r="U33" s="32">
        <v>37</v>
      </c>
      <c r="V33" s="32">
        <v>42</v>
      </c>
      <c r="W33" s="32">
        <v>47</v>
      </c>
      <c r="X33" s="32">
        <v>52</v>
      </c>
      <c r="Y33" s="32">
        <v>57</v>
      </c>
      <c r="Z33" s="32">
        <v>62</v>
      </c>
      <c r="AA33" s="32">
        <v>67</v>
      </c>
      <c r="AB33" s="32">
        <v>73</v>
      </c>
      <c r="AC33" s="32">
        <v>78</v>
      </c>
      <c r="AD33" s="32">
        <v>84</v>
      </c>
      <c r="AE33" s="32">
        <v>89</v>
      </c>
      <c r="AF33" s="32">
        <v>94</v>
      </c>
      <c r="AG33" s="32">
        <v>98</v>
      </c>
      <c r="AH33" s="32">
        <v>101</v>
      </c>
      <c r="AI33" s="34"/>
    </row>
    <row r="34" spans="1:35" ht="20" x14ac:dyDescent="0.4">
      <c r="A34" s="35"/>
      <c r="B34" s="14" t="s">
        <v>96</v>
      </c>
      <c r="C34" s="33">
        <v>0</v>
      </c>
      <c r="D34" s="33">
        <v>0</v>
      </c>
      <c r="E34" s="33">
        <v>1</v>
      </c>
      <c r="F34" s="33">
        <v>5</v>
      </c>
      <c r="G34" s="33">
        <v>12</v>
      </c>
      <c r="H34" s="33">
        <v>20</v>
      </c>
      <c r="I34" s="33">
        <v>31</v>
      </c>
      <c r="J34" s="33">
        <v>43</v>
      </c>
      <c r="K34" s="33">
        <v>57</v>
      </c>
      <c r="L34" s="33">
        <v>72</v>
      </c>
      <c r="M34" s="33">
        <v>88</v>
      </c>
      <c r="N34" s="33">
        <v>106</v>
      </c>
      <c r="O34" s="33">
        <v>124</v>
      </c>
      <c r="P34" s="33">
        <v>145</v>
      </c>
      <c r="Q34" s="33">
        <v>165</v>
      </c>
      <c r="R34" s="33">
        <v>186</v>
      </c>
      <c r="S34" s="33">
        <v>208</v>
      </c>
      <c r="T34" s="33">
        <v>231</v>
      </c>
      <c r="U34" s="33">
        <v>252</v>
      </c>
      <c r="V34" s="33">
        <v>275</v>
      </c>
      <c r="W34" s="33">
        <v>298</v>
      </c>
      <c r="X34" s="33">
        <v>322</v>
      </c>
      <c r="Y34" s="33">
        <v>345</v>
      </c>
      <c r="Z34" s="33">
        <v>369</v>
      </c>
      <c r="AA34" s="33">
        <v>392</v>
      </c>
      <c r="AB34" s="33">
        <v>416</v>
      </c>
      <c r="AC34" s="33">
        <v>438</v>
      </c>
      <c r="AD34" s="33">
        <v>460</v>
      </c>
      <c r="AE34" s="33">
        <v>481</v>
      </c>
      <c r="AF34" s="33">
        <v>501</v>
      </c>
      <c r="AG34" s="33">
        <v>516</v>
      </c>
      <c r="AH34" s="33">
        <v>531</v>
      </c>
      <c r="AI34" s="34"/>
    </row>
    <row r="35" spans="1:35" ht="20" x14ac:dyDescent="0.4">
      <c r="A35" s="35"/>
      <c r="B35" s="14" t="s">
        <v>97</v>
      </c>
      <c r="C35" s="32">
        <v>3</v>
      </c>
      <c r="D35" s="32">
        <v>4</v>
      </c>
      <c r="E35" s="32">
        <v>8</v>
      </c>
      <c r="F35" s="32">
        <v>16</v>
      </c>
      <c r="G35" s="32">
        <v>29</v>
      </c>
      <c r="H35" s="32">
        <v>48</v>
      </c>
      <c r="I35" s="32">
        <v>72</v>
      </c>
      <c r="J35" s="32">
        <v>99</v>
      </c>
      <c r="K35" s="32">
        <v>130</v>
      </c>
      <c r="L35" s="32">
        <v>165</v>
      </c>
      <c r="M35" s="32">
        <v>201</v>
      </c>
      <c r="N35" s="32">
        <v>241</v>
      </c>
      <c r="O35" s="32">
        <v>282</v>
      </c>
      <c r="P35" s="32">
        <v>328</v>
      </c>
      <c r="Q35" s="32">
        <v>374</v>
      </c>
      <c r="R35" s="32">
        <v>421</v>
      </c>
      <c r="S35" s="32">
        <v>470</v>
      </c>
      <c r="T35" s="32">
        <v>521</v>
      </c>
      <c r="U35" s="32">
        <v>571</v>
      </c>
      <c r="V35" s="32">
        <v>622</v>
      </c>
      <c r="W35" s="32">
        <v>674</v>
      </c>
      <c r="X35" s="32">
        <v>728</v>
      </c>
      <c r="Y35" s="32">
        <v>779</v>
      </c>
      <c r="Z35" s="32">
        <v>832</v>
      </c>
      <c r="AA35" s="32">
        <v>885</v>
      </c>
      <c r="AB35" s="32">
        <v>939</v>
      </c>
      <c r="AC35" s="32">
        <v>988</v>
      </c>
      <c r="AD35" s="32">
        <v>1039</v>
      </c>
      <c r="AE35" s="32">
        <v>1086</v>
      </c>
      <c r="AF35" s="32">
        <v>1131</v>
      </c>
      <c r="AG35" s="32">
        <v>1164</v>
      </c>
      <c r="AH35" s="32">
        <v>1197</v>
      </c>
      <c r="AI35" s="34"/>
    </row>
    <row r="36" spans="1:35" ht="20" x14ac:dyDescent="0.4">
      <c r="A36" s="35"/>
      <c r="B36" s="14" t="s">
        <v>98</v>
      </c>
      <c r="C36" s="33">
        <v>0</v>
      </c>
      <c r="D36" s="33">
        <v>0</v>
      </c>
      <c r="E36" s="33">
        <v>0</v>
      </c>
      <c r="F36" s="33">
        <v>1</v>
      </c>
      <c r="G36" s="33">
        <v>2</v>
      </c>
      <c r="H36" s="33">
        <v>3</v>
      </c>
      <c r="I36" s="33">
        <v>4</v>
      </c>
      <c r="J36" s="33">
        <v>6</v>
      </c>
      <c r="K36" s="33">
        <v>8</v>
      </c>
      <c r="L36" s="33">
        <v>10</v>
      </c>
      <c r="M36" s="33">
        <v>12</v>
      </c>
      <c r="N36" s="33">
        <v>15</v>
      </c>
      <c r="O36" s="33">
        <v>17</v>
      </c>
      <c r="P36" s="33">
        <v>20</v>
      </c>
      <c r="Q36" s="33">
        <v>23</v>
      </c>
      <c r="R36" s="33">
        <v>26</v>
      </c>
      <c r="S36" s="33">
        <v>29</v>
      </c>
      <c r="T36" s="33">
        <v>32</v>
      </c>
      <c r="U36" s="33">
        <v>35</v>
      </c>
      <c r="V36" s="33">
        <v>38</v>
      </c>
      <c r="W36" s="33">
        <v>41</v>
      </c>
      <c r="X36" s="33">
        <v>45</v>
      </c>
      <c r="Y36" s="33">
        <v>48</v>
      </c>
      <c r="Z36" s="33">
        <v>51</v>
      </c>
      <c r="AA36" s="33">
        <v>54</v>
      </c>
      <c r="AB36" s="33">
        <v>57</v>
      </c>
      <c r="AC36" s="33">
        <v>60</v>
      </c>
      <c r="AD36" s="33">
        <v>64</v>
      </c>
      <c r="AE36" s="33">
        <v>66</v>
      </c>
      <c r="AF36" s="33">
        <v>69</v>
      </c>
      <c r="AG36" s="33">
        <v>71</v>
      </c>
      <c r="AH36" s="33">
        <v>73</v>
      </c>
      <c r="AI36" s="34"/>
    </row>
    <row r="37" spans="1:35" ht="20" x14ac:dyDescent="0.4">
      <c r="A37" s="35"/>
      <c r="B37" s="14" t="s">
        <v>99</v>
      </c>
      <c r="C37" s="32">
        <v>6</v>
      </c>
      <c r="D37" s="32">
        <v>8</v>
      </c>
      <c r="E37" s="32">
        <v>10</v>
      </c>
      <c r="F37" s="32">
        <v>14</v>
      </c>
      <c r="G37" s="32">
        <v>21</v>
      </c>
      <c r="H37" s="32">
        <v>31</v>
      </c>
      <c r="I37" s="32">
        <v>45</v>
      </c>
      <c r="J37" s="32">
        <v>61</v>
      </c>
      <c r="K37" s="32">
        <v>78</v>
      </c>
      <c r="L37" s="32">
        <v>98</v>
      </c>
      <c r="M37" s="32">
        <v>118</v>
      </c>
      <c r="N37" s="32">
        <v>141</v>
      </c>
      <c r="O37" s="32">
        <v>164</v>
      </c>
      <c r="P37" s="32">
        <v>191</v>
      </c>
      <c r="Q37" s="32">
        <v>217</v>
      </c>
      <c r="R37" s="32">
        <v>244</v>
      </c>
      <c r="S37" s="32">
        <v>271</v>
      </c>
      <c r="T37" s="32">
        <v>301</v>
      </c>
      <c r="U37" s="32">
        <v>329</v>
      </c>
      <c r="V37" s="32">
        <v>358</v>
      </c>
      <c r="W37" s="32">
        <v>388</v>
      </c>
      <c r="X37" s="32">
        <v>419</v>
      </c>
      <c r="Y37" s="32">
        <v>447</v>
      </c>
      <c r="Z37" s="32">
        <v>477</v>
      </c>
      <c r="AA37" s="32">
        <v>507</v>
      </c>
      <c r="AB37" s="32">
        <v>538</v>
      </c>
      <c r="AC37" s="32">
        <v>566</v>
      </c>
      <c r="AD37" s="32">
        <v>595</v>
      </c>
      <c r="AE37" s="32">
        <v>622</v>
      </c>
      <c r="AF37" s="32">
        <v>648</v>
      </c>
      <c r="AG37" s="32">
        <v>667</v>
      </c>
      <c r="AH37" s="32">
        <v>686</v>
      </c>
      <c r="AI37" s="34"/>
    </row>
    <row r="38" spans="1:35" ht="20" x14ac:dyDescent="0.4">
      <c r="A38" s="35"/>
      <c r="B38" s="14" t="s">
        <v>100</v>
      </c>
      <c r="C38" s="33">
        <v>0</v>
      </c>
      <c r="D38" s="33">
        <v>0</v>
      </c>
      <c r="E38" s="33">
        <v>0</v>
      </c>
      <c r="F38" s="33">
        <v>0</v>
      </c>
      <c r="G38" s="33">
        <v>0</v>
      </c>
      <c r="H38" s="33">
        <v>0</v>
      </c>
      <c r="I38" s="33">
        <v>0</v>
      </c>
      <c r="J38" s="33">
        <v>0</v>
      </c>
      <c r="K38" s="33">
        <v>0</v>
      </c>
      <c r="L38" s="33">
        <v>1</v>
      </c>
      <c r="M38" s="33">
        <v>1</v>
      </c>
      <c r="N38" s="33">
        <v>1</v>
      </c>
      <c r="O38" s="33">
        <v>1</v>
      </c>
      <c r="P38" s="33">
        <v>1</v>
      </c>
      <c r="Q38" s="33">
        <v>1</v>
      </c>
      <c r="R38" s="33">
        <v>2</v>
      </c>
      <c r="S38" s="33">
        <v>2</v>
      </c>
      <c r="T38" s="33">
        <v>2</v>
      </c>
      <c r="U38" s="33">
        <v>2</v>
      </c>
      <c r="V38" s="33">
        <v>2</v>
      </c>
      <c r="W38" s="33">
        <v>3</v>
      </c>
      <c r="X38" s="33">
        <v>3</v>
      </c>
      <c r="Y38" s="33">
        <v>3</v>
      </c>
      <c r="Z38" s="33">
        <v>3</v>
      </c>
      <c r="AA38" s="33">
        <v>3</v>
      </c>
      <c r="AB38" s="33">
        <v>4</v>
      </c>
      <c r="AC38" s="33">
        <v>4</v>
      </c>
      <c r="AD38" s="33">
        <v>4</v>
      </c>
      <c r="AE38" s="33">
        <v>4</v>
      </c>
      <c r="AF38" s="33">
        <v>4</v>
      </c>
      <c r="AG38" s="33">
        <v>5</v>
      </c>
      <c r="AH38" s="33">
        <v>5</v>
      </c>
      <c r="AI38" s="34"/>
    </row>
    <row r="39" spans="1:35" ht="20" x14ac:dyDescent="0.4">
      <c r="A39" s="35"/>
      <c r="B39" s="14" t="s">
        <v>101</v>
      </c>
      <c r="C39" s="32">
        <v>0</v>
      </c>
      <c r="D39" s="32">
        <v>0</v>
      </c>
      <c r="E39" s="32">
        <v>0</v>
      </c>
      <c r="F39" s="32">
        <v>0</v>
      </c>
      <c r="G39" s="32">
        <v>0</v>
      </c>
      <c r="H39" s="32">
        <v>0</v>
      </c>
      <c r="I39" s="32">
        <v>0</v>
      </c>
      <c r="J39" s="32">
        <v>1</v>
      </c>
      <c r="K39" s="32">
        <v>4</v>
      </c>
      <c r="L39" s="32">
        <v>8</v>
      </c>
      <c r="M39" s="32">
        <v>13</v>
      </c>
      <c r="N39" s="32">
        <v>21</v>
      </c>
      <c r="O39" s="32">
        <v>29</v>
      </c>
      <c r="P39" s="32">
        <v>40</v>
      </c>
      <c r="Q39" s="32">
        <v>51</v>
      </c>
      <c r="R39" s="32">
        <v>63</v>
      </c>
      <c r="S39" s="32">
        <v>76</v>
      </c>
      <c r="T39" s="32">
        <v>90</v>
      </c>
      <c r="U39" s="32">
        <v>104</v>
      </c>
      <c r="V39" s="32">
        <v>120</v>
      </c>
      <c r="W39" s="32">
        <v>135</v>
      </c>
      <c r="X39" s="32">
        <v>152</v>
      </c>
      <c r="Y39" s="32">
        <v>169</v>
      </c>
      <c r="Z39" s="32">
        <v>186</v>
      </c>
      <c r="AA39" s="32">
        <v>204</v>
      </c>
      <c r="AB39" s="32">
        <v>222</v>
      </c>
      <c r="AC39" s="32">
        <v>240</v>
      </c>
      <c r="AD39" s="32">
        <v>259</v>
      </c>
      <c r="AE39" s="32">
        <v>276</v>
      </c>
      <c r="AF39" s="32">
        <v>293</v>
      </c>
      <c r="AG39" s="32">
        <v>307</v>
      </c>
      <c r="AH39" s="32">
        <v>319</v>
      </c>
      <c r="AI39" s="34"/>
    </row>
    <row r="40" spans="1:35" ht="20" x14ac:dyDescent="0.4">
      <c r="A40" s="35"/>
      <c r="B40" s="14" t="s">
        <v>102</v>
      </c>
      <c r="C40" s="33">
        <v>0</v>
      </c>
      <c r="D40" s="33">
        <v>0</v>
      </c>
      <c r="E40" s="33">
        <v>0</v>
      </c>
      <c r="F40" s="33">
        <v>0</v>
      </c>
      <c r="G40" s="33">
        <v>0</v>
      </c>
      <c r="H40" s="33">
        <v>1</v>
      </c>
      <c r="I40" s="33">
        <v>1</v>
      </c>
      <c r="J40" s="33">
        <v>1</v>
      </c>
      <c r="K40" s="33">
        <v>2</v>
      </c>
      <c r="L40" s="33">
        <v>2</v>
      </c>
      <c r="M40" s="33">
        <v>3</v>
      </c>
      <c r="N40" s="33">
        <v>3</v>
      </c>
      <c r="O40" s="33">
        <v>4</v>
      </c>
      <c r="P40" s="33">
        <v>4</v>
      </c>
      <c r="Q40" s="33">
        <v>5</v>
      </c>
      <c r="R40" s="33">
        <v>6</v>
      </c>
      <c r="S40" s="33">
        <v>6</v>
      </c>
      <c r="T40" s="33">
        <v>7</v>
      </c>
      <c r="U40" s="33">
        <v>8</v>
      </c>
      <c r="V40" s="33">
        <v>8</v>
      </c>
      <c r="W40" s="33">
        <v>9</v>
      </c>
      <c r="X40" s="33">
        <v>10</v>
      </c>
      <c r="Y40" s="33">
        <v>10</v>
      </c>
      <c r="Z40" s="33">
        <v>11</v>
      </c>
      <c r="AA40" s="33">
        <v>12</v>
      </c>
      <c r="AB40" s="33">
        <v>13</v>
      </c>
      <c r="AC40" s="33">
        <v>13</v>
      </c>
      <c r="AD40" s="33">
        <v>14</v>
      </c>
      <c r="AE40" s="33">
        <v>14</v>
      </c>
      <c r="AF40" s="33">
        <v>15</v>
      </c>
      <c r="AG40" s="33">
        <v>16</v>
      </c>
      <c r="AH40" s="33">
        <v>16</v>
      </c>
      <c r="AI40" s="34"/>
    </row>
    <row r="41" spans="1:35" ht="20" x14ac:dyDescent="0.4">
      <c r="A41" s="35"/>
      <c r="B41" s="14" t="s">
        <v>103</v>
      </c>
      <c r="C41" s="32">
        <v>4</v>
      </c>
      <c r="D41" s="32">
        <v>5</v>
      </c>
      <c r="E41" s="32">
        <v>6</v>
      </c>
      <c r="F41" s="32">
        <v>7</v>
      </c>
      <c r="G41" s="32">
        <v>8</v>
      </c>
      <c r="H41" s="32">
        <v>11</v>
      </c>
      <c r="I41" s="32">
        <v>15</v>
      </c>
      <c r="J41" s="32">
        <v>20</v>
      </c>
      <c r="K41" s="32">
        <v>25</v>
      </c>
      <c r="L41" s="32">
        <v>31</v>
      </c>
      <c r="M41" s="32">
        <v>37</v>
      </c>
      <c r="N41" s="32">
        <v>44</v>
      </c>
      <c r="O41" s="32">
        <v>51</v>
      </c>
      <c r="P41" s="32">
        <v>58</v>
      </c>
      <c r="Q41" s="32">
        <v>66</v>
      </c>
      <c r="R41" s="32">
        <v>74</v>
      </c>
      <c r="S41" s="32">
        <v>83</v>
      </c>
      <c r="T41" s="32">
        <v>91</v>
      </c>
      <c r="U41" s="32">
        <v>100</v>
      </c>
      <c r="V41" s="32">
        <v>108</v>
      </c>
      <c r="W41" s="32">
        <v>117</v>
      </c>
      <c r="X41" s="32">
        <v>127</v>
      </c>
      <c r="Y41" s="32">
        <v>135</v>
      </c>
      <c r="Z41" s="32">
        <v>144</v>
      </c>
      <c r="AA41" s="32">
        <v>153</v>
      </c>
      <c r="AB41" s="32">
        <v>162</v>
      </c>
      <c r="AC41" s="32">
        <v>170</v>
      </c>
      <c r="AD41" s="32">
        <v>179</v>
      </c>
      <c r="AE41" s="32">
        <v>187</v>
      </c>
      <c r="AF41" s="32">
        <v>195</v>
      </c>
      <c r="AG41" s="32">
        <v>201</v>
      </c>
      <c r="AH41" s="32">
        <v>206</v>
      </c>
      <c r="AI41" s="34"/>
    </row>
    <row r="42" spans="1:35" ht="20" x14ac:dyDescent="0.4">
      <c r="A42" s="35"/>
      <c r="B42" s="11" t="s">
        <v>106</v>
      </c>
      <c r="C42" s="34"/>
      <c r="D42" s="34"/>
      <c r="E42" s="34"/>
      <c r="F42" s="34"/>
      <c r="G42" s="34"/>
      <c r="H42" s="34"/>
      <c r="I42" s="34"/>
      <c r="J42" s="34"/>
      <c r="K42" s="34"/>
      <c r="L42" s="34"/>
      <c r="M42" s="34"/>
      <c r="N42" s="34"/>
      <c r="O42" s="34"/>
      <c r="P42" s="34"/>
      <c r="Q42" s="34"/>
      <c r="R42" s="34"/>
      <c r="S42" s="34"/>
      <c r="T42" s="34"/>
      <c r="U42" s="34"/>
      <c r="V42" s="34"/>
      <c r="W42" s="34"/>
      <c r="X42" s="34"/>
      <c r="Y42" s="34"/>
      <c r="Z42" s="34"/>
      <c r="AA42" s="34"/>
      <c r="AB42" s="34"/>
      <c r="AC42" s="34"/>
      <c r="AD42" s="34"/>
      <c r="AE42" s="34"/>
      <c r="AF42" s="34"/>
      <c r="AG42" s="34"/>
      <c r="AH42" s="34"/>
      <c r="AI42" s="34"/>
    </row>
    <row r="43" spans="1:35" ht="20" x14ac:dyDescent="0.4">
      <c r="A43" s="35"/>
      <c r="B43" s="12" t="s">
        <v>61</v>
      </c>
      <c r="C43" s="13" t="s">
        <v>62</v>
      </c>
      <c r="D43" s="13" t="s">
        <v>63</v>
      </c>
      <c r="E43" s="13" t="s">
        <v>64</v>
      </c>
      <c r="F43" s="13" t="s">
        <v>65</v>
      </c>
      <c r="G43" s="13" t="s">
        <v>66</v>
      </c>
      <c r="H43" s="13" t="s">
        <v>67</v>
      </c>
      <c r="I43" s="13" t="s">
        <v>68</v>
      </c>
      <c r="J43" s="13" t="s">
        <v>69</v>
      </c>
      <c r="K43" s="13" t="s">
        <v>70</v>
      </c>
      <c r="L43" s="13" t="s">
        <v>71</v>
      </c>
      <c r="M43" s="13" t="s">
        <v>72</v>
      </c>
      <c r="N43" s="13" t="s">
        <v>73</v>
      </c>
      <c r="O43" s="13" t="s">
        <v>74</v>
      </c>
      <c r="P43" s="13" t="s">
        <v>75</v>
      </c>
      <c r="Q43" s="13" t="s">
        <v>76</v>
      </c>
      <c r="R43" s="13" t="s">
        <v>77</v>
      </c>
      <c r="S43" s="13" t="s">
        <v>78</v>
      </c>
      <c r="T43" s="13" t="s">
        <v>79</v>
      </c>
      <c r="U43" s="13" t="s">
        <v>80</v>
      </c>
      <c r="V43" s="13" t="s">
        <v>81</v>
      </c>
      <c r="W43" s="13" t="s">
        <v>82</v>
      </c>
      <c r="X43" s="13" t="s">
        <v>83</v>
      </c>
      <c r="Y43" s="13" t="s">
        <v>84</v>
      </c>
      <c r="Z43" s="13" t="s">
        <v>85</v>
      </c>
      <c r="AA43" s="13" t="s">
        <v>86</v>
      </c>
      <c r="AB43" s="13" t="s">
        <v>87</v>
      </c>
      <c r="AC43" s="13" t="s">
        <v>88</v>
      </c>
      <c r="AD43" s="13" t="s">
        <v>89</v>
      </c>
      <c r="AE43" s="13" t="s">
        <v>90</v>
      </c>
      <c r="AF43" s="13" t="s">
        <v>91</v>
      </c>
      <c r="AG43" s="13" t="s">
        <v>92</v>
      </c>
      <c r="AH43" s="13" t="s">
        <v>93</v>
      </c>
      <c r="AI43" s="34"/>
    </row>
    <row r="44" spans="1:35" ht="20" x14ac:dyDescent="0.4">
      <c r="A44" s="35"/>
      <c r="B44" s="14" t="s">
        <v>94</v>
      </c>
      <c r="C44" s="33">
        <v>0</v>
      </c>
      <c r="D44" s="33">
        <v>0</v>
      </c>
      <c r="E44" s="33">
        <v>0</v>
      </c>
      <c r="F44" s="33">
        <v>0</v>
      </c>
      <c r="G44" s="33">
        <v>0</v>
      </c>
      <c r="H44" s="33">
        <v>0</v>
      </c>
      <c r="I44" s="33">
        <v>0</v>
      </c>
      <c r="J44" s="33">
        <v>0</v>
      </c>
      <c r="K44" s="33">
        <v>1</v>
      </c>
      <c r="L44" s="33">
        <v>1</v>
      </c>
      <c r="M44" s="33">
        <v>2</v>
      </c>
      <c r="N44" s="33">
        <v>3</v>
      </c>
      <c r="O44" s="33">
        <v>4</v>
      </c>
      <c r="P44" s="33">
        <v>5</v>
      </c>
      <c r="Q44" s="33">
        <v>6</v>
      </c>
      <c r="R44" s="33">
        <v>8</v>
      </c>
      <c r="S44" s="33">
        <v>9</v>
      </c>
      <c r="T44" s="33">
        <v>11</v>
      </c>
      <c r="U44" s="33">
        <v>12</v>
      </c>
      <c r="V44" s="33">
        <v>14</v>
      </c>
      <c r="W44" s="33">
        <v>16</v>
      </c>
      <c r="X44" s="33">
        <v>18</v>
      </c>
      <c r="Y44" s="33">
        <v>19</v>
      </c>
      <c r="Z44" s="33">
        <v>21</v>
      </c>
      <c r="AA44" s="33">
        <v>23</v>
      </c>
      <c r="AB44" s="33">
        <v>25</v>
      </c>
      <c r="AC44" s="33">
        <v>27</v>
      </c>
      <c r="AD44" s="33">
        <v>29</v>
      </c>
      <c r="AE44" s="33">
        <v>31</v>
      </c>
      <c r="AF44" s="33">
        <v>33</v>
      </c>
      <c r="AG44" s="33">
        <v>35</v>
      </c>
      <c r="AH44" s="33">
        <v>36</v>
      </c>
      <c r="AI44" s="34"/>
    </row>
    <row r="45" spans="1:35" ht="20" x14ac:dyDescent="0.4">
      <c r="A45" s="35"/>
      <c r="B45" s="14" t="s">
        <v>95</v>
      </c>
      <c r="C45" s="32">
        <v>0</v>
      </c>
      <c r="D45" s="32">
        <v>0</v>
      </c>
      <c r="E45" s="32">
        <v>0</v>
      </c>
      <c r="F45" s="32">
        <v>1</v>
      </c>
      <c r="G45" s="32">
        <v>1</v>
      </c>
      <c r="H45" s="32">
        <v>2</v>
      </c>
      <c r="I45" s="32">
        <v>3</v>
      </c>
      <c r="J45" s="32">
        <v>5</v>
      </c>
      <c r="K45" s="32">
        <v>6</v>
      </c>
      <c r="L45" s="32">
        <v>7</v>
      </c>
      <c r="M45" s="32">
        <v>9</v>
      </c>
      <c r="N45" s="32">
        <v>10</v>
      </c>
      <c r="O45" s="32">
        <v>12</v>
      </c>
      <c r="P45" s="32">
        <v>13</v>
      </c>
      <c r="Q45" s="32">
        <v>15</v>
      </c>
      <c r="R45" s="32">
        <v>16</v>
      </c>
      <c r="S45" s="32">
        <v>18</v>
      </c>
      <c r="T45" s="32">
        <v>19</v>
      </c>
      <c r="U45" s="32">
        <v>20</v>
      </c>
      <c r="V45" s="32">
        <v>22</v>
      </c>
      <c r="W45" s="32">
        <v>23</v>
      </c>
      <c r="X45" s="32">
        <v>24</v>
      </c>
      <c r="Y45" s="32">
        <v>26</v>
      </c>
      <c r="Z45" s="32">
        <v>27</v>
      </c>
      <c r="AA45" s="32">
        <v>28</v>
      </c>
      <c r="AB45" s="32">
        <v>29</v>
      </c>
      <c r="AC45" s="32">
        <v>30</v>
      </c>
      <c r="AD45" s="32">
        <v>31</v>
      </c>
      <c r="AE45" s="32">
        <v>32</v>
      </c>
      <c r="AF45" s="32">
        <v>33</v>
      </c>
      <c r="AG45" s="32">
        <v>33</v>
      </c>
      <c r="AH45" s="32">
        <v>34</v>
      </c>
      <c r="AI45" s="34"/>
    </row>
    <row r="46" spans="1:35" ht="20" x14ac:dyDescent="0.4">
      <c r="A46" s="35"/>
      <c r="B46" s="14" t="s">
        <v>96</v>
      </c>
      <c r="C46" s="33">
        <v>0</v>
      </c>
      <c r="D46" s="33">
        <v>0</v>
      </c>
      <c r="E46" s="33">
        <v>0</v>
      </c>
      <c r="F46" s="33">
        <v>0</v>
      </c>
      <c r="G46" s="33">
        <v>0</v>
      </c>
      <c r="H46" s="33">
        <v>0</v>
      </c>
      <c r="I46" s="33">
        <v>0</v>
      </c>
      <c r="J46" s="33">
        <v>1</v>
      </c>
      <c r="K46" s="33">
        <v>2</v>
      </c>
      <c r="L46" s="33">
        <v>5</v>
      </c>
      <c r="M46" s="33">
        <v>8</v>
      </c>
      <c r="N46" s="33">
        <v>13</v>
      </c>
      <c r="O46" s="33">
        <v>18</v>
      </c>
      <c r="P46" s="33">
        <v>24</v>
      </c>
      <c r="Q46" s="33">
        <v>31</v>
      </c>
      <c r="R46" s="33">
        <v>38</v>
      </c>
      <c r="S46" s="33">
        <v>46</v>
      </c>
      <c r="T46" s="33">
        <v>55</v>
      </c>
      <c r="U46" s="33">
        <v>64</v>
      </c>
      <c r="V46" s="33">
        <v>73</v>
      </c>
      <c r="W46" s="33">
        <v>83</v>
      </c>
      <c r="X46" s="33">
        <v>94</v>
      </c>
      <c r="Y46" s="33">
        <v>104</v>
      </c>
      <c r="Z46" s="33">
        <v>114</v>
      </c>
      <c r="AA46" s="33">
        <v>125</v>
      </c>
      <c r="AB46" s="33">
        <v>137</v>
      </c>
      <c r="AC46" s="33">
        <v>148</v>
      </c>
      <c r="AD46" s="33">
        <v>159</v>
      </c>
      <c r="AE46" s="33">
        <v>170</v>
      </c>
      <c r="AF46" s="33">
        <v>181</v>
      </c>
      <c r="AG46" s="33">
        <v>189</v>
      </c>
      <c r="AH46" s="33">
        <v>198</v>
      </c>
      <c r="AI46" s="34"/>
    </row>
    <row r="47" spans="1:35" ht="20" x14ac:dyDescent="0.4">
      <c r="A47" s="35"/>
      <c r="B47" s="14" t="s">
        <v>97</v>
      </c>
      <c r="C47" s="32">
        <v>1</v>
      </c>
      <c r="D47" s="32">
        <v>1</v>
      </c>
      <c r="E47" s="32">
        <v>1</v>
      </c>
      <c r="F47" s="32">
        <v>1</v>
      </c>
      <c r="G47" s="32">
        <v>1</v>
      </c>
      <c r="H47" s="32">
        <v>1</v>
      </c>
      <c r="I47" s="32">
        <v>1</v>
      </c>
      <c r="J47" s="32">
        <v>2</v>
      </c>
      <c r="K47" s="32">
        <v>4</v>
      </c>
      <c r="L47" s="32">
        <v>8</v>
      </c>
      <c r="M47" s="32">
        <v>13</v>
      </c>
      <c r="N47" s="32">
        <v>19</v>
      </c>
      <c r="O47" s="32">
        <v>27</v>
      </c>
      <c r="P47" s="32">
        <v>35</v>
      </c>
      <c r="Q47" s="32">
        <v>45</v>
      </c>
      <c r="R47" s="32">
        <v>55</v>
      </c>
      <c r="S47" s="32">
        <v>66</v>
      </c>
      <c r="T47" s="32">
        <v>78</v>
      </c>
      <c r="U47" s="32">
        <v>91</v>
      </c>
      <c r="V47" s="32">
        <v>104</v>
      </c>
      <c r="W47" s="32">
        <v>118</v>
      </c>
      <c r="X47" s="32">
        <v>132</v>
      </c>
      <c r="Y47" s="32">
        <v>146</v>
      </c>
      <c r="Z47" s="32">
        <v>161</v>
      </c>
      <c r="AA47" s="32">
        <v>176</v>
      </c>
      <c r="AB47" s="32">
        <v>192</v>
      </c>
      <c r="AC47" s="32">
        <v>208</v>
      </c>
      <c r="AD47" s="32">
        <v>224</v>
      </c>
      <c r="AE47" s="32">
        <v>239</v>
      </c>
      <c r="AF47" s="32">
        <v>254</v>
      </c>
      <c r="AG47" s="32">
        <v>265</v>
      </c>
      <c r="AH47" s="32">
        <v>277</v>
      </c>
      <c r="AI47" s="34"/>
    </row>
    <row r="48" spans="1:35" ht="20" x14ac:dyDescent="0.4">
      <c r="A48" s="35"/>
      <c r="B48" s="14" t="s">
        <v>98</v>
      </c>
      <c r="C48" s="33">
        <v>0</v>
      </c>
      <c r="D48" s="33">
        <v>0</v>
      </c>
      <c r="E48" s="33">
        <v>0</v>
      </c>
      <c r="F48" s="33">
        <v>0</v>
      </c>
      <c r="G48" s="33">
        <v>0</v>
      </c>
      <c r="H48" s="33">
        <v>0</v>
      </c>
      <c r="I48" s="33">
        <v>0</v>
      </c>
      <c r="J48" s="33">
        <v>0</v>
      </c>
      <c r="K48" s="33">
        <v>0</v>
      </c>
      <c r="L48" s="33">
        <v>1</v>
      </c>
      <c r="M48" s="33">
        <v>1</v>
      </c>
      <c r="N48" s="33">
        <v>2</v>
      </c>
      <c r="O48" s="33">
        <v>3</v>
      </c>
      <c r="P48" s="33">
        <v>3</v>
      </c>
      <c r="Q48" s="33">
        <v>4</v>
      </c>
      <c r="R48" s="33">
        <v>5</v>
      </c>
      <c r="S48" s="33">
        <v>6</v>
      </c>
      <c r="T48" s="33">
        <v>8</v>
      </c>
      <c r="U48" s="33">
        <v>9</v>
      </c>
      <c r="V48" s="33">
        <v>10</v>
      </c>
      <c r="W48" s="33">
        <v>12</v>
      </c>
      <c r="X48" s="33">
        <v>13</v>
      </c>
      <c r="Y48" s="33">
        <v>14</v>
      </c>
      <c r="Z48" s="33">
        <v>16</v>
      </c>
      <c r="AA48" s="33">
        <v>17</v>
      </c>
      <c r="AB48" s="33">
        <v>19</v>
      </c>
      <c r="AC48" s="33">
        <v>20</v>
      </c>
      <c r="AD48" s="33">
        <v>22</v>
      </c>
      <c r="AE48" s="33">
        <v>24</v>
      </c>
      <c r="AF48" s="33">
        <v>25</v>
      </c>
      <c r="AG48" s="33">
        <v>26</v>
      </c>
      <c r="AH48" s="33">
        <v>27</v>
      </c>
      <c r="AI48" s="34"/>
    </row>
    <row r="49" spans="1:35" ht="20" x14ac:dyDescent="0.4">
      <c r="A49" s="35"/>
      <c r="B49" s="14" t="s">
        <v>99</v>
      </c>
      <c r="C49" s="32">
        <v>2</v>
      </c>
      <c r="D49" s="32">
        <v>2</v>
      </c>
      <c r="E49" s="32">
        <v>2</v>
      </c>
      <c r="F49" s="32">
        <v>2</v>
      </c>
      <c r="G49" s="32">
        <v>2</v>
      </c>
      <c r="H49" s="32">
        <v>2</v>
      </c>
      <c r="I49" s="32">
        <v>2</v>
      </c>
      <c r="J49" s="32">
        <v>3</v>
      </c>
      <c r="K49" s="32">
        <v>4</v>
      </c>
      <c r="L49" s="32">
        <v>6</v>
      </c>
      <c r="M49" s="32">
        <v>9</v>
      </c>
      <c r="N49" s="32">
        <v>12</v>
      </c>
      <c r="O49" s="32">
        <v>16</v>
      </c>
      <c r="P49" s="32">
        <v>21</v>
      </c>
      <c r="Q49" s="32">
        <v>27</v>
      </c>
      <c r="R49" s="32">
        <v>33</v>
      </c>
      <c r="S49" s="32">
        <v>39</v>
      </c>
      <c r="T49" s="32">
        <v>46</v>
      </c>
      <c r="U49" s="32">
        <v>53</v>
      </c>
      <c r="V49" s="32">
        <v>60</v>
      </c>
      <c r="W49" s="32">
        <v>68</v>
      </c>
      <c r="X49" s="32">
        <v>77</v>
      </c>
      <c r="Y49" s="32">
        <v>84</v>
      </c>
      <c r="Z49" s="32">
        <v>93</v>
      </c>
      <c r="AA49" s="32">
        <v>101</v>
      </c>
      <c r="AB49" s="32">
        <v>111</v>
      </c>
      <c r="AC49" s="32">
        <v>119</v>
      </c>
      <c r="AD49" s="32">
        <v>128</v>
      </c>
      <c r="AE49" s="32">
        <v>137</v>
      </c>
      <c r="AF49" s="32">
        <v>146</v>
      </c>
      <c r="AG49" s="32">
        <v>152</v>
      </c>
      <c r="AH49" s="32">
        <v>159</v>
      </c>
      <c r="AI49" s="34"/>
    </row>
    <row r="50" spans="1:35" ht="20" x14ac:dyDescent="0.4">
      <c r="A50" s="35"/>
      <c r="B50" s="14" t="s">
        <v>100</v>
      </c>
      <c r="C50" s="33">
        <v>0</v>
      </c>
      <c r="D50" s="33">
        <v>0</v>
      </c>
      <c r="E50" s="33">
        <v>0</v>
      </c>
      <c r="F50" s="33">
        <v>0</v>
      </c>
      <c r="G50" s="33">
        <v>0</v>
      </c>
      <c r="H50" s="33">
        <v>0</v>
      </c>
      <c r="I50" s="33">
        <v>0</v>
      </c>
      <c r="J50" s="33">
        <v>0</v>
      </c>
      <c r="K50" s="33">
        <v>0</v>
      </c>
      <c r="L50" s="33">
        <v>0</v>
      </c>
      <c r="M50" s="33">
        <v>0</v>
      </c>
      <c r="N50" s="33">
        <v>0</v>
      </c>
      <c r="O50" s="33">
        <v>0</v>
      </c>
      <c r="P50" s="33">
        <v>0</v>
      </c>
      <c r="Q50" s="33">
        <v>0</v>
      </c>
      <c r="R50" s="33">
        <v>0</v>
      </c>
      <c r="S50" s="33">
        <v>0</v>
      </c>
      <c r="T50" s="33">
        <v>0</v>
      </c>
      <c r="U50" s="33">
        <v>0</v>
      </c>
      <c r="V50" s="33">
        <v>0</v>
      </c>
      <c r="W50" s="33">
        <v>0</v>
      </c>
      <c r="X50" s="33">
        <v>1</v>
      </c>
      <c r="Y50" s="33">
        <v>1</v>
      </c>
      <c r="Z50" s="33">
        <v>1</v>
      </c>
      <c r="AA50" s="33">
        <v>1</v>
      </c>
      <c r="AB50" s="33">
        <v>1</v>
      </c>
      <c r="AC50" s="33">
        <v>1</v>
      </c>
      <c r="AD50" s="33">
        <v>1</v>
      </c>
      <c r="AE50" s="33">
        <v>1</v>
      </c>
      <c r="AF50" s="33">
        <v>1</v>
      </c>
      <c r="AG50" s="33">
        <v>1</v>
      </c>
      <c r="AH50" s="33">
        <v>1</v>
      </c>
      <c r="AI50" s="34"/>
    </row>
    <row r="51" spans="1:35" ht="20" x14ac:dyDescent="0.4">
      <c r="A51" s="35"/>
      <c r="B51" s="14" t="s">
        <v>101</v>
      </c>
      <c r="C51" s="32">
        <v>0</v>
      </c>
      <c r="D51" s="32">
        <v>0</v>
      </c>
      <c r="E51" s="32">
        <v>0</v>
      </c>
      <c r="F51" s="32">
        <v>0</v>
      </c>
      <c r="G51" s="32">
        <v>0</v>
      </c>
      <c r="H51" s="32">
        <v>0</v>
      </c>
      <c r="I51" s="32">
        <v>0</v>
      </c>
      <c r="J51" s="32">
        <v>0</v>
      </c>
      <c r="K51" s="32">
        <v>1</v>
      </c>
      <c r="L51" s="32">
        <v>3</v>
      </c>
      <c r="M51" s="32">
        <v>5</v>
      </c>
      <c r="N51" s="32">
        <v>8</v>
      </c>
      <c r="O51" s="32">
        <v>11</v>
      </c>
      <c r="P51" s="32">
        <v>15</v>
      </c>
      <c r="Q51" s="32">
        <v>19</v>
      </c>
      <c r="R51" s="32">
        <v>23</v>
      </c>
      <c r="S51" s="32">
        <v>28</v>
      </c>
      <c r="T51" s="32">
        <v>34</v>
      </c>
      <c r="U51" s="32">
        <v>39</v>
      </c>
      <c r="V51" s="32">
        <v>45</v>
      </c>
      <c r="W51" s="32">
        <v>51</v>
      </c>
      <c r="X51" s="32">
        <v>57</v>
      </c>
      <c r="Y51" s="32">
        <v>64</v>
      </c>
      <c r="Z51" s="32">
        <v>70</v>
      </c>
      <c r="AA51" s="32">
        <v>77</v>
      </c>
      <c r="AB51" s="32">
        <v>84</v>
      </c>
      <c r="AC51" s="32">
        <v>91</v>
      </c>
      <c r="AD51" s="32">
        <v>98</v>
      </c>
      <c r="AE51" s="32">
        <v>105</v>
      </c>
      <c r="AF51" s="32">
        <v>111</v>
      </c>
      <c r="AG51" s="32">
        <v>116</v>
      </c>
      <c r="AH51" s="32">
        <v>121</v>
      </c>
      <c r="AI51" s="34"/>
    </row>
    <row r="52" spans="1:35" ht="20" x14ac:dyDescent="0.4">
      <c r="A52" s="35"/>
      <c r="B52" s="14" t="s">
        <v>102</v>
      </c>
      <c r="C52" s="33">
        <v>0</v>
      </c>
      <c r="D52" s="33">
        <v>0</v>
      </c>
      <c r="E52" s="33">
        <v>0</v>
      </c>
      <c r="F52" s="33">
        <v>0</v>
      </c>
      <c r="G52" s="33">
        <v>0</v>
      </c>
      <c r="H52" s="33">
        <v>0</v>
      </c>
      <c r="I52" s="33">
        <v>0</v>
      </c>
      <c r="J52" s="33">
        <v>0</v>
      </c>
      <c r="K52" s="33">
        <v>0</v>
      </c>
      <c r="L52" s="33">
        <v>0</v>
      </c>
      <c r="M52" s="33">
        <v>0</v>
      </c>
      <c r="N52" s="33">
        <v>0</v>
      </c>
      <c r="O52" s="33">
        <v>1</v>
      </c>
      <c r="P52" s="33">
        <v>1</v>
      </c>
      <c r="Q52" s="33">
        <v>1</v>
      </c>
      <c r="R52" s="33">
        <v>1</v>
      </c>
      <c r="S52" s="33">
        <v>1</v>
      </c>
      <c r="T52" s="33">
        <v>2</v>
      </c>
      <c r="U52" s="33">
        <v>2</v>
      </c>
      <c r="V52" s="33">
        <v>2</v>
      </c>
      <c r="W52" s="33">
        <v>3</v>
      </c>
      <c r="X52" s="33">
        <v>3</v>
      </c>
      <c r="Y52" s="33">
        <v>3</v>
      </c>
      <c r="Z52" s="33">
        <v>3</v>
      </c>
      <c r="AA52" s="33">
        <v>4</v>
      </c>
      <c r="AB52" s="33">
        <v>4</v>
      </c>
      <c r="AC52" s="33">
        <v>4</v>
      </c>
      <c r="AD52" s="33">
        <v>5</v>
      </c>
      <c r="AE52" s="33">
        <v>5</v>
      </c>
      <c r="AF52" s="33">
        <v>5</v>
      </c>
      <c r="AG52" s="33">
        <v>6</v>
      </c>
      <c r="AH52" s="33">
        <v>6</v>
      </c>
      <c r="AI52" s="34"/>
    </row>
    <row r="53" spans="1:35" ht="20" x14ac:dyDescent="0.4">
      <c r="A53" s="35"/>
      <c r="B53" s="14" t="s">
        <v>103</v>
      </c>
      <c r="C53" s="32">
        <v>1</v>
      </c>
      <c r="D53" s="32">
        <v>1</v>
      </c>
      <c r="E53" s="32">
        <v>1</v>
      </c>
      <c r="F53" s="32">
        <v>1</v>
      </c>
      <c r="G53" s="32">
        <v>1</v>
      </c>
      <c r="H53" s="32">
        <v>1</v>
      </c>
      <c r="I53" s="32">
        <v>1</v>
      </c>
      <c r="J53" s="32">
        <v>1</v>
      </c>
      <c r="K53" s="32">
        <v>2</v>
      </c>
      <c r="L53" s="32">
        <v>2</v>
      </c>
      <c r="M53" s="32">
        <v>3</v>
      </c>
      <c r="N53" s="32">
        <v>4</v>
      </c>
      <c r="O53" s="32">
        <v>5</v>
      </c>
      <c r="P53" s="32">
        <v>7</v>
      </c>
      <c r="Q53" s="32">
        <v>8</v>
      </c>
      <c r="R53" s="32">
        <v>10</v>
      </c>
      <c r="S53" s="32">
        <v>12</v>
      </c>
      <c r="T53" s="32">
        <v>14</v>
      </c>
      <c r="U53" s="32">
        <v>16</v>
      </c>
      <c r="V53" s="32">
        <v>19</v>
      </c>
      <c r="W53" s="32">
        <v>21</v>
      </c>
      <c r="X53" s="32">
        <v>23</v>
      </c>
      <c r="Y53" s="32">
        <v>26</v>
      </c>
      <c r="Z53" s="32">
        <v>28</v>
      </c>
      <c r="AA53" s="32">
        <v>31</v>
      </c>
      <c r="AB53" s="32">
        <v>33</v>
      </c>
      <c r="AC53" s="32">
        <v>36</v>
      </c>
      <c r="AD53" s="32">
        <v>39</v>
      </c>
      <c r="AE53" s="32">
        <v>41</v>
      </c>
      <c r="AF53" s="32">
        <v>44</v>
      </c>
      <c r="AG53" s="32">
        <v>46</v>
      </c>
      <c r="AH53" s="32">
        <v>48</v>
      </c>
      <c r="AI53" s="34"/>
    </row>
    <row r="54" spans="1:35" ht="20" x14ac:dyDescent="0.4">
      <c r="A54" s="35"/>
      <c r="B54" s="11" t="s">
        <v>107</v>
      </c>
      <c r="C54" s="34"/>
      <c r="D54" s="34"/>
      <c r="E54" s="34"/>
      <c r="F54" s="34"/>
      <c r="G54" s="34"/>
      <c r="H54" s="34"/>
      <c r="I54" s="34"/>
      <c r="J54" s="34"/>
      <c r="K54" s="34"/>
      <c r="L54" s="34"/>
      <c r="M54" s="34"/>
      <c r="N54" s="34"/>
      <c r="O54" s="34"/>
      <c r="P54" s="34"/>
      <c r="Q54" s="34"/>
      <c r="R54" s="34"/>
      <c r="S54" s="34"/>
      <c r="T54" s="34"/>
      <c r="U54" s="34"/>
      <c r="V54" s="34"/>
      <c r="W54" s="34"/>
      <c r="X54" s="34"/>
      <c r="Y54" s="34"/>
      <c r="Z54" s="34"/>
      <c r="AA54" s="34"/>
      <c r="AB54" s="34"/>
      <c r="AC54" s="34"/>
      <c r="AD54" s="34"/>
      <c r="AE54" s="34"/>
      <c r="AF54" s="34"/>
      <c r="AG54" s="34"/>
      <c r="AH54" s="34"/>
      <c r="AI54" s="34"/>
    </row>
    <row r="55" spans="1:35" ht="20" x14ac:dyDescent="0.4">
      <c r="A55" s="35"/>
      <c r="B55" s="12" t="s">
        <v>61</v>
      </c>
      <c r="C55" s="13" t="s">
        <v>62</v>
      </c>
      <c r="D55" s="13" t="s">
        <v>63</v>
      </c>
      <c r="E55" s="13" t="s">
        <v>64</v>
      </c>
      <c r="F55" s="13" t="s">
        <v>65</v>
      </c>
      <c r="G55" s="13" t="s">
        <v>66</v>
      </c>
      <c r="H55" s="13" t="s">
        <v>67</v>
      </c>
      <c r="I55" s="13" t="s">
        <v>68</v>
      </c>
      <c r="J55" s="13" t="s">
        <v>69</v>
      </c>
      <c r="K55" s="13" t="s">
        <v>70</v>
      </c>
      <c r="L55" s="13" t="s">
        <v>71</v>
      </c>
      <c r="M55" s="13" t="s">
        <v>72</v>
      </c>
      <c r="N55" s="13" t="s">
        <v>73</v>
      </c>
      <c r="O55" s="13" t="s">
        <v>74</v>
      </c>
      <c r="P55" s="13" t="s">
        <v>75</v>
      </c>
      <c r="Q55" s="13" t="s">
        <v>76</v>
      </c>
      <c r="R55" s="13" t="s">
        <v>77</v>
      </c>
      <c r="S55" s="13" t="s">
        <v>78</v>
      </c>
      <c r="T55" s="13" t="s">
        <v>79</v>
      </c>
      <c r="U55" s="13" t="s">
        <v>80</v>
      </c>
      <c r="V55" s="13" t="s">
        <v>81</v>
      </c>
      <c r="W55" s="13" t="s">
        <v>82</v>
      </c>
      <c r="X55" s="13" t="s">
        <v>83</v>
      </c>
      <c r="Y55" s="13" t="s">
        <v>84</v>
      </c>
      <c r="Z55" s="13" t="s">
        <v>85</v>
      </c>
      <c r="AA55" s="13" t="s">
        <v>86</v>
      </c>
      <c r="AB55" s="13" t="s">
        <v>87</v>
      </c>
      <c r="AC55" s="13" t="s">
        <v>88</v>
      </c>
      <c r="AD55" s="13" t="s">
        <v>89</v>
      </c>
      <c r="AE55" s="13" t="s">
        <v>90</v>
      </c>
      <c r="AF55" s="13" t="s">
        <v>91</v>
      </c>
      <c r="AG55" s="13" t="s">
        <v>92</v>
      </c>
      <c r="AH55" s="13" t="s">
        <v>93</v>
      </c>
      <c r="AI55" s="34"/>
    </row>
    <row r="56" spans="1:35" ht="20" x14ac:dyDescent="0.4">
      <c r="A56" s="35"/>
      <c r="B56" s="14" t="s">
        <v>94</v>
      </c>
      <c r="C56" s="33">
        <v>0</v>
      </c>
      <c r="D56" s="33">
        <v>0</v>
      </c>
      <c r="E56" s="33">
        <v>0</v>
      </c>
      <c r="F56" s="33">
        <v>0</v>
      </c>
      <c r="G56" s="33">
        <v>0</v>
      </c>
      <c r="H56" s="33">
        <v>0</v>
      </c>
      <c r="I56" s="33">
        <v>0</v>
      </c>
      <c r="J56" s="33">
        <v>2</v>
      </c>
      <c r="K56" s="33">
        <v>8</v>
      </c>
      <c r="L56" s="33">
        <v>17</v>
      </c>
      <c r="M56" s="33">
        <v>30</v>
      </c>
      <c r="N56" s="33">
        <v>45</v>
      </c>
      <c r="O56" s="33">
        <v>64</v>
      </c>
      <c r="P56" s="33">
        <v>85</v>
      </c>
      <c r="Q56" s="33">
        <v>109</v>
      </c>
      <c r="R56" s="33">
        <v>135</v>
      </c>
      <c r="S56" s="33">
        <v>164</v>
      </c>
      <c r="T56" s="33">
        <v>194</v>
      </c>
      <c r="U56" s="33">
        <v>226</v>
      </c>
      <c r="V56" s="33">
        <v>260</v>
      </c>
      <c r="W56" s="33">
        <v>295</v>
      </c>
      <c r="X56" s="33">
        <v>333</v>
      </c>
      <c r="Y56" s="33">
        <v>370</v>
      </c>
      <c r="Z56" s="33">
        <v>409</v>
      </c>
      <c r="AA56" s="33">
        <v>449</v>
      </c>
      <c r="AB56" s="33">
        <v>492</v>
      </c>
      <c r="AC56" s="33">
        <v>533</v>
      </c>
      <c r="AD56" s="33">
        <v>576</v>
      </c>
      <c r="AE56" s="33">
        <v>617</v>
      </c>
      <c r="AF56" s="33">
        <v>657</v>
      </c>
      <c r="AG56" s="33">
        <v>689</v>
      </c>
      <c r="AH56" s="33">
        <v>720</v>
      </c>
      <c r="AI56" s="34"/>
    </row>
    <row r="57" spans="1:35" ht="20" x14ac:dyDescent="0.4">
      <c r="A57" s="35"/>
      <c r="B57" s="14" t="s">
        <v>95</v>
      </c>
      <c r="C57" s="32">
        <v>0</v>
      </c>
      <c r="D57" s="32">
        <v>1</v>
      </c>
      <c r="E57" s="32">
        <v>1</v>
      </c>
      <c r="F57" s="32">
        <v>2</v>
      </c>
      <c r="G57" s="32">
        <v>3</v>
      </c>
      <c r="H57" s="32">
        <v>6</v>
      </c>
      <c r="I57" s="32">
        <v>11</v>
      </c>
      <c r="J57" s="32">
        <v>17</v>
      </c>
      <c r="K57" s="32">
        <v>25</v>
      </c>
      <c r="L57" s="32">
        <v>34</v>
      </c>
      <c r="M57" s="32">
        <v>45</v>
      </c>
      <c r="N57" s="32">
        <v>57</v>
      </c>
      <c r="O57" s="32">
        <v>71</v>
      </c>
      <c r="P57" s="32">
        <v>87</v>
      </c>
      <c r="Q57" s="32">
        <v>103</v>
      </c>
      <c r="R57" s="32">
        <v>120</v>
      </c>
      <c r="S57" s="32">
        <v>138</v>
      </c>
      <c r="T57" s="32">
        <v>158</v>
      </c>
      <c r="U57" s="32">
        <v>177</v>
      </c>
      <c r="V57" s="32">
        <v>198</v>
      </c>
      <c r="W57" s="32">
        <v>219</v>
      </c>
      <c r="X57" s="32">
        <v>242</v>
      </c>
      <c r="Y57" s="32">
        <v>263</v>
      </c>
      <c r="Z57" s="32">
        <v>286</v>
      </c>
      <c r="AA57" s="32">
        <v>310</v>
      </c>
      <c r="AB57" s="32">
        <v>334</v>
      </c>
      <c r="AC57" s="32">
        <v>357</v>
      </c>
      <c r="AD57" s="32">
        <v>381</v>
      </c>
      <c r="AE57" s="32">
        <v>404</v>
      </c>
      <c r="AF57" s="32">
        <v>426</v>
      </c>
      <c r="AG57" s="32">
        <v>444</v>
      </c>
      <c r="AH57" s="32">
        <v>461</v>
      </c>
      <c r="AI57" s="34"/>
    </row>
    <row r="58" spans="1:35" ht="20" x14ac:dyDescent="0.4">
      <c r="A58" s="35"/>
      <c r="B58" s="14" t="s">
        <v>96</v>
      </c>
      <c r="C58" s="33">
        <v>0</v>
      </c>
      <c r="D58" s="33">
        <v>1</v>
      </c>
      <c r="E58" s="33">
        <v>5</v>
      </c>
      <c r="F58" s="33">
        <v>24</v>
      </c>
      <c r="G58" s="33">
        <v>55</v>
      </c>
      <c r="H58" s="33">
        <v>93</v>
      </c>
      <c r="I58" s="33">
        <v>143</v>
      </c>
      <c r="J58" s="33">
        <v>200</v>
      </c>
      <c r="K58" s="33">
        <v>264</v>
      </c>
      <c r="L58" s="33">
        <v>336</v>
      </c>
      <c r="M58" s="33">
        <v>411</v>
      </c>
      <c r="N58" s="33">
        <v>492</v>
      </c>
      <c r="O58" s="33">
        <v>579</v>
      </c>
      <c r="P58" s="33">
        <v>674</v>
      </c>
      <c r="Q58" s="33">
        <v>770</v>
      </c>
      <c r="R58" s="33">
        <v>870</v>
      </c>
      <c r="S58" s="33">
        <v>974</v>
      </c>
      <c r="T58" s="33">
        <v>1084</v>
      </c>
      <c r="U58" s="33">
        <v>1190</v>
      </c>
      <c r="V58" s="33">
        <v>1302</v>
      </c>
      <c r="W58" s="33">
        <v>1416</v>
      </c>
      <c r="X58" s="33">
        <v>1536</v>
      </c>
      <c r="Y58" s="33">
        <v>1650</v>
      </c>
      <c r="Z58" s="33">
        <v>1770</v>
      </c>
      <c r="AA58" s="33">
        <v>1890</v>
      </c>
      <c r="AB58" s="33">
        <v>2014</v>
      </c>
      <c r="AC58" s="33">
        <v>2127</v>
      </c>
      <c r="AD58" s="33">
        <v>2245</v>
      </c>
      <c r="AE58" s="33">
        <v>2356</v>
      </c>
      <c r="AF58" s="33">
        <v>2465</v>
      </c>
      <c r="AG58" s="33">
        <v>2548</v>
      </c>
      <c r="AH58" s="33">
        <v>2631</v>
      </c>
      <c r="AI58" s="34"/>
    </row>
    <row r="59" spans="1:35" ht="20" x14ac:dyDescent="0.4">
      <c r="A59" s="35"/>
      <c r="B59" s="14" t="s">
        <v>97</v>
      </c>
      <c r="C59" s="32">
        <v>13</v>
      </c>
      <c r="D59" s="32">
        <v>21</v>
      </c>
      <c r="E59" s="32">
        <v>37</v>
      </c>
      <c r="F59" s="32">
        <v>72</v>
      </c>
      <c r="G59" s="32">
        <v>128</v>
      </c>
      <c r="H59" s="32">
        <v>209</v>
      </c>
      <c r="I59" s="32">
        <v>313</v>
      </c>
      <c r="J59" s="32">
        <v>435</v>
      </c>
      <c r="K59" s="32">
        <v>569</v>
      </c>
      <c r="L59" s="32">
        <v>719</v>
      </c>
      <c r="M59" s="32">
        <v>877</v>
      </c>
      <c r="N59" s="32">
        <v>1048</v>
      </c>
      <c r="O59" s="32">
        <v>1230</v>
      </c>
      <c r="P59" s="32">
        <v>1431</v>
      </c>
      <c r="Q59" s="32">
        <v>1632</v>
      </c>
      <c r="R59" s="32">
        <v>1844</v>
      </c>
      <c r="S59" s="32">
        <v>2062</v>
      </c>
      <c r="T59" s="32">
        <v>2294</v>
      </c>
      <c r="U59" s="32">
        <v>2518</v>
      </c>
      <c r="V59" s="32">
        <v>2753</v>
      </c>
      <c r="W59" s="32">
        <v>2993</v>
      </c>
      <c r="X59" s="32">
        <v>3246</v>
      </c>
      <c r="Y59" s="32">
        <v>3485</v>
      </c>
      <c r="Z59" s="32">
        <v>3738</v>
      </c>
      <c r="AA59" s="32">
        <v>3990</v>
      </c>
      <c r="AB59" s="32">
        <v>4252</v>
      </c>
      <c r="AC59" s="32">
        <v>4491</v>
      </c>
      <c r="AD59" s="32">
        <v>4740</v>
      </c>
      <c r="AE59" s="32">
        <v>4975</v>
      </c>
      <c r="AF59" s="32">
        <v>5205</v>
      </c>
      <c r="AG59" s="32">
        <v>5380</v>
      </c>
      <c r="AH59" s="32">
        <v>5555</v>
      </c>
      <c r="AI59" s="34"/>
    </row>
    <row r="60" spans="1:35" ht="20" x14ac:dyDescent="0.4">
      <c r="A60" s="35"/>
      <c r="B60" s="14" t="s">
        <v>98</v>
      </c>
      <c r="C60" s="33">
        <v>1</v>
      </c>
      <c r="D60" s="33">
        <v>1</v>
      </c>
      <c r="E60" s="33">
        <v>2</v>
      </c>
      <c r="F60" s="33">
        <v>5</v>
      </c>
      <c r="G60" s="33">
        <v>8</v>
      </c>
      <c r="H60" s="33">
        <v>14</v>
      </c>
      <c r="I60" s="33">
        <v>20</v>
      </c>
      <c r="J60" s="33">
        <v>28</v>
      </c>
      <c r="K60" s="33">
        <v>37</v>
      </c>
      <c r="L60" s="33">
        <v>47</v>
      </c>
      <c r="M60" s="33">
        <v>57</v>
      </c>
      <c r="N60" s="33">
        <v>68</v>
      </c>
      <c r="O60" s="33">
        <v>80</v>
      </c>
      <c r="P60" s="33">
        <v>93</v>
      </c>
      <c r="Q60" s="33">
        <v>107</v>
      </c>
      <c r="R60" s="33">
        <v>120</v>
      </c>
      <c r="S60" s="33">
        <v>135</v>
      </c>
      <c r="T60" s="33">
        <v>150</v>
      </c>
      <c r="U60" s="33">
        <v>165</v>
      </c>
      <c r="V60" s="33">
        <v>180</v>
      </c>
      <c r="W60" s="33">
        <v>196</v>
      </c>
      <c r="X60" s="33">
        <v>212</v>
      </c>
      <c r="Y60" s="33">
        <v>228</v>
      </c>
      <c r="Z60" s="33">
        <v>244</v>
      </c>
      <c r="AA60" s="33">
        <v>261</v>
      </c>
      <c r="AB60" s="33">
        <v>278</v>
      </c>
      <c r="AC60" s="33">
        <v>294</v>
      </c>
      <c r="AD60" s="33">
        <v>310</v>
      </c>
      <c r="AE60" s="33">
        <v>325</v>
      </c>
      <c r="AF60" s="33">
        <v>340</v>
      </c>
      <c r="AG60" s="33">
        <v>352</v>
      </c>
      <c r="AH60" s="33">
        <v>363</v>
      </c>
      <c r="AI60" s="34"/>
    </row>
    <row r="61" spans="1:35" ht="20" x14ac:dyDescent="0.4">
      <c r="A61" s="35"/>
      <c r="B61" s="14" t="s">
        <v>99</v>
      </c>
      <c r="C61" s="32">
        <v>26</v>
      </c>
      <c r="D61" s="32">
        <v>38</v>
      </c>
      <c r="E61" s="32">
        <v>49</v>
      </c>
      <c r="F61" s="32">
        <v>65</v>
      </c>
      <c r="G61" s="32">
        <v>93</v>
      </c>
      <c r="H61" s="32">
        <v>139</v>
      </c>
      <c r="I61" s="32">
        <v>198</v>
      </c>
      <c r="J61" s="32">
        <v>267</v>
      </c>
      <c r="K61" s="32">
        <v>343</v>
      </c>
      <c r="L61" s="32">
        <v>428</v>
      </c>
      <c r="M61" s="32">
        <v>517</v>
      </c>
      <c r="N61" s="32">
        <v>614</v>
      </c>
      <c r="O61" s="32">
        <v>718</v>
      </c>
      <c r="P61" s="32">
        <v>832</v>
      </c>
      <c r="Q61" s="32">
        <v>946</v>
      </c>
      <c r="R61" s="32">
        <v>1067</v>
      </c>
      <c r="S61" s="32">
        <v>1191</v>
      </c>
      <c r="T61" s="32">
        <v>1324</v>
      </c>
      <c r="U61" s="32">
        <v>1451</v>
      </c>
      <c r="V61" s="32">
        <v>1585</v>
      </c>
      <c r="W61" s="32">
        <v>1722</v>
      </c>
      <c r="X61" s="32">
        <v>1867</v>
      </c>
      <c r="Y61" s="32">
        <v>2001</v>
      </c>
      <c r="Z61" s="32">
        <v>2144</v>
      </c>
      <c r="AA61" s="32">
        <v>2288</v>
      </c>
      <c r="AB61" s="32">
        <v>2438</v>
      </c>
      <c r="AC61" s="32">
        <v>2575</v>
      </c>
      <c r="AD61" s="32">
        <v>2717</v>
      </c>
      <c r="AE61" s="32">
        <v>2851</v>
      </c>
      <c r="AF61" s="32">
        <v>2983</v>
      </c>
      <c r="AG61" s="32">
        <v>3083</v>
      </c>
      <c r="AH61" s="32">
        <v>3183</v>
      </c>
      <c r="AI61" s="34"/>
    </row>
    <row r="62" spans="1:35" ht="20" x14ac:dyDescent="0.4">
      <c r="A62" s="35"/>
      <c r="B62" s="14" t="s">
        <v>100</v>
      </c>
      <c r="C62" s="33">
        <v>0</v>
      </c>
      <c r="D62" s="33">
        <v>0</v>
      </c>
      <c r="E62" s="33">
        <v>0</v>
      </c>
      <c r="F62" s="33">
        <v>0</v>
      </c>
      <c r="G62" s="33">
        <v>1</v>
      </c>
      <c r="H62" s="33">
        <v>1</v>
      </c>
      <c r="I62" s="33">
        <v>1</v>
      </c>
      <c r="J62" s="33">
        <v>2</v>
      </c>
      <c r="K62" s="33">
        <v>3</v>
      </c>
      <c r="L62" s="33">
        <v>3</v>
      </c>
      <c r="M62" s="33">
        <v>4</v>
      </c>
      <c r="N62" s="33">
        <v>5</v>
      </c>
      <c r="O62" s="33">
        <v>6</v>
      </c>
      <c r="P62" s="33">
        <v>7</v>
      </c>
      <c r="Q62" s="33">
        <v>8</v>
      </c>
      <c r="R62" s="33">
        <v>9</v>
      </c>
      <c r="S62" s="33">
        <v>10</v>
      </c>
      <c r="T62" s="33">
        <v>11</v>
      </c>
      <c r="U62" s="33">
        <v>12</v>
      </c>
      <c r="V62" s="33">
        <v>13</v>
      </c>
      <c r="W62" s="33">
        <v>14</v>
      </c>
      <c r="X62" s="33">
        <v>15</v>
      </c>
      <c r="Y62" s="33">
        <v>16</v>
      </c>
      <c r="Z62" s="33">
        <v>18</v>
      </c>
      <c r="AA62" s="33">
        <v>19</v>
      </c>
      <c r="AB62" s="33">
        <v>20</v>
      </c>
      <c r="AC62" s="33">
        <v>21</v>
      </c>
      <c r="AD62" s="33">
        <v>22</v>
      </c>
      <c r="AE62" s="33">
        <v>24</v>
      </c>
      <c r="AF62" s="33">
        <v>25</v>
      </c>
      <c r="AG62" s="33">
        <v>25</v>
      </c>
      <c r="AH62" s="33">
        <v>26</v>
      </c>
      <c r="AI62" s="34"/>
    </row>
    <row r="63" spans="1:35" ht="20" x14ac:dyDescent="0.4">
      <c r="A63" s="35"/>
      <c r="B63" s="14" t="s">
        <v>101</v>
      </c>
      <c r="C63" s="32">
        <v>3</v>
      </c>
      <c r="D63" s="32">
        <v>2</v>
      </c>
      <c r="E63" s="32">
        <v>2</v>
      </c>
      <c r="F63" s="32">
        <v>1</v>
      </c>
      <c r="G63" s="32">
        <v>1</v>
      </c>
      <c r="H63" s="32">
        <v>2</v>
      </c>
      <c r="I63" s="32">
        <v>2</v>
      </c>
      <c r="J63" s="32">
        <v>9</v>
      </c>
      <c r="K63" s="32">
        <v>27</v>
      </c>
      <c r="L63" s="32">
        <v>56</v>
      </c>
      <c r="M63" s="32">
        <v>96</v>
      </c>
      <c r="N63" s="32">
        <v>146</v>
      </c>
      <c r="O63" s="32">
        <v>206</v>
      </c>
      <c r="P63" s="32">
        <v>276</v>
      </c>
      <c r="Q63" s="32">
        <v>352</v>
      </c>
      <c r="R63" s="32">
        <v>437</v>
      </c>
      <c r="S63" s="32">
        <v>528</v>
      </c>
      <c r="T63" s="32">
        <v>628</v>
      </c>
      <c r="U63" s="32">
        <v>730</v>
      </c>
      <c r="V63" s="32">
        <v>839</v>
      </c>
      <c r="W63" s="32">
        <v>953</v>
      </c>
      <c r="X63" s="32">
        <v>1074</v>
      </c>
      <c r="Y63" s="32">
        <v>1195</v>
      </c>
      <c r="Z63" s="32">
        <v>1322</v>
      </c>
      <c r="AA63" s="32">
        <v>1452</v>
      </c>
      <c r="AB63" s="32">
        <v>1589</v>
      </c>
      <c r="AC63" s="32">
        <v>1721</v>
      </c>
      <c r="AD63" s="32">
        <v>1860</v>
      </c>
      <c r="AE63" s="32">
        <v>1994</v>
      </c>
      <c r="AF63" s="32">
        <v>2122</v>
      </c>
      <c r="AG63" s="32">
        <v>2226</v>
      </c>
      <c r="AH63" s="32">
        <v>2326</v>
      </c>
      <c r="AI63" s="34"/>
    </row>
    <row r="64" spans="1:35" ht="20" x14ac:dyDescent="0.4">
      <c r="A64" s="35"/>
      <c r="B64" s="14" t="s">
        <v>102</v>
      </c>
      <c r="C64" s="33">
        <v>0</v>
      </c>
      <c r="D64" s="33">
        <v>1</v>
      </c>
      <c r="E64" s="33">
        <v>1</v>
      </c>
      <c r="F64" s="33">
        <v>1</v>
      </c>
      <c r="G64" s="33">
        <v>2</v>
      </c>
      <c r="H64" s="33">
        <v>3</v>
      </c>
      <c r="I64" s="33">
        <v>5</v>
      </c>
      <c r="J64" s="33">
        <v>6</v>
      </c>
      <c r="K64" s="33">
        <v>8</v>
      </c>
      <c r="L64" s="33">
        <v>10</v>
      </c>
      <c r="M64" s="33">
        <v>13</v>
      </c>
      <c r="N64" s="33">
        <v>15</v>
      </c>
      <c r="O64" s="33">
        <v>18</v>
      </c>
      <c r="P64" s="33">
        <v>21</v>
      </c>
      <c r="Q64" s="33">
        <v>23</v>
      </c>
      <c r="R64" s="33">
        <v>26</v>
      </c>
      <c r="S64" s="33">
        <v>30</v>
      </c>
      <c r="T64" s="33">
        <v>33</v>
      </c>
      <c r="U64" s="33">
        <v>36</v>
      </c>
      <c r="V64" s="33">
        <v>39</v>
      </c>
      <c r="W64" s="33">
        <v>43</v>
      </c>
      <c r="X64" s="33">
        <v>46</v>
      </c>
      <c r="Y64" s="33">
        <v>50</v>
      </c>
      <c r="Z64" s="33">
        <v>53</v>
      </c>
      <c r="AA64" s="33">
        <v>57</v>
      </c>
      <c r="AB64" s="33">
        <v>61</v>
      </c>
      <c r="AC64" s="33">
        <v>64</v>
      </c>
      <c r="AD64" s="33">
        <v>68</v>
      </c>
      <c r="AE64" s="33">
        <v>71</v>
      </c>
      <c r="AF64" s="33">
        <v>74</v>
      </c>
      <c r="AG64" s="33">
        <v>77</v>
      </c>
      <c r="AH64" s="33">
        <v>79</v>
      </c>
      <c r="AI64" s="34"/>
    </row>
    <row r="65" spans="1:35" ht="20" x14ac:dyDescent="0.4">
      <c r="A65" s="35"/>
      <c r="B65" s="14" t="s">
        <v>103</v>
      </c>
      <c r="C65" s="32">
        <v>18</v>
      </c>
      <c r="D65" s="32">
        <v>25</v>
      </c>
      <c r="E65" s="32">
        <v>27</v>
      </c>
      <c r="F65" s="32">
        <v>31</v>
      </c>
      <c r="G65" s="32">
        <v>38</v>
      </c>
      <c r="H65" s="32">
        <v>51</v>
      </c>
      <c r="I65" s="32">
        <v>69</v>
      </c>
      <c r="J65" s="32">
        <v>89</v>
      </c>
      <c r="K65" s="32">
        <v>111</v>
      </c>
      <c r="L65" s="32">
        <v>136</v>
      </c>
      <c r="M65" s="32">
        <v>162</v>
      </c>
      <c r="N65" s="32">
        <v>191</v>
      </c>
      <c r="O65" s="32">
        <v>222</v>
      </c>
      <c r="P65" s="32">
        <v>256</v>
      </c>
      <c r="Q65" s="32">
        <v>290</v>
      </c>
      <c r="R65" s="32">
        <v>325</v>
      </c>
      <c r="S65" s="32">
        <v>363</v>
      </c>
      <c r="T65" s="32">
        <v>402</v>
      </c>
      <c r="U65" s="32">
        <v>440</v>
      </c>
      <c r="V65" s="32">
        <v>480</v>
      </c>
      <c r="W65" s="32">
        <v>521</v>
      </c>
      <c r="X65" s="32">
        <v>564</v>
      </c>
      <c r="Y65" s="32">
        <v>603</v>
      </c>
      <c r="Z65" s="32">
        <v>645</v>
      </c>
      <c r="AA65" s="32">
        <v>689</v>
      </c>
      <c r="AB65" s="32">
        <v>733</v>
      </c>
      <c r="AC65" s="32">
        <v>775</v>
      </c>
      <c r="AD65" s="32">
        <v>817</v>
      </c>
      <c r="AE65" s="32">
        <v>858</v>
      </c>
      <c r="AF65" s="32">
        <v>897</v>
      </c>
      <c r="AG65" s="32">
        <v>927</v>
      </c>
      <c r="AH65" s="32">
        <v>957</v>
      </c>
      <c r="AI65" s="34"/>
    </row>
    <row r="66" spans="1:35" ht="20" x14ac:dyDescent="0.4">
      <c r="A66" s="35"/>
      <c r="B66" s="34"/>
      <c r="C66" s="34"/>
      <c r="D66" s="34"/>
      <c r="E66" s="34"/>
      <c r="F66" s="34"/>
      <c r="G66" s="34"/>
      <c r="H66" s="34"/>
      <c r="I66" s="34"/>
      <c r="J66" s="34"/>
      <c r="K66" s="34"/>
      <c r="L66" s="34"/>
      <c r="M66" s="34"/>
      <c r="N66" s="34"/>
      <c r="O66" s="34"/>
      <c r="P66" s="34"/>
      <c r="Q66" s="34"/>
      <c r="R66" s="34"/>
      <c r="S66" s="34"/>
      <c r="T66" s="34"/>
      <c r="U66" s="34"/>
      <c r="V66" s="34"/>
      <c r="W66" s="34"/>
      <c r="X66" s="34"/>
      <c r="Y66" s="34"/>
      <c r="Z66" s="34"/>
      <c r="AA66" s="34"/>
      <c r="AB66" s="34"/>
      <c r="AC66" s="34"/>
      <c r="AD66" s="34"/>
      <c r="AE66" s="34"/>
      <c r="AF66" s="34"/>
      <c r="AG66" s="34"/>
      <c r="AH66" s="34"/>
      <c r="AI66" s="34"/>
    </row>
    <row r="67" spans="1:35" ht="20" x14ac:dyDescent="0.4">
      <c r="A67" s="35"/>
      <c r="B67" s="34" t="s">
        <v>108</v>
      </c>
      <c r="C67" s="34"/>
      <c r="D67" s="34"/>
      <c r="E67" s="34"/>
      <c r="F67" s="34"/>
      <c r="G67" s="34"/>
      <c r="H67" s="34"/>
      <c r="I67" s="34"/>
      <c r="J67" s="34"/>
      <c r="K67" s="34"/>
      <c r="L67" s="34"/>
      <c r="M67" s="34"/>
      <c r="N67" s="34"/>
      <c r="O67" s="34"/>
      <c r="P67" s="34"/>
      <c r="Q67" s="34"/>
      <c r="R67" s="34"/>
      <c r="S67" s="34"/>
      <c r="T67" s="34"/>
      <c r="U67" s="34"/>
      <c r="V67" s="34"/>
      <c r="W67" s="34"/>
      <c r="X67" s="34"/>
      <c r="Y67" s="34"/>
      <c r="Z67" s="34"/>
      <c r="AA67" s="34"/>
      <c r="AB67" s="34"/>
      <c r="AC67" s="34"/>
      <c r="AD67" s="34"/>
      <c r="AE67" s="34"/>
      <c r="AF67" s="34"/>
      <c r="AG67" s="34"/>
      <c r="AH67" s="34"/>
      <c r="AI67" s="34"/>
    </row>
    <row r="68" spans="1:35" ht="20" x14ac:dyDescent="0.4">
      <c r="A68" s="35"/>
      <c r="B68" s="11" t="s">
        <v>60</v>
      </c>
      <c r="C68" s="34"/>
      <c r="D68" s="34"/>
      <c r="E68" s="34"/>
      <c r="F68" s="34"/>
      <c r="G68" s="34"/>
      <c r="H68" s="34"/>
      <c r="I68" s="34"/>
      <c r="J68" s="34"/>
      <c r="K68" s="34"/>
      <c r="L68" s="34"/>
      <c r="M68" s="34"/>
      <c r="N68" s="34"/>
      <c r="O68" s="34"/>
      <c r="P68" s="34"/>
      <c r="Q68" s="34"/>
      <c r="R68" s="34"/>
      <c r="S68" s="34"/>
      <c r="T68" s="34"/>
      <c r="U68" s="34"/>
      <c r="V68" s="34"/>
      <c r="W68" s="34"/>
      <c r="X68" s="34"/>
      <c r="Y68" s="34"/>
      <c r="Z68" s="34"/>
      <c r="AA68" s="34"/>
      <c r="AB68" s="34"/>
      <c r="AC68" s="34"/>
      <c r="AD68" s="34"/>
      <c r="AE68" s="34"/>
      <c r="AF68" s="34"/>
      <c r="AG68" s="34"/>
      <c r="AH68" s="34"/>
      <c r="AI68" s="34"/>
    </row>
    <row r="69" spans="1:35" ht="20" x14ac:dyDescent="0.4">
      <c r="A69" s="35"/>
      <c r="B69" s="12" t="s">
        <v>61</v>
      </c>
      <c r="C69" s="13" t="s">
        <v>62</v>
      </c>
      <c r="D69" s="13" t="s">
        <v>63</v>
      </c>
      <c r="E69" s="13" t="s">
        <v>64</v>
      </c>
      <c r="F69" s="13" t="s">
        <v>65</v>
      </c>
      <c r="G69" s="13" t="s">
        <v>66</v>
      </c>
      <c r="H69" s="13" t="s">
        <v>67</v>
      </c>
      <c r="I69" s="13" t="s">
        <v>68</v>
      </c>
      <c r="J69" s="13" t="s">
        <v>69</v>
      </c>
      <c r="K69" s="13" t="s">
        <v>70</v>
      </c>
      <c r="L69" s="13" t="s">
        <v>71</v>
      </c>
      <c r="M69" s="13" t="s">
        <v>72</v>
      </c>
      <c r="N69" s="13" t="s">
        <v>73</v>
      </c>
      <c r="O69" s="13" t="s">
        <v>74</v>
      </c>
      <c r="P69" s="13" t="s">
        <v>75</v>
      </c>
      <c r="Q69" s="13" t="s">
        <v>76</v>
      </c>
      <c r="R69" s="13" t="s">
        <v>77</v>
      </c>
      <c r="S69" s="13" t="s">
        <v>78</v>
      </c>
      <c r="T69" s="13" t="s">
        <v>79</v>
      </c>
      <c r="U69" s="13" t="s">
        <v>80</v>
      </c>
      <c r="V69" s="13" t="s">
        <v>81</v>
      </c>
      <c r="W69" s="13" t="s">
        <v>82</v>
      </c>
      <c r="X69" s="13" t="s">
        <v>83</v>
      </c>
      <c r="Y69" s="13" t="s">
        <v>84</v>
      </c>
      <c r="Z69" s="13" t="s">
        <v>85</v>
      </c>
      <c r="AA69" s="13" t="s">
        <v>86</v>
      </c>
      <c r="AB69" s="13" t="s">
        <v>87</v>
      </c>
      <c r="AC69" s="13" t="s">
        <v>88</v>
      </c>
      <c r="AD69" s="13" t="s">
        <v>89</v>
      </c>
      <c r="AE69" s="13" t="s">
        <v>90</v>
      </c>
      <c r="AF69" s="13" t="s">
        <v>91</v>
      </c>
      <c r="AG69" s="13" t="s">
        <v>92</v>
      </c>
      <c r="AH69" s="13" t="s">
        <v>93</v>
      </c>
      <c r="AI69" s="34"/>
    </row>
    <row r="70" spans="1:35" ht="20" x14ac:dyDescent="0.4">
      <c r="A70" s="35"/>
      <c r="B70" s="14" t="s">
        <v>94</v>
      </c>
      <c r="C70" s="33">
        <v>0</v>
      </c>
      <c r="D70" s="33">
        <v>0</v>
      </c>
      <c r="E70" s="33">
        <v>2</v>
      </c>
      <c r="F70" s="33">
        <v>11</v>
      </c>
      <c r="G70" s="33">
        <v>24</v>
      </c>
      <c r="H70" s="33">
        <v>42</v>
      </c>
      <c r="I70" s="33">
        <v>64</v>
      </c>
      <c r="J70" s="33">
        <v>92</v>
      </c>
      <c r="K70" s="33">
        <v>123</v>
      </c>
      <c r="L70" s="33">
        <v>153</v>
      </c>
      <c r="M70" s="33">
        <v>257</v>
      </c>
      <c r="N70" s="33">
        <v>433</v>
      </c>
      <c r="O70" s="33">
        <v>607</v>
      </c>
      <c r="P70" s="33">
        <v>785</v>
      </c>
      <c r="Q70" s="33">
        <v>959</v>
      </c>
      <c r="R70" s="33">
        <v>1134</v>
      </c>
      <c r="S70" s="33">
        <v>1310</v>
      </c>
      <c r="T70" s="33">
        <v>1490</v>
      </c>
      <c r="U70" s="33">
        <v>1662</v>
      </c>
      <c r="V70" s="33">
        <v>1837</v>
      </c>
      <c r="W70" s="33">
        <v>2013</v>
      </c>
      <c r="X70" s="33">
        <v>2195</v>
      </c>
      <c r="Y70" s="33">
        <v>2365</v>
      </c>
      <c r="Z70" s="33">
        <v>2541</v>
      </c>
      <c r="AA70" s="33">
        <v>2717</v>
      </c>
      <c r="AB70" s="33">
        <v>2900</v>
      </c>
      <c r="AC70" s="33">
        <v>3068</v>
      </c>
      <c r="AD70" s="33">
        <v>3243</v>
      </c>
      <c r="AE70" s="33">
        <v>3354</v>
      </c>
      <c r="AF70" s="33">
        <v>3414</v>
      </c>
      <c r="AG70" s="33">
        <v>3455</v>
      </c>
      <c r="AH70" s="33">
        <v>3506</v>
      </c>
      <c r="AI70" s="34"/>
    </row>
    <row r="71" spans="1:35" ht="20" x14ac:dyDescent="0.4">
      <c r="A71" s="35"/>
      <c r="B71" s="14" t="s">
        <v>95</v>
      </c>
      <c r="C71" s="32">
        <v>2</v>
      </c>
      <c r="D71" s="32">
        <v>4</v>
      </c>
      <c r="E71" s="32">
        <v>6</v>
      </c>
      <c r="F71" s="32">
        <v>13</v>
      </c>
      <c r="G71" s="32">
        <v>26</v>
      </c>
      <c r="H71" s="32">
        <v>43</v>
      </c>
      <c r="I71" s="32">
        <v>65</v>
      </c>
      <c r="J71" s="32">
        <v>95</v>
      </c>
      <c r="K71" s="32">
        <v>129</v>
      </c>
      <c r="L71" s="32">
        <v>164</v>
      </c>
      <c r="M71" s="32">
        <v>203</v>
      </c>
      <c r="N71" s="32">
        <v>245</v>
      </c>
      <c r="O71" s="32">
        <v>287</v>
      </c>
      <c r="P71" s="32">
        <v>330</v>
      </c>
      <c r="Q71" s="32">
        <v>372</v>
      </c>
      <c r="R71" s="32">
        <v>415</v>
      </c>
      <c r="S71" s="32">
        <v>458</v>
      </c>
      <c r="T71" s="32">
        <v>502</v>
      </c>
      <c r="U71" s="32">
        <v>543</v>
      </c>
      <c r="V71" s="32">
        <v>586</v>
      </c>
      <c r="W71" s="32">
        <v>628</v>
      </c>
      <c r="X71" s="32">
        <v>673</v>
      </c>
      <c r="Y71" s="32">
        <v>714</v>
      </c>
      <c r="Z71" s="32">
        <v>756</v>
      </c>
      <c r="AA71" s="32">
        <v>799</v>
      </c>
      <c r="AB71" s="32">
        <v>844</v>
      </c>
      <c r="AC71" s="32">
        <v>884</v>
      </c>
      <c r="AD71" s="32">
        <v>927</v>
      </c>
      <c r="AE71" s="32">
        <v>951</v>
      </c>
      <c r="AF71" s="32">
        <v>960</v>
      </c>
      <c r="AG71" s="32">
        <v>963</v>
      </c>
      <c r="AH71" s="32">
        <v>970</v>
      </c>
      <c r="AI71" s="34"/>
    </row>
    <row r="72" spans="1:35" ht="20" x14ac:dyDescent="0.4">
      <c r="A72" s="35"/>
      <c r="B72" s="14" t="s">
        <v>96</v>
      </c>
      <c r="C72" s="33">
        <v>0</v>
      </c>
      <c r="D72" s="33">
        <v>1</v>
      </c>
      <c r="E72" s="33">
        <v>9</v>
      </c>
      <c r="F72" s="33">
        <v>72</v>
      </c>
      <c r="G72" s="33">
        <v>175</v>
      </c>
      <c r="H72" s="33">
        <v>300</v>
      </c>
      <c r="I72" s="33">
        <v>461</v>
      </c>
      <c r="J72" s="33">
        <v>658</v>
      </c>
      <c r="K72" s="33">
        <v>874</v>
      </c>
      <c r="L72" s="33">
        <v>1102</v>
      </c>
      <c r="M72" s="33">
        <v>1327</v>
      </c>
      <c r="N72" s="33">
        <v>1553</v>
      </c>
      <c r="O72" s="33">
        <v>1777</v>
      </c>
      <c r="P72" s="33">
        <v>2015</v>
      </c>
      <c r="Q72" s="33">
        <v>2242</v>
      </c>
      <c r="R72" s="33">
        <v>2474</v>
      </c>
      <c r="S72" s="33">
        <v>2706</v>
      </c>
      <c r="T72" s="33">
        <v>2948</v>
      </c>
      <c r="U72" s="33">
        <v>3172</v>
      </c>
      <c r="V72" s="33">
        <v>3404</v>
      </c>
      <c r="W72" s="33">
        <v>3636</v>
      </c>
      <c r="X72" s="33">
        <v>3878</v>
      </c>
      <c r="Y72" s="33">
        <v>4100</v>
      </c>
      <c r="Z72" s="33">
        <v>4334</v>
      </c>
      <c r="AA72" s="33">
        <v>4567</v>
      </c>
      <c r="AB72" s="33">
        <v>4811</v>
      </c>
      <c r="AC72" s="33">
        <v>5030</v>
      </c>
      <c r="AD72" s="33">
        <v>5230</v>
      </c>
      <c r="AE72" s="33">
        <v>5343</v>
      </c>
      <c r="AF72" s="33">
        <v>5421</v>
      </c>
      <c r="AG72" s="33">
        <v>5464</v>
      </c>
      <c r="AH72" s="33">
        <v>5525</v>
      </c>
      <c r="AI72" s="34"/>
    </row>
    <row r="73" spans="1:35" ht="20" x14ac:dyDescent="0.4">
      <c r="A73" s="35"/>
      <c r="B73" s="14" t="s">
        <v>97</v>
      </c>
      <c r="C73" s="32">
        <v>17</v>
      </c>
      <c r="D73" s="32">
        <v>34</v>
      </c>
      <c r="E73" s="32">
        <v>73</v>
      </c>
      <c r="F73" s="32">
        <v>171</v>
      </c>
      <c r="G73" s="32">
        <v>325</v>
      </c>
      <c r="H73" s="32">
        <v>539</v>
      </c>
      <c r="I73" s="32">
        <v>814</v>
      </c>
      <c r="J73" s="32">
        <v>1151</v>
      </c>
      <c r="K73" s="32">
        <v>1523</v>
      </c>
      <c r="L73" s="32">
        <v>1913</v>
      </c>
      <c r="M73" s="32">
        <v>2245</v>
      </c>
      <c r="N73" s="32">
        <v>2530</v>
      </c>
      <c r="O73" s="32">
        <v>2812</v>
      </c>
      <c r="P73" s="32">
        <v>3117</v>
      </c>
      <c r="Q73" s="32">
        <v>3403</v>
      </c>
      <c r="R73" s="32">
        <v>3699</v>
      </c>
      <c r="S73" s="32">
        <v>3994</v>
      </c>
      <c r="T73" s="32">
        <v>4304</v>
      </c>
      <c r="U73" s="32">
        <v>4588</v>
      </c>
      <c r="V73" s="32">
        <v>4883</v>
      </c>
      <c r="W73" s="32">
        <v>5178</v>
      </c>
      <c r="X73" s="32">
        <v>5488</v>
      </c>
      <c r="Y73" s="32">
        <v>5770</v>
      </c>
      <c r="Z73" s="32">
        <v>6068</v>
      </c>
      <c r="AA73" s="32">
        <v>6364</v>
      </c>
      <c r="AB73" s="32">
        <v>6676</v>
      </c>
      <c r="AC73" s="32">
        <v>6954</v>
      </c>
      <c r="AD73" s="32">
        <v>7208</v>
      </c>
      <c r="AE73" s="32">
        <v>7330</v>
      </c>
      <c r="AF73" s="32">
        <v>7390</v>
      </c>
      <c r="AG73" s="32">
        <v>7399</v>
      </c>
      <c r="AH73" s="32">
        <v>7460</v>
      </c>
      <c r="AI73" s="34"/>
    </row>
    <row r="74" spans="1:35" ht="20" x14ac:dyDescent="0.4">
      <c r="A74" s="35"/>
      <c r="B74" s="14" t="s">
        <v>98</v>
      </c>
      <c r="C74" s="33">
        <v>1</v>
      </c>
      <c r="D74" s="33">
        <v>3</v>
      </c>
      <c r="E74" s="33">
        <v>6</v>
      </c>
      <c r="F74" s="33">
        <v>13</v>
      </c>
      <c r="G74" s="33">
        <v>26</v>
      </c>
      <c r="H74" s="33">
        <v>43</v>
      </c>
      <c r="I74" s="33">
        <v>65</v>
      </c>
      <c r="J74" s="33">
        <v>92</v>
      </c>
      <c r="K74" s="33">
        <v>121</v>
      </c>
      <c r="L74" s="33">
        <v>152</v>
      </c>
      <c r="M74" s="33">
        <v>188</v>
      </c>
      <c r="N74" s="33">
        <v>228</v>
      </c>
      <c r="O74" s="33">
        <v>268</v>
      </c>
      <c r="P74" s="33">
        <v>311</v>
      </c>
      <c r="Q74" s="33">
        <v>351</v>
      </c>
      <c r="R74" s="33">
        <v>392</v>
      </c>
      <c r="S74" s="33">
        <v>433</v>
      </c>
      <c r="T74" s="33">
        <v>476</v>
      </c>
      <c r="U74" s="33">
        <v>516</v>
      </c>
      <c r="V74" s="33">
        <v>557</v>
      </c>
      <c r="W74" s="33">
        <v>599</v>
      </c>
      <c r="X74" s="33">
        <v>641</v>
      </c>
      <c r="Y74" s="33">
        <v>681</v>
      </c>
      <c r="Z74" s="33">
        <v>722</v>
      </c>
      <c r="AA74" s="33">
        <v>764</v>
      </c>
      <c r="AB74" s="33">
        <v>807</v>
      </c>
      <c r="AC74" s="33">
        <v>846</v>
      </c>
      <c r="AD74" s="33">
        <v>882</v>
      </c>
      <c r="AE74" s="33">
        <v>901</v>
      </c>
      <c r="AF74" s="33">
        <v>914</v>
      </c>
      <c r="AG74" s="33">
        <v>921</v>
      </c>
      <c r="AH74" s="33">
        <v>931</v>
      </c>
      <c r="AI74" s="34"/>
    </row>
    <row r="75" spans="1:35" ht="20" x14ac:dyDescent="0.4">
      <c r="A75" s="35"/>
      <c r="B75" s="14" t="s">
        <v>99</v>
      </c>
      <c r="C75" s="32">
        <v>29</v>
      </c>
      <c r="D75" s="32">
        <v>49</v>
      </c>
      <c r="E75" s="32">
        <v>77</v>
      </c>
      <c r="F75" s="32">
        <v>128</v>
      </c>
      <c r="G75" s="32">
        <v>209</v>
      </c>
      <c r="H75" s="32">
        <v>330</v>
      </c>
      <c r="I75" s="32">
        <v>484</v>
      </c>
      <c r="J75" s="32">
        <v>672</v>
      </c>
      <c r="K75" s="32">
        <v>881</v>
      </c>
      <c r="L75" s="32">
        <v>1100</v>
      </c>
      <c r="M75" s="32">
        <v>1326</v>
      </c>
      <c r="N75" s="32">
        <v>1561</v>
      </c>
      <c r="O75" s="32">
        <v>1794</v>
      </c>
      <c r="P75" s="32">
        <v>2041</v>
      </c>
      <c r="Q75" s="32">
        <v>2276</v>
      </c>
      <c r="R75" s="32">
        <v>2516</v>
      </c>
      <c r="S75" s="32">
        <v>2757</v>
      </c>
      <c r="T75" s="32">
        <v>3008</v>
      </c>
      <c r="U75" s="32">
        <v>3241</v>
      </c>
      <c r="V75" s="32">
        <v>3480</v>
      </c>
      <c r="W75" s="32">
        <v>3721</v>
      </c>
      <c r="X75" s="32">
        <v>3973</v>
      </c>
      <c r="Y75" s="32">
        <v>4203</v>
      </c>
      <c r="Z75" s="32">
        <v>4446</v>
      </c>
      <c r="AA75" s="32">
        <v>4687</v>
      </c>
      <c r="AB75" s="32">
        <v>4940</v>
      </c>
      <c r="AC75" s="32">
        <v>5168</v>
      </c>
      <c r="AD75" s="32">
        <v>5375</v>
      </c>
      <c r="AE75" s="32">
        <v>5475</v>
      </c>
      <c r="AF75" s="32">
        <v>5523</v>
      </c>
      <c r="AG75" s="32">
        <v>5534</v>
      </c>
      <c r="AH75" s="32">
        <v>5576</v>
      </c>
      <c r="AI75" s="34"/>
    </row>
    <row r="76" spans="1:35" ht="20" x14ac:dyDescent="0.4">
      <c r="A76" s="35"/>
      <c r="B76" s="14" t="s">
        <v>100</v>
      </c>
      <c r="C76" s="33">
        <v>1</v>
      </c>
      <c r="D76" s="33">
        <v>1</v>
      </c>
      <c r="E76" s="33">
        <v>1</v>
      </c>
      <c r="F76" s="33">
        <v>2</v>
      </c>
      <c r="G76" s="33">
        <v>3</v>
      </c>
      <c r="H76" s="33">
        <v>5</v>
      </c>
      <c r="I76" s="33">
        <v>7</v>
      </c>
      <c r="J76" s="33">
        <v>10</v>
      </c>
      <c r="K76" s="33">
        <v>12</v>
      </c>
      <c r="L76" s="33">
        <v>16</v>
      </c>
      <c r="M76" s="33">
        <v>19</v>
      </c>
      <c r="N76" s="33">
        <v>24</v>
      </c>
      <c r="O76" s="33">
        <v>28</v>
      </c>
      <c r="P76" s="33">
        <v>33</v>
      </c>
      <c r="Q76" s="33">
        <v>37</v>
      </c>
      <c r="R76" s="33">
        <v>42</v>
      </c>
      <c r="S76" s="33">
        <v>46</v>
      </c>
      <c r="T76" s="33">
        <v>51</v>
      </c>
      <c r="U76" s="33">
        <v>55</v>
      </c>
      <c r="V76" s="33">
        <v>60</v>
      </c>
      <c r="W76" s="33">
        <v>64</v>
      </c>
      <c r="X76" s="33">
        <v>69</v>
      </c>
      <c r="Y76" s="33">
        <v>73</v>
      </c>
      <c r="Z76" s="33">
        <v>78</v>
      </c>
      <c r="AA76" s="33">
        <v>83</v>
      </c>
      <c r="AB76" s="33">
        <v>87</v>
      </c>
      <c r="AC76" s="33">
        <v>92</v>
      </c>
      <c r="AD76" s="33">
        <v>95</v>
      </c>
      <c r="AE76" s="33">
        <v>97</v>
      </c>
      <c r="AF76" s="33">
        <v>98</v>
      </c>
      <c r="AG76" s="33">
        <v>99</v>
      </c>
      <c r="AH76" s="33">
        <v>99</v>
      </c>
      <c r="AI76" s="34"/>
    </row>
    <row r="77" spans="1:35" ht="20" x14ac:dyDescent="0.4">
      <c r="A77" s="35"/>
      <c r="B77" s="14" t="s">
        <v>101</v>
      </c>
      <c r="C77" s="32">
        <v>2</v>
      </c>
      <c r="D77" s="32">
        <v>2</v>
      </c>
      <c r="E77" s="32">
        <v>2</v>
      </c>
      <c r="F77" s="32">
        <v>1</v>
      </c>
      <c r="G77" s="32">
        <v>2</v>
      </c>
      <c r="H77" s="32">
        <v>4</v>
      </c>
      <c r="I77" s="32">
        <v>7</v>
      </c>
      <c r="J77" s="32">
        <v>12</v>
      </c>
      <c r="K77" s="32">
        <v>39</v>
      </c>
      <c r="L77" s="32">
        <v>104</v>
      </c>
      <c r="M77" s="32">
        <v>261</v>
      </c>
      <c r="N77" s="32">
        <v>485</v>
      </c>
      <c r="O77" s="32">
        <v>707</v>
      </c>
      <c r="P77" s="32">
        <v>934</v>
      </c>
      <c r="Q77" s="32">
        <v>1156</v>
      </c>
      <c r="R77" s="32">
        <v>1380</v>
      </c>
      <c r="S77" s="32">
        <v>1604</v>
      </c>
      <c r="T77" s="32">
        <v>1834</v>
      </c>
      <c r="U77" s="32">
        <v>2053</v>
      </c>
      <c r="V77" s="32">
        <v>2277</v>
      </c>
      <c r="W77" s="32">
        <v>2502</v>
      </c>
      <c r="X77" s="32">
        <v>2733</v>
      </c>
      <c r="Y77" s="32">
        <v>2950</v>
      </c>
      <c r="Z77" s="32">
        <v>3175</v>
      </c>
      <c r="AA77" s="32">
        <v>3399</v>
      </c>
      <c r="AB77" s="32">
        <v>3633</v>
      </c>
      <c r="AC77" s="32">
        <v>3848</v>
      </c>
      <c r="AD77" s="32">
        <v>4072</v>
      </c>
      <c r="AE77" s="32">
        <v>4211</v>
      </c>
      <c r="AF77" s="32">
        <v>4285</v>
      </c>
      <c r="AG77" s="32">
        <v>4335</v>
      </c>
      <c r="AH77" s="32">
        <v>4398</v>
      </c>
      <c r="AI77" s="34"/>
    </row>
    <row r="78" spans="1:35" ht="20" x14ac:dyDescent="0.4">
      <c r="A78" s="35"/>
      <c r="B78" s="14" t="s">
        <v>102</v>
      </c>
      <c r="C78" s="33">
        <v>0</v>
      </c>
      <c r="D78" s="33">
        <v>0</v>
      </c>
      <c r="E78" s="33">
        <v>1</v>
      </c>
      <c r="F78" s="33">
        <v>3</v>
      </c>
      <c r="G78" s="33">
        <v>5</v>
      </c>
      <c r="H78" s="33">
        <v>9</v>
      </c>
      <c r="I78" s="33">
        <v>14</v>
      </c>
      <c r="J78" s="33">
        <v>19</v>
      </c>
      <c r="K78" s="33">
        <v>26</v>
      </c>
      <c r="L78" s="33">
        <v>33</v>
      </c>
      <c r="M78" s="33">
        <v>41</v>
      </c>
      <c r="N78" s="33">
        <v>51</v>
      </c>
      <c r="O78" s="33">
        <v>61</v>
      </c>
      <c r="P78" s="33">
        <v>71</v>
      </c>
      <c r="Q78" s="33">
        <v>81</v>
      </c>
      <c r="R78" s="33">
        <v>91</v>
      </c>
      <c r="S78" s="33">
        <v>102</v>
      </c>
      <c r="T78" s="33">
        <v>112</v>
      </c>
      <c r="U78" s="33">
        <v>122</v>
      </c>
      <c r="V78" s="33">
        <v>132</v>
      </c>
      <c r="W78" s="33">
        <v>142</v>
      </c>
      <c r="X78" s="33">
        <v>153</v>
      </c>
      <c r="Y78" s="33">
        <v>162</v>
      </c>
      <c r="Z78" s="33">
        <v>173</v>
      </c>
      <c r="AA78" s="33">
        <v>183</v>
      </c>
      <c r="AB78" s="33">
        <v>193</v>
      </c>
      <c r="AC78" s="33">
        <v>203</v>
      </c>
      <c r="AD78" s="33">
        <v>212</v>
      </c>
      <c r="AE78" s="33">
        <v>217</v>
      </c>
      <c r="AF78" s="33">
        <v>220</v>
      </c>
      <c r="AG78" s="33">
        <v>221</v>
      </c>
      <c r="AH78" s="33">
        <v>224</v>
      </c>
      <c r="AI78" s="34"/>
    </row>
    <row r="79" spans="1:35" ht="20" x14ac:dyDescent="0.4">
      <c r="A79" s="35"/>
      <c r="B79" s="14" t="s">
        <v>103</v>
      </c>
      <c r="C79" s="32">
        <v>20</v>
      </c>
      <c r="D79" s="32">
        <v>31</v>
      </c>
      <c r="E79" s="32">
        <v>40</v>
      </c>
      <c r="F79" s="32">
        <v>55</v>
      </c>
      <c r="G79" s="32">
        <v>78</v>
      </c>
      <c r="H79" s="32">
        <v>113</v>
      </c>
      <c r="I79" s="32">
        <v>159</v>
      </c>
      <c r="J79" s="32">
        <v>214</v>
      </c>
      <c r="K79" s="32">
        <v>276</v>
      </c>
      <c r="L79" s="32">
        <v>340</v>
      </c>
      <c r="M79" s="32">
        <v>410</v>
      </c>
      <c r="N79" s="32">
        <v>486</v>
      </c>
      <c r="O79" s="32">
        <v>561</v>
      </c>
      <c r="P79" s="32">
        <v>640</v>
      </c>
      <c r="Q79" s="32">
        <v>716</v>
      </c>
      <c r="R79" s="32">
        <v>793</v>
      </c>
      <c r="S79" s="32">
        <v>871</v>
      </c>
      <c r="T79" s="32">
        <v>951</v>
      </c>
      <c r="U79" s="32">
        <v>1027</v>
      </c>
      <c r="V79" s="32">
        <v>1104</v>
      </c>
      <c r="W79" s="32">
        <v>1181</v>
      </c>
      <c r="X79" s="32">
        <v>1262</v>
      </c>
      <c r="Y79" s="32">
        <v>1336</v>
      </c>
      <c r="Z79" s="32">
        <v>1415</v>
      </c>
      <c r="AA79" s="32">
        <v>1492</v>
      </c>
      <c r="AB79" s="32">
        <v>1574</v>
      </c>
      <c r="AC79" s="32">
        <v>1647</v>
      </c>
      <c r="AD79" s="32">
        <v>1714</v>
      </c>
      <c r="AE79" s="32">
        <v>1747</v>
      </c>
      <c r="AF79" s="32">
        <v>1763</v>
      </c>
      <c r="AG79" s="32">
        <v>1767</v>
      </c>
      <c r="AH79" s="32">
        <v>1780</v>
      </c>
      <c r="AI79" s="34"/>
    </row>
    <row r="80" spans="1:35" ht="20" x14ac:dyDescent="0.4">
      <c r="A80" s="35"/>
      <c r="B80" s="11" t="s">
        <v>104</v>
      </c>
      <c r="C80" s="34"/>
      <c r="D80" s="34"/>
      <c r="E80" s="34"/>
      <c r="F80" s="34"/>
      <c r="G80" s="34"/>
      <c r="H80" s="34"/>
      <c r="I80" s="34"/>
      <c r="J80" s="34"/>
      <c r="K80" s="34"/>
      <c r="L80" s="34"/>
      <c r="M80" s="34"/>
      <c r="N80" s="34"/>
      <c r="O80" s="34"/>
      <c r="P80" s="34"/>
      <c r="Q80" s="34"/>
      <c r="R80" s="34"/>
      <c r="S80" s="34"/>
      <c r="T80" s="34"/>
      <c r="U80" s="34"/>
      <c r="V80" s="34"/>
      <c r="W80" s="34"/>
      <c r="X80" s="34"/>
      <c r="Y80" s="34"/>
      <c r="Z80" s="34"/>
      <c r="AA80" s="34"/>
      <c r="AB80" s="34"/>
      <c r="AC80" s="34"/>
      <c r="AD80" s="34"/>
      <c r="AE80" s="34"/>
      <c r="AF80" s="34"/>
      <c r="AG80" s="34"/>
      <c r="AH80" s="34"/>
      <c r="AI80" s="34"/>
    </row>
    <row r="81" spans="1:35" ht="20" x14ac:dyDescent="0.4">
      <c r="A81" s="35"/>
      <c r="B81" s="12" t="s">
        <v>61</v>
      </c>
      <c r="C81" s="13" t="s">
        <v>62</v>
      </c>
      <c r="D81" s="13" t="s">
        <v>63</v>
      </c>
      <c r="E81" s="13" t="s">
        <v>64</v>
      </c>
      <c r="F81" s="13" t="s">
        <v>65</v>
      </c>
      <c r="G81" s="13" t="s">
        <v>66</v>
      </c>
      <c r="H81" s="13" t="s">
        <v>67</v>
      </c>
      <c r="I81" s="13" t="s">
        <v>68</v>
      </c>
      <c r="J81" s="13" t="s">
        <v>69</v>
      </c>
      <c r="K81" s="13" t="s">
        <v>70</v>
      </c>
      <c r="L81" s="13" t="s">
        <v>71</v>
      </c>
      <c r="M81" s="13" t="s">
        <v>72</v>
      </c>
      <c r="N81" s="13" t="s">
        <v>73</v>
      </c>
      <c r="O81" s="13" t="s">
        <v>74</v>
      </c>
      <c r="P81" s="13" t="s">
        <v>75</v>
      </c>
      <c r="Q81" s="13" t="s">
        <v>76</v>
      </c>
      <c r="R81" s="13" t="s">
        <v>77</v>
      </c>
      <c r="S81" s="13" t="s">
        <v>78</v>
      </c>
      <c r="T81" s="13" t="s">
        <v>79</v>
      </c>
      <c r="U81" s="13" t="s">
        <v>80</v>
      </c>
      <c r="V81" s="13" t="s">
        <v>81</v>
      </c>
      <c r="W81" s="13" t="s">
        <v>82</v>
      </c>
      <c r="X81" s="13" t="s">
        <v>83</v>
      </c>
      <c r="Y81" s="13" t="s">
        <v>84</v>
      </c>
      <c r="Z81" s="13" t="s">
        <v>85</v>
      </c>
      <c r="AA81" s="13" t="s">
        <v>86</v>
      </c>
      <c r="AB81" s="13" t="s">
        <v>87</v>
      </c>
      <c r="AC81" s="13" t="s">
        <v>88</v>
      </c>
      <c r="AD81" s="13" t="s">
        <v>89</v>
      </c>
      <c r="AE81" s="13" t="s">
        <v>90</v>
      </c>
      <c r="AF81" s="13" t="s">
        <v>91</v>
      </c>
      <c r="AG81" s="13" t="s">
        <v>92</v>
      </c>
      <c r="AH81" s="13" t="s">
        <v>93</v>
      </c>
      <c r="AI81" s="34"/>
    </row>
    <row r="82" spans="1:35" ht="20" x14ac:dyDescent="0.4">
      <c r="A82" s="35"/>
      <c r="B82" s="14" t="s">
        <v>94</v>
      </c>
      <c r="C82" s="33">
        <v>0</v>
      </c>
      <c r="D82" s="33">
        <v>0</v>
      </c>
      <c r="E82" s="33">
        <v>5</v>
      </c>
      <c r="F82" s="33">
        <v>16</v>
      </c>
      <c r="G82" s="33">
        <v>28</v>
      </c>
      <c r="H82" s="33">
        <v>43</v>
      </c>
      <c r="I82" s="33">
        <v>62</v>
      </c>
      <c r="J82" s="33">
        <v>86</v>
      </c>
      <c r="K82" s="33">
        <v>112</v>
      </c>
      <c r="L82" s="33">
        <v>138</v>
      </c>
      <c r="M82" s="33">
        <v>203</v>
      </c>
      <c r="N82" s="33">
        <v>306</v>
      </c>
      <c r="O82" s="33">
        <v>407</v>
      </c>
      <c r="P82" s="33">
        <v>511</v>
      </c>
      <c r="Q82" s="33">
        <v>612</v>
      </c>
      <c r="R82" s="33">
        <v>714</v>
      </c>
      <c r="S82" s="33">
        <v>817</v>
      </c>
      <c r="T82" s="33">
        <v>922</v>
      </c>
      <c r="U82" s="33">
        <v>1022</v>
      </c>
      <c r="V82" s="33">
        <v>1125</v>
      </c>
      <c r="W82" s="33">
        <v>1227</v>
      </c>
      <c r="X82" s="33">
        <v>1333</v>
      </c>
      <c r="Y82" s="33">
        <v>1432</v>
      </c>
      <c r="Z82" s="33">
        <v>1535</v>
      </c>
      <c r="AA82" s="33">
        <v>1637</v>
      </c>
      <c r="AB82" s="33">
        <v>1744</v>
      </c>
      <c r="AC82" s="33">
        <v>1842</v>
      </c>
      <c r="AD82" s="33">
        <v>1945</v>
      </c>
      <c r="AE82" s="33">
        <v>2008</v>
      </c>
      <c r="AF82" s="33">
        <v>2043</v>
      </c>
      <c r="AG82" s="33">
        <v>2066</v>
      </c>
      <c r="AH82" s="33">
        <v>2095</v>
      </c>
      <c r="AI82" s="34"/>
    </row>
    <row r="83" spans="1:35" ht="20" x14ac:dyDescent="0.4">
      <c r="A83" s="35"/>
      <c r="B83" s="14" t="s">
        <v>95</v>
      </c>
      <c r="C83" s="32">
        <v>0</v>
      </c>
      <c r="D83" s="32">
        <v>1</v>
      </c>
      <c r="E83" s="32">
        <v>3</v>
      </c>
      <c r="F83" s="32">
        <v>8</v>
      </c>
      <c r="G83" s="32">
        <v>17</v>
      </c>
      <c r="H83" s="32">
        <v>28</v>
      </c>
      <c r="I83" s="32">
        <v>43</v>
      </c>
      <c r="J83" s="32">
        <v>62</v>
      </c>
      <c r="K83" s="32">
        <v>85</v>
      </c>
      <c r="L83" s="32">
        <v>111</v>
      </c>
      <c r="M83" s="32">
        <v>142</v>
      </c>
      <c r="N83" s="32">
        <v>177</v>
      </c>
      <c r="O83" s="32">
        <v>212</v>
      </c>
      <c r="P83" s="32">
        <v>249</v>
      </c>
      <c r="Q83" s="32">
        <v>284</v>
      </c>
      <c r="R83" s="32">
        <v>320</v>
      </c>
      <c r="S83" s="32">
        <v>355</v>
      </c>
      <c r="T83" s="32">
        <v>392</v>
      </c>
      <c r="U83" s="32">
        <v>427</v>
      </c>
      <c r="V83" s="32">
        <v>463</v>
      </c>
      <c r="W83" s="32">
        <v>499</v>
      </c>
      <c r="X83" s="32">
        <v>536</v>
      </c>
      <c r="Y83" s="32">
        <v>570</v>
      </c>
      <c r="Z83" s="32">
        <v>606</v>
      </c>
      <c r="AA83" s="32">
        <v>642</v>
      </c>
      <c r="AB83" s="32">
        <v>680</v>
      </c>
      <c r="AC83" s="32">
        <v>714</v>
      </c>
      <c r="AD83" s="32">
        <v>749</v>
      </c>
      <c r="AE83" s="32">
        <v>770</v>
      </c>
      <c r="AF83" s="32">
        <v>779</v>
      </c>
      <c r="AG83" s="32">
        <v>784</v>
      </c>
      <c r="AH83" s="32">
        <v>791</v>
      </c>
      <c r="AI83" s="34"/>
    </row>
    <row r="84" spans="1:35" ht="20" x14ac:dyDescent="0.4">
      <c r="A84" s="35"/>
      <c r="B84" s="14" t="s">
        <v>96</v>
      </c>
      <c r="C84" s="33">
        <v>0</v>
      </c>
      <c r="D84" s="33">
        <v>1</v>
      </c>
      <c r="E84" s="33">
        <v>7</v>
      </c>
      <c r="F84" s="33">
        <v>54</v>
      </c>
      <c r="G84" s="33">
        <v>130</v>
      </c>
      <c r="H84" s="33">
        <v>223</v>
      </c>
      <c r="I84" s="33">
        <v>345</v>
      </c>
      <c r="J84" s="33">
        <v>492</v>
      </c>
      <c r="K84" s="33">
        <v>656</v>
      </c>
      <c r="L84" s="33">
        <v>828</v>
      </c>
      <c r="M84" s="33">
        <v>983</v>
      </c>
      <c r="N84" s="33">
        <v>1125</v>
      </c>
      <c r="O84" s="33">
        <v>1267</v>
      </c>
      <c r="P84" s="33">
        <v>1417</v>
      </c>
      <c r="Q84" s="33">
        <v>1560</v>
      </c>
      <c r="R84" s="33">
        <v>1706</v>
      </c>
      <c r="S84" s="33">
        <v>1853</v>
      </c>
      <c r="T84" s="33">
        <v>2006</v>
      </c>
      <c r="U84" s="33">
        <v>2147</v>
      </c>
      <c r="V84" s="33">
        <v>2293</v>
      </c>
      <c r="W84" s="33">
        <v>2440</v>
      </c>
      <c r="X84" s="33">
        <v>2593</v>
      </c>
      <c r="Y84" s="33">
        <v>2733</v>
      </c>
      <c r="Z84" s="33">
        <v>2881</v>
      </c>
      <c r="AA84" s="33">
        <v>3028</v>
      </c>
      <c r="AB84" s="33">
        <v>3182</v>
      </c>
      <c r="AC84" s="33">
        <v>3320</v>
      </c>
      <c r="AD84" s="33">
        <v>3446</v>
      </c>
      <c r="AE84" s="33">
        <v>3518</v>
      </c>
      <c r="AF84" s="33">
        <v>3570</v>
      </c>
      <c r="AG84" s="33">
        <v>3598</v>
      </c>
      <c r="AH84" s="33">
        <v>3639</v>
      </c>
      <c r="AI84" s="34"/>
    </row>
    <row r="85" spans="1:35" ht="20" x14ac:dyDescent="0.4">
      <c r="A85" s="35"/>
      <c r="B85" s="14" t="s">
        <v>97</v>
      </c>
      <c r="C85" s="32">
        <v>9</v>
      </c>
      <c r="D85" s="32">
        <v>19</v>
      </c>
      <c r="E85" s="32">
        <v>43</v>
      </c>
      <c r="F85" s="32">
        <v>107</v>
      </c>
      <c r="G85" s="32">
        <v>208</v>
      </c>
      <c r="H85" s="32">
        <v>349</v>
      </c>
      <c r="I85" s="32">
        <v>533</v>
      </c>
      <c r="J85" s="32">
        <v>756</v>
      </c>
      <c r="K85" s="32">
        <v>1003</v>
      </c>
      <c r="L85" s="32">
        <v>1264</v>
      </c>
      <c r="M85" s="32">
        <v>1508</v>
      </c>
      <c r="N85" s="32">
        <v>1743</v>
      </c>
      <c r="O85" s="32">
        <v>1975</v>
      </c>
      <c r="P85" s="32">
        <v>2222</v>
      </c>
      <c r="Q85" s="32">
        <v>2457</v>
      </c>
      <c r="R85" s="32">
        <v>2698</v>
      </c>
      <c r="S85" s="32">
        <v>2939</v>
      </c>
      <c r="T85" s="32">
        <v>3190</v>
      </c>
      <c r="U85" s="32">
        <v>3423</v>
      </c>
      <c r="V85" s="32">
        <v>3663</v>
      </c>
      <c r="W85" s="32">
        <v>3904</v>
      </c>
      <c r="X85" s="32">
        <v>4156</v>
      </c>
      <c r="Y85" s="32">
        <v>4386</v>
      </c>
      <c r="Z85" s="32">
        <v>4629</v>
      </c>
      <c r="AA85" s="32">
        <v>4870</v>
      </c>
      <c r="AB85" s="32">
        <v>5124</v>
      </c>
      <c r="AC85" s="32">
        <v>5351</v>
      </c>
      <c r="AD85" s="32">
        <v>5558</v>
      </c>
      <c r="AE85" s="32">
        <v>5663</v>
      </c>
      <c r="AF85" s="32">
        <v>5722</v>
      </c>
      <c r="AG85" s="32">
        <v>5741</v>
      </c>
      <c r="AH85" s="32">
        <v>5799</v>
      </c>
      <c r="AI85" s="34"/>
    </row>
    <row r="86" spans="1:35" ht="20" x14ac:dyDescent="0.4">
      <c r="A86" s="35"/>
      <c r="B86" s="14" t="s">
        <v>98</v>
      </c>
      <c r="C86" s="33">
        <v>0</v>
      </c>
      <c r="D86" s="33">
        <v>1</v>
      </c>
      <c r="E86" s="33">
        <v>3</v>
      </c>
      <c r="F86" s="33">
        <v>9</v>
      </c>
      <c r="G86" s="33">
        <v>19</v>
      </c>
      <c r="H86" s="33">
        <v>31</v>
      </c>
      <c r="I86" s="33">
        <v>48</v>
      </c>
      <c r="J86" s="33">
        <v>69</v>
      </c>
      <c r="K86" s="33">
        <v>91</v>
      </c>
      <c r="L86" s="33">
        <v>115</v>
      </c>
      <c r="M86" s="33">
        <v>140</v>
      </c>
      <c r="N86" s="33">
        <v>166</v>
      </c>
      <c r="O86" s="33">
        <v>192</v>
      </c>
      <c r="P86" s="33">
        <v>220</v>
      </c>
      <c r="Q86" s="33">
        <v>246</v>
      </c>
      <c r="R86" s="33">
        <v>273</v>
      </c>
      <c r="S86" s="33">
        <v>300</v>
      </c>
      <c r="T86" s="33">
        <v>328</v>
      </c>
      <c r="U86" s="33">
        <v>354</v>
      </c>
      <c r="V86" s="33">
        <v>381</v>
      </c>
      <c r="W86" s="33">
        <v>408</v>
      </c>
      <c r="X86" s="33">
        <v>436</v>
      </c>
      <c r="Y86" s="33">
        <v>462</v>
      </c>
      <c r="Z86" s="33">
        <v>489</v>
      </c>
      <c r="AA86" s="33">
        <v>516</v>
      </c>
      <c r="AB86" s="33">
        <v>545</v>
      </c>
      <c r="AC86" s="33">
        <v>570</v>
      </c>
      <c r="AD86" s="33">
        <v>593</v>
      </c>
      <c r="AE86" s="33">
        <v>606</v>
      </c>
      <c r="AF86" s="33">
        <v>615</v>
      </c>
      <c r="AG86" s="33">
        <v>620</v>
      </c>
      <c r="AH86" s="33">
        <v>627</v>
      </c>
      <c r="AI86" s="34"/>
    </row>
    <row r="87" spans="1:35" ht="20" x14ac:dyDescent="0.4">
      <c r="A87" s="35"/>
      <c r="B87" s="14" t="s">
        <v>99</v>
      </c>
      <c r="C87" s="32">
        <v>19</v>
      </c>
      <c r="D87" s="32">
        <v>32</v>
      </c>
      <c r="E87" s="32">
        <v>50</v>
      </c>
      <c r="F87" s="32">
        <v>84</v>
      </c>
      <c r="G87" s="32">
        <v>137</v>
      </c>
      <c r="H87" s="32">
        <v>217</v>
      </c>
      <c r="I87" s="32">
        <v>322</v>
      </c>
      <c r="J87" s="32">
        <v>448</v>
      </c>
      <c r="K87" s="32">
        <v>589</v>
      </c>
      <c r="L87" s="32">
        <v>737</v>
      </c>
      <c r="M87" s="32">
        <v>905</v>
      </c>
      <c r="N87" s="32">
        <v>1093</v>
      </c>
      <c r="O87" s="32">
        <v>1280</v>
      </c>
      <c r="P87" s="32">
        <v>1476</v>
      </c>
      <c r="Q87" s="32">
        <v>1664</v>
      </c>
      <c r="R87" s="32">
        <v>1856</v>
      </c>
      <c r="S87" s="32">
        <v>2049</v>
      </c>
      <c r="T87" s="32">
        <v>2248</v>
      </c>
      <c r="U87" s="32">
        <v>2434</v>
      </c>
      <c r="V87" s="32">
        <v>2626</v>
      </c>
      <c r="W87" s="32">
        <v>2818</v>
      </c>
      <c r="X87" s="32">
        <v>3018</v>
      </c>
      <c r="Y87" s="32">
        <v>3202</v>
      </c>
      <c r="Z87" s="32">
        <v>3396</v>
      </c>
      <c r="AA87" s="32">
        <v>3588</v>
      </c>
      <c r="AB87" s="32">
        <v>3790</v>
      </c>
      <c r="AC87" s="32">
        <v>3972</v>
      </c>
      <c r="AD87" s="32">
        <v>4137</v>
      </c>
      <c r="AE87" s="32">
        <v>4221</v>
      </c>
      <c r="AF87" s="32">
        <v>4266</v>
      </c>
      <c r="AG87" s="32">
        <v>4282</v>
      </c>
      <c r="AH87" s="32">
        <v>4323</v>
      </c>
      <c r="AI87" s="34"/>
    </row>
    <row r="88" spans="1:35" ht="20" x14ac:dyDescent="0.4">
      <c r="A88" s="35"/>
      <c r="B88" s="14" t="s">
        <v>100</v>
      </c>
      <c r="C88" s="33">
        <v>0</v>
      </c>
      <c r="D88" s="33">
        <v>0</v>
      </c>
      <c r="E88" s="33">
        <v>0</v>
      </c>
      <c r="F88" s="33">
        <v>1</v>
      </c>
      <c r="G88" s="33">
        <v>3</v>
      </c>
      <c r="H88" s="33">
        <v>4</v>
      </c>
      <c r="I88" s="33">
        <v>7</v>
      </c>
      <c r="J88" s="33">
        <v>10</v>
      </c>
      <c r="K88" s="33">
        <v>13</v>
      </c>
      <c r="L88" s="33">
        <v>16</v>
      </c>
      <c r="M88" s="33">
        <v>20</v>
      </c>
      <c r="N88" s="33">
        <v>23</v>
      </c>
      <c r="O88" s="33">
        <v>26</v>
      </c>
      <c r="P88" s="33">
        <v>30</v>
      </c>
      <c r="Q88" s="33">
        <v>33</v>
      </c>
      <c r="R88" s="33">
        <v>37</v>
      </c>
      <c r="S88" s="33">
        <v>40</v>
      </c>
      <c r="T88" s="33">
        <v>44</v>
      </c>
      <c r="U88" s="33">
        <v>47</v>
      </c>
      <c r="V88" s="33">
        <v>51</v>
      </c>
      <c r="W88" s="33">
        <v>54</v>
      </c>
      <c r="X88" s="33">
        <v>58</v>
      </c>
      <c r="Y88" s="33">
        <v>61</v>
      </c>
      <c r="Z88" s="33">
        <v>64</v>
      </c>
      <c r="AA88" s="33">
        <v>68</v>
      </c>
      <c r="AB88" s="33">
        <v>72</v>
      </c>
      <c r="AC88" s="33">
        <v>75</v>
      </c>
      <c r="AD88" s="33">
        <v>78</v>
      </c>
      <c r="AE88" s="33">
        <v>79</v>
      </c>
      <c r="AF88" s="33">
        <v>80</v>
      </c>
      <c r="AG88" s="33">
        <v>81</v>
      </c>
      <c r="AH88" s="33">
        <v>81</v>
      </c>
      <c r="AI88" s="34"/>
    </row>
    <row r="89" spans="1:35" ht="20" x14ac:dyDescent="0.4">
      <c r="A89" s="35"/>
      <c r="B89" s="14" t="s">
        <v>101</v>
      </c>
      <c r="C89" s="32">
        <v>2</v>
      </c>
      <c r="D89" s="32">
        <v>3</v>
      </c>
      <c r="E89" s="32">
        <v>3</v>
      </c>
      <c r="F89" s="32">
        <v>3</v>
      </c>
      <c r="G89" s="32">
        <v>5</v>
      </c>
      <c r="H89" s="32">
        <v>8</v>
      </c>
      <c r="I89" s="32">
        <v>13</v>
      </c>
      <c r="J89" s="32">
        <v>23</v>
      </c>
      <c r="K89" s="32">
        <v>48</v>
      </c>
      <c r="L89" s="32">
        <v>97</v>
      </c>
      <c r="M89" s="32">
        <v>195</v>
      </c>
      <c r="N89" s="32">
        <v>327</v>
      </c>
      <c r="O89" s="32">
        <v>458</v>
      </c>
      <c r="P89" s="32">
        <v>592</v>
      </c>
      <c r="Q89" s="32">
        <v>722</v>
      </c>
      <c r="R89" s="32">
        <v>855</v>
      </c>
      <c r="S89" s="32">
        <v>987</v>
      </c>
      <c r="T89" s="32">
        <v>1122</v>
      </c>
      <c r="U89" s="32">
        <v>1251</v>
      </c>
      <c r="V89" s="32">
        <v>1383</v>
      </c>
      <c r="W89" s="32">
        <v>1516</v>
      </c>
      <c r="X89" s="32">
        <v>1652</v>
      </c>
      <c r="Y89" s="32">
        <v>1780</v>
      </c>
      <c r="Z89" s="32">
        <v>1912</v>
      </c>
      <c r="AA89" s="32">
        <v>2045</v>
      </c>
      <c r="AB89" s="32">
        <v>2182</v>
      </c>
      <c r="AC89" s="32">
        <v>2309</v>
      </c>
      <c r="AD89" s="32">
        <v>2441</v>
      </c>
      <c r="AE89" s="32">
        <v>2522</v>
      </c>
      <c r="AF89" s="32">
        <v>2565</v>
      </c>
      <c r="AG89" s="32">
        <v>2592</v>
      </c>
      <c r="AH89" s="32">
        <v>2628</v>
      </c>
      <c r="AI89" s="34"/>
    </row>
    <row r="90" spans="1:35" ht="20" x14ac:dyDescent="0.4">
      <c r="A90" s="35"/>
      <c r="B90" s="14" t="s">
        <v>102</v>
      </c>
      <c r="C90" s="33">
        <v>0</v>
      </c>
      <c r="D90" s="33">
        <v>1</v>
      </c>
      <c r="E90" s="33">
        <v>1</v>
      </c>
      <c r="F90" s="33">
        <v>2</v>
      </c>
      <c r="G90" s="33">
        <v>4</v>
      </c>
      <c r="H90" s="33">
        <v>7</v>
      </c>
      <c r="I90" s="33">
        <v>11</v>
      </c>
      <c r="J90" s="33">
        <v>15</v>
      </c>
      <c r="K90" s="33">
        <v>20</v>
      </c>
      <c r="L90" s="33">
        <v>25</v>
      </c>
      <c r="M90" s="33">
        <v>31</v>
      </c>
      <c r="N90" s="33">
        <v>38</v>
      </c>
      <c r="O90" s="33">
        <v>44</v>
      </c>
      <c r="P90" s="33">
        <v>51</v>
      </c>
      <c r="Q90" s="33">
        <v>57</v>
      </c>
      <c r="R90" s="33">
        <v>64</v>
      </c>
      <c r="S90" s="33">
        <v>71</v>
      </c>
      <c r="T90" s="33">
        <v>78</v>
      </c>
      <c r="U90" s="33">
        <v>84</v>
      </c>
      <c r="V90" s="33">
        <v>91</v>
      </c>
      <c r="W90" s="33">
        <v>97</v>
      </c>
      <c r="X90" s="33">
        <v>104</v>
      </c>
      <c r="Y90" s="33">
        <v>111</v>
      </c>
      <c r="Z90" s="33">
        <v>117</v>
      </c>
      <c r="AA90" s="33">
        <v>124</v>
      </c>
      <c r="AB90" s="33">
        <v>131</v>
      </c>
      <c r="AC90" s="33">
        <v>137</v>
      </c>
      <c r="AD90" s="33">
        <v>143</v>
      </c>
      <c r="AE90" s="33">
        <v>146</v>
      </c>
      <c r="AF90" s="33">
        <v>148</v>
      </c>
      <c r="AG90" s="33">
        <v>149</v>
      </c>
      <c r="AH90" s="33">
        <v>151</v>
      </c>
      <c r="AI90" s="34"/>
    </row>
    <row r="91" spans="1:35" ht="20" x14ac:dyDescent="0.4">
      <c r="A91" s="35"/>
      <c r="B91" s="14" t="s">
        <v>103</v>
      </c>
      <c r="C91" s="32">
        <v>13</v>
      </c>
      <c r="D91" s="32">
        <v>20</v>
      </c>
      <c r="E91" s="32">
        <v>26</v>
      </c>
      <c r="F91" s="32">
        <v>35</v>
      </c>
      <c r="G91" s="32">
        <v>50</v>
      </c>
      <c r="H91" s="32">
        <v>74</v>
      </c>
      <c r="I91" s="32">
        <v>104</v>
      </c>
      <c r="J91" s="32">
        <v>142</v>
      </c>
      <c r="K91" s="32">
        <v>184</v>
      </c>
      <c r="L91" s="32">
        <v>228</v>
      </c>
      <c r="M91" s="32">
        <v>280</v>
      </c>
      <c r="N91" s="32">
        <v>341</v>
      </c>
      <c r="O91" s="32">
        <v>401</v>
      </c>
      <c r="P91" s="32">
        <v>464</v>
      </c>
      <c r="Q91" s="32">
        <v>525</v>
      </c>
      <c r="R91" s="32">
        <v>587</v>
      </c>
      <c r="S91" s="32">
        <v>648</v>
      </c>
      <c r="T91" s="32">
        <v>713</v>
      </c>
      <c r="U91" s="32">
        <v>773</v>
      </c>
      <c r="V91" s="32">
        <v>834</v>
      </c>
      <c r="W91" s="32">
        <v>896</v>
      </c>
      <c r="X91" s="32">
        <v>961</v>
      </c>
      <c r="Y91" s="32">
        <v>1020</v>
      </c>
      <c r="Z91" s="32">
        <v>1083</v>
      </c>
      <c r="AA91" s="32">
        <v>1145</v>
      </c>
      <c r="AB91" s="32">
        <v>1210</v>
      </c>
      <c r="AC91" s="32">
        <v>1268</v>
      </c>
      <c r="AD91" s="32">
        <v>1322</v>
      </c>
      <c r="AE91" s="32">
        <v>1349</v>
      </c>
      <c r="AF91" s="32">
        <v>1365</v>
      </c>
      <c r="AG91" s="32">
        <v>1371</v>
      </c>
      <c r="AH91" s="32">
        <v>1383</v>
      </c>
      <c r="AI91" s="34"/>
    </row>
    <row r="92" spans="1:35" ht="20" x14ac:dyDescent="0.4">
      <c r="A92" s="35"/>
      <c r="B92" s="11" t="s">
        <v>105</v>
      </c>
      <c r="C92" s="34"/>
      <c r="D92" s="34"/>
      <c r="E92" s="34"/>
      <c r="F92" s="34"/>
      <c r="G92" s="34"/>
      <c r="H92" s="34"/>
      <c r="I92" s="34"/>
      <c r="J92" s="34"/>
      <c r="K92" s="34"/>
      <c r="L92" s="34"/>
      <c r="M92" s="34"/>
      <c r="N92" s="34"/>
      <c r="O92" s="34"/>
      <c r="P92" s="34"/>
      <c r="Q92" s="34"/>
      <c r="R92" s="34"/>
      <c r="S92" s="34"/>
      <c r="T92" s="34"/>
      <c r="U92" s="34"/>
      <c r="V92" s="34"/>
      <c r="W92" s="34"/>
      <c r="X92" s="34"/>
      <c r="Y92" s="34"/>
      <c r="Z92" s="34"/>
      <c r="AA92" s="34"/>
      <c r="AB92" s="34"/>
      <c r="AC92" s="34"/>
      <c r="AD92" s="34"/>
      <c r="AE92" s="34"/>
      <c r="AF92" s="34"/>
      <c r="AG92" s="34"/>
      <c r="AH92" s="34"/>
      <c r="AI92" s="34"/>
    </row>
    <row r="93" spans="1:35" ht="20" x14ac:dyDescent="0.4">
      <c r="A93" s="35"/>
      <c r="B93" s="12" t="s">
        <v>61</v>
      </c>
      <c r="C93" s="13" t="s">
        <v>62</v>
      </c>
      <c r="D93" s="13" t="s">
        <v>63</v>
      </c>
      <c r="E93" s="13" t="s">
        <v>64</v>
      </c>
      <c r="F93" s="13" t="s">
        <v>65</v>
      </c>
      <c r="G93" s="13" t="s">
        <v>66</v>
      </c>
      <c r="H93" s="13" t="s">
        <v>67</v>
      </c>
      <c r="I93" s="13" t="s">
        <v>68</v>
      </c>
      <c r="J93" s="13" t="s">
        <v>69</v>
      </c>
      <c r="K93" s="13" t="s">
        <v>70</v>
      </c>
      <c r="L93" s="13" t="s">
        <v>71</v>
      </c>
      <c r="M93" s="13" t="s">
        <v>72</v>
      </c>
      <c r="N93" s="13" t="s">
        <v>73</v>
      </c>
      <c r="O93" s="13" t="s">
        <v>74</v>
      </c>
      <c r="P93" s="13" t="s">
        <v>75</v>
      </c>
      <c r="Q93" s="13" t="s">
        <v>76</v>
      </c>
      <c r="R93" s="13" t="s">
        <v>77</v>
      </c>
      <c r="S93" s="13" t="s">
        <v>78</v>
      </c>
      <c r="T93" s="13" t="s">
        <v>79</v>
      </c>
      <c r="U93" s="13" t="s">
        <v>80</v>
      </c>
      <c r="V93" s="13" t="s">
        <v>81</v>
      </c>
      <c r="W93" s="13" t="s">
        <v>82</v>
      </c>
      <c r="X93" s="13" t="s">
        <v>83</v>
      </c>
      <c r="Y93" s="13" t="s">
        <v>84</v>
      </c>
      <c r="Z93" s="13" t="s">
        <v>85</v>
      </c>
      <c r="AA93" s="13" t="s">
        <v>86</v>
      </c>
      <c r="AB93" s="13" t="s">
        <v>87</v>
      </c>
      <c r="AC93" s="13" t="s">
        <v>88</v>
      </c>
      <c r="AD93" s="13" t="s">
        <v>89</v>
      </c>
      <c r="AE93" s="13" t="s">
        <v>90</v>
      </c>
      <c r="AF93" s="13" t="s">
        <v>91</v>
      </c>
      <c r="AG93" s="13" t="s">
        <v>92</v>
      </c>
      <c r="AH93" s="13" t="s">
        <v>93</v>
      </c>
      <c r="AI93" s="34"/>
    </row>
    <row r="94" spans="1:35" ht="20" x14ac:dyDescent="0.4">
      <c r="A94" s="35"/>
      <c r="B94" s="14" t="s">
        <v>94</v>
      </c>
      <c r="C94" s="33">
        <v>0</v>
      </c>
      <c r="D94" s="33">
        <v>0</v>
      </c>
      <c r="E94" s="33">
        <v>0</v>
      </c>
      <c r="F94" s="33">
        <v>1</v>
      </c>
      <c r="G94" s="33">
        <v>2</v>
      </c>
      <c r="H94" s="33">
        <v>5</v>
      </c>
      <c r="I94" s="33">
        <v>9</v>
      </c>
      <c r="J94" s="33">
        <v>16</v>
      </c>
      <c r="K94" s="33">
        <v>24</v>
      </c>
      <c r="L94" s="33">
        <v>33</v>
      </c>
      <c r="M94" s="33">
        <v>53</v>
      </c>
      <c r="N94" s="33">
        <v>85</v>
      </c>
      <c r="O94" s="33">
        <v>116</v>
      </c>
      <c r="P94" s="33">
        <v>148</v>
      </c>
      <c r="Q94" s="33">
        <v>180</v>
      </c>
      <c r="R94" s="33">
        <v>212</v>
      </c>
      <c r="S94" s="33">
        <v>243</v>
      </c>
      <c r="T94" s="33">
        <v>276</v>
      </c>
      <c r="U94" s="33">
        <v>307</v>
      </c>
      <c r="V94" s="33">
        <v>339</v>
      </c>
      <c r="W94" s="33">
        <v>371</v>
      </c>
      <c r="X94" s="33">
        <v>404</v>
      </c>
      <c r="Y94" s="33">
        <v>434</v>
      </c>
      <c r="Z94" s="33">
        <v>466</v>
      </c>
      <c r="AA94" s="33">
        <v>498</v>
      </c>
      <c r="AB94" s="33">
        <v>531</v>
      </c>
      <c r="AC94" s="33">
        <v>562</v>
      </c>
      <c r="AD94" s="33">
        <v>593</v>
      </c>
      <c r="AE94" s="33">
        <v>612</v>
      </c>
      <c r="AF94" s="33">
        <v>622</v>
      </c>
      <c r="AG94" s="33">
        <v>627</v>
      </c>
      <c r="AH94" s="33">
        <v>634</v>
      </c>
      <c r="AI94" s="34"/>
    </row>
    <row r="95" spans="1:35" ht="20" x14ac:dyDescent="0.4">
      <c r="A95" s="35"/>
      <c r="B95" s="14" t="s">
        <v>95</v>
      </c>
      <c r="C95" s="32">
        <v>0</v>
      </c>
      <c r="D95" s="32">
        <v>0</v>
      </c>
      <c r="E95" s="32">
        <v>0</v>
      </c>
      <c r="F95" s="32">
        <v>0</v>
      </c>
      <c r="G95" s="32">
        <v>0</v>
      </c>
      <c r="H95" s="32">
        <v>1</v>
      </c>
      <c r="I95" s="32">
        <v>2</v>
      </c>
      <c r="J95" s="32">
        <v>3</v>
      </c>
      <c r="K95" s="32">
        <v>4</v>
      </c>
      <c r="L95" s="32">
        <v>8</v>
      </c>
      <c r="M95" s="32">
        <v>15</v>
      </c>
      <c r="N95" s="32">
        <v>25</v>
      </c>
      <c r="O95" s="32">
        <v>35</v>
      </c>
      <c r="P95" s="32">
        <v>45</v>
      </c>
      <c r="Q95" s="32">
        <v>56</v>
      </c>
      <c r="R95" s="32">
        <v>66</v>
      </c>
      <c r="S95" s="32">
        <v>76</v>
      </c>
      <c r="T95" s="32">
        <v>87</v>
      </c>
      <c r="U95" s="32">
        <v>97</v>
      </c>
      <c r="V95" s="32">
        <v>107</v>
      </c>
      <c r="W95" s="32">
        <v>117</v>
      </c>
      <c r="X95" s="32">
        <v>128</v>
      </c>
      <c r="Y95" s="32">
        <v>138</v>
      </c>
      <c r="Z95" s="32">
        <v>148</v>
      </c>
      <c r="AA95" s="32">
        <v>158</v>
      </c>
      <c r="AB95" s="32">
        <v>169</v>
      </c>
      <c r="AC95" s="32">
        <v>179</v>
      </c>
      <c r="AD95" s="32">
        <v>189</v>
      </c>
      <c r="AE95" s="32">
        <v>194</v>
      </c>
      <c r="AF95" s="32">
        <v>196</v>
      </c>
      <c r="AG95" s="32">
        <v>196</v>
      </c>
      <c r="AH95" s="32">
        <v>197</v>
      </c>
      <c r="AI95" s="34"/>
    </row>
    <row r="96" spans="1:35" ht="20" x14ac:dyDescent="0.4">
      <c r="A96" s="35"/>
      <c r="B96" s="14" t="s">
        <v>96</v>
      </c>
      <c r="C96" s="33">
        <v>0</v>
      </c>
      <c r="D96" s="33">
        <v>0</v>
      </c>
      <c r="E96" s="33">
        <v>2</v>
      </c>
      <c r="F96" s="33">
        <v>11</v>
      </c>
      <c r="G96" s="33">
        <v>27</v>
      </c>
      <c r="H96" s="33">
        <v>47</v>
      </c>
      <c r="I96" s="33">
        <v>73</v>
      </c>
      <c r="J96" s="33">
        <v>105</v>
      </c>
      <c r="K96" s="33">
        <v>139</v>
      </c>
      <c r="L96" s="33">
        <v>176</v>
      </c>
      <c r="M96" s="33">
        <v>216</v>
      </c>
      <c r="N96" s="33">
        <v>260</v>
      </c>
      <c r="O96" s="33">
        <v>304</v>
      </c>
      <c r="P96" s="33">
        <v>349</v>
      </c>
      <c r="Q96" s="33">
        <v>393</v>
      </c>
      <c r="R96" s="33">
        <v>438</v>
      </c>
      <c r="S96" s="33">
        <v>482</v>
      </c>
      <c r="T96" s="33">
        <v>529</v>
      </c>
      <c r="U96" s="33">
        <v>572</v>
      </c>
      <c r="V96" s="33">
        <v>617</v>
      </c>
      <c r="W96" s="33">
        <v>661</v>
      </c>
      <c r="X96" s="33">
        <v>708</v>
      </c>
      <c r="Y96" s="33">
        <v>751</v>
      </c>
      <c r="Z96" s="33">
        <v>796</v>
      </c>
      <c r="AA96" s="33">
        <v>840</v>
      </c>
      <c r="AB96" s="33">
        <v>887</v>
      </c>
      <c r="AC96" s="33">
        <v>930</v>
      </c>
      <c r="AD96" s="33">
        <v>968</v>
      </c>
      <c r="AE96" s="33">
        <v>988</v>
      </c>
      <c r="AF96" s="33">
        <v>999</v>
      </c>
      <c r="AG96" s="33">
        <v>1004</v>
      </c>
      <c r="AH96" s="33">
        <v>1012</v>
      </c>
      <c r="AI96" s="34"/>
    </row>
    <row r="97" spans="1:35" ht="20" x14ac:dyDescent="0.4">
      <c r="A97" s="35"/>
      <c r="B97" s="14" t="s">
        <v>97</v>
      </c>
      <c r="C97" s="32">
        <v>3</v>
      </c>
      <c r="D97" s="32">
        <v>5</v>
      </c>
      <c r="E97" s="32">
        <v>12</v>
      </c>
      <c r="F97" s="32">
        <v>32</v>
      </c>
      <c r="G97" s="32">
        <v>65</v>
      </c>
      <c r="H97" s="32">
        <v>110</v>
      </c>
      <c r="I97" s="32">
        <v>168</v>
      </c>
      <c r="J97" s="32">
        <v>239</v>
      </c>
      <c r="K97" s="32">
        <v>317</v>
      </c>
      <c r="L97" s="32">
        <v>400</v>
      </c>
      <c r="M97" s="32">
        <v>467</v>
      </c>
      <c r="N97" s="32">
        <v>521</v>
      </c>
      <c r="O97" s="32">
        <v>575</v>
      </c>
      <c r="P97" s="32">
        <v>633</v>
      </c>
      <c r="Q97" s="32">
        <v>687</v>
      </c>
      <c r="R97" s="32">
        <v>744</v>
      </c>
      <c r="S97" s="32">
        <v>800</v>
      </c>
      <c r="T97" s="32">
        <v>859</v>
      </c>
      <c r="U97" s="32">
        <v>913</v>
      </c>
      <c r="V97" s="32">
        <v>969</v>
      </c>
      <c r="W97" s="32">
        <v>1026</v>
      </c>
      <c r="X97" s="32">
        <v>1085</v>
      </c>
      <c r="Y97" s="32">
        <v>1139</v>
      </c>
      <c r="Z97" s="32">
        <v>1196</v>
      </c>
      <c r="AA97" s="32">
        <v>1252</v>
      </c>
      <c r="AB97" s="32">
        <v>1312</v>
      </c>
      <c r="AC97" s="32">
        <v>1365</v>
      </c>
      <c r="AD97" s="32">
        <v>1413</v>
      </c>
      <c r="AE97" s="32">
        <v>1434</v>
      </c>
      <c r="AF97" s="32">
        <v>1440</v>
      </c>
      <c r="AG97" s="32">
        <v>1436</v>
      </c>
      <c r="AH97" s="32">
        <v>1445</v>
      </c>
      <c r="AI97" s="34"/>
    </row>
    <row r="98" spans="1:35" ht="20" x14ac:dyDescent="0.4">
      <c r="A98" s="35"/>
      <c r="B98" s="14" t="s">
        <v>98</v>
      </c>
      <c r="C98" s="33">
        <v>0</v>
      </c>
      <c r="D98" s="33">
        <v>0</v>
      </c>
      <c r="E98" s="33">
        <v>1</v>
      </c>
      <c r="F98" s="33">
        <v>2</v>
      </c>
      <c r="G98" s="33">
        <v>4</v>
      </c>
      <c r="H98" s="33">
        <v>7</v>
      </c>
      <c r="I98" s="33">
        <v>10</v>
      </c>
      <c r="J98" s="33">
        <v>15</v>
      </c>
      <c r="K98" s="33">
        <v>19</v>
      </c>
      <c r="L98" s="33">
        <v>24</v>
      </c>
      <c r="M98" s="33">
        <v>31</v>
      </c>
      <c r="N98" s="33">
        <v>39</v>
      </c>
      <c r="O98" s="33">
        <v>46</v>
      </c>
      <c r="P98" s="33">
        <v>54</v>
      </c>
      <c r="Q98" s="33">
        <v>62</v>
      </c>
      <c r="R98" s="33">
        <v>70</v>
      </c>
      <c r="S98" s="33">
        <v>78</v>
      </c>
      <c r="T98" s="33">
        <v>86</v>
      </c>
      <c r="U98" s="33">
        <v>94</v>
      </c>
      <c r="V98" s="33">
        <v>101</v>
      </c>
      <c r="W98" s="33">
        <v>109</v>
      </c>
      <c r="X98" s="33">
        <v>118</v>
      </c>
      <c r="Y98" s="33">
        <v>125</v>
      </c>
      <c r="Z98" s="33">
        <v>133</v>
      </c>
      <c r="AA98" s="33">
        <v>141</v>
      </c>
      <c r="AB98" s="33">
        <v>149</v>
      </c>
      <c r="AC98" s="33">
        <v>157</v>
      </c>
      <c r="AD98" s="33">
        <v>163</v>
      </c>
      <c r="AE98" s="33">
        <v>167</v>
      </c>
      <c r="AF98" s="33">
        <v>169</v>
      </c>
      <c r="AG98" s="33">
        <v>169</v>
      </c>
      <c r="AH98" s="33">
        <v>171</v>
      </c>
      <c r="AI98" s="34"/>
    </row>
    <row r="99" spans="1:35" ht="20" x14ac:dyDescent="0.4">
      <c r="A99" s="35"/>
      <c r="B99" s="14" t="s">
        <v>99</v>
      </c>
      <c r="C99" s="32">
        <v>6</v>
      </c>
      <c r="D99" s="32">
        <v>9</v>
      </c>
      <c r="E99" s="32">
        <v>14</v>
      </c>
      <c r="F99" s="32">
        <v>25</v>
      </c>
      <c r="G99" s="32">
        <v>42</v>
      </c>
      <c r="H99" s="32">
        <v>68</v>
      </c>
      <c r="I99" s="32">
        <v>101</v>
      </c>
      <c r="J99" s="32">
        <v>141</v>
      </c>
      <c r="K99" s="32">
        <v>185</v>
      </c>
      <c r="L99" s="32">
        <v>233</v>
      </c>
      <c r="M99" s="32">
        <v>278</v>
      </c>
      <c r="N99" s="32">
        <v>323</v>
      </c>
      <c r="O99" s="32">
        <v>368</v>
      </c>
      <c r="P99" s="32">
        <v>415</v>
      </c>
      <c r="Q99" s="32">
        <v>460</v>
      </c>
      <c r="R99" s="32">
        <v>506</v>
      </c>
      <c r="S99" s="32">
        <v>553</v>
      </c>
      <c r="T99" s="32">
        <v>601</v>
      </c>
      <c r="U99" s="32">
        <v>645</v>
      </c>
      <c r="V99" s="32">
        <v>692</v>
      </c>
      <c r="W99" s="32">
        <v>738</v>
      </c>
      <c r="X99" s="32">
        <v>786</v>
      </c>
      <c r="Y99" s="32">
        <v>830</v>
      </c>
      <c r="Z99" s="32">
        <v>877</v>
      </c>
      <c r="AA99" s="32">
        <v>923</v>
      </c>
      <c r="AB99" s="32">
        <v>972</v>
      </c>
      <c r="AC99" s="32">
        <v>1016</v>
      </c>
      <c r="AD99" s="32">
        <v>1055</v>
      </c>
      <c r="AE99" s="32">
        <v>1073</v>
      </c>
      <c r="AF99" s="32">
        <v>1078</v>
      </c>
      <c r="AG99" s="32">
        <v>1077</v>
      </c>
      <c r="AH99" s="32">
        <v>1082</v>
      </c>
      <c r="AI99" s="34"/>
    </row>
    <row r="100" spans="1:35" ht="20" x14ac:dyDescent="0.4">
      <c r="A100" s="35"/>
      <c r="B100" s="14" t="s">
        <v>100</v>
      </c>
      <c r="C100" s="33">
        <v>0</v>
      </c>
      <c r="D100" s="33">
        <v>0</v>
      </c>
      <c r="E100" s="33">
        <v>0</v>
      </c>
      <c r="F100" s="33">
        <v>0</v>
      </c>
      <c r="G100" s="33">
        <v>0</v>
      </c>
      <c r="H100" s="33">
        <v>0</v>
      </c>
      <c r="I100" s="33">
        <v>1</v>
      </c>
      <c r="J100" s="33">
        <v>1</v>
      </c>
      <c r="K100" s="33">
        <v>1</v>
      </c>
      <c r="L100" s="33">
        <v>2</v>
      </c>
      <c r="M100" s="33">
        <v>2</v>
      </c>
      <c r="N100" s="33">
        <v>3</v>
      </c>
      <c r="O100" s="33">
        <v>4</v>
      </c>
      <c r="P100" s="33">
        <v>4</v>
      </c>
      <c r="Q100" s="33">
        <v>5</v>
      </c>
      <c r="R100" s="33">
        <v>6</v>
      </c>
      <c r="S100" s="33">
        <v>7</v>
      </c>
      <c r="T100" s="33">
        <v>8</v>
      </c>
      <c r="U100" s="33">
        <v>8</v>
      </c>
      <c r="V100" s="33">
        <v>9</v>
      </c>
      <c r="W100" s="33">
        <v>10</v>
      </c>
      <c r="X100" s="33">
        <v>11</v>
      </c>
      <c r="Y100" s="33">
        <v>11</v>
      </c>
      <c r="Z100" s="33">
        <v>12</v>
      </c>
      <c r="AA100" s="33">
        <v>13</v>
      </c>
      <c r="AB100" s="33">
        <v>14</v>
      </c>
      <c r="AC100" s="33">
        <v>14</v>
      </c>
      <c r="AD100" s="33">
        <v>15</v>
      </c>
      <c r="AE100" s="33">
        <v>15</v>
      </c>
      <c r="AF100" s="33">
        <v>16</v>
      </c>
      <c r="AG100" s="33">
        <v>16</v>
      </c>
      <c r="AH100" s="33">
        <v>16</v>
      </c>
      <c r="AI100" s="34"/>
    </row>
    <row r="101" spans="1:35" ht="20" x14ac:dyDescent="0.4">
      <c r="A101" s="35"/>
      <c r="B101" s="14" t="s">
        <v>101</v>
      </c>
      <c r="C101" s="32">
        <v>0</v>
      </c>
      <c r="D101" s="32">
        <v>0</v>
      </c>
      <c r="E101" s="32">
        <v>0</v>
      </c>
      <c r="F101" s="32">
        <v>0</v>
      </c>
      <c r="G101" s="32">
        <v>0</v>
      </c>
      <c r="H101" s="32">
        <v>0</v>
      </c>
      <c r="I101" s="32">
        <v>0</v>
      </c>
      <c r="J101" s="32">
        <v>0</v>
      </c>
      <c r="K101" s="32">
        <v>3</v>
      </c>
      <c r="L101" s="32">
        <v>10</v>
      </c>
      <c r="M101" s="32">
        <v>37</v>
      </c>
      <c r="N101" s="32">
        <v>78</v>
      </c>
      <c r="O101" s="32">
        <v>120</v>
      </c>
      <c r="P101" s="32">
        <v>162</v>
      </c>
      <c r="Q101" s="32">
        <v>203</v>
      </c>
      <c r="R101" s="32">
        <v>245</v>
      </c>
      <c r="S101" s="32">
        <v>286</v>
      </c>
      <c r="T101" s="32">
        <v>329</v>
      </c>
      <c r="U101" s="32">
        <v>369</v>
      </c>
      <c r="V101" s="32">
        <v>411</v>
      </c>
      <c r="W101" s="32">
        <v>453</v>
      </c>
      <c r="X101" s="32">
        <v>496</v>
      </c>
      <c r="Y101" s="32">
        <v>536</v>
      </c>
      <c r="Z101" s="32">
        <v>578</v>
      </c>
      <c r="AA101" s="32">
        <v>619</v>
      </c>
      <c r="AB101" s="32">
        <v>662</v>
      </c>
      <c r="AC101" s="32">
        <v>702</v>
      </c>
      <c r="AD101" s="32">
        <v>744</v>
      </c>
      <c r="AE101" s="32">
        <v>768</v>
      </c>
      <c r="AF101" s="32">
        <v>779</v>
      </c>
      <c r="AG101" s="32">
        <v>786</v>
      </c>
      <c r="AH101" s="32">
        <v>795</v>
      </c>
      <c r="AI101" s="34"/>
    </row>
    <row r="102" spans="1:35" ht="20" x14ac:dyDescent="0.4">
      <c r="A102" s="35"/>
      <c r="B102" s="14" t="s">
        <v>102</v>
      </c>
      <c r="C102" s="33">
        <v>0</v>
      </c>
      <c r="D102" s="33">
        <v>0</v>
      </c>
      <c r="E102" s="33">
        <v>0</v>
      </c>
      <c r="F102" s="33">
        <v>1</v>
      </c>
      <c r="G102" s="33">
        <v>1</v>
      </c>
      <c r="H102" s="33">
        <v>2</v>
      </c>
      <c r="I102" s="33">
        <v>2</v>
      </c>
      <c r="J102" s="33">
        <v>3</v>
      </c>
      <c r="K102" s="33">
        <v>4</v>
      </c>
      <c r="L102" s="33">
        <v>5</v>
      </c>
      <c r="M102" s="33">
        <v>7</v>
      </c>
      <c r="N102" s="33">
        <v>9</v>
      </c>
      <c r="O102" s="33">
        <v>11</v>
      </c>
      <c r="P102" s="33">
        <v>13</v>
      </c>
      <c r="Q102" s="33">
        <v>15</v>
      </c>
      <c r="R102" s="33">
        <v>16</v>
      </c>
      <c r="S102" s="33">
        <v>18</v>
      </c>
      <c r="T102" s="33">
        <v>20</v>
      </c>
      <c r="U102" s="33">
        <v>22</v>
      </c>
      <c r="V102" s="33">
        <v>24</v>
      </c>
      <c r="W102" s="33">
        <v>26</v>
      </c>
      <c r="X102" s="33">
        <v>28</v>
      </c>
      <c r="Y102" s="33">
        <v>30</v>
      </c>
      <c r="Z102" s="33">
        <v>32</v>
      </c>
      <c r="AA102" s="33">
        <v>34</v>
      </c>
      <c r="AB102" s="33">
        <v>36</v>
      </c>
      <c r="AC102" s="33">
        <v>38</v>
      </c>
      <c r="AD102" s="33">
        <v>39</v>
      </c>
      <c r="AE102" s="33">
        <v>40</v>
      </c>
      <c r="AF102" s="33">
        <v>41</v>
      </c>
      <c r="AG102" s="33">
        <v>41</v>
      </c>
      <c r="AH102" s="33">
        <v>41</v>
      </c>
      <c r="AI102" s="34"/>
    </row>
    <row r="103" spans="1:35" ht="20" x14ac:dyDescent="0.4">
      <c r="A103" s="35"/>
      <c r="B103" s="14" t="s">
        <v>103</v>
      </c>
      <c r="C103" s="32">
        <v>4</v>
      </c>
      <c r="D103" s="32">
        <v>5</v>
      </c>
      <c r="E103" s="32">
        <v>7</v>
      </c>
      <c r="F103" s="32">
        <v>10</v>
      </c>
      <c r="G103" s="32">
        <v>15</v>
      </c>
      <c r="H103" s="32">
        <v>23</v>
      </c>
      <c r="I103" s="32">
        <v>32</v>
      </c>
      <c r="J103" s="32">
        <v>44</v>
      </c>
      <c r="K103" s="32">
        <v>58</v>
      </c>
      <c r="L103" s="32">
        <v>72</v>
      </c>
      <c r="M103" s="32">
        <v>86</v>
      </c>
      <c r="N103" s="32">
        <v>100</v>
      </c>
      <c r="O103" s="32">
        <v>115</v>
      </c>
      <c r="P103" s="32">
        <v>130</v>
      </c>
      <c r="Q103" s="32">
        <v>145</v>
      </c>
      <c r="R103" s="32">
        <v>160</v>
      </c>
      <c r="S103" s="32">
        <v>175</v>
      </c>
      <c r="T103" s="32">
        <v>190</v>
      </c>
      <c r="U103" s="32">
        <v>205</v>
      </c>
      <c r="V103" s="32">
        <v>220</v>
      </c>
      <c r="W103" s="32">
        <v>235</v>
      </c>
      <c r="X103" s="32">
        <v>250</v>
      </c>
      <c r="Y103" s="32">
        <v>265</v>
      </c>
      <c r="Z103" s="32">
        <v>280</v>
      </c>
      <c r="AA103" s="32">
        <v>295</v>
      </c>
      <c r="AB103" s="32">
        <v>310</v>
      </c>
      <c r="AC103" s="32">
        <v>325</v>
      </c>
      <c r="AD103" s="32">
        <v>337</v>
      </c>
      <c r="AE103" s="32">
        <v>343</v>
      </c>
      <c r="AF103" s="32">
        <v>345</v>
      </c>
      <c r="AG103" s="32">
        <v>345</v>
      </c>
      <c r="AH103" s="32">
        <v>347</v>
      </c>
      <c r="AI103" s="34"/>
    </row>
    <row r="104" spans="1:35" ht="20" x14ac:dyDescent="0.4">
      <c r="A104" s="35"/>
      <c r="B104" s="11" t="s">
        <v>106</v>
      </c>
      <c r="C104" s="34"/>
      <c r="D104" s="34"/>
      <c r="E104" s="34"/>
      <c r="F104" s="34"/>
      <c r="G104" s="34"/>
      <c r="H104" s="34"/>
      <c r="I104" s="34"/>
      <c r="J104" s="34"/>
      <c r="K104" s="34"/>
      <c r="L104" s="34"/>
      <c r="M104" s="34"/>
      <c r="N104" s="34"/>
      <c r="O104" s="34"/>
      <c r="P104" s="34"/>
      <c r="Q104" s="34"/>
      <c r="R104" s="34"/>
      <c r="S104" s="34"/>
      <c r="T104" s="34"/>
      <c r="U104" s="34"/>
      <c r="V104" s="34"/>
      <c r="W104" s="34"/>
      <c r="X104" s="34"/>
      <c r="Y104" s="34"/>
      <c r="Z104" s="34"/>
      <c r="AA104" s="34"/>
      <c r="AB104" s="34"/>
      <c r="AC104" s="34"/>
      <c r="AD104" s="34"/>
      <c r="AE104" s="34"/>
      <c r="AF104" s="34"/>
      <c r="AG104" s="34"/>
      <c r="AH104" s="34"/>
      <c r="AI104" s="34"/>
    </row>
    <row r="105" spans="1:35" ht="20" x14ac:dyDescent="0.4">
      <c r="A105" s="35"/>
      <c r="B105" s="12" t="s">
        <v>61</v>
      </c>
      <c r="C105" s="13" t="s">
        <v>62</v>
      </c>
      <c r="D105" s="13" t="s">
        <v>63</v>
      </c>
      <c r="E105" s="13" t="s">
        <v>64</v>
      </c>
      <c r="F105" s="13" t="s">
        <v>65</v>
      </c>
      <c r="G105" s="13" t="s">
        <v>66</v>
      </c>
      <c r="H105" s="13" t="s">
        <v>67</v>
      </c>
      <c r="I105" s="13" t="s">
        <v>68</v>
      </c>
      <c r="J105" s="13" t="s">
        <v>69</v>
      </c>
      <c r="K105" s="13" t="s">
        <v>70</v>
      </c>
      <c r="L105" s="13" t="s">
        <v>71</v>
      </c>
      <c r="M105" s="13" t="s">
        <v>72</v>
      </c>
      <c r="N105" s="13" t="s">
        <v>73</v>
      </c>
      <c r="O105" s="13" t="s">
        <v>74</v>
      </c>
      <c r="P105" s="13" t="s">
        <v>75</v>
      </c>
      <c r="Q105" s="13" t="s">
        <v>76</v>
      </c>
      <c r="R105" s="13" t="s">
        <v>77</v>
      </c>
      <c r="S105" s="13" t="s">
        <v>78</v>
      </c>
      <c r="T105" s="13" t="s">
        <v>79</v>
      </c>
      <c r="U105" s="13" t="s">
        <v>80</v>
      </c>
      <c r="V105" s="13" t="s">
        <v>81</v>
      </c>
      <c r="W105" s="13" t="s">
        <v>82</v>
      </c>
      <c r="X105" s="13" t="s">
        <v>83</v>
      </c>
      <c r="Y105" s="13" t="s">
        <v>84</v>
      </c>
      <c r="Z105" s="13" t="s">
        <v>85</v>
      </c>
      <c r="AA105" s="13" t="s">
        <v>86</v>
      </c>
      <c r="AB105" s="13" t="s">
        <v>87</v>
      </c>
      <c r="AC105" s="13" t="s">
        <v>88</v>
      </c>
      <c r="AD105" s="13" t="s">
        <v>89</v>
      </c>
      <c r="AE105" s="13" t="s">
        <v>90</v>
      </c>
      <c r="AF105" s="13" t="s">
        <v>91</v>
      </c>
      <c r="AG105" s="13" t="s">
        <v>92</v>
      </c>
      <c r="AH105" s="13" t="s">
        <v>93</v>
      </c>
      <c r="AI105" s="34"/>
    </row>
    <row r="106" spans="1:35" ht="20" x14ac:dyDescent="0.4">
      <c r="A106" s="35"/>
      <c r="B106" s="14" t="s">
        <v>94</v>
      </c>
      <c r="C106" s="33">
        <v>0</v>
      </c>
      <c r="D106" s="33">
        <v>0</v>
      </c>
      <c r="E106" s="33">
        <v>0</v>
      </c>
      <c r="F106" s="33">
        <v>1</v>
      </c>
      <c r="G106" s="33">
        <v>2</v>
      </c>
      <c r="H106" s="33">
        <v>3</v>
      </c>
      <c r="I106" s="33">
        <v>4</v>
      </c>
      <c r="J106" s="33">
        <v>5</v>
      </c>
      <c r="K106" s="33">
        <v>7</v>
      </c>
      <c r="L106" s="33">
        <v>8</v>
      </c>
      <c r="M106" s="33">
        <v>13</v>
      </c>
      <c r="N106" s="33">
        <v>20</v>
      </c>
      <c r="O106" s="33">
        <v>27</v>
      </c>
      <c r="P106" s="33">
        <v>35</v>
      </c>
      <c r="Q106" s="33">
        <v>42</v>
      </c>
      <c r="R106" s="33">
        <v>49</v>
      </c>
      <c r="S106" s="33">
        <v>56</v>
      </c>
      <c r="T106" s="33">
        <v>63</v>
      </c>
      <c r="U106" s="33">
        <v>71</v>
      </c>
      <c r="V106" s="33">
        <v>78</v>
      </c>
      <c r="W106" s="33">
        <v>85</v>
      </c>
      <c r="X106" s="33">
        <v>92</v>
      </c>
      <c r="Y106" s="33">
        <v>99</v>
      </c>
      <c r="Z106" s="33">
        <v>107</v>
      </c>
      <c r="AA106" s="33">
        <v>114</v>
      </c>
      <c r="AB106" s="33">
        <v>121</v>
      </c>
      <c r="AC106" s="33">
        <v>128</v>
      </c>
      <c r="AD106" s="33">
        <v>135</v>
      </c>
      <c r="AE106" s="33">
        <v>140</v>
      </c>
      <c r="AF106" s="33">
        <v>142</v>
      </c>
      <c r="AG106" s="33">
        <v>143</v>
      </c>
      <c r="AH106" s="33">
        <v>145</v>
      </c>
      <c r="AI106" s="34"/>
    </row>
    <row r="107" spans="1:35" ht="20" x14ac:dyDescent="0.4">
      <c r="A107" s="35"/>
      <c r="B107" s="14" t="s">
        <v>95</v>
      </c>
      <c r="C107" s="32">
        <v>0</v>
      </c>
      <c r="D107" s="32">
        <v>0</v>
      </c>
      <c r="E107" s="32">
        <v>0</v>
      </c>
      <c r="F107" s="32">
        <v>1</v>
      </c>
      <c r="G107" s="32">
        <v>2</v>
      </c>
      <c r="H107" s="32">
        <v>3</v>
      </c>
      <c r="I107" s="32">
        <v>5</v>
      </c>
      <c r="J107" s="32">
        <v>7</v>
      </c>
      <c r="K107" s="32">
        <v>9</v>
      </c>
      <c r="L107" s="32">
        <v>12</v>
      </c>
      <c r="M107" s="32">
        <v>14</v>
      </c>
      <c r="N107" s="32">
        <v>16</v>
      </c>
      <c r="O107" s="32">
        <v>19</v>
      </c>
      <c r="P107" s="32">
        <v>21</v>
      </c>
      <c r="Q107" s="32">
        <v>24</v>
      </c>
      <c r="R107" s="32">
        <v>26</v>
      </c>
      <c r="S107" s="32">
        <v>28</v>
      </c>
      <c r="T107" s="32">
        <v>31</v>
      </c>
      <c r="U107" s="32">
        <v>33</v>
      </c>
      <c r="V107" s="32">
        <v>36</v>
      </c>
      <c r="W107" s="32">
        <v>38</v>
      </c>
      <c r="X107" s="32">
        <v>41</v>
      </c>
      <c r="Y107" s="32">
        <v>43</v>
      </c>
      <c r="Z107" s="32">
        <v>46</v>
      </c>
      <c r="AA107" s="32">
        <v>48</v>
      </c>
      <c r="AB107" s="32">
        <v>51</v>
      </c>
      <c r="AC107" s="32">
        <v>53</v>
      </c>
      <c r="AD107" s="32">
        <v>55</v>
      </c>
      <c r="AE107" s="32">
        <v>56</v>
      </c>
      <c r="AF107" s="32">
        <v>57</v>
      </c>
      <c r="AG107" s="32">
        <v>57</v>
      </c>
      <c r="AH107" s="32">
        <v>57</v>
      </c>
      <c r="AI107" s="34"/>
    </row>
    <row r="108" spans="1:35" ht="20" x14ac:dyDescent="0.4">
      <c r="A108" s="35"/>
      <c r="B108" s="14" t="s">
        <v>96</v>
      </c>
      <c r="C108" s="33">
        <v>0</v>
      </c>
      <c r="D108" s="33">
        <v>0</v>
      </c>
      <c r="E108" s="33">
        <v>0</v>
      </c>
      <c r="F108" s="33">
        <v>0</v>
      </c>
      <c r="G108" s="33">
        <v>1</v>
      </c>
      <c r="H108" s="33">
        <v>3</v>
      </c>
      <c r="I108" s="33">
        <v>7</v>
      </c>
      <c r="J108" s="33">
        <v>15</v>
      </c>
      <c r="K108" s="33">
        <v>27</v>
      </c>
      <c r="L108" s="33">
        <v>40</v>
      </c>
      <c r="M108" s="33">
        <v>52</v>
      </c>
      <c r="N108" s="33">
        <v>64</v>
      </c>
      <c r="O108" s="33">
        <v>76</v>
      </c>
      <c r="P108" s="33">
        <v>89</v>
      </c>
      <c r="Q108" s="33">
        <v>101</v>
      </c>
      <c r="R108" s="33">
        <v>113</v>
      </c>
      <c r="S108" s="33">
        <v>125</v>
      </c>
      <c r="T108" s="33">
        <v>138</v>
      </c>
      <c r="U108" s="33">
        <v>150</v>
      </c>
      <c r="V108" s="33">
        <v>162</v>
      </c>
      <c r="W108" s="33">
        <v>174</v>
      </c>
      <c r="X108" s="33">
        <v>187</v>
      </c>
      <c r="Y108" s="33">
        <v>199</v>
      </c>
      <c r="Z108" s="33">
        <v>211</v>
      </c>
      <c r="AA108" s="33">
        <v>223</v>
      </c>
      <c r="AB108" s="33">
        <v>236</v>
      </c>
      <c r="AC108" s="33">
        <v>248</v>
      </c>
      <c r="AD108" s="33">
        <v>258</v>
      </c>
      <c r="AE108" s="33">
        <v>264</v>
      </c>
      <c r="AF108" s="33">
        <v>266</v>
      </c>
      <c r="AG108" s="33">
        <v>267</v>
      </c>
      <c r="AH108" s="33">
        <v>268</v>
      </c>
      <c r="AI108" s="34"/>
    </row>
    <row r="109" spans="1:35" ht="20" x14ac:dyDescent="0.4">
      <c r="A109" s="35"/>
      <c r="B109" s="14" t="s">
        <v>97</v>
      </c>
      <c r="C109" s="32">
        <v>1</v>
      </c>
      <c r="D109" s="32">
        <v>1</v>
      </c>
      <c r="E109" s="32">
        <v>2</v>
      </c>
      <c r="F109" s="32">
        <v>3</v>
      </c>
      <c r="G109" s="32">
        <v>6</v>
      </c>
      <c r="H109" s="32">
        <v>10</v>
      </c>
      <c r="I109" s="32">
        <v>16</v>
      </c>
      <c r="J109" s="32">
        <v>27</v>
      </c>
      <c r="K109" s="32">
        <v>41</v>
      </c>
      <c r="L109" s="32">
        <v>58</v>
      </c>
      <c r="M109" s="32">
        <v>77</v>
      </c>
      <c r="N109" s="32">
        <v>97</v>
      </c>
      <c r="O109" s="32">
        <v>118</v>
      </c>
      <c r="P109" s="32">
        <v>139</v>
      </c>
      <c r="Q109" s="32">
        <v>159</v>
      </c>
      <c r="R109" s="32">
        <v>180</v>
      </c>
      <c r="S109" s="32">
        <v>200</v>
      </c>
      <c r="T109" s="32">
        <v>222</v>
      </c>
      <c r="U109" s="32">
        <v>242</v>
      </c>
      <c r="V109" s="32">
        <v>263</v>
      </c>
      <c r="W109" s="32">
        <v>283</v>
      </c>
      <c r="X109" s="32">
        <v>305</v>
      </c>
      <c r="Y109" s="32">
        <v>325</v>
      </c>
      <c r="Z109" s="32">
        <v>346</v>
      </c>
      <c r="AA109" s="32">
        <v>366</v>
      </c>
      <c r="AB109" s="32">
        <v>388</v>
      </c>
      <c r="AC109" s="32">
        <v>408</v>
      </c>
      <c r="AD109" s="32">
        <v>426</v>
      </c>
      <c r="AE109" s="32">
        <v>433</v>
      </c>
      <c r="AF109" s="32">
        <v>434</v>
      </c>
      <c r="AG109" s="32">
        <v>431</v>
      </c>
      <c r="AH109" s="32">
        <v>433</v>
      </c>
      <c r="AI109" s="34"/>
    </row>
    <row r="110" spans="1:35" ht="20" x14ac:dyDescent="0.4">
      <c r="A110" s="35"/>
      <c r="B110" s="14" t="s">
        <v>98</v>
      </c>
      <c r="C110" s="33">
        <v>0</v>
      </c>
      <c r="D110" s="33">
        <v>0</v>
      </c>
      <c r="E110" s="33">
        <v>0</v>
      </c>
      <c r="F110" s="33">
        <v>0</v>
      </c>
      <c r="G110" s="33">
        <v>0</v>
      </c>
      <c r="H110" s="33">
        <v>1</v>
      </c>
      <c r="I110" s="33">
        <v>1</v>
      </c>
      <c r="J110" s="33">
        <v>2</v>
      </c>
      <c r="K110" s="33">
        <v>3</v>
      </c>
      <c r="L110" s="33">
        <v>4</v>
      </c>
      <c r="M110" s="33">
        <v>6</v>
      </c>
      <c r="N110" s="33">
        <v>8</v>
      </c>
      <c r="O110" s="33">
        <v>10</v>
      </c>
      <c r="P110" s="33">
        <v>13</v>
      </c>
      <c r="Q110" s="33">
        <v>15</v>
      </c>
      <c r="R110" s="33">
        <v>17</v>
      </c>
      <c r="S110" s="33">
        <v>19</v>
      </c>
      <c r="T110" s="33">
        <v>22</v>
      </c>
      <c r="U110" s="33">
        <v>24</v>
      </c>
      <c r="V110" s="33">
        <v>26</v>
      </c>
      <c r="W110" s="33">
        <v>29</v>
      </c>
      <c r="X110" s="33">
        <v>31</v>
      </c>
      <c r="Y110" s="33">
        <v>33</v>
      </c>
      <c r="Z110" s="33">
        <v>36</v>
      </c>
      <c r="AA110" s="33">
        <v>38</v>
      </c>
      <c r="AB110" s="33">
        <v>40</v>
      </c>
      <c r="AC110" s="33">
        <v>42</v>
      </c>
      <c r="AD110" s="33">
        <v>44</v>
      </c>
      <c r="AE110" s="33">
        <v>45</v>
      </c>
      <c r="AF110" s="33">
        <v>46</v>
      </c>
      <c r="AG110" s="33">
        <v>46</v>
      </c>
      <c r="AH110" s="33">
        <v>46</v>
      </c>
      <c r="AI110" s="34"/>
    </row>
    <row r="111" spans="1:35" ht="20" x14ac:dyDescent="0.4">
      <c r="A111" s="35"/>
      <c r="B111" s="14" t="s">
        <v>99</v>
      </c>
      <c r="C111" s="32">
        <v>2</v>
      </c>
      <c r="D111" s="32">
        <v>2</v>
      </c>
      <c r="E111" s="32">
        <v>3</v>
      </c>
      <c r="F111" s="32">
        <v>4</v>
      </c>
      <c r="G111" s="32">
        <v>5</v>
      </c>
      <c r="H111" s="32">
        <v>7</v>
      </c>
      <c r="I111" s="32">
        <v>9</v>
      </c>
      <c r="J111" s="32">
        <v>13</v>
      </c>
      <c r="K111" s="32">
        <v>19</v>
      </c>
      <c r="L111" s="32">
        <v>27</v>
      </c>
      <c r="M111" s="32">
        <v>39</v>
      </c>
      <c r="N111" s="32">
        <v>56</v>
      </c>
      <c r="O111" s="32">
        <v>72</v>
      </c>
      <c r="P111" s="32">
        <v>89</v>
      </c>
      <c r="Q111" s="32">
        <v>105</v>
      </c>
      <c r="R111" s="32">
        <v>122</v>
      </c>
      <c r="S111" s="32">
        <v>138</v>
      </c>
      <c r="T111" s="32">
        <v>156</v>
      </c>
      <c r="U111" s="32">
        <v>172</v>
      </c>
      <c r="V111" s="32">
        <v>188</v>
      </c>
      <c r="W111" s="32">
        <v>205</v>
      </c>
      <c r="X111" s="32">
        <v>222</v>
      </c>
      <c r="Y111" s="32">
        <v>238</v>
      </c>
      <c r="Z111" s="32">
        <v>255</v>
      </c>
      <c r="AA111" s="32">
        <v>271</v>
      </c>
      <c r="AB111" s="32">
        <v>289</v>
      </c>
      <c r="AC111" s="32">
        <v>304</v>
      </c>
      <c r="AD111" s="32">
        <v>319</v>
      </c>
      <c r="AE111" s="32">
        <v>324</v>
      </c>
      <c r="AF111" s="32">
        <v>325</v>
      </c>
      <c r="AG111" s="32">
        <v>324</v>
      </c>
      <c r="AH111" s="32">
        <v>325</v>
      </c>
      <c r="AI111" s="34"/>
    </row>
    <row r="112" spans="1:35" ht="20" x14ac:dyDescent="0.4">
      <c r="A112" s="35"/>
      <c r="B112" s="14" t="s">
        <v>100</v>
      </c>
      <c r="C112" s="33">
        <v>0</v>
      </c>
      <c r="D112" s="33">
        <v>0</v>
      </c>
      <c r="E112" s="33">
        <v>0</v>
      </c>
      <c r="F112" s="33">
        <v>0</v>
      </c>
      <c r="G112" s="33">
        <v>0</v>
      </c>
      <c r="H112" s="33">
        <v>0</v>
      </c>
      <c r="I112" s="33">
        <v>0</v>
      </c>
      <c r="J112" s="33">
        <v>0</v>
      </c>
      <c r="K112" s="33">
        <v>0</v>
      </c>
      <c r="L112" s="33">
        <v>0</v>
      </c>
      <c r="M112" s="33">
        <v>0</v>
      </c>
      <c r="N112" s="33">
        <v>1</v>
      </c>
      <c r="O112" s="33">
        <v>1</v>
      </c>
      <c r="P112" s="33">
        <v>1</v>
      </c>
      <c r="Q112" s="33">
        <v>1</v>
      </c>
      <c r="R112" s="33">
        <v>2</v>
      </c>
      <c r="S112" s="33">
        <v>2</v>
      </c>
      <c r="T112" s="33">
        <v>2</v>
      </c>
      <c r="U112" s="33">
        <v>3</v>
      </c>
      <c r="V112" s="33">
        <v>3</v>
      </c>
      <c r="W112" s="33">
        <v>3</v>
      </c>
      <c r="X112" s="33">
        <v>3</v>
      </c>
      <c r="Y112" s="33">
        <v>4</v>
      </c>
      <c r="Z112" s="33">
        <v>4</v>
      </c>
      <c r="AA112" s="33">
        <v>4</v>
      </c>
      <c r="AB112" s="33">
        <v>5</v>
      </c>
      <c r="AC112" s="33">
        <v>5</v>
      </c>
      <c r="AD112" s="33">
        <v>5</v>
      </c>
      <c r="AE112" s="33">
        <v>5</v>
      </c>
      <c r="AF112" s="33">
        <v>5</v>
      </c>
      <c r="AG112" s="33">
        <v>5</v>
      </c>
      <c r="AH112" s="33">
        <v>5</v>
      </c>
      <c r="AI112" s="34"/>
    </row>
    <row r="113" spans="1:35" ht="20" x14ac:dyDescent="0.4">
      <c r="A113" s="35"/>
      <c r="B113" s="14" t="s">
        <v>101</v>
      </c>
      <c r="C113" s="32">
        <v>0</v>
      </c>
      <c r="D113" s="32">
        <v>0</v>
      </c>
      <c r="E113" s="32">
        <v>0</v>
      </c>
      <c r="F113" s="32">
        <v>0</v>
      </c>
      <c r="G113" s="32">
        <v>0</v>
      </c>
      <c r="H113" s="32">
        <v>0</v>
      </c>
      <c r="I113" s="32">
        <v>0</v>
      </c>
      <c r="J113" s="32">
        <v>0</v>
      </c>
      <c r="K113" s="32">
        <v>1</v>
      </c>
      <c r="L113" s="32">
        <v>4</v>
      </c>
      <c r="M113" s="32">
        <v>11</v>
      </c>
      <c r="N113" s="32">
        <v>20</v>
      </c>
      <c r="O113" s="32">
        <v>29</v>
      </c>
      <c r="P113" s="32">
        <v>39</v>
      </c>
      <c r="Q113" s="32">
        <v>48</v>
      </c>
      <c r="R113" s="32">
        <v>57</v>
      </c>
      <c r="S113" s="32">
        <v>67</v>
      </c>
      <c r="T113" s="32">
        <v>76</v>
      </c>
      <c r="U113" s="32">
        <v>85</v>
      </c>
      <c r="V113" s="32">
        <v>95</v>
      </c>
      <c r="W113" s="32">
        <v>104</v>
      </c>
      <c r="X113" s="32">
        <v>114</v>
      </c>
      <c r="Y113" s="32">
        <v>123</v>
      </c>
      <c r="Z113" s="32">
        <v>132</v>
      </c>
      <c r="AA113" s="32">
        <v>141</v>
      </c>
      <c r="AB113" s="32">
        <v>151</v>
      </c>
      <c r="AC113" s="32">
        <v>160</v>
      </c>
      <c r="AD113" s="32">
        <v>169</v>
      </c>
      <c r="AE113" s="32">
        <v>175</v>
      </c>
      <c r="AF113" s="32">
        <v>178</v>
      </c>
      <c r="AG113" s="32">
        <v>179</v>
      </c>
      <c r="AH113" s="32">
        <v>181</v>
      </c>
      <c r="AI113" s="34"/>
    </row>
    <row r="114" spans="1:35" ht="20" x14ac:dyDescent="0.4">
      <c r="A114" s="35"/>
      <c r="B114" s="14" t="s">
        <v>102</v>
      </c>
      <c r="C114" s="33">
        <v>0</v>
      </c>
      <c r="D114" s="33">
        <v>0</v>
      </c>
      <c r="E114" s="33">
        <v>0</v>
      </c>
      <c r="F114" s="33">
        <v>0</v>
      </c>
      <c r="G114" s="33">
        <v>0</v>
      </c>
      <c r="H114" s="33">
        <v>0</v>
      </c>
      <c r="I114" s="33">
        <v>0</v>
      </c>
      <c r="J114" s="33">
        <v>0</v>
      </c>
      <c r="K114" s="33">
        <v>1</v>
      </c>
      <c r="L114" s="33">
        <v>1</v>
      </c>
      <c r="M114" s="33">
        <v>1</v>
      </c>
      <c r="N114" s="33">
        <v>2</v>
      </c>
      <c r="O114" s="33">
        <v>2</v>
      </c>
      <c r="P114" s="33">
        <v>3</v>
      </c>
      <c r="Q114" s="33">
        <v>3</v>
      </c>
      <c r="R114" s="33">
        <v>4</v>
      </c>
      <c r="S114" s="33">
        <v>5</v>
      </c>
      <c r="T114" s="33">
        <v>5</v>
      </c>
      <c r="U114" s="33">
        <v>6</v>
      </c>
      <c r="V114" s="33">
        <v>6</v>
      </c>
      <c r="W114" s="33">
        <v>7</v>
      </c>
      <c r="X114" s="33">
        <v>7</v>
      </c>
      <c r="Y114" s="33">
        <v>8</v>
      </c>
      <c r="Z114" s="33">
        <v>9</v>
      </c>
      <c r="AA114" s="33">
        <v>9</v>
      </c>
      <c r="AB114" s="33">
        <v>10</v>
      </c>
      <c r="AC114" s="33">
        <v>10</v>
      </c>
      <c r="AD114" s="33">
        <v>11</v>
      </c>
      <c r="AE114" s="33">
        <v>11</v>
      </c>
      <c r="AF114" s="33">
        <v>11</v>
      </c>
      <c r="AG114" s="33">
        <v>11</v>
      </c>
      <c r="AH114" s="33">
        <v>11</v>
      </c>
      <c r="AI114" s="34"/>
    </row>
    <row r="115" spans="1:35" ht="20" x14ac:dyDescent="0.4">
      <c r="A115" s="35"/>
      <c r="B115" s="14" t="s">
        <v>103</v>
      </c>
      <c r="C115" s="32">
        <v>1</v>
      </c>
      <c r="D115" s="32">
        <v>2</v>
      </c>
      <c r="E115" s="32">
        <v>2</v>
      </c>
      <c r="F115" s="32">
        <v>2</v>
      </c>
      <c r="G115" s="32">
        <v>3</v>
      </c>
      <c r="H115" s="32">
        <v>3</v>
      </c>
      <c r="I115" s="32">
        <v>4</v>
      </c>
      <c r="J115" s="32">
        <v>4</v>
      </c>
      <c r="K115" s="32">
        <v>6</v>
      </c>
      <c r="L115" s="32">
        <v>8</v>
      </c>
      <c r="M115" s="32">
        <v>11</v>
      </c>
      <c r="N115" s="32">
        <v>17</v>
      </c>
      <c r="O115" s="32">
        <v>22</v>
      </c>
      <c r="P115" s="32">
        <v>27</v>
      </c>
      <c r="Q115" s="32">
        <v>33</v>
      </c>
      <c r="R115" s="32">
        <v>38</v>
      </c>
      <c r="S115" s="32">
        <v>43</v>
      </c>
      <c r="T115" s="32">
        <v>49</v>
      </c>
      <c r="U115" s="32">
        <v>54</v>
      </c>
      <c r="V115" s="32">
        <v>60</v>
      </c>
      <c r="W115" s="32">
        <v>65</v>
      </c>
      <c r="X115" s="32">
        <v>70</v>
      </c>
      <c r="Y115" s="32">
        <v>76</v>
      </c>
      <c r="Z115" s="32">
        <v>81</v>
      </c>
      <c r="AA115" s="32">
        <v>86</v>
      </c>
      <c r="AB115" s="32">
        <v>92</v>
      </c>
      <c r="AC115" s="32">
        <v>97</v>
      </c>
      <c r="AD115" s="32">
        <v>102</v>
      </c>
      <c r="AE115" s="32">
        <v>104</v>
      </c>
      <c r="AF115" s="32">
        <v>104</v>
      </c>
      <c r="AG115" s="32">
        <v>104</v>
      </c>
      <c r="AH115" s="32">
        <v>104</v>
      </c>
      <c r="AI115" s="34"/>
    </row>
    <row r="116" spans="1:35" ht="20" x14ac:dyDescent="0.4">
      <c r="A116" s="35"/>
      <c r="B116" s="11" t="s">
        <v>107</v>
      </c>
      <c r="C116" s="34"/>
      <c r="D116" s="34"/>
      <c r="E116" s="34"/>
      <c r="F116" s="34"/>
      <c r="G116" s="34"/>
      <c r="H116" s="34"/>
      <c r="I116" s="34"/>
      <c r="J116" s="34"/>
      <c r="K116" s="34"/>
      <c r="L116" s="34"/>
      <c r="M116" s="34"/>
      <c r="N116" s="34"/>
      <c r="O116" s="34"/>
      <c r="P116" s="34"/>
      <c r="Q116" s="34"/>
      <c r="R116" s="34"/>
      <c r="S116" s="34"/>
      <c r="T116" s="34"/>
      <c r="U116" s="34"/>
      <c r="V116" s="34"/>
      <c r="W116" s="34"/>
      <c r="X116" s="34"/>
      <c r="Y116" s="34"/>
      <c r="Z116" s="34"/>
      <c r="AA116" s="34"/>
      <c r="AB116" s="34"/>
      <c r="AC116" s="34"/>
      <c r="AD116" s="34"/>
      <c r="AE116" s="34"/>
      <c r="AF116" s="34"/>
      <c r="AG116" s="34"/>
      <c r="AH116" s="34"/>
      <c r="AI116" s="34"/>
    </row>
    <row r="117" spans="1:35" ht="20" x14ac:dyDescent="0.4">
      <c r="A117" s="35"/>
      <c r="B117" s="12" t="s">
        <v>61</v>
      </c>
      <c r="C117" s="13" t="s">
        <v>62</v>
      </c>
      <c r="D117" s="13" t="s">
        <v>63</v>
      </c>
      <c r="E117" s="13" t="s">
        <v>64</v>
      </c>
      <c r="F117" s="13" t="s">
        <v>65</v>
      </c>
      <c r="G117" s="13" t="s">
        <v>66</v>
      </c>
      <c r="H117" s="13" t="s">
        <v>67</v>
      </c>
      <c r="I117" s="13" t="s">
        <v>68</v>
      </c>
      <c r="J117" s="13" t="s">
        <v>69</v>
      </c>
      <c r="K117" s="13" t="s">
        <v>70</v>
      </c>
      <c r="L117" s="13" t="s">
        <v>71</v>
      </c>
      <c r="M117" s="13" t="s">
        <v>72</v>
      </c>
      <c r="N117" s="13" t="s">
        <v>73</v>
      </c>
      <c r="O117" s="13" t="s">
        <v>74</v>
      </c>
      <c r="P117" s="13" t="s">
        <v>75</v>
      </c>
      <c r="Q117" s="13" t="s">
        <v>76</v>
      </c>
      <c r="R117" s="13" t="s">
        <v>77</v>
      </c>
      <c r="S117" s="13" t="s">
        <v>78</v>
      </c>
      <c r="T117" s="13" t="s">
        <v>79</v>
      </c>
      <c r="U117" s="13" t="s">
        <v>80</v>
      </c>
      <c r="V117" s="13" t="s">
        <v>81</v>
      </c>
      <c r="W117" s="13" t="s">
        <v>82</v>
      </c>
      <c r="X117" s="13" t="s">
        <v>83</v>
      </c>
      <c r="Y117" s="13" t="s">
        <v>84</v>
      </c>
      <c r="Z117" s="13" t="s">
        <v>85</v>
      </c>
      <c r="AA117" s="13" t="s">
        <v>86</v>
      </c>
      <c r="AB117" s="13" t="s">
        <v>87</v>
      </c>
      <c r="AC117" s="13" t="s">
        <v>88</v>
      </c>
      <c r="AD117" s="13" t="s">
        <v>89</v>
      </c>
      <c r="AE117" s="13" t="s">
        <v>90</v>
      </c>
      <c r="AF117" s="13" t="s">
        <v>91</v>
      </c>
      <c r="AG117" s="13" t="s">
        <v>92</v>
      </c>
      <c r="AH117" s="13" t="s">
        <v>93</v>
      </c>
      <c r="AI117" s="34"/>
    </row>
    <row r="118" spans="1:35" ht="20" x14ac:dyDescent="0.4">
      <c r="A118" s="35"/>
      <c r="B118" s="14" t="s">
        <v>94</v>
      </c>
      <c r="C118" s="33">
        <v>0</v>
      </c>
      <c r="D118" s="33">
        <v>0</v>
      </c>
      <c r="E118" s="33">
        <v>1</v>
      </c>
      <c r="F118" s="33">
        <v>3</v>
      </c>
      <c r="G118" s="33">
        <v>10</v>
      </c>
      <c r="H118" s="33">
        <v>23</v>
      </c>
      <c r="I118" s="33">
        <v>42</v>
      </c>
      <c r="J118" s="33">
        <v>71</v>
      </c>
      <c r="K118" s="33">
        <v>103</v>
      </c>
      <c r="L118" s="33">
        <v>133</v>
      </c>
      <c r="M118" s="33">
        <v>206</v>
      </c>
      <c r="N118" s="33">
        <v>320</v>
      </c>
      <c r="O118" s="33">
        <v>434</v>
      </c>
      <c r="P118" s="33">
        <v>549</v>
      </c>
      <c r="Q118" s="33">
        <v>662</v>
      </c>
      <c r="R118" s="33">
        <v>777</v>
      </c>
      <c r="S118" s="33">
        <v>891</v>
      </c>
      <c r="T118" s="33">
        <v>1008</v>
      </c>
      <c r="U118" s="33">
        <v>1120</v>
      </c>
      <c r="V118" s="33">
        <v>1234</v>
      </c>
      <c r="W118" s="33">
        <v>1349</v>
      </c>
      <c r="X118" s="33">
        <v>1467</v>
      </c>
      <c r="Y118" s="33">
        <v>1577</v>
      </c>
      <c r="Z118" s="33">
        <v>1692</v>
      </c>
      <c r="AA118" s="33">
        <v>1806</v>
      </c>
      <c r="AB118" s="33">
        <v>1925</v>
      </c>
      <c r="AC118" s="33">
        <v>2035</v>
      </c>
      <c r="AD118" s="33">
        <v>2149</v>
      </c>
      <c r="AE118" s="33">
        <v>2217</v>
      </c>
      <c r="AF118" s="33">
        <v>2249</v>
      </c>
      <c r="AG118" s="33">
        <v>2267</v>
      </c>
      <c r="AH118" s="33">
        <v>2293</v>
      </c>
      <c r="AI118" s="34"/>
    </row>
    <row r="119" spans="1:35" ht="20" x14ac:dyDescent="0.4">
      <c r="A119" s="35"/>
      <c r="B119" s="14" t="s">
        <v>95</v>
      </c>
      <c r="C119" s="32">
        <v>0</v>
      </c>
      <c r="D119" s="32">
        <v>1</v>
      </c>
      <c r="E119" s="32">
        <v>1</v>
      </c>
      <c r="F119" s="32">
        <v>2</v>
      </c>
      <c r="G119" s="32">
        <v>4</v>
      </c>
      <c r="H119" s="32">
        <v>8</v>
      </c>
      <c r="I119" s="32">
        <v>14</v>
      </c>
      <c r="J119" s="32">
        <v>22</v>
      </c>
      <c r="K119" s="32">
        <v>34</v>
      </c>
      <c r="L119" s="32">
        <v>50</v>
      </c>
      <c r="M119" s="32">
        <v>82</v>
      </c>
      <c r="N119" s="32">
        <v>128</v>
      </c>
      <c r="O119" s="32">
        <v>174</v>
      </c>
      <c r="P119" s="32">
        <v>221</v>
      </c>
      <c r="Q119" s="32">
        <v>267</v>
      </c>
      <c r="R119" s="32">
        <v>313</v>
      </c>
      <c r="S119" s="32">
        <v>359</v>
      </c>
      <c r="T119" s="32">
        <v>406</v>
      </c>
      <c r="U119" s="32">
        <v>452</v>
      </c>
      <c r="V119" s="32">
        <v>498</v>
      </c>
      <c r="W119" s="32">
        <v>544</v>
      </c>
      <c r="X119" s="32">
        <v>592</v>
      </c>
      <c r="Y119" s="32">
        <v>636</v>
      </c>
      <c r="Z119" s="32">
        <v>683</v>
      </c>
      <c r="AA119" s="32">
        <v>729</v>
      </c>
      <c r="AB119" s="32">
        <v>777</v>
      </c>
      <c r="AC119" s="32">
        <v>821</v>
      </c>
      <c r="AD119" s="32">
        <v>868</v>
      </c>
      <c r="AE119" s="32">
        <v>894</v>
      </c>
      <c r="AF119" s="32">
        <v>905</v>
      </c>
      <c r="AG119" s="32">
        <v>911</v>
      </c>
      <c r="AH119" s="32">
        <v>920</v>
      </c>
      <c r="AI119" s="34"/>
    </row>
    <row r="120" spans="1:35" ht="20" x14ac:dyDescent="0.4">
      <c r="A120" s="35"/>
      <c r="B120" s="14" t="s">
        <v>96</v>
      </c>
      <c r="C120" s="33">
        <v>0</v>
      </c>
      <c r="D120" s="33">
        <v>1</v>
      </c>
      <c r="E120" s="33">
        <v>8</v>
      </c>
      <c r="F120" s="33">
        <v>52</v>
      </c>
      <c r="G120" s="33">
        <v>125</v>
      </c>
      <c r="H120" s="33">
        <v>215</v>
      </c>
      <c r="I120" s="33">
        <v>332</v>
      </c>
      <c r="J120" s="33">
        <v>474</v>
      </c>
      <c r="K120" s="33">
        <v>631</v>
      </c>
      <c r="L120" s="33">
        <v>796</v>
      </c>
      <c r="M120" s="33">
        <v>968</v>
      </c>
      <c r="N120" s="33">
        <v>1147</v>
      </c>
      <c r="O120" s="33">
        <v>1325</v>
      </c>
      <c r="P120" s="33">
        <v>1513</v>
      </c>
      <c r="Q120" s="33">
        <v>1692</v>
      </c>
      <c r="R120" s="33">
        <v>1875</v>
      </c>
      <c r="S120" s="33">
        <v>2059</v>
      </c>
      <c r="T120" s="33">
        <v>2249</v>
      </c>
      <c r="U120" s="33">
        <v>2427</v>
      </c>
      <c r="V120" s="33">
        <v>2610</v>
      </c>
      <c r="W120" s="33">
        <v>2793</v>
      </c>
      <c r="X120" s="33">
        <v>2984</v>
      </c>
      <c r="Y120" s="33">
        <v>3160</v>
      </c>
      <c r="Z120" s="33">
        <v>3345</v>
      </c>
      <c r="AA120" s="33">
        <v>3528</v>
      </c>
      <c r="AB120" s="33">
        <v>3721</v>
      </c>
      <c r="AC120" s="33">
        <v>3894</v>
      </c>
      <c r="AD120" s="33">
        <v>4052</v>
      </c>
      <c r="AE120" s="33">
        <v>4139</v>
      </c>
      <c r="AF120" s="33">
        <v>4197</v>
      </c>
      <c r="AG120" s="33">
        <v>4226</v>
      </c>
      <c r="AH120" s="33">
        <v>4271</v>
      </c>
      <c r="AI120" s="34"/>
    </row>
    <row r="121" spans="1:35" ht="20" x14ac:dyDescent="0.4">
      <c r="A121" s="35"/>
      <c r="B121" s="14" t="s">
        <v>97</v>
      </c>
      <c r="C121" s="32">
        <v>13</v>
      </c>
      <c r="D121" s="32">
        <v>26</v>
      </c>
      <c r="E121" s="32">
        <v>57</v>
      </c>
      <c r="F121" s="32">
        <v>141</v>
      </c>
      <c r="G121" s="32">
        <v>278</v>
      </c>
      <c r="H121" s="32">
        <v>469</v>
      </c>
      <c r="I121" s="32">
        <v>714</v>
      </c>
      <c r="J121" s="32">
        <v>1013</v>
      </c>
      <c r="K121" s="32">
        <v>1344</v>
      </c>
      <c r="L121" s="32">
        <v>1692</v>
      </c>
      <c r="M121" s="32">
        <v>1990</v>
      </c>
      <c r="N121" s="32">
        <v>2247</v>
      </c>
      <c r="O121" s="32">
        <v>2502</v>
      </c>
      <c r="P121" s="32">
        <v>2776</v>
      </c>
      <c r="Q121" s="32">
        <v>3035</v>
      </c>
      <c r="R121" s="32">
        <v>3301</v>
      </c>
      <c r="S121" s="32">
        <v>3568</v>
      </c>
      <c r="T121" s="32">
        <v>3847</v>
      </c>
      <c r="U121" s="32">
        <v>4103</v>
      </c>
      <c r="V121" s="32">
        <v>4369</v>
      </c>
      <c r="W121" s="32">
        <v>4635</v>
      </c>
      <c r="X121" s="32">
        <v>4915</v>
      </c>
      <c r="Y121" s="32">
        <v>5169</v>
      </c>
      <c r="Z121" s="32">
        <v>5437</v>
      </c>
      <c r="AA121" s="32">
        <v>5704</v>
      </c>
      <c r="AB121" s="32">
        <v>5985</v>
      </c>
      <c r="AC121" s="32">
        <v>6236</v>
      </c>
      <c r="AD121" s="32">
        <v>6465</v>
      </c>
      <c r="AE121" s="32">
        <v>6584</v>
      </c>
      <c r="AF121" s="32">
        <v>6657</v>
      </c>
      <c r="AG121" s="32">
        <v>6684</v>
      </c>
      <c r="AH121" s="32">
        <v>6754</v>
      </c>
      <c r="AI121" s="34"/>
    </row>
    <row r="122" spans="1:35" ht="20" x14ac:dyDescent="0.4">
      <c r="A122" s="35"/>
      <c r="B122" s="14" t="s">
        <v>98</v>
      </c>
      <c r="C122" s="33">
        <v>1</v>
      </c>
      <c r="D122" s="33">
        <v>2</v>
      </c>
      <c r="E122" s="33">
        <v>4</v>
      </c>
      <c r="F122" s="33">
        <v>9</v>
      </c>
      <c r="G122" s="33">
        <v>18</v>
      </c>
      <c r="H122" s="33">
        <v>31</v>
      </c>
      <c r="I122" s="33">
        <v>47</v>
      </c>
      <c r="J122" s="33">
        <v>66</v>
      </c>
      <c r="K122" s="33">
        <v>88</v>
      </c>
      <c r="L122" s="33">
        <v>111</v>
      </c>
      <c r="M122" s="33">
        <v>138</v>
      </c>
      <c r="N122" s="33">
        <v>170</v>
      </c>
      <c r="O122" s="33">
        <v>201</v>
      </c>
      <c r="P122" s="33">
        <v>234</v>
      </c>
      <c r="Q122" s="33">
        <v>266</v>
      </c>
      <c r="R122" s="33">
        <v>298</v>
      </c>
      <c r="S122" s="33">
        <v>330</v>
      </c>
      <c r="T122" s="33">
        <v>364</v>
      </c>
      <c r="U122" s="33">
        <v>395</v>
      </c>
      <c r="V122" s="33">
        <v>428</v>
      </c>
      <c r="W122" s="33">
        <v>460</v>
      </c>
      <c r="X122" s="33">
        <v>494</v>
      </c>
      <c r="Y122" s="33">
        <v>525</v>
      </c>
      <c r="Z122" s="33">
        <v>557</v>
      </c>
      <c r="AA122" s="33">
        <v>589</v>
      </c>
      <c r="AB122" s="33">
        <v>623</v>
      </c>
      <c r="AC122" s="33">
        <v>654</v>
      </c>
      <c r="AD122" s="33">
        <v>682</v>
      </c>
      <c r="AE122" s="33">
        <v>697</v>
      </c>
      <c r="AF122" s="33">
        <v>706</v>
      </c>
      <c r="AG122" s="33">
        <v>711</v>
      </c>
      <c r="AH122" s="33">
        <v>718</v>
      </c>
      <c r="AI122" s="34"/>
    </row>
    <row r="123" spans="1:35" ht="20" x14ac:dyDescent="0.4">
      <c r="A123" s="35"/>
      <c r="B123" s="14" t="s">
        <v>99</v>
      </c>
      <c r="C123" s="32">
        <v>27</v>
      </c>
      <c r="D123" s="32">
        <v>43</v>
      </c>
      <c r="E123" s="32">
        <v>68</v>
      </c>
      <c r="F123" s="32">
        <v>112</v>
      </c>
      <c r="G123" s="32">
        <v>184</v>
      </c>
      <c r="H123" s="32">
        <v>292</v>
      </c>
      <c r="I123" s="32">
        <v>432</v>
      </c>
      <c r="J123" s="32">
        <v>601</v>
      </c>
      <c r="K123" s="32">
        <v>789</v>
      </c>
      <c r="L123" s="32">
        <v>987</v>
      </c>
      <c r="M123" s="32">
        <v>1190</v>
      </c>
      <c r="N123" s="32">
        <v>1401</v>
      </c>
      <c r="O123" s="32">
        <v>1611</v>
      </c>
      <c r="P123" s="32">
        <v>1833</v>
      </c>
      <c r="Q123" s="32">
        <v>2044</v>
      </c>
      <c r="R123" s="32">
        <v>2261</v>
      </c>
      <c r="S123" s="32">
        <v>2477</v>
      </c>
      <c r="T123" s="32">
        <v>2702</v>
      </c>
      <c r="U123" s="32">
        <v>2912</v>
      </c>
      <c r="V123" s="32">
        <v>3128</v>
      </c>
      <c r="W123" s="32">
        <v>3344</v>
      </c>
      <c r="X123" s="32">
        <v>3570</v>
      </c>
      <c r="Y123" s="32">
        <v>3778</v>
      </c>
      <c r="Z123" s="32">
        <v>3996</v>
      </c>
      <c r="AA123" s="32">
        <v>4213</v>
      </c>
      <c r="AB123" s="32">
        <v>4440</v>
      </c>
      <c r="AC123" s="32">
        <v>4645</v>
      </c>
      <c r="AD123" s="32">
        <v>4831</v>
      </c>
      <c r="AE123" s="32">
        <v>4929</v>
      </c>
      <c r="AF123" s="32">
        <v>4987</v>
      </c>
      <c r="AG123" s="32">
        <v>5012</v>
      </c>
      <c r="AH123" s="32">
        <v>5060</v>
      </c>
      <c r="AI123" s="34"/>
    </row>
    <row r="124" spans="1:35" ht="20" x14ac:dyDescent="0.4">
      <c r="A124" s="35"/>
      <c r="B124" s="14" t="s">
        <v>100</v>
      </c>
      <c r="C124" s="33">
        <v>0</v>
      </c>
      <c r="D124" s="33">
        <v>0</v>
      </c>
      <c r="E124" s="33">
        <v>0</v>
      </c>
      <c r="F124" s="33">
        <v>1</v>
      </c>
      <c r="G124" s="33">
        <v>1</v>
      </c>
      <c r="H124" s="33">
        <v>2</v>
      </c>
      <c r="I124" s="33">
        <v>3</v>
      </c>
      <c r="J124" s="33">
        <v>5</v>
      </c>
      <c r="K124" s="33">
        <v>6</v>
      </c>
      <c r="L124" s="33">
        <v>8</v>
      </c>
      <c r="M124" s="33">
        <v>11</v>
      </c>
      <c r="N124" s="33">
        <v>15</v>
      </c>
      <c r="O124" s="33">
        <v>19</v>
      </c>
      <c r="P124" s="33">
        <v>23</v>
      </c>
      <c r="Q124" s="33">
        <v>28</v>
      </c>
      <c r="R124" s="33">
        <v>32</v>
      </c>
      <c r="S124" s="33">
        <v>36</v>
      </c>
      <c r="T124" s="33">
        <v>40</v>
      </c>
      <c r="U124" s="33">
        <v>44</v>
      </c>
      <c r="V124" s="33">
        <v>48</v>
      </c>
      <c r="W124" s="33">
        <v>53</v>
      </c>
      <c r="X124" s="33">
        <v>57</v>
      </c>
      <c r="Y124" s="33">
        <v>61</v>
      </c>
      <c r="Z124" s="33">
        <v>65</v>
      </c>
      <c r="AA124" s="33">
        <v>69</v>
      </c>
      <c r="AB124" s="33">
        <v>74</v>
      </c>
      <c r="AC124" s="33">
        <v>78</v>
      </c>
      <c r="AD124" s="33">
        <v>81</v>
      </c>
      <c r="AE124" s="33">
        <v>83</v>
      </c>
      <c r="AF124" s="33">
        <v>84</v>
      </c>
      <c r="AG124" s="33">
        <v>85</v>
      </c>
      <c r="AH124" s="33">
        <v>85</v>
      </c>
      <c r="AI124" s="34"/>
    </row>
    <row r="125" spans="1:35" ht="20" x14ac:dyDescent="0.4">
      <c r="A125" s="35"/>
      <c r="B125" s="14" t="s">
        <v>101</v>
      </c>
      <c r="C125" s="32">
        <v>3</v>
      </c>
      <c r="D125" s="32">
        <v>3</v>
      </c>
      <c r="E125" s="32">
        <v>2</v>
      </c>
      <c r="F125" s="32">
        <v>2</v>
      </c>
      <c r="G125" s="32">
        <v>4</v>
      </c>
      <c r="H125" s="32">
        <v>7</v>
      </c>
      <c r="I125" s="32">
        <v>11</v>
      </c>
      <c r="J125" s="32">
        <v>19</v>
      </c>
      <c r="K125" s="32">
        <v>45</v>
      </c>
      <c r="L125" s="32">
        <v>102</v>
      </c>
      <c r="M125" s="32">
        <v>213</v>
      </c>
      <c r="N125" s="32">
        <v>361</v>
      </c>
      <c r="O125" s="32">
        <v>508</v>
      </c>
      <c r="P125" s="32">
        <v>657</v>
      </c>
      <c r="Q125" s="32">
        <v>804</v>
      </c>
      <c r="R125" s="32">
        <v>952</v>
      </c>
      <c r="S125" s="32">
        <v>1100</v>
      </c>
      <c r="T125" s="32">
        <v>1251</v>
      </c>
      <c r="U125" s="32">
        <v>1396</v>
      </c>
      <c r="V125" s="32">
        <v>1544</v>
      </c>
      <c r="W125" s="32">
        <v>1692</v>
      </c>
      <c r="X125" s="32">
        <v>1845</v>
      </c>
      <c r="Y125" s="32">
        <v>1988</v>
      </c>
      <c r="Z125" s="32">
        <v>2137</v>
      </c>
      <c r="AA125" s="32">
        <v>2285</v>
      </c>
      <c r="AB125" s="32">
        <v>2439</v>
      </c>
      <c r="AC125" s="32">
        <v>2581</v>
      </c>
      <c r="AD125" s="32">
        <v>2729</v>
      </c>
      <c r="AE125" s="32">
        <v>2816</v>
      </c>
      <c r="AF125" s="32">
        <v>2855</v>
      </c>
      <c r="AG125" s="32">
        <v>2878</v>
      </c>
      <c r="AH125" s="32">
        <v>2909</v>
      </c>
      <c r="AI125" s="34"/>
    </row>
    <row r="126" spans="1:35" ht="20" x14ac:dyDescent="0.4">
      <c r="A126" s="35"/>
      <c r="B126" s="14" t="s">
        <v>102</v>
      </c>
      <c r="C126" s="33">
        <v>0</v>
      </c>
      <c r="D126" s="33">
        <v>1</v>
      </c>
      <c r="E126" s="33">
        <v>1</v>
      </c>
      <c r="F126" s="33">
        <v>3</v>
      </c>
      <c r="G126" s="33">
        <v>4</v>
      </c>
      <c r="H126" s="33">
        <v>7</v>
      </c>
      <c r="I126" s="33">
        <v>11</v>
      </c>
      <c r="J126" s="33">
        <v>15</v>
      </c>
      <c r="K126" s="33">
        <v>19</v>
      </c>
      <c r="L126" s="33">
        <v>24</v>
      </c>
      <c r="M126" s="33">
        <v>31</v>
      </c>
      <c r="N126" s="33">
        <v>39</v>
      </c>
      <c r="O126" s="33">
        <v>46</v>
      </c>
      <c r="P126" s="33">
        <v>54</v>
      </c>
      <c r="Q126" s="33">
        <v>62</v>
      </c>
      <c r="R126" s="33">
        <v>70</v>
      </c>
      <c r="S126" s="33">
        <v>78</v>
      </c>
      <c r="T126" s="33">
        <v>86</v>
      </c>
      <c r="U126" s="33">
        <v>94</v>
      </c>
      <c r="V126" s="33">
        <v>102</v>
      </c>
      <c r="W126" s="33">
        <v>110</v>
      </c>
      <c r="X126" s="33">
        <v>118</v>
      </c>
      <c r="Y126" s="33">
        <v>126</v>
      </c>
      <c r="Z126" s="33">
        <v>134</v>
      </c>
      <c r="AA126" s="33">
        <v>142</v>
      </c>
      <c r="AB126" s="33">
        <v>150</v>
      </c>
      <c r="AC126" s="33">
        <v>157</v>
      </c>
      <c r="AD126" s="33">
        <v>164</v>
      </c>
      <c r="AE126" s="33">
        <v>168</v>
      </c>
      <c r="AF126" s="33">
        <v>170</v>
      </c>
      <c r="AG126" s="33">
        <v>171</v>
      </c>
      <c r="AH126" s="33">
        <v>173</v>
      </c>
      <c r="AI126" s="34"/>
    </row>
    <row r="127" spans="1:35" ht="20" x14ac:dyDescent="0.4">
      <c r="A127" s="35"/>
      <c r="B127" s="14" t="s">
        <v>103</v>
      </c>
      <c r="C127" s="32">
        <v>18</v>
      </c>
      <c r="D127" s="32">
        <v>27</v>
      </c>
      <c r="E127" s="32">
        <v>35</v>
      </c>
      <c r="F127" s="32">
        <v>47</v>
      </c>
      <c r="G127" s="32">
        <v>67</v>
      </c>
      <c r="H127" s="32">
        <v>99</v>
      </c>
      <c r="I127" s="32">
        <v>141</v>
      </c>
      <c r="J127" s="32">
        <v>191</v>
      </c>
      <c r="K127" s="32">
        <v>247</v>
      </c>
      <c r="L127" s="32">
        <v>305</v>
      </c>
      <c r="M127" s="32">
        <v>368</v>
      </c>
      <c r="N127" s="32">
        <v>436</v>
      </c>
      <c r="O127" s="32">
        <v>503</v>
      </c>
      <c r="P127" s="32">
        <v>574</v>
      </c>
      <c r="Q127" s="32">
        <v>642</v>
      </c>
      <c r="R127" s="32">
        <v>712</v>
      </c>
      <c r="S127" s="32">
        <v>781</v>
      </c>
      <c r="T127" s="32">
        <v>853</v>
      </c>
      <c r="U127" s="32">
        <v>921</v>
      </c>
      <c r="V127" s="32">
        <v>990</v>
      </c>
      <c r="W127" s="32">
        <v>1060</v>
      </c>
      <c r="X127" s="32">
        <v>1132</v>
      </c>
      <c r="Y127" s="32">
        <v>1199</v>
      </c>
      <c r="Z127" s="32">
        <v>1269</v>
      </c>
      <c r="AA127" s="32">
        <v>1338</v>
      </c>
      <c r="AB127" s="32">
        <v>1411</v>
      </c>
      <c r="AC127" s="32">
        <v>1477</v>
      </c>
      <c r="AD127" s="32">
        <v>1537</v>
      </c>
      <c r="AE127" s="32">
        <v>1569</v>
      </c>
      <c r="AF127" s="32">
        <v>1588</v>
      </c>
      <c r="AG127" s="32">
        <v>1596</v>
      </c>
      <c r="AH127" s="32">
        <v>1611</v>
      </c>
      <c r="AI127" s="34"/>
    </row>
    <row r="128" spans="1:35" ht="20" x14ac:dyDescent="0.4">
      <c r="A128" s="35"/>
      <c r="B128" s="34"/>
      <c r="C128" s="34"/>
      <c r="D128" s="34"/>
      <c r="E128" s="34"/>
      <c r="F128" s="34"/>
      <c r="G128" s="34"/>
      <c r="H128" s="34"/>
      <c r="I128" s="34"/>
      <c r="J128" s="34"/>
      <c r="K128" s="34"/>
      <c r="L128" s="34"/>
      <c r="M128" s="34"/>
      <c r="N128" s="34"/>
      <c r="O128" s="34"/>
      <c r="P128" s="34"/>
      <c r="Q128" s="34"/>
      <c r="R128" s="34"/>
      <c r="S128" s="34"/>
      <c r="T128" s="34"/>
      <c r="U128" s="34"/>
      <c r="V128" s="34"/>
      <c r="W128" s="34"/>
      <c r="X128" s="34"/>
      <c r="Y128" s="34"/>
      <c r="Z128" s="34"/>
      <c r="AA128" s="34"/>
      <c r="AB128" s="34"/>
      <c r="AC128" s="34"/>
      <c r="AD128" s="34"/>
      <c r="AE128" s="34"/>
      <c r="AF128" s="34"/>
      <c r="AG128" s="34"/>
      <c r="AH128" s="34"/>
      <c r="AI128" s="34"/>
    </row>
    <row r="129" spans="1:35" ht="20" x14ac:dyDescent="0.4">
      <c r="A129" s="35"/>
      <c r="B129" s="34" t="s">
        <v>109</v>
      </c>
      <c r="C129" s="34"/>
      <c r="D129" s="34"/>
      <c r="E129" s="34"/>
      <c r="F129" s="34"/>
      <c r="G129" s="34"/>
      <c r="H129" s="34"/>
      <c r="I129" s="34"/>
      <c r="J129" s="34"/>
      <c r="K129" s="34"/>
      <c r="L129" s="34"/>
      <c r="M129" s="34"/>
      <c r="N129" s="34"/>
      <c r="O129" s="34"/>
      <c r="P129" s="34"/>
      <c r="Q129" s="34"/>
      <c r="R129" s="34"/>
      <c r="S129" s="34"/>
      <c r="T129" s="34"/>
      <c r="U129" s="34"/>
      <c r="V129" s="34"/>
      <c r="W129" s="34"/>
      <c r="X129" s="34"/>
      <c r="Y129" s="34"/>
      <c r="Z129" s="34"/>
      <c r="AA129" s="34"/>
      <c r="AB129" s="34"/>
      <c r="AC129" s="34"/>
      <c r="AD129" s="34"/>
      <c r="AE129" s="34"/>
      <c r="AF129" s="34"/>
      <c r="AG129" s="34"/>
      <c r="AH129" s="34"/>
      <c r="AI129" s="34"/>
    </row>
    <row r="130" spans="1:35" ht="20" x14ac:dyDescent="0.4">
      <c r="A130" s="35"/>
      <c r="B130" s="11" t="s">
        <v>60</v>
      </c>
      <c r="C130" s="34"/>
      <c r="D130" s="34"/>
      <c r="E130" s="34"/>
      <c r="F130" s="34"/>
      <c r="G130" s="34"/>
      <c r="H130" s="34"/>
      <c r="I130" s="34"/>
      <c r="J130" s="34"/>
      <c r="K130" s="34"/>
      <c r="L130" s="34"/>
      <c r="M130" s="34"/>
      <c r="N130" s="34"/>
      <c r="O130" s="34"/>
      <c r="P130" s="34"/>
      <c r="Q130" s="34"/>
      <c r="R130" s="34"/>
      <c r="S130" s="34"/>
      <c r="T130" s="34"/>
      <c r="U130" s="34"/>
      <c r="V130" s="34"/>
      <c r="W130" s="34"/>
      <c r="X130" s="34"/>
      <c r="Y130" s="34"/>
      <c r="Z130" s="34"/>
      <c r="AA130" s="34"/>
      <c r="AB130" s="34"/>
      <c r="AC130" s="34"/>
      <c r="AD130" s="34"/>
      <c r="AE130" s="34"/>
      <c r="AF130" s="34"/>
      <c r="AG130" s="34"/>
      <c r="AH130" s="34"/>
      <c r="AI130" s="34"/>
    </row>
    <row r="131" spans="1:35" ht="20" x14ac:dyDescent="0.4">
      <c r="A131" s="35"/>
      <c r="B131" s="12" t="s">
        <v>61</v>
      </c>
      <c r="C131" s="13" t="s">
        <v>62</v>
      </c>
      <c r="D131" s="13" t="s">
        <v>63</v>
      </c>
      <c r="E131" s="13" t="s">
        <v>64</v>
      </c>
      <c r="F131" s="13" t="s">
        <v>65</v>
      </c>
      <c r="G131" s="13" t="s">
        <v>66</v>
      </c>
      <c r="H131" s="13" t="s">
        <v>67</v>
      </c>
      <c r="I131" s="13" t="s">
        <v>68</v>
      </c>
      <c r="J131" s="13" t="s">
        <v>69</v>
      </c>
      <c r="K131" s="13" t="s">
        <v>70</v>
      </c>
      <c r="L131" s="13" t="s">
        <v>71</v>
      </c>
      <c r="M131" s="13" t="s">
        <v>72</v>
      </c>
      <c r="N131" s="13" t="s">
        <v>73</v>
      </c>
      <c r="O131" s="13" t="s">
        <v>74</v>
      </c>
      <c r="P131" s="13" t="s">
        <v>75</v>
      </c>
      <c r="Q131" s="13" t="s">
        <v>76</v>
      </c>
      <c r="R131" s="13" t="s">
        <v>77</v>
      </c>
      <c r="S131" s="13" t="s">
        <v>78</v>
      </c>
      <c r="T131" s="13" t="s">
        <v>79</v>
      </c>
      <c r="U131" s="13" t="s">
        <v>80</v>
      </c>
      <c r="V131" s="13" t="s">
        <v>81</v>
      </c>
      <c r="W131" s="13" t="s">
        <v>82</v>
      </c>
      <c r="X131" s="13" t="s">
        <v>83</v>
      </c>
      <c r="Y131" s="13" t="s">
        <v>84</v>
      </c>
      <c r="Z131" s="13" t="s">
        <v>85</v>
      </c>
      <c r="AA131" s="13" t="s">
        <v>86</v>
      </c>
      <c r="AB131" s="13" t="s">
        <v>87</v>
      </c>
      <c r="AC131" s="13" t="s">
        <v>88</v>
      </c>
      <c r="AD131" s="13" t="s">
        <v>89</v>
      </c>
      <c r="AE131" s="13" t="s">
        <v>90</v>
      </c>
      <c r="AF131" s="13" t="s">
        <v>91</v>
      </c>
      <c r="AG131" s="13" t="s">
        <v>92</v>
      </c>
      <c r="AH131" s="13" t="s">
        <v>93</v>
      </c>
      <c r="AI131" s="34"/>
    </row>
    <row r="132" spans="1:35" ht="20" x14ac:dyDescent="0.4">
      <c r="A132" s="35"/>
      <c r="B132" s="14" t="s">
        <v>94</v>
      </c>
      <c r="C132" s="33">
        <v>0</v>
      </c>
      <c r="D132" s="33">
        <v>0</v>
      </c>
      <c r="E132" s="33">
        <v>7</v>
      </c>
      <c r="F132" s="33">
        <v>21</v>
      </c>
      <c r="G132" s="33">
        <v>38</v>
      </c>
      <c r="H132" s="33">
        <v>58</v>
      </c>
      <c r="I132" s="33">
        <v>85</v>
      </c>
      <c r="J132" s="33">
        <v>113</v>
      </c>
      <c r="K132" s="33">
        <v>250</v>
      </c>
      <c r="L132" s="33">
        <v>488</v>
      </c>
      <c r="M132" s="33">
        <v>722</v>
      </c>
      <c r="N132" s="33">
        <v>956</v>
      </c>
      <c r="O132" s="33">
        <v>1188</v>
      </c>
      <c r="P132" s="33">
        <v>1427</v>
      </c>
      <c r="Q132" s="33">
        <v>1658</v>
      </c>
      <c r="R132" s="33">
        <v>1893</v>
      </c>
      <c r="S132" s="33">
        <v>2128</v>
      </c>
      <c r="T132" s="33">
        <v>2370</v>
      </c>
      <c r="U132" s="33">
        <v>2599</v>
      </c>
      <c r="V132" s="33">
        <v>2834</v>
      </c>
      <c r="W132" s="33">
        <v>3069</v>
      </c>
      <c r="X132" s="33">
        <v>3313</v>
      </c>
      <c r="Y132" s="33">
        <v>3539</v>
      </c>
      <c r="Z132" s="33">
        <v>3695</v>
      </c>
      <c r="AA132" s="33">
        <v>3775</v>
      </c>
      <c r="AB132" s="33">
        <v>3868</v>
      </c>
      <c r="AC132" s="33">
        <v>3942</v>
      </c>
      <c r="AD132" s="33">
        <v>4030</v>
      </c>
      <c r="AE132" s="33">
        <v>4119</v>
      </c>
      <c r="AF132" s="33">
        <v>4223</v>
      </c>
      <c r="AG132" s="33">
        <v>4303</v>
      </c>
      <c r="AH132" s="33">
        <v>4398</v>
      </c>
      <c r="AI132" s="34"/>
    </row>
    <row r="133" spans="1:35" ht="20" x14ac:dyDescent="0.4">
      <c r="A133" s="35"/>
      <c r="B133" s="14" t="s">
        <v>95</v>
      </c>
      <c r="C133" s="32">
        <v>2</v>
      </c>
      <c r="D133" s="32">
        <v>2</v>
      </c>
      <c r="E133" s="32">
        <v>5</v>
      </c>
      <c r="F133" s="32">
        <v>15</v>
      </c>
      <c r="G133" s="32">
        <v>28</v>
      </c>
      <c r="H133" s="32">
        <v>47</v>
      </c>
      <c r="I133" s="32">
        <v>71</v>
      </c>
      <c r="J133" s="32">
        <v>119</v>
      </c>
      <c r="K133" s="32">
        <v>179</v>
      </c>
      <c r="L133" s="32">
        <v>233</v>
      </c>
      <c r="M133" s="32">
        <v>285</v>
      </c>
      <c r="N133" s="32">
        <v>338</v>
      </c>
      <c r="O133" s="32">
        <v>390</v>
      </c>
      <c r="P133" s="32">
        <v>444</v>
      </c>
      <c r="Q133" s="32">
        <v>496</v>
      </c>
      <c r="R133" s="32">
        <v>550</v>
      </c>
      <c r="S133" s="32">
        <v>603</v>
      </c>
      <c r="T133" s="32">
        <v>658</v>
      </c>
      <c r="U133" s="32">
        <v>710</v>
      </c>
      <c r="V133" s="32">
        <v>763</v>
      </c>
      <c r="W133" s="32">
        <v>816</v>
      </c>
      <c r="X133" s="32">
        <v>872</v>
      </c>
      <c r="Y133" s="32">
        <v>923</v>
      </c>
      <c r="Z133" s="32">
        <v>954</v>
      </c>
      <c r="AA133" s="32">
        <v>965</v>
      </c>
      <c r="AB133" s="32">
        <v>978</v>
      </c>
      <c r="AC133" s="32">
        <v>987</v>
      </c>
      <c r="AD133" s="32">
        <v>997</v>
      </c>
      <c r="AE133" s="32">
        <v>1008</v>
      </c>
      <c r="AF133" s="32">
        <v>1022</v>
      </c>
      <c r="AG133" s="32">
        <v>1029</v>
      </c>
      <c r="AH133" s="32">
        <v>1041</v>
      </c>
      <c r="AI133" s="34"/>
    </row>
    <row r="134" spans="1:35" ht="20" x14ac:dyDescent="0.4">
      <c r="A134" s="35"/>
      <c r="B134" s="14" t="s">
        <v>96</v>
      </c>
      <c r="C134" s="33">
        <v>0</v>
      </c>
      <c r="D134" s="33">
        <v>17</v>
      </c>
      <c r="E134" s="33">
        <v>72</v>
      </c>
      <c r="F134" s="33">
        <v>168</v>
      </c>
      <c r="G134" s="33">
        <v>299</v>
      </c>
      <c r="H134" s="33">
        <v>476</v>
      </c>
      <c r="I134" s="33">
        <v>698</v>
      </c>
      <c r="J134" s="33">
        <v>947</v>
      </c>
      <c r="K134" s="33">
        <v>1225</v>
      </c>
      <c r="L134" s="33">
        <v>1526</v>
      </c>
      <c r="M134" s="33">
        <v>1815</v>
      </c>
      <c r="N134" s="33">
        <v>2105</v>
      </c>
      <c r="O134" s="33">
        <v>2393</v>
      </c>
      <c r="P134" s="33">
        <v>2699</v>
      </c>
      <c r="Q134" s="33">
        <v>2989</v>
      </c>
      <c r="R134" s="33">
        <v>3287</v>
      </c>
      <c r="S134" s="33">
        <v>3586</v>
      </c>
      <c r="T134" s="33">
        <v>3896</v>
      </c>
      <c r="U134" s="33">
        <v>4184</v>
      </c>
      <c r="V134" s="33">
        <v>4482</v>
      </c>
      <c r="W134" s="33">
        <v>4780</v>
      </c>
      <c r="X134" s="33">
        <v>5092</v>
      </c>
      <c r="Y134" s="33">
        <v>5377</v>
      </c>
      <c r="Z134" s="33">
        <v>5571</v>
      </c>
      <c r="AA134" s="33">
        <v>5666</v>
      </c>
      <c r="AB134" s="33">
        <v>5776</v>
      </c>
      <c r="AC134" s="33">
        <v>5859</v>
      </c>
      <c r="AD134" s="33">
        <v>5958</v>
      </c>
      <c r="AE134" s="33">
        <v>6060</v>
      </c>
      <c r="AF134" s="33">
        <v>6187</v>
      </c>
      <c r="AG134" s="33">
        <v>6273</v>
      </c>
      <c r="AH134" s="33">
        <v>6383</v>
      </c>
      <c r="AI134" s="34"/>
    </row>
    <row r="135" spans="1:35" ht="20" x14ac:dyDescent="0.4">
      <c r="A135" s="35"/>
      <c r="B135" s="14" t="s">
        <v>97</v>
      </c>
      <c r="C135" s="32">
        <v>17</v>
      </c>
      <c r="D135" s="32">
        <v>43</v>
      </c>
      <c r="E135" s="32">
        <v>124</v>
      </c>
      <c r="F135" s="32">
        <v>278</v>
      </c>
      <c r="G135" s="32">
        <v>497</v>
      </c>
      <c r="H135" s="32">
        <v>799</v>
      </c>
      <c r="I135" s="32">
        <v>1181</v>
      </c>
      <c r="J135" s="32">
        <v>1613</v>
      </c>
      <c r="K135" s="32">
        <v>2020</v>
      </c>
      <c r="L135" s="32">
        <v>2399</v>
      </c>
      <c r="M135" s="32">
        <v>2761</v>
      </c>
      <c r="N135" s="32">
        <v>3125</v>
      </c>
      <c r="O135" s="32">
        <v>3487</v>
      </c>
      <c r="P135" s="32">
        <v>3875</v>
      </c>
      <c r="Q135" s="32">
        <v>4241</v>
      </c>
      <c r="R135" s="32">
        <v>4619</v>
      </c>
      <c r="S135" s="32">
        <v>4997</v>
      </c>
      <c r="T135" s="32">
        <v>5391</v>
      </c>
      <c r="U135" s="32">
        <v>5754</v>
      </c>
      <c r="V135" s="32">
        <v>6130</v>
      </c>
      <c r="W135" s="32">
        <v>6507</v>
      </c>
      <c r="X135" s="32">
        <v>6903</v>
      </c>
      <c r="Y135" s="32">
        <v>7262</v>
      </c>
      <c r="Z135" s="32">
        <v>7482</v>
      </c>
      <c r="AA135" s="32">
        <v>7550</v>
      </c>
      <c r="AB135" s="32">
        <v>7633</v>
      </c>
      <c r="AC135" s="32">
        <v>7676</v>
      </c>
      <c r="AD135" s="32">
        <v>7736</v>
      </c>
      <c r="AE135" s="32">
        <v>7790</v>
      </c>
      <c r="AF135" s="32">
        <v>7868</v>
      </c>
      <c r="AG135" s="32">
        <v>7890</v>
      </c>
      <c r="AH135" s="32">
        <v>8007</v>
      </c>
      <c r="AI135" s="34"/>
    </row>
    <row r="136" spans="1:35" ht="20" x14ac:dyDescent="0.4">
      <c r="A136" s="35"/>
      <c r="B136" s="14" t="s">
        <v>98</v>
      </c>
      <c r="C136" s="33">
        <v>1</v>
      </c>
      <c r="D136" s="33">
        <v>3</v>
      </c>
      <c r="E136" s="33">
        <v>8</v>
      </c>
      <c r="F136" s="33">
        <v>19</v>
      </c>
      <c r="G136" s="33">
        <v>36</v>
      </c>
      <c r="H136" s="33">
        <v>60</v>
      </c>
      <c r="I136" s="33">
        <v>90</v>
      </c>
      <c r="J136" s="33">
        <v>125</v>
      </c>
      <c r="K136" s="33">
        <v>169</v>
      </c>
      <c r="L136" s="33">
        <v>223</v>
      </c>
      <c r="M136" s="33">
        <v>274</v>
      </c>
      <c r="N136" s="33">
        <v>326</v>
      </c>
      <c r="O136" s="33">
        <v>377</v>
      </c>
      <c r="P136" s="33">
        <v>431</v>
      </c>
      <c r="Q136" s="33">
        <v>483</v>
      </c>
      <c r="R136" s="33">
        <v>536</v>
      </c>
      <c r="S136" s="33">
        <v>589</v>
      </c>
      <c r="T136" s="33">
        <v>644</v>
      </c>
      <c r="U136" s="33">
        <v>695</v>
      </c>
      <c r="V136" s="33">
        <v>748</v>
      </c>
      <c r="W136" s="33">
        <v>801</v>
      </c>
      <c r="X136" s="33">
        <v>856</v>
      </c>
      <c r="Y136" s="33">
        <v>906</v>
      </c>
      <c r="Z136" s="33">
        <v>940</v>
      </c>
      <c r="AA136" s="33">
        <v>956</v>
      </c>
      <c r="AB136" s="33">
        <v>975</v>
      </c>
      <c r="AC136" s="33">
        <v>988</v>
      </c>
      <c r="AD136" s="33">
        <v>1005</v>
      </c>
      <c r="AE136" s="33">
        <v>1022</v>
      </c>
      <c r="AF136" s="33">
        <v>1043</v>
      </c>
      <c r="AG136" s="33">
        <v>1057</v>
      </c>
      <c r="AH136" s="33">
        <v>1075</v>
      </c>
      <c r="AI136" s="34"/>
    </row>
    <row r="137" spans="1:35" ht="20" x14ac:dyDescent="0.4">
      <c r="A137" s="35"/>
      <c r="B137" s="14" t="s">
        <v>99</v>
      </c>
      <c r="C137" s="32">
        <v>29</v>
      </c>
      <c r="D137" s="32">
        <v>52</v>
      </c>
      <c r="E137" s="32">
        <v>100</v>
      </c>
      <c r="F137" s="32">
        <v>189</v>
      </c>
      <c r="G137" s="32">
        <v>315</v>
      </c>
      <c r="H137" s="32">
        <v>488</v>
      </c>
      <c r="I137" s="32">
        <v>705</v>
      </c>
      <c r="J137" s="32">
        <v>952</v>
      </c>
      <c r="K137" s="32">
        <v>1229</v>
      </c>
      <c r="L137" s="32">
        <v>1532</v>
      </c>
      <c r="M137" s="32">
        <v>1824</v>
      </c>
      <c r="N137" s="32">
        <v>2116</v>
      </c>
      <c r="O137" s="32">
        <v>2406</v>
      </c>
      <c r="P137" s="32">
        <v>2714</v>
      </c>
      <c r="Q137" s="32">
        <v>3007</v>
      </c>
      <c r="R137" s="32">
        <v>3307</v>
      </c>
      <c r="S137" s="32">
        <v>3608</v>
      </c>
      <c r="T137" s="32">
        <v>3921</v>
      </c>
      <c r="U137" s="32">
        <v>4211</v>
      </c>
      <c r="V137" s="32">
        <v>4510</v>
      </c>
      <c r="W137" s="32">
        <v>4811</v>
      </c>
      <c r="X137" s="32">
        <v>5125</v>
      </c>
      <c r="Y137" s="32">
        <v>5412</v>
      </c>
      <c r="Z137" s="32">
        <v>5587</v>
      </c>
      <c r="AA137" s="32">
        <v>5641</v>
      </c>
      <c r="AB137" s="32">
        <v>5708</v>
      </c>
      <c r="AC137" s="32">
        <v>5745</v>
      </c>
      <c r="AD137" s="32">
        <v>5795</v>
      </c>
      <c r="AE137" s="32">
        <v>5841</v>
      </c>
      <c r="AF137" s="32">
        <v>5906</v>
      </c>
      <c r="AG137" s="32">
        <v>5929</v>
      </c>
      <c r="AH137" s="32">
        <v>6009</v>
      </c>
      <c r="AI137" s="34"/>
    </row>
    <row r="138" spans="1:35" ht="20" x14ac:dyDescent="0.4">
      <c r="A138" s="35"/>
      <c r="B138" s="14" t="s">
        <v>100</v>
      </c>
      <c r="C138" s="33">
        <v>1</v>
      </c>
      <c r="D138" s="33">
        <v>1</v>
      </c>
      <c r="E138" s="33">
        <v>1</v>
      </c>
      <c r="F138" s="33">
        <v>3</v>
      </c>
      <c r="G138" s="33">
        <v>4</v>
      </c>
      <c r="H138" s="33">
        <v>7</v>
      </c>
      <c r="I138" s="33">
        <v>10</v>
      </c>
      <c r="J138" s="33">
        <v>13</v>
      </c>
      <c r="K138" s="33">
        <v>18</v>
      </c>
      <c r="L138" s="33">
        <v>24</v>
      </c>
      <c r="M138" s="33">
        <v>29</v>
      </c>
      <c r="N138" s="33">
        <v>35</v>
      </c>
      <c r="O138" s="33">
        <v>40</v>
      </c>
      <c r="P138" s="33">
        <v>46</v>
      </c>
      <c r="Q138" s="33">
        <v>52</v>
      </c>
      <c r="R138" s="33">
        <v>57</v>
      </c>
      <c r="S138" s="33">
        <v>63</v>
      </c>
      <c r="T138" s="33">
        <v>69</v>
      </c>
      <c r="U138" s="33">
        <v>74</v>
      </c>
      <c r="V138" s="33">
        <v>80</v>
      </c>
      <c r="W138" s="33">
        <v>86</v>
      </c>
      <c r="X138" s="33">
        <v>92</v>
      </c>
      <c r="Y138" s="33">
        <v>97</v>
      </c>
      <c r="Z138" s="33">
        <v>101</v>
      </c>
      <c r="AA138" s="33">
        <v>102</v>
      </c>
      <c r="AB138" s="33">
        <v>103</v>
      </c>
      <c r="AC138" s="33">
        <v>104</v>
      </c>
      <c r="AD138" s="33">
        <v>105</v>
      </c>
      <c r="AE138" s="33">
        <v>106</v>
      </c>
      <c r="AF138" s="33">
        <v>108</v>
      </c>
      <c r="AG138" s="33">
        <v>109</v>
      </c>
      <c r="AH138" s="33">
        <v>110</v>
      </c>
      <c r="AI138" s="34"/>
    </row>
    <row r="139" spans="1:35" ht="20" x14ac:dyDescent="0.4">
      <c r="A139" s="35"/>
      <c r="B139" s="14" t="s">
        <v>101</v>
      </c>
      <c r="C139" s="32">
        <v>2</v>
      </c>
      <c r="D139" s="32">
        <v>1</v>
      </c>
      <c r="E139" s="32">
        <v>1</v>
      </c>
      <c r="F139" s="32">
        <v>1</v>
      </c>
      <c r="G139" s="32">
        <v>3</v>
      </c>
      <c r="H139" s="32">
        <v>6</v>
      </c>
      <c r="I139" s="32">
        <v>12</v>
      </c>
      <c r="J139" s="32">
        <v>57</v>
      </c>
      <c r="K139" s="32">
        <v>244</v>
      </c>
      <c r="L139" s="32">
        <v>531</v>
      </c>
      <c r="M139" s="32">
        <v>812</v>
      </c>
      <c r="N139" s="32">
        <v>1093</v>
      </c>
      <c r="O139" s="32">
        <v>1373</v>
      </c>
      <c r="P139" s="32">
        <v>1660</v>
      </c>
      <c r="Q139" s="32">
        <v>1939</v>
      </c>
      <c r="R139" s="32">
        <v>2222</v>
      </c>
      <c r="S139" s="32">
        <v>2505</v>
      </c>
      <c r="T139" s="32">
        <v>2796</v>
      </c>
      <c r="U139" s="32">
        <v>3071</v>
      </c>
      <c r="V139" s="32">
        <v>3354</v>
      </c>
      <c r="W139" s="32">
        <v>3637</v>
      </c>
      <c r="X139" s="32">
        <v>3930</v>
      </c>
      <c r="Y139" s="32">
        <v>4203</v>
      </c>
      <c r="Z139" s="32">
        <v>4389</v>
      </c>
      <c r="AA139" s="32">
        <v>4484</v>
      </c>
      <c r="AB139" s="32">
        <v>4593</v>
      </c>
      <c r="AC139" s="32">
        <v>4681</v>
      </c>
      <c r="AD139" s="32">
        <v>4785</v>
      </c>
      <c r="AE139" s="32">
        <v>4891</v>
      </c>
      <c r="AF139" s="32">
        <v>5014</v>
      </c>
      <c r="AG139" s="32">
        <v>5109</v>
      </c>
      <c r="AH139" s="32">
        <v>5222</v>
      </c>
      <c r="AI139" s="34"/>
    </row>
    <row r="140" spans="1:35" ht="20" x14ac:dyDescent="0.4">
      <c r="A140" s="35"/>
      <c r="B140" s="14" t="s">
        <v>102</v>
      </c>
      <c r="C140" s="33">
        <v>0</v>
      </c>
      <c r="D140" s="33">
        <v>0</v>
      </c>
      <c r="E140" s="33">
        <v>2</v>
      </c>
      <c r="F140" s="33">
        <v>4</v>
      </c>
      <c r="G140" s="33">
        <v>8</v>
      </c>
      <c r="H140" s="33">
        <v>13</v>
      </c>
      <c r="I140" s="33">
        <v>20</v>
      </c>
      <c r="J140" s="33">
        <v>27</v>
      </c>
      <c r="K140" s="33">
        <v>38</v>
      </c>
      <c r="L140" s="33">
        <v>51</v>
      </c>
      <c r="M140" s="33">
        <v>64</v>
      </c>
      <c r="N140" s="33">
        <v>76</v>
      </c>
      <c r="O140" s="33">
        <v>89</v>
      </c>
      <c r="P140" s="33">
        <v>102</v>
      </c>
      <c r="Q140" s="33">
        <v>115</v>
      </c>
      <c r="R140" s="33">
        <v>128</v>
      </c>
      <c r="S140" s="33">
        <v>140</v>
      </c>
      <c r="T140" s="33">
        <v>154</v>
      </c>
      <c r="U140" s="33">
        <v>166</v>
      </c>
      <c r="V140" s="33">
        <v>179</v>
      </c>
      <c r="W140" s="33">
        <v>192</v>
      </c>
      <c r="X140" s="33">
        <v>206</v>
      </c>
      <c r="Y140" s="33">
        <v>218</v>
      </c>
      <c r="Z140" s="33">
        <v>226</v>
      </c>
      <c r="AA140" s="33">
        <v>230</v>
      </c>
      <c r="AB140" s="33">
        <v>234</v>
      </c>
      <c r="AC140" s="33">
        <v>238</v>
      </c>
      <c r="AD140" s="33">
        <v>242</v>
      </c>
      <c r="AE140" s="33">
        <v>246</v>
      </c>
      <c r="AF140" s="33">
        <v>251</v>
      </c>
      <c r="AG140" s="33">
        <v>254</v>
      </c>
      <c r="AH140" s="33">
        <v>258</v>
      </c>
      <c r="AI140" s="34"/>
    </row>
    <row r="141" spans="1:35" ht="20" x14ac:dyDescent="0.4">
      <c r="A141" s="35"/>
      <c r="B141" s="14" t="s">
        <v>103</v>
      </c>
      <c r="C141" s="32">
        <v>20</v>
      </c>
      <c r="D141" s="32">
        <v>32</v>
      </c>
      <c r="E141" s="32">
        <v>49</v>
      </c>
      <c r="F141" s="32">
        <v>77</v>
      </c>
      <c r="G141" s="32">
        <v>115</v>
      </c>
      <c r="H141" s="32">
        <v>168</v>
      </c>
      <c r="I141" s="32">
        <v>233</v>
      </c>
      <c r="J141" s="32">
        <v>306</v>
      </c>
      <c r="K141" s="32">
        <v>392</v>
      </c>
      <c r="L141" s="32">
        <v>489</v>
      </c>
      <c r="M141" s="32">
        <v>581</v>
      </c>
      <c r="N141" s="32">
        <v>675</v>
      </c>
      <c r="O141" s="32">
        <v>767</v>
      </c>
      <c r="P141" s="32">
        <v>865</v>
      </c>
      <c r="Q141" s="32">
        <v>959</v>
      </c>
      <c r="R141" s="32">
        <v>1055</v>
      </c>
      <c r="S141" s="32">
        <v>1151</v>
      </c>
      <c r="T141" s="32">
        <v>1251</v>
      </c>
      <c r="U141" s="32">
        <v>1343</v>
      </c>
      <c r="V141" s="32">
        <v>1439</v>
      </c>
      <c r="W141" s="32">
        <v>1535</v>
      </c>
      <c r="X141" s="32">
        <v>1635</v>
      </c>
      <c r="Y141" s="32">
        <v>1727</v>
      </c>
      <c r="Z141" s="32">
        <v>1783</v>
      </c>
      <c r="AA141" s="32">
        <v>1801</v>
      </c>
      <c r="AB141" s="32">
        <v>1824</v>
      </c>
      <c r="AC141" s="32">
        <v>1837</v>
      </c>
      <c r="AD141" s="32">
        <v>1854</v>
      </c>
      <c r="AE141" s="32">
        <v>1871</v>
      </c>
      <c r="AF141" s="32">
        <v>1893</v>
      </c>
      <c r="AG141" s="32">
        <v>1903</v>
      </c>
      <c r="AH141" s="32">
        <v>1926</v>
      </c>
      <c r="AI141" s="34"/>
    </row>
    <row r="142" spans="1:35" ht="20" x14ac:dyDescent="0.4">
      <c r="A142" s="35"/>
      <c r="B142" s="11" t="s">
        <v>104</v>
      </c>
      <c r="C142" s="34"/>
      <c r="D142" s="34"/>
      <c r="E142" s="34"/>
      <c r="F142" s="34"/>
      <c r="G142" s="34"/>
      <c r="H142" s="34"/>
      <c r="I142" s="34"/>
      <c r="J142" s="34"/>
      <c r="K142" s="34"/>
      <c r="L142" s="34"/>
      <c r="M142" s="34"/>
      <c r="N142" s="34"/>
      <c r="O142" s="34"/>
      <c r="P142" s="34"/>
      <c r="Q142" s="34"/>
      <c r="R142" s="34"/>
      <c r="S142" s="34"/>
      <c r="T142" s="34"/>
      <c r="U142" s="34"/>
      <c r="V142" s="34"/>
      <c r="W142" s="34"/>
      <c r="X142" s="34"/>
      <c r="Y142" s="34"/>
      <c r="Z142" s="34"/>
      <c r="AA142" s="34"/>
      <c r="AB142" s="34"/>
      <c r="AC142" s="34"/>
      <c r="AD142" s="34"/>
      <c r="AE142" s="34"/>
      <c r="AF142" s="34"/>
      <c r="AG142" s="34"/>
      <c r="AH142" s="34"/>
      <c r="AI142" s="34"/>
    </row>
    <row r="143" spans="1:35" ht="20" x14ac:dyDescent="0.4">
      <c r="A143" s="35"/>
      <c r="B143" s="12" t="s">
        <v>61</v>
      </c>
      <c r="C143" s="13" t="s">
        <v>62</v>
      </c>
      <c r="D143" s="13" t="s">
        <v>63</v>
      </c>
      <c r="E143" s="13" t="s">
        <v>64</v>
      </c>
      <c r="F143" s="13" t="s">
        <v>65</v>
      </c>
      <c r="G143" s="13" t="s">
        <v>66</v>
      </c>
      <c r="H143" s="13" t="s">
        <v>67</v>
      </c>
      <c r="I143" s="13" t="s">
        <v>68</v>
      </c>
      <c r="J143" s="13" t="s">
        <v>69</v>
      </c>
      <c r="K143" s="13" t="s">
        <v>70</v>
      </c>
      <c r="L143" s="13" t="s">
        <v>71</v>
      </c>
      <c r="M143" s="13" t="s">
        <v>72</v>
      </c>
      <c r="N143" s="13" t="s">
        <v>73</v>
      </c>
      <c r="O143" s="13" t="s">
        <v>74</v>
      </c>
      <c r="P143" s="13" t="s">
        <v>75</v>
      </c>
      <c r="Q143" s="13" t="s">
        <v>76</v>
      </c>
      <c r="R143" s="13" t="s">
        <v>77</v>
      </c>
      <c r="S143" s="13" t="s">
        <v>78</v>
      </c>
      <c r="T143" s="13" t="s">
        <v>79</v>
      </c>
      <c r="U143" s="13" t="s">
        <v>80</v>
      </c>
      <c r="V143" s="13" t="s">
        <v>81</v>
      </c>
      <c r="W143" s="13" t="s">
        <v>82</v>
      </c>
      <c r="X143" s="13" t="s">
        <v>83</v>
      </c>
      <c r="Y143" s="13" t="s">
        <v>84</v>
      </c>
      <c r="Z143" s="13" t="s">
        <v>85</v>
      </c>
      <c r="AA143" s="13" t="s">
        <v>86</v>
      </c>
      <c r="AB143" s="13" t="s">
        <v>87</v>
      </c>
      <c r="AC143" s="13" t="s">
        <v>88</v>
      </c>
      <c r="AD143" s="13" t="s">
        <v>89</v>
      </c>
      <c r="AE143" s="13" t="s">
        <v>90</v>
      </c>
      <c r="AF143" s="13" t="s">
        <v>91</v>
      </c>
      <c r="AG143" s="13" t="s">
        <v>92</v>
      </c>
      <c r="AH143" s="13" t="s">
        <v>93</v>
      </c>
      <c r="AI143" s="34"/>
    </row>
    <row r="144" spans="1:35" ht="20" x14ac:dyDescent="0.4">
      <c r="A144" s="35"/>
      <c r="B144" s="14" t="s">
        <v>94</v>
      </c>
      <c r="C144" s="33">
        <v>0</v>
      </c>
      <c r="D144" s="33">
        <v>0</v>
      </c>
      <c r="E144" s="33">
        <v>6</v>
      </c>
      <c r="F144" s="33">
        <v>18</v>
      </c>
      <c r="G144" s="33">
        <v>32</v>
      </c>
      <c r="H144" s="33">
        <v>50</v>
      </c>
      <c r="I144" s="33">
        <v>73</v>
      </c>
      <c r="J144" s="33">
        <v>98</v>
      </c>
      <c r="K144" s="33">
        <v>181</v>
      </c>
      <c r="L144" s="33">
        <v>319</v>
      </c>
      <c r="M144" s="33">
        <v>455</v>
      </c>
      <c r="N144" s="33">
        <v>590</v>
      </c>
      <c r="O144" s="33">
        <v>724</v>
      </c>
      <c r="P144" s="33">
        <v>863</v>
      </c>
      <c r="Q144" s="33">
        <v>997</v>
      </c>
      <c r="R144" s="33">
        <v>1133</v>
      </c>
      <c r="S144" s="33">
        <v>1270</v>
      </c>
      <c r="T144" s="33">
        <v>1410</v>
      </c>
      <c r="U144" s="33">
        <v>1543</v>
      </c>
      <c r="V144" s="33">
        <v>1679</v>
      </c>
      <c r="W144" s="33">
        <v>1815</v>
      </c>
      <c r="X144" s="33">
        <v>1957</v>
      </c>
      <c r="Y144" s="33">
        <v>2088</v>
      </c>
      <c r="Z144" s="33">
        <v>2178</v>
      </c>
      <c r="AA144" s="33">
        <v>2225</v>
      </c>
      <c r="AB144" s="33">
        <v>2278</v>
      </c>
      <c r="AC144" s="33">
        <v>2321</v>
      </c>
      <c r="AD144" s="33">
        <v>2370</v>
      </c>
      <c r="AE144" s="33">
        <v>2420</v>
      </c>
      <c r="AF144" s="33">
        <v>2478</v>
      </c>
      <c r="AG144" s="33">
        <v>2522</v>
      </c>
      <c r="AH144" s="33">
        <v>2575</v>
      </c>
      <c r="AI144" s="34"/>
    </row>
    <row r="145" spans="1:35" ht="20" x14ac:dyDescent="0.4">
      <c r="A145" s="35"/>
      <c r="B145" s="14" t="s">
        <v>95</v>
      </c>
      <c r="C145" s="32">
        <v>0</v>
      </c>
      <c r="D145" s="32">
        <v>0</v>
      </c>
      <c r="E145" s="32">
        <v>3</v>
      </c>
      <c r="F145" s="32">
        <v>9</v>
      </c>
      <c r="G145" s="32">
        <v>18</v>
      </c>
      <c r="H145" s="32">
        <v>30</v>
      </c>
      <c r="I145" s="32">
        <v>46</v>
      </c>
      <c r="J145" s="32">
        <v>78</v>
      </c>
      <c r="K145" s="32">
        <v>123</v>
      </c>
      <c r="L145" s="32">
        <v>166</v>
      </c>
      <c r="M145" s="32">
        <v>209</v>
      </c>
      <c r="N145" s="32">
        <v>251</v>
      </c>
      <c r="O145" s="32">
        <v>293</v>
      </c>
      <c r="P145" s="32">
        <v>337</v>
      </c>
      <c r="Q145" s="32">
        <v>379</v>
      </c>
      <c r="R145" s="32">
        <v>422</v>
      </c>
      <c r="S145" s="32">
        <v>466</v>
      </c>
      <c r="T145" s="32">
        <v>510</v>
      </c>
      <c r="U145" s="32">
        <v>552</v>
      </c>
      <c r="V145" s="32">
        <v>595</v>
      </c>
      <c r="W145" s="32">
        <v>638</v>
      </c>
      <c r="X145" s="32">
        <v>683</v>
      </c>
      <c r="Y145" s="32">
        <v>724</v>
      </c>
      <c r="Z145" s="32">
        <v>750</v>
      </c>
      <c r="AA145" s="32">
        <v>759</v>
      </c>
      <c r="AB145" s="32">
        <v>771</v>
      </c>
      <c r="AC145" s="32">
        <v>778</v>
      </c>
      <c r="AD145" s="32">
        <v>787</v>
      </c>
      <c r="AE145" s="32">
        <v>797</v>
      </c>
      <c r="AF145" s="32">
        <v>808</v>
      </c>
      <c r="AG145" s="32">
        <v>815</v>
      </c>
      <c r="AH145" s="32">
        <v>825</v>
      </c>
      <c r="AI145" s="34"/>
    </row>
    <row r="146" spans="1:35" ht="20" x14ac:dyDescent="0.4">
      <c r="A146" s="35"/>
      <c r="B146" s="14" t="s">
        <v>96</v>
      </c>
      <c r="C146" s="33">
        <v>0</v>
      </c>
      <c r="D146" s="33">
        <v>22</v>
      </c>
      <c r="E146" s="33">
        <v>79</v>
      </c>
      <c r="F146" s="33">
        <v>163</v>
      </c>
      <c r="G146" s="33">
        <v>267</v>
      </c>
      <c r="H146" s="33">
        <v>403</v>
      </c>
      <c r="I146" s="33">
        <v>568</v>
      </c>
      <c r="J146" s="33">
        <v>753</v>
      </c>
      <c r="K146" s="33">
        <v>937</v>
      </c>
      <c r="L146" s="33">
        <v>1120</v>
      </c>
      <c r="M146" s="33">
        <v>1295</v>
      </c>
      <c r="N146" s="33">
        <v>1470</v>
      </c>
      <c r="O146" s="33">
        <v>1644</v>
      </c>
      <c r="P146" s="33">
        <v>1831</v>
      </c>
      <c r="Q146" s="33">
        <v>2007</v>
      </c>
      <c r="R146" s="33">
        <v>2189</v>
      </c>
      <c r="S146" s="33">
        <v>2371</v>
      </c>
      <c r="T146" s="33">
        <v>2560</v>
      </c>
      <c r="U146" s="33">
        <v>2735</v>
      </c>
      <c r="V146" s="33">
        <v>2916</v>
      </c>
      <c r="W146" s="33">
        <v>3098</v>
      </c>
      <c r="X146" s="33">
        <v>3288</v>
      </c>
      <c r="Y146" s="33">
        <v>3461</v>
      </c>
      <c r="Z146" s="33">
        <v>3581</v>
      </c>
      <c r="AA146" s="33">
        <v>3641</v>
      </c>
      <c r="AB146" s="33">
        <v>3711</v>
      </c>
      <c r="AC146" s="33">
        <v>3763</v>
      </c>
      <c r="AD146" s="33">
        <v>3825</v>
      </c>
      <c r="AE146" s="33">
        <v>3887</v>
      </c>
      <c r="AF146" s="33">
        <v>3965</v>
      </c>
      <c r="AG146" s="33">
        <v>4017</v>
      </c>
      <c r="AH146" s="33">
        <v>4083</v>
      </c>
      <c r="AI146" s="34"/>
    </row>
    <row r="147" spans="1:35" ht="20" x14ac:dyDescent="0.4">
      <c r="A147" s="35"/>
      <c r="B147" s="14" t="s">
        <v>97</v>
      </c>
      <c r="C147" s="32">
        <v>9</v>
      </c>
      <c r="D147" s="32">
        <v>29</v>
      </c>
      <c r="E147" s="32">
        <v>85</v>
      </c>
      <c r="F147" s="32">
        <v>187</v>
      </c>
      <c r="G147" s="32">
        <v>330</v>
      </c>
      <c r="H147" s="32">
        <v>527</v>
      </c>
      <c r="I147" s="32">
        <v>775</v>
      </c>
      <c r="J147" s="32">
        <v>1055</v>
      </c>
      <c r="K147" s="32">
        <v>1345</v>
      </c>
      <c r="L147" s="32">
        <v>1641</v>
      </c>
      <c r="M147" s="32">
        <v>1925</v>
      </c>
      <c r="N147" s="32">
        <v>2209</v>
      </c>
      <c r="O147" s="32">
        <v>2492</v>
      </c>
      <c r="P147" s="32">
        <v>2793</v>
      </c>
      <c r="Q147" s="32">
        <v>3079</v>
      </c>
      <c r="R147" s="32">
        <v>3373</v>
      </c>
      <c r="S147" s="32">
        <v>3668</v>
      </c>
      <c r="T147" s="32">
        <v>3974</v>
      </c>
      <c r="U147" s="32">
        <v>4257</v>
      </c>
      <c r="V147" s="32">
        <v>4550</v>
      </c>
      <c r="W147" s="32">
        <v>4843</v>
      </c>
      <c r="X147" s="32">
        <v>5151</v>
      </c>
      <c r="Y147" s="32">
        <v>5431</v>
      </c>
      <c r="Z147" s="32">
        <v>5605</v>
      </c>
      <c r="AA147" s="32">
        <v>5665</v>
      </c>
      <c r="AB147" s="32">
        <v>5737</v>
      </c>
      <c r="AC147" s="32">
        <v>5778</v>
      </c>
      <c r="AD147" s="32">
        <v>5833</v>
      </c>
      <c r="AE147" s="32">
        <v>5883</v>
      </c>
      <c r="AF147" s="32">
        <v>5952</v>
      </c>
      <c r="AG147" s="32">
        <v>5978</v>
      </c>
      <c r="AH147" s="32">
        <v>6070</v>
      </c>
      <c r="AI147" s="34"/>
    </row>
    <row r="148" spans="1:35" ht="20" x14ac:dyDescent="0.4">
      <c r="A148" s="35"/>
      <c r="B148" s="14" t="s">
        <v>98</v>
      </c>
      <c r="C148" s="33">
        <v>0</v>
      </c>
      <c r="D148" s="33">
        <v>2</v>
      </c>
      <c r="E148" s="33">
        <v>7</v>
      </c>
      <c r="F148" s="33">
        <v>16</v>
      </c>
      <c r="G148" s="33">
        <v>29</v>
      </c>
      <c r="H148" s="33">
        <v>47</v>
      </c>
      <c r="I148" s="33">
        <v>69</v>
      </c>
      <c r="J148" s="33">
        <v>95</v>
      </c>
      <c r="K148" s="33">
        <v>125</v>
      </c>
      <c r="L148" s="33">
        <v>159</v>
      </c>
      <c r="M148" s="33">
        <v>192</v>
      </c>
      <c r="N148" s="33">
        <v>225</v>
      </c>
      <c r="O148" s="33">
        <v>258</v>
      </c>
      <c r="P148" s="33">
        <v>292</v>
      </c>
      <c r="Q148" s="33">
        <v>325</v>
      </c>
      <c r="R148" s="33">
        <v>359</v>
      </c>
      <c r="S148" s="33">
        <v>393</v>
      </c>
      <c r="T148" s="33">
        <v>428</v>
      </c>
      <c r="U148" s="33">
        <v>460</v>
      </c>
      <c r="V148" s="33">
        <v>494</v>
      </c>
      <c r="W148" s="33">
        <v>528</v>
      </c>
      <c r="X148" s="33">
        <v>563</v>
      </c>
      <c r="Y148" s="33">
        <v>595</v>
      </c>
      <c r="Z148" s="33">
        <v>617</v>
      </c>
      <c r="AA148" s="33">
        <v>628</v>
      </c>
      <c r="AB148" s="33">
        <v>640</v>
      </c>
      <c r="AC148" s="33">
        <v>648</v>
      </c>
      <c r="AD148" s="33">
        <v>659</v>
      </c>
      <c r="AE148" s="33">
        <v>670</v>
      </c>
      <c r="AF148" s="33">
        <v>683</v>
      </c>
      <c r="AG148" s="33">
        <v>692</v>
      </c>
      <c r="AH148" s="33">
        <v>703</v>
      </c>
      <c r="AI148" s="34"/>
    </row>
    <row r="149" spans="1:35" ht="20" x14ac:dyDescent="0.4">
      <c r="A149" s="35"/>
      <c r="B149" s="14" t="s">
        <v>99</v>
      </c>
      <c r="C149" s="32">
        <v>19</v>
      </c>
      <c r="D149" s="32">
        <v>36</v>
      </c>
      <c r="E149" s="32">
        <v>69</v>
      </c>
      <c r="F149" s="32">
        <v>128</v>
      </c>
      <c r="G149" s="32">
        <v>209</v>
      </c>
      <c r="H149" s="32">
        <v>322</v>
      </c>
      <c r="I149" s="32">
        <v>463</v>
      </c>
      <c r="J149" s="32">
        <v>623</v>
      </c>
      <c r="K149" s="32">
        <v>822</v>
      </c>
      <c r="L149" s="32">
        <v>1056</v>
      </c>
      <c r="M149" s="32">
        <v>1281</v>
      </c>
      <c r="N149" s="32">
        <v>1506</v>
      </c>
      <c r="O149" s="32">
        <v>1730</v>
      </c>
      <c r="P149" s="32">
        <v>1966</v>
      </c>
      <c r="Q149" s="32">
        <v>2191</v>
      </c>
      <c r="R149" s="32">
        <v>2423</v>
      </c>
      <c r="S149" s="32">
        <v>2654</v>
      </c>
      <c r="T149" s="32">
        <v>2894</v>
      </c>
      <c r="U149" s="32">
        <v>3117</v>
      </c>
      <c r="V149" s="32">
        <v>3347</v>
      </c>
      <c r="W149" s="32">
        <v>3578</v>
      </c>
      <c r="X149" s="32">
        <v>3819</v>
      </c>
      <c r="Y149" s="32">
        <v>4040</v>
      </c>
      <c r="Z149" s="32">
        <v>4177</v>
      </c>
      <c r="AA149" s="32">
        <v>4223</v>
      </c>
      <c r="AB149" s="32">
        <v>4278</v>
      </c>
      <c r="AC149" s="32">
        <v>4311</v>
      </c>
      <c r="AD149" s="32">
        <v>4354</v>
      </c>
      <c r="AE149" s="32">
        <v>4394</v>
      </c>
      <c r="AF149" s="32">
        <v>4448</v>
      </c>
      <c r="AG149" s="32">
        <v>4470</v>
      </c>
      <c r="AH149" s="32">
        <v>4536</v>
      </c>
      <c r="AI149" s="34"/>
    </row>
    <row r="150" spans="1:35" ht="20" x14ac:dyDescent="0.4">
      <c r="A150" s="35"/>
      <c r="B150" s="14" t="s">
        <v>100</v>
      </c>
      <c r="C150" s="33">
        <v>0</v>
      </c>
      <c r="D150" s="33">
        <v>0</v>
      </c>
      <c r="E150" s="33">
        <v>0</v>
      </c>
      <c r="F150" s="33">
        <v>2</v>
      </c>
      <c r="G150" s="33">
        <v>3</v>
      </c>
      <c r="H150" s="33">
        <v>6</v>
      </c>
      <c r="I150" s="33">
        <v>9</v>
      </c>
      <c r="J150" s="33">
        <v>12</v>
      </c>
      <c r="K150" s="33">
        <v>17</v>
      </c>
      <c r="L150" s="33">
        <v>21</v>
      </c>
      <c r="M150" s="33">
        <v>25</v>
      </c>
      <c r="N150" s="33">
        <v>29</v>
      </c>
      <c r="O150" s="33">
        <v>33</v>
      </c>
      <c r="P150" s="33">
        <v>38</v>
      </c>
      <c r="Q150" s="33">
        <v>42</v>
      </c>
      <c r="R150" s="33">
        <v>46</v>
      </c>
      <c r="S150" s="33">
        <v>50</v>
      </c>
      <c r="T150" s="33">
        <v>55</v>
      </c>
      <c r="U150" s="33">
        <v>59</v>
      </c>
      <c r="V150" s="33">
        <v>63</v>
      </c>
      <c r="W150" s="33">
        <v>68</v>
      </c>
      <c r="X150" s="33">
        <v>72</v>
      </c>
      <c r="Y150" s="33">
        <v>76</v>
      </c>
      <c r="Z150" s="33">
        <v>79</v>
      </c>
      <c r="AA150" s="33">
        <v>80</v>
      </c>
      <c r="AB150" s="33">
        <v>81</v>
      </c>
      <c r="AC150" s="33">
        <v>82</v>
      </c>
      <c r="AD150" s="33">
        <v>83</v>
      </c>
      <c r="AE150" s="33">
        <v>84</v>
      </c>
      <c r="AF150" s="33">
        <v>85</v>
      </c>
      <c r="AG150" s="33">
        <v>86</v>
      </c>
      <c r="AH150" s="33">
        <v>87</v>
      </c>
      <c r="AI150" s="34"/>
    </row>
    <row r="151" spans="1:35" ht="20" x14ac:dyDescent="0.4">
      <c r="A151" s="35"/>
      <c r="B151" s="14" t="s">
        <v>101</v>
      </c>
      <c r="C151" s="32">
        <v>2</v>
      </c>
      <c r="D151" s="32">
        <v>1</v>
      </c>
      <c r="E151" s="32">
        <v>1</v>
      </c>
      <c r="F151" s="32">
        <v>2</v>
      </c>
      <c r="G151" s="32">
        <v>6</v>
      </c>
      <c r="H151" s="32">
        <v>12</v>
      </c>
      <c r="I151" s="32">
        <v>21</v>
      </c>
      <c r="J151" s="32">
        <v>60</v>
      </c>
      <c r="K151" s="32">
        <v>177</v>
      </c>
      <c r="L151" s="32">
        <v>344</v>
      </c>
      <c r="M151" s="32">
        <v>507</v>
      </c>
      <c r="N151" s="32">
        <v>671</v>
      </c>
      <c r="O151" s="32">
        <v>833</v>
      </c>
      <c r="P151" s="32">
        <v>1000</v>
      </c>
      <c r="Q151" s="32">
        <v>1161</v>
      </c>
      <c r="R151" s="32">
        <v>1326</v>
      </c>
      <c r="S151" s="32">
        <v>1490</v>
      </c>
      <c r="T151" s="32">
        <v>1659</v>
      </c>
      <c r="U151" s="32">
        <v>1819</v>
      </c>
      <c r="V151" s="32">
        <v>1984</v>
      </c>
      <c r="W151" s="32">
        <v>2148</v>
      </c>
      <c r="X151" s="32">
        <v>2318</v>
      </c>
      <c r="Y151" s="32">
        <v>2477</v>
      </c>
      <c r="Z151" s="32">
        <v>2585</v>
      </c>
      <c r="AA151" s="32">
        <v>2640</v>
      </c>
      <c r="AB151" s="32">
        <v>2703</v>
      </c>
      <c r="AC151" s="32">
        <v>2753</v>
      </c>
      <c r="AD151" s="32">
        <v>2811</v>
      </c>
      <c r="AE151" s="32">
        <v>2870</v>
      </c>
      <c r="AF151" s="32">
        <v>2939</v>
      </c>
      <c r="AG151" s="32">
        <v>2992</v>
      </c>
      <c r="AH151" s="32">
        <v>3054</v>
      </c>
      <c r="AI151" s="34"/>
    </row>
    <row r="152" spans="1:35" ht="20" x14ac:dyDescent="0.4">
      <c r="A152" s="35"/>
      <c r="B152" s="14" t="s">
        <v>102</v>
      </c>
      <c r="C152" s="33">
        <v>0</v>
      </c>
      <c r="D152" s="33">
        <v>1</v>
      </c>
      <c r="E152" s="33">
        <v>2</v>
      </c>
      <c r="F152" s="33">
        <v>5</v>
      </c>
      <c r="G152" s="33">
        <v>8</v>
      </c>
      <c r="H152" s="33">
        <v>12</v>
      </c>
      <c r="I152" s="33">
        <v>17</v>
      </c>
      <c r="J152" s="33">
        <v>22</v>
      </c>
      <c r="K152" s="33">
        <v>29</v>
      </c>
      <c r="L152" s="33">
        <v>38</v>
      </c>
      <c r="M152" s="33">
        <v>46</v>
      </c>
      <c r="N152" s="33">
        <v>54</v>
      </c>
      <c r="O152" s="33">
        <v>62</v>
      </c>
      <c r="P152" s="33">
        <v>70</v>
      </c>
      <c r="Q152" s="33">
        <v>78</v>
      </c>
      <c r="R152" s="33">
        <v>86</v>
      </c>
      <c r="S152" s="33">
        <v>94</v>
      </c>
      <c r="T152" s="33">
        <v>103</v>
      </c>
      <c r="U152" s="33">
        <v>111</v>
      </c>
      <c r="V152" s="33">
        <v>119</v>
      </c>
      <c r="W152" s="33">
        <v>127</v>
      </c>
      <c r="X152" s="33">
        <v>136</v>
      </c>
      <c r="Y152" s="33">
        <v>143</v>
      </c>
      <c r="Z152" s="33">
        <v>149</v>
      </c>
      <c r="AA152" s="33">
        <v>151</v>
      </c>
      <c r="AB152" s="33">
        <v>154</v>
      </c>
      <c r="AC152" s="33">
        <v>156</v>
      </c>
      <c r="AD152" s="33">
        <v>159</v>
      </c>
      <c r="AE152" s="33">
        <v>161</v>
      </c>
      <c r="AF152" s="33">
        <v>165</v>
      </c>
      <c r="AG152" s="33">
        <v>167</v>
      </c>
      <c r="AH152" s="33">
        <v>169</v>
      </c>
      <c r="AI152" s="34"/>
    </row>
    <row r="153" spans="1:35" ht="20" x14ac:dyDescent="0.4">
      <c r="A153" s="35"/>
      <c r="B153" s="14" t="s">
        <v>103</v>
      </c>
      <c r="C153" s="32">
        <v>14</v>
      </c>
      <c r="D153" s="32">
        <v>22</v>
      </c>
      <c r="E153" s="32">
        <v>34</v>
      </c>
      <c r="F153" s="32">
        <v>53</v>
      </c>
      <c r="G153" s="32">
        <v>78</v>
      </c>
      <c r="H153" s="32">
        <v>112</v>
      </c>
      <c r="I153" s="32">
        <v>154</v>
      </c>
      <c r="J153" s="32">
        <v>201</v>
      </c>
      <c r="K153" s="32">
        <v>264</v>
      </c>
      <c r="L153" s="32">
        <v>338</v>
      </c>
      <c r="M153" s="32">
        <v>410</v>
      </c>
      <c r="N153" s="32">
        <v>482</v>
      </c>
      <c r="O153" s="32">
        <v>553</v>
      </c>
      <c r="P153" s="32">
        <v>629</v>
      </c>
      <c r="Q153" s="32">
        <v>701</v>
      </c>
      <c r="R153" s="32">
        <v>775</v>
      </c>
      <c r="S153" s="32">
        <v>848</v>
      </c>
      <c r="T153" s="32">
        <v>925</v>
      </c>
      <c r="U153" s="32">
        <v>997</v>
      </c>
      <c r="V153" s="32">
        <v>1070</v>
      </c>
      <c r="W153" s="32">
        <v>1144</v>
      </c>
      <c r="X153" s="32">
        <v>1221</v>
      </c>
      <c r="Y153" s="32">
        <v>1291</v>
      </c>
      <c r="Z153" s="32">
        <v>1336</v>
      </c>
      <c r="AA153" s="32">
        <v>1352</v>
      </c>
      <c r="AB153" s="32">
        <v>1370</v>
      </c>
      <c r="AC153" s="32">
        <v>1382</v>
      </c>
      <c r="AD153" s="32">
        <v>1398</v>
      </c>
      <c r="AE153" s="32">
        <v>1412</v>
      </c>
      <c r="AF153" s="32">
        <v>1431</v>
      </c>
      <c r="AG153" s="32">
        <v>1441</v>
      </c>
      <c r="AH153" s="32">
        <v>1459</v>
      </c>
      <c r="AI153" s="34"/>
    </row>
    <row r="154" spans="1:35" ht="20" x14ac:dyDescent="0.4">
      <c r="A154" s="35"/>
      <c r="B154" s="11" t="s">
        <v>105</v>
      </c>
      <c r="C154" s="34"/>
      <c r="D154" s="34"/>
      <c r="E154" s="34"/>
      <c r="F154" s="34"/>
      <c r="G154" s="34"/>
      <c r="H154" s="34"/>
      <c r="I154" s="34"/>
      <c r="J154" s="34"/>
      <c r="K154" s="34"/>
      <c r="L154" s="34"/>
      <c r="M154" s="34"/>
      <c r="N154" s="34"/>
      <c r="O154" s="34"/>
      <c r="P154" s="34"/>
      <c r="Q154" s="34"/>
      <c r="R154" s="34"/>
      <c r="S154" s="34"/>
      <c r="T154" s="34"/>
      <c r="U154" s="34"/>
      <c r="V154" s="34"/>
      <c r="W154" s="34"/>
      <c r="X154" s="34"/>
      <c r="Y154" s="34"/>
      <c r="Z154" s="34"/>
      <c r="AA154" s="34"/>
      <c r="AB154" s="34"/>
      <c r="AC154" s="34"/>
      <c r="AD154" s="34"/>
      <c r="AE154" s="34"/>
      <c r="AF154" s="34"/>
      <c r="AG154" s="34"/>
      <c r="AH154" s="34"/>
      <c r="AI154" s="34"/>
    </row>
    <row r="155" spans="1:35" ht="20" x14ac:dyDescent="0.4">
      <c r="A155" s="35"/>
      <c r="B155" s="12" t="s">
        <v>61</v>
      </c>
      <c r="C155" s="13" t="s">
        <v>62</v>
      </c>
      <c r="D155" s="13" t="s">
        <v>63</v>
      </c>
      <c r="E155" s="13" t="s">
        <v>64</v>
      </c>
      <c r="F155" s="13" t="s">
        <v>65</v>
      </c>
      <c r="G155" s="13" t="s">
        <v>66</v>
      </c>
      <c r="H155" s="13" t="s">
        <v>67</v>
      </c>
      <c r="I155" s="13" t="s">
        <v>68</v>
      </c>
      <c r="J155" s="13" t="s">
        <v>69</v>
      </c>
      <c r="K155" s="13" t="s">
        <v>70</v>
      </c>
      <c r="L155" s="13" t="s">
        <v>71</v>
      </c>
      <c r="M155" s="13" t="s">
        <v>72</v>
      </c>
      <c r="N155" s="13" t="s">
        <v>73</v>
      </c>
      <c r="O155" s="13" t="s">
        <v>74</v>
      </c>
      <c r="P155" s="13" t="s">
        <v>75</v>
      </c>
      <c r="Q155" s="13" t="s">
        <v>76</v>
      </c>
      <c r="R155" s="13" t="s">
        <v>77</v>
      </c>
      <c r="S155" s="13" t="s">
        <v>78</v>
      </c>
      <c r="T155" s="13" t="s">
        <v>79</v>
      </c>
      <c r="U155" s="13" t="s">
        <v>80</v>
      </c>
      <c r="V155" s="13" t="s">
        <v>81</v>
      </c>
      <c r="W155" s="13" t="s">
        <v>82</v>
      </c>
      <c r="X155" s="13" t="s">
        <v>83</v>
      </c>
      <c r="Y155" s="13" t="s">
        <v>84</v>
      </c>
      <c r="Z155" s="13" t="s">
        <v>85</v>
      </c>
      <c r="AA155" s="13" t="s">
        <v>86</v>
      </c>
      <c r="AB155" s="13" t="s">
        <v>87</v>
      </c>
      <c r="AC155" s="13" t="s">
        <v>88</v>
      </c>
      <c r="AD155" s="13" t="s">
        <v>89</v>
      </c>
      <c r="AE155" s="13" t="s">
        <v>90</v>
      </c>
      <c r="AF155" s="13" t="s">
        <v>91</v>
      </c>
      <c r="AG155" s="13" t="s">
        <v>92</v>
      </c>
      <c r="AH155" s="13" t="s">
        <v>93</v>
      </c>
      <c r="AI155" s="34"/>
    </row>
    <row r="156" spans="1:35" ht="20" x14ac:dyDescent="0.4">
      <c r="A156" s="35"/>
      <c r="B156" s="14" t="s">
        <v>94</v>
      </c>
      <c r="C156" s="33">
        <v>0</v>
      </c>
      <c r="D156" s="33">
        <v>0</v>
      </c>
      <c r="E156" s="33">
        <v>2</v>
      </c>
      <c r="F156" s="33">
        <v>5</v>
      </c>
      <c r="G156" s="33">
        <v>10</v>
      </c>
      <c r="H156" s="33">
        <v>15</v>
      </c>
      <c r="I156" s="33">
        <v>22</v>
      </c>
      <c r="J156" s="33">
        <v>29</v>
      </c>
      <c r="K156" s="33">
        <v>54</v>
      </c>
      <c r="L156" s="33">
        <v>97</v>
      </c>
      <c r="M156" s="33">
        <v>138</v>
      </c>
      <c r="N156" s="33">
        <v>180</v>
      </c>
      <c r="O156" s="33">
        <v>222</v>
      </c>
      <c r="P156" s="33">
        <v>264</v>
      </c>
      <c r="Q156" s="33">
        <v>306</v>
      </c>
      <c r="R156" s="33">
        <v>348</v>
      </c>
      <c r="S156" s="33">
        <v>390</v>
      </c>
      <c r="T156" s="33">
        <v>433</v>
      </c>
      <c r="U156" s="33">
        <v>474</v>
      </c>
      <c r="V156" s="33">
        <v>516</v>
      </c>
      <c r="W156" s="33">
        <v>558</v>
      </c>
      <c r="X156" s="33">
        <v>602</v>
      </c>
      <c r="Y156" s="33">
        <v>642</v>
      </c>
      <c r="Z156" s="33">
        <v>669</v>
      </c>
      <c r="AA156" s="33">
        <v>681</v>
      </c>
      <c r="AB156" s="33">
        <v>694</v>
      </c>
      <c r="AC156" s="33">
        <v>705</v>
      </c>
      <c r="AD156" s="33">
        <v>717</v>
      </c>
      <c r="AE156" s="33">
        <v>730</v>
      </c>
      <c r="AF156" s="33">
        <v>745</v>
      </c>
      <c r="AG156" s="33">
        <v>756</v>
      </c>
      <c r="AH156" s="33">
        <v>769</v>
      </c>
      <c r="AI156" s="34"/>
    </row>
    <row r="157" spans="1:35" ht="20" x14ac:dyDescent="0.4">
      <c r="A157" s="35"/>
      <c r="B157" s="14" t="s">
        <v>95</v>
      </c>
      <c r="C157" s="32">
        <v>0</v>
      </c>
      <c r="D157" s="32">
        <v>0</v>
      </c>
      <c r="E157" s="32">
        <v>0</v>
      </c>
      <c r="F157" s="32">
        <v>0</v>
      </c>
      <c r="G157" s="32">
        <v>1</v>
      </c>
      <c r="H157" s="32">
        <v>1</v>
      </c>
      <c r="I157" s="32">
        <v>2</v>
      </c>
      <c r="J157" s="32">
        <v>5</v>
      </c>
      <c r="K157" s="32">
        <v>13</v>
      </c>
      <c r="L157" s="32">
        <v>26</v>
      </c>
      <c r="M157" s="32">
        <v>39</v>
      </c>
      <c r="N157" s="32">
        <v>51</v>
      </c>
      <c r="O157" s="32">
        <v>63</v>
      </c>
      <c r="P157" s="32">
        <v>76</v>
      </c>
      <c r="Q157" s="32">
        <v>89</v>
      </c>
      <c r="R157" s="32">
        <v>101</v>
      </c>
      <c r="S157" s="32">
        <v>114</v>
      </c>
      <c r="T157" s="32">
        <v>127</v>
      </c>
      <c r="U157" s="32">
        <v>139</v>
      </c>
      <c r="V157" s="32">
        <v>151</v>
      </c>
      <c r="W157" s="32">
        <v>164</v>
      </c>
      <c r="X157" s="32">
        <v>177</v>
      </c>
      <c r="Y157" s="32">
        <v>189</v>
      </c>
      <c r="Z157" s="32">
        <v>196</v>
      </c>
      <c r="AA157" s="32">
        <v>197</v>
      </c>
      <c r="AB157" s="32">
        <v>199</v>
      </c>
      <c r="AC157" s="32">
        <v>200</v>
      </c>
      <c r="AD157" s="32">
        <v>202</v>
      </c>
      <c r="AE157" s="32">
        <v>203</v>
      </c>
      <c r="AF157" s="32">
        <v>205</v>
      </c>
      <c r="AG157" s="32">
        <v>206</v>
      </c>
      <c r="AH157" s="32">
        <v>208</v>
      </c>
      <c r="AI157" s="34"/>
    </row>
    <row r="158" spans="1:35" ht="20" x14ac:dyDescent="0.4">
      <c r="A158" s="35"/>
      <c r="B158" s="14" t="s">
        <v>96</v>
      </c>
      <c r="C158" s="33">
        <v>0</v>
      </c>
      <c r="D158" s="33">
        <v>1</v>
      </c>
      <c r="E158" s="33">
        <v>7</v>
      </c>
      <c r="F158" s="33">
        <v>19</v>
      </c>
      <c r="G158" s="33">
        <v>39</v>
      </c>
      <c r="H158" s="33">
        <v>66</v>
      </c>
      <c r="I158" s="33">
        <v>101</v>
      </c>
      <c r="J158" s="33">
        <v>140</v>
      </c>
      <c r="K158" s="33">
        <v>190</v>
      </c>
      <c r="L158" s="33">
        <v>248</v>
      </c>
      <c r="M158" s="33">
        <v>304</v>
      </c>
      <c r="N158" s="33">
        <v>361</v>
      </c>
      <c r="O158" s="33">
        <v>417</v>
      </c>
      <c r="P158" s="33">
        <v>476</v>
      </c>
      <c r="Q158" s="33">
        <v>532</v>
      </c>
      <c r="R158" s="33">
        <v>590</v>
      </c>
      <c r="S158" s="33">
        <v>647</v>
      </c>
      <c r="T158" s="33">
        <v>707</v>
      </c>
      <c r="U158" s="33">
        <v>763</v>
      </c>
      <c r="V158" s="33">
        <v>821</v>
      </c>
      <c r="W158" s="33">
        <v>878</v>
      </c>
      <c r="X158" s="33">
        <v>938</v>
      </c>
      <c r="Y158" s="33">
        <v>994</v>
      </c>
      <c r="Z158" s="33">
        <v>1029</v>
      </c>
      <c r="AA158" s="33">
        <v>1042</v>
      </c>
      <c r="AB158" s="33">
        <v>1058</v>
      </c>
      <c r="AC158" s="33">
        <v>1069</v>
      </c>
      <c r="AD158" s="33">
        <v>1083</v>
      </c>
      <c r="AE158" s="33">
        <v>1097</v>
      </c>
      <c r="AF158" s="33">
        <v>1116</v>
      </c>
      <c r="AG158" s="33">
        <v>1127</v>
      </c>
      <c r="AH158" s="33">
        <v>1142</v>
      </c>
      <c r="AI158" s="34"/>
    </row>
    <row r="159" spans="1:35" ht="20" x14ac:dyDescent="0.4">
      <c r="A159" s="35"/>
      <c r="B159" s="14" t="s">
        <v>97</v>
      </c>
      <c r="C159" s="32">
        <v>3</v>
      </c>
      <c r="D159" s="32">
        <v>5</v>
      </c>
      <c r="E159" s="32">
        <v>17</v>
      </c>
      <c r="F159" s="32">
        <v>44</v>
      </c>
      <c r="G159" s="32">
        <v>87</v>
      </c>
      <c r="H159" s="32">
        <v>148</v>
      </c>
      <c r="I159" s="32">
        <v>226</v>
      </c>
      <c r="J159" s="32">
        <v>315</v>
      </c>
      <c r="K159" s="32">
        <v>398</v>
      </c>
      <c r="L159" s="32">
        <v>472</v>
      </c>
      <c r="M159" s="32">
        <v>543</v>
      </c>
      <c r="N159" s="32">
        <v>615</v>
      </c>
      <c r="O159" s="32">
        <v>686</v>
      </c>
      <c r="P159" s="32">
        <v>762</v>
      </c>
      <c r="Q159" s="32">
        <v>834</v>
      </c>
      <c r="R159" s="32">
        <v>908</v>
      </c>
      <c r="S159" s="32">
        <v>982</v>
      </c>
      <c r="T159" s="32">
        <v>1060</v>
      </c>
      <c r="U159" s="32">
        <v>1131</v>
      </c>
      <c r="V159" s="32">
        <v>1205</v>
      </c>
      <c r="W159" s="32">
        <v>1279</v>
      </c>
      <c r="X159" s="32">
        <v>1357</v>
      </c>
      <c r="Y159" s="32">
        <v>1428</v>
      </c>
      <c r="Z159" s="32">
        <v>1468</v>
      </c>
      <c r="AA159" s="32">
        <v>1475</v>
      </c>
      <c r="AB159" s="32">
        <v>1485</v>
      </c>
      <c r="AC159" s="32">
        <v>1487</v>
      </c>
      <c r="AD159" s="32">
        <v>1493</v>
      </c>
      <c r="AE159" s="32">
        <v>1498</v>
      </c>
      <c r="AF159" s="32">
        <v>1507</v>
      </c>
      <c r="AG159" s="32">
        <v>1505</v>
      </c>
      <c r="AH159" s="32">
        <v>1524</v>
      </c>
      <c r="AI159" s="34"/>
    </row>
    <row r="160" spans="1:35" ht="20" x14ac:dyDescent="0.4">
      <c r="A160" s="35"/>
      <c r="B160" s="14" t="s">
        <v>98</v>
      </c>
      <c r="C160" s="33">
        <v>0</v>
      </c>
      <c r="D160" s="33">
        <v>0</v>
      </c>
      <c r="E160" s="33">
        <v>1</v>
      </c>
      <c r="F160" s="33">
        <v>3</v>
      </c>
      <c r="G160" s="33">
        <v>5</v>
      </c>
      <c r="H160" s="33">
        <v>9</v>
      </c>
      <c r="I160" s="33">
        <v>14</v>
      </c>
      <c r="J160" s="33">
        <v>19</v>
      </c>
      <c r="K160" s="33">
        <v>27</v>
      </c>
      <c r="L160" s="33">
        <v>38</v>
      </c>
      <c r="M160" s="33">
        <v>47</v>
      </c>
      <c r="N160" s="33">
        <v>57</v>
      </c>
      <c r="O160" s="33">
        <v>67</v>
      </c>
      <c r="P160" s="33">
        <v>77</v>
      </c>
      <c r="Q160" s="33">
        <v>87</v>
      </c>
      <c r="R160" s="33">
        <v>97</v>
      </c>
      <c r="S160" s="33">
        <v>107</v>
      </c>
      <c r="T160" s="33">
        <v>118</v>
      </c>
      <c r="U160" s="33">
        <v>128</v>
      </c>
      <c r="V160" s="33">
        <v>138</v>
      </c>
      <c r="W160" s="33">
        <v>148</v>
      </c>
      <c r="X160" s="33">
        <v>158</v>
      </c>
      <c r="Y160" s="33">
        <v>168</v>
      </c>
      <c r="Z160" s="33">
        <v>174</v>
      </c>
      <c r="AA160" s="33">
        <v>176</v>
      </c>
      <c r="AB160" s="33">
        <v>179</v>
      </c>
      <c r="AC160" s="33">
        <v>181</v>
      </c>
      <c r="AD160" s="33">
        <v>183</v>
      </c>
      <c r="AE160" s="33">
        <v>185</v>
      </c>
      <c r="AF160" s="33">
        <v>188</v>
      </c>
      <c r="AG160" s="33">
        <v>190</v>
      </c>
      <c r="AH160" s="33">
        <v>193</v>
      </c>
      <c r="AI160" s="34"/>
    </row>
    <row r="161" spans="1:35" ht="20" x14ac:dyDescent="0.4">
      <c r="A161" s="35"/>
      <c r="B161" s="14" t="s">
        <v>99</v>
      </c>
      <c r="C161" s="32">
        <v>6</v>
      </c>
      <c r="D161" s="32">
        <v>8</v>
      </c>
      <c r="E161" s="32">
        <v>15</v>
      </c>
      <c r="F161" s="32">
        <v>31</v>
      </c>
      <c r="G161" s="32">
        <v>56</v>
      </c>
      <c r="H161" s="32">
        <v>91</v>
      </c>
      <c r="I161" s="32">
        <v>136</v>
      </c>
      <c r="J161" s="32">
        <v>187</v>
      </c>
      <c r="K161" s="32">
        <v>243</v>
      </c>
      <c r="L161" s="32">
        <v>302</v>
      </c>
      <c r="M161" s="32">
        <v>360</v>
      </c>
      <c r="N161" s="32">
        <v>417</v>
      </c>
      <c r="O161" s="32">
        <v>474</v>
      </c>
      <c r="P161" s="32">
        <v>535</v>
      </c>
      <c r="Q161" s="32">
        <v>592</v>
      </c>
      <c r="R161" s="32">
        <v>651</v>
      </c>
      <c r="S161" s="32">
        <v>710</v>
      </c>
      <c r="T161" s="32">
        <v>772</v>
      </c>
      <c r="U161" s="32">
        <v>829</v>
      </c>
      <c r="V161" s="32">
        <v>887</v>
      </c>
      <c r="W161" s="32">
        <v>947</v>
      </c>
      <c r="X161" s="32">
        <v>1008</v>
      </c>
      <c r="Y161" s="32">
        <v>1065</v>
      </c>
      <c r="Z161" s="32">
        <v>1097</v>
      </c>
      <c r="AA161" s="32">
        <v>1103</v>
      </c>
      <c r="AB161" s="32">
        <v>1112</v>
      </c>
      <c r="AC161" s="32">
        <v>1114</v>
      </c>
      <c r="AD161" s="32">
        <v>1120</v>
      </c>
      <c r="AE161" s="32">
        <v>1125</v>
      </c>
      <c r="AF161" s="32">
        <v>1133</v>
      </c>
      <c r="AG161" s="32">
        <v>1133</v>
      </c>
      <c r="AH161" s="32">
        <v>1146</v>
      </c>
      <c r="AI161" s="34"/>
    </row>
    <row r="162" spans="1:35" ht="20" x14ac:dyDescent="0.4">
      <c r="A162" s="35"/>
      <c r="B162" s="14" t="s">
        <v>100</v>
      </c>
      <c r="C162" s="33">
        <v>0</v>
      </c>
      <c r="D162" s="33">
        <v>0</v>
      </c>
      <c r="E162" s="33">
        <v>0</v>
      </c>
      <c r="F162" s="33">
        <v>0</v>
      </c>
      <c r="G162" s="33">
        <v>0</v>
      </c>
      <c r="H162" s="33">
        <v>1</v>
      </c>
      <c r="I162" s="33">
        <v>1</v>
      </c>
      <c r="J162" s="33">
        <v>1</v>
      </c>
      <c r="K162" s="33">
        <v>2</v>
      </c>
      <c r="L162" s="33">
        <v>3</v>
      </c>
      <c r="M162" s="33">
        <v>4</v>
      </c>
      <c r="N162" s="33">
        <v>5</v>
      </c>
      <c r="O162" s="33">
        <v>6</v>
      </c>
      <c r="P162" s="33">
        <v>7</v>
      </c>
      <c r="Q162" s="33">
        <v>8</v>
      </c>
      <c r="R162" s="33">
        <v>9</v>
      </c>
      <c r="S162" s="33">
        <v>10</v>
      </c>
      <c r="T162" s="33">
        <v>11</v>
      </c>
      <c r="U162" s="33">
        <v>12</v>
      </c>
      <c r="V162" s="33">
        <v>13</v>
      </c>
      <c r="W162" s="33">
        <v>14</v>
      </c>
      <c r="X162" s="33">
        <v>15</v>
      </c>
      <c r="Y162" s="33">
        <v>16</v>
      </c>
      <c r="Z162" s="33">
        <v>16</v>
      </c>
      <c r="AA162" s="33">
        <v>17</v>
      </c>
      <c r="AB162" s="33">
        <v>17</v>
      </c>
      <c r="AC162" s="33">
        <v>17</v>
      </c>
      <c r="AD162" s="33">
        <v>17</v>
      </c>
      <c r="AE162" s="33">
        <v>17</v>
      </c>
      <c r="AF162" s="33">
        <v>17</v>
      </c>
      <c r="AG162" s="33">
        <v>17</v>
      </c>
      <c r="AH162" s="33">
        <v>18</v>
      </c>
      <c r="AI162" s="34"/>
    </row>
    <row r="163" spans="1:35" ht="20" x14ac:dyDescent="0.4">
      <c r="A163" s="35"/>
      <c r="B163" s="14" t="s">
        <v>101</v>
      </c>
      <c r="C163" s="32">
        <v>0</v>
      </c>
      <c r="D163" s="32">
        <v>0</v>
      </c>
      <c r="E163" s="32">
        <v>0</v>
      </c>
      <c r="F163" s="32">
        <v>0</v>
      </c>
      <c r="G163" s="32">
        <v>0</v>
      </c>
      <c r="H163" s="32">
        <v>0</v>
      </c>
      <c r="I163" s="32">
        <v>0</v>
      </c>
      <c r="J163" s="32">
        <v>5</v>
      </c>
      <c r="K163" s="32">
        <v>37</v>
      </c>
      <c r="L163" s="32">
        <v>89</v>
      </c>
      <c r="M163" s="32">
        <v>141</v>
      </c>
      <c r="N163" s="32">
        <v>193</v>
      </c>
      <c r="O163" s="32">
        <v>244</v>
      </c>
      <c r="P163" s="32">
        <v>296</v>
      </c>
      <c r="Q163" s="32">
        <v>347</v>
      </c>
      <c r="R163" s="32">
        <v>399</v>
      </c>
      <c r="S163" s="32">
        <v>451</v>
      </c>
      <c r="T163" s="32">
        <v>504</v>
      </c>
      <c r="U163" s="32">
        <v>555</v>
      </c>
      <c r="V163" s="32">
        <v>606</v>
      </c>
      <c r="W163" s="32">
        <v>658</v>
      </c>
      <c r="X163" s="32">
        <v>712</v>
      </c>
      <c r="Y163" s="32">
        <v>762</v>
      </c>
      <c r="Z163" s="32">
        <v>794</v>
      </c>
      <c r="AA163" s="32">
        <v>808</v>
      </c>
      <c r="AB163" s="32">
        <v>824</v>
      </c>
      <c r="AC163" s="32">
        <v>836</v>
      </c>
      <c r="AD163" s="32">
        <v>851</v>
      </c>
      <c r="AE163" s="32">
        <v>866</v>
      </c>
      <c r="AF163" s="32">
        <v>884</v>
      </c>
      <c r="AG163" s="32">
        <v>897</v>
      </c>
      <c r="AH163" s="32">
        <v>913</v>
      </c>
      <c r="AI163" s="34"/>
    </row>
    <row r="164" spans="1:35" ht="20" x14ac:dyDescent="0.4">
      <c r="A164" s="35"/>
      <c r="B164" s="14" t="s">
        <v>102</v>
      </c>
      <c r="C164" s="33">
        <v>0</v>
      </c>
      <c r="D164" s="33">
        <v>0</v>
      </c>
      <c r="E164" s="33">
        <v>0</v>
      </c>
      <c r="F164" s="33">
        <v>1</v>
      </c>
      <c r="G164" s="33">
        <v>1</v>
      </c>
      <c r="H164" s="33">
        <v>2</v>
      </c>
      <c r="I164" s="33">
        <v>3</v>
      </c>
      <c r="J164" s="33">
        <v>4</v>
      </c>
      <c r="K164" s="33">
        <v>6</v>
      </c>
      <c r="L164" s="33">
        <v>9</v>
      </c>
      <c r="M164" s="33">
        <v>11</v>
      </c>
      <c r="N164" s="33">
        <v>14</v>
      </c>
      <c r="O164" s="33">
        <v>16</v>
      </c>
      <c r="P164" s="33">
        <v>18</v>
      </c>
      <c r="Q164" s="33">
        <v>21</v>
      </c>
      <c r="R164" s="33">
        <v>23</v>
      </c>
      <c r="S164" s="33">
        <v>26</v>
      </c>
      <c r="T164" s="33">
        <v>28</v>
      </c>
      <c r="U164" s="33">
        <v>31</v>
      </c>
      <c r="V164" s="33">
        <v>33</v>
      </c>
      <c r="W164" s="33">
        <v>36</v>
      </c>
      <c r="X164" s="33">
        <v>38</v>
      </c>
      <c r="Y164" s="33">
        <v>40</v>
      </c>
      <c r="Z164" s="33">
        <v>42</v>
      </c>
      <c r="AA164" s="33">
        <v>42</v>
      </c>
      <c r="AB164" s="33">
        <v>43</v>
      </c>
      <c r="AC164" s="33">
        <v>44</v>
      </c>
      <c r="AD164" s="33">
        <v>44</v>
      </c>
      <c r="AE164" s="33">
        <v>45</v>
      </c>
      <c r="AF164" s="33">
        <v>45</v>
      </c>
      <c r="AG164" s="33">
        <v>46</v>
      </c>
      <c r="AH164" s="33">
        <v>46</v>
      </c>
      <c r="AI164" s="34"/>
    </row>
    <row r="165" spans="1:35" ht="20" x14ac:dyDescent="0.4">
      <c r="A165" s="35"/>
      <c r="B165" s="14" t="s">
        <v>103</v>
      </c>
      <c r="C165" s="32">
        <v>4</v>
      </c>
      <c r="D165" s="32">
        <v>5</v>
      </c>
      <c r="E165" s="32">
        <v>8</v>
      </c>
      <c r="F165" s="32">
        <v>13</v>
      </c>
      <c r="G165" s="32">
        <v>20</v>
      </c>
      <c r="H165" s="32">
        <v>31</v>
      </c>
      <c r="I165" s="32">
        <v>44</v>
      </c>
      <c r="J165" s="32">
        <v>59</v>
      </c>
      <c r="K165" s="32">
        <v>77</v>
      </c>
      <c r="L165" s="32">
        <v>96</v>
      </c>
      <c r="M165" s="32">
        <v>114</v>
      </c>
      <c r="N165" s="32">
        <v>132</v>
      </c>
      <c r="O165" s="32">
        <v>151</v>
      </c>
      <c r="P165" s="32">
        <v>170</v>
      </c>
      <c r="Q165" s="32">
        <v>189</v>
      </c>
      <c r="R165" s="32">
        <v>208</v>
      </c>
      <c r="S165" s="32">
        <v>227</v>
      </c>
      <c r="T165" s="32">
        <v>246</v>
      </c>
      <c r="U165" s="32">
        <v>265</v>
      </c>
      <c r="V165" s="32">
        <v>283</v>
      </c>
      <c r="W165" s="32">
        <v>302</v>
      </c>
      <c r="X165" s="32">
        <v>322</v>
      </c>
      <c r="Y165" s="32">
        <v>340</v>
      </c>
      <c r="Z165" s="32">
        <v>351</v>
      </c>
      <c r="AA165" s="32">
        <v>353</v>
      </c>
      <c r="AB165" s="32">
        <v>356</v>
      </c>
      <c r="AC165" s="32">
        <v>357</v>
      </c>
      <c r="AD165" s="32">
        <v>360</v>
      </c>
      <c r="AE165" s="32">
        <v>362</v>
      </c>
      <c r="AF165" s="32">
        <v>365</v>
      </c>
      <c r="AG165" s="32">
        <v>365</v>
      </c>
      <c r="AH165" s="32">
        <v>369</v>
      </c>
      <c r="AI165" s="34"/>
    </row>
    <row r="166" spans="1:35" ht="20" x14ac:dyDescent="0.4">
      <c r="A166" s="35"/>
      <c r="B166" s="11" t="s">
        <v>106</v>
      </c>
      <c r="C166" s="34"/>
      <c r="D166" s="34"/>
      <c r="E166" s="34"/>
      <c r="F166" s="34"/>
      <c r="G166" s="34"/>
      <c r="H166" s="34"/>
      <c r="I166" s="34"/>
      <c r="J166" s="34"/>
      <c r="K166" s="34"/>
      <c r="L166" s="34"/>
      <c r="M166" s="34"/>
      <c r="N166" s="34"/>
      <c r="O166" s="34"/>
      <c r="P166" s="34"/>
      <c r="Q166" s="34"/>
      <c r="R166" s="34"/>
      <c r="S166" s="34"/>
      <c r="T166" s="34"/>
      <c r="U166" s="34"/>
      <c r="V166" s="34"/>
      <c r="W166" s="34"/>
      <c r="X166" s="34"/>
      <c r="Y166" s="34"/>
      <c r="Z166" s="34"/>
      <c r="AA166" s="34"/>
      <c r="AB166" s="34"/>
      <c r="AC166" s="34"/>
      <c r="AD166" s="34"/>
      <c r="AE166" s="34"/>
      <c r="AF166" s="34"/>
      <c r="AG166" s="34"/>
      <c r="AH166" s="34"/>
      <c r="AI166" s="34"/>
    </row>
    <row r="167" spans="1:35" ht="20" x14ac:dyDescent="0.4">
      <c r="A167" s="35"/>
      <c r="B167" s="12" t="s">
        <v>61</v>
      </c>
      <c r="C167" s="13" t="s">
        <v>62</v>
      </c>
      <c r="D167" s="13" t="s">
        <v>63</v>
      </c>
      <c r="E167" s="13" t="s">
        <v>64</v>
      </c>
      <c r="F167" s="13" t="s">
        <v>65</v>
      </c>
      <c r="G167" s="13" t="s">
        <v>66</v>
      </c>
      <c r="H167" s="13" t="s">
        <v>67</v>
      </c>
      <c r="I167" s="13" t="s">
        <v>68</v>
      </c>
      <c r="J167" s="13" t="s">
        <v>69</v>
      </c>
      <c r="K167" s="13" t="s">
        <v>70</v>
      </c>
      <c r="L167" s="13" t="s">
        <v>71</v>
      </c>
      <c r="M167" s="13" t="s">
        <v>72</v>
      </c>
      <c r="N167" s="13" t="s">
        <v>73</v>
      </c>
      <c r="O167" s="13" t="s">
        <v>74</v>
      </c>
      <c r="P167" s="13" t="s">
        <v>75</v>
      </c>
      <c r="Q167" s="13" t="s">
        <v>76</v>
      </c>
      <c r="R167" s="13" t="s">
        <v>77</v>
      </c>
      <c r="S167" s="13" t="s">
        <v>78</v>
      </c>
      <c r="T167" s="13" t="s">
        <v>79</v>
      </c>
      <c r="U167" s="13" t="s">
        <v>80</v>
      </c>
      <c r="V167" s="13" t="s">
        <v>81</v>
      </c>
      <c r="W167" s="13" t="s">
        <v>82</v>
      </c>
      <c r="X167" s="13" t="s">
        <v>83</v>
      </c>
      <c r="Y167" s="13" t="s">
        <v>84</v>
      </c>
      <c r="Z167" s="13" t="s">
        <v>85</v>
      </c>
      <c r="AA167" s="13" t="s">
        <v>86</v>
      </c>
      <c r="AB167" s="13" t="s">
        <v>87</v>
      </c>
      <c r="AC167" s="13" t="s">
        <v>88</v>
      </c>
      <c r="AD167" s="13" t="s">
        <v>89</v>
      </c>
      <c r="AE167" s="13" t="s">
        <v>90</v>
      </c>
      <c r="AF167" s="13" t="s">
        <v>91</v>
      </c>
      <c r="AG167" s="13" t="s">
        <v>92</v>
      </c>
      <c r="AH167" s="13" t="s">
        <v>93</v>
      </c>
      <c r="AI167" s="34"/>
    </row>
    <row r="168" spans="1:35" ht="20" x14ac:dyDescent="0.4">
      <c r="A168" s="35"/>
      <c r="B168" s="14" t="s">
        <v>94</v>
      </c>
      <c r="C168" s="33">
        <v>0</v>
      </c>
      <c r="D168" s="33">
        <v>0</v>
      </c>
      <c r="E168" s="33">
        <v>0</v>
      </c>
      <c r="F168" s="33">
        <v>1</v>
      </c>
      <c r="G168" s="33">
        <v>2</v>
      </c>
      <c r="H168" s="33">
        <v>3</v>
      </c>
      <c r="I168" s="33">
        <v>4</v>
      </c>
      <c r="J168" s="33">
        <v>6</v>
      </c>
      <c r="K168" s="33">
        <v>11</v>
      </c>
      <c r="L168" s="33">
        <v>21</v>
      </c>
      <c r="M168" s="33">
        <v>30</v>
      </c>
      <c r="N168" s="33">
        <v>39</v>
      </c>
      <c r="O168" s="33">
        <v>48</v>
      </c>
      <c r="P168" s="33">
        <v>58</v>
      </c>
      <c r="Q168" s="33">
        <v>67</v>
      </c>
      <c r="R168" s="33">
        <v>76</v>
      </c>
      <c r="S168" s="33">
        <v>85</v>
      </c>
      <c r="T168" s="33">
        <v>95</v>
      </c>
      <c r="U168" s="33">
        <v>104</v>
      </c>
      <c r="V168" s="33">
        <v>113</v>
      </c>
      <c r="W168" s="33">
        <v>122</v>
      </c>
      <c r="X168" s="33">
        <v>131</v>
      </c>
      <c r="Y168" s="33">
        <v>140</v>
      </c>
      <c r="Z168" s="33">
        <v>146</v>
      </c>
      <c r="AA168" s="33">
        <v>148</v>
      </c>
      <c r="AB168" s="33">
        <v>151</v>
      </c>
      <c r="AC168" s="33">
        <v>153</v>
      </c>
      <c r="AD168" s="33">
        <v>156</v>
      </c>
      <c r="AE168" s="33">
        <v>158</v>
      </c>
      <c r="AF168" s="33">
        <v>162</v>
      </c>
      <c r="AG168" s="33">
        <v>164</v>
      </c>
      <c r="AH168" s="33">
        <v>167</v>
      </c>
      <c r="AI168" s="34"/>
    </row>
    <row r="169" spans="1:35" ht="20" x14ac:dyDescent="0.4">
      <c r="A169" s="35"/>
      <c r="B169" s="14" t="s">
        <v>95</v>
      </c>
      <c r="C169" s="32">
        <v>0</v>
      </c>
      <c r="D169" s="32">
        <v>0</v>
      </c>
      <c r="E169" s="32">
        <v>0</v>
      </c>
      <c r="F169" s="32">
        <v>1</v>
      </c>
      <c r="G169" s="32">
        <v>2</v>
      </c>
      <c r="H169" s="32">
        <v>3</v>
      </c>
      <c r="I169" s="32">
        <v>5</v>
      </c>
      <c r="J169" s="32">
        <v>8</v>
      </c>
      <c r="K169" s="32">
        <v>12</v>
      </c>
      <c r="L169" s="32">
        <v>15</v>
      </c>
      <c r="M169" s="32">
        <v>18</v>
      </c>
      <c r="N169" s="32">
        <v>21</v>
      </c>
      <c r="O169" s="32">
        <v>24</v>
      </c>
      <c r="P169" s="32">
        <v>27</v>
      </c>
      <c r="Q169" s="32">
        <v>30</v>
      </c>
      <c r="R169" s="32">
        <v>33</v>
      </c>
      <c r="S169" s="32">
        <v>36</v>
      </c>
      <c r="T169" s="32">
        <v>39</v>
      </c>
      <c r="U169" s="32">
        <v>42</v>
      </c>
      <c r="V169" s="32">
        <v>45</v>
      </c>
      <c r="W169" s="32">
        <v>48</v>
      </c>
      <c r="X169" s="32">
        <v>51</v>
      </c>
      <c r="Y169" s="32">
        <v>54</v>
      </c>
      <c r="Z169" s="32">
        <v>56</v>
      </c>
      <c r="AA169" s="32">
        <v>56</v>
      </c>
      <c r="AB169" s="32">
        <v>56</v>
      </c>
      <c r="AC169" s="32">
        <v>57</v>
      </c>
      <c r="AD169" s="32">
        <v>57</v>
      </c>
      <c r="AE169" s="32">
        <v>57</v>
      </c>
      <c r="AF169" s="32">
        <v>57</v>
      </c>
      <c r="AG169" s="32">
        <v>57</v>
      </c>
      <c r="AH169" s="32">
        <v>58</v>
      </c>
      <c r="AI169" s="34"/>
    </row>
    <row r="170" spans="1:35" ht="20" x14ac:dyDescent="0.4">
      <c r="A170" s="35"/>
      <c r="B170" s="14" t="s">
        <v>96</v>
      </c>
      <c r="C170" s="33">
        <v>0</v>
      </c>
      <c r="D170" s="33">
        <v>0</v>
      </c>
      <c r="E170" s="33">
        <v>2</v>
      </c>
      <c r="F170" s="33">
        <v>7</v>
      </c>
      <c r="G170" s="33">
        <v>14</v>
      </c>
      <c r="H170" s="33">
        <v>25</v>
      </c>
      <c r="I170" s="33">
        <v>38</v>
      </c>
      <c r="J170" s="33">
        <v>54</v>
      </c>
      <c r="K170" s="33">
        <v>69</v>
      </c>
      <c r="L170" s="33">
        <v>82</v>
      </c>
      <c r="M170" s="33">
        <v>96</v>
      </c>
      <c r="N170" s="33">
        <v>109</v>
      </c>
      <c r="O170" s="33">
        <v>122</v>
      </c>
      <c r="P170" s="33">
        <v>136</v>
      </c>
      <c r="Q170" s="33">
        <v>149</v>
      </c>
      <c r="R170" s="33">
        <v>163</v>
      </c>
      <c r="S170" s="33">
        <v>176</v>
      </c>
      <c r="T170" s="33">
        <v>191</v>
      </c>
      <c r="U170" s="33">
        <v>204</v>
      </c>
      <c r="V170" s="33">
        <v>217</v>
      </c>
      <c r="W170" s="33">
        <v>231</v>
      </c>
      <c r="X170" s="33">
        <v>245</v>
      </c>
      <c r="Y170" s="33">
        <v>258</v>
      </c>
      <c r="Z170" s="33">
        <v>266</v>
      </c>
      <c r="AA170" s="33">
        <v>268</v>
      </c>
      <c r="AB170" s="33">
        <v>272</v>
      </c>
      <c r="AC170" s="33">
        <v>273</v>
      </c>
      <c r="AD170" s="33">
        <v>276</v>
      </c>
      <c r="AE170" s="33">
        <v>278</v>
      </c>
      <c r="AF170" s="33">
        <v>282</v>
      </c>
      <c r="AG170" s="33">
        <v>284</v>
      </c>
      <c r="AH170" s="33">
        <v>287</v>
      </c>
      <c r="AI170" s="34"/>
    </row>
    <row r="171" spans="1:35" ht="20" x14ac:dyDescent="0.4">
      <c r="A171" s="35"/>
      <c r="B171" s="14" t="s">
        <v>97</v>
      </c>
      <c r="C171" s="32">
        <v>1</v>
      </c>
      <c r="D171" s="32">
        <v>2</v>
      </c>
      <c r="E171" s="32">
        <v>5</v>
      </c>
      <c r="F171" s="32">
        <v>12</v>
      </c>
      <c r="G171" s="32">
        <v>22</v>
      </c>
      <c r="H171" s="32">
        <v>37</v>
      </c>
      <c r="I171" s="32">
        <v>57</v>
      </c>
      <c r="J171" s="32">
        <v>78</v>
      </c>
      <c r="K171" s="32">
        <v>101</v>
      </c>
      <c r="L171" s="32">
        <v>125</v>
      </c>
      <c r="M171" s="32">
        <v>147</v>
      </c>
      <c r="N171" s="32">
        <v>170</v>
      </c>
      <c r="O171" s="32">
        <v>193</v>
      </c>
      <c r="P171" s="32">
        <v>216</v>
      </c>
      <c r="Q171" s="32">
        <v>239</v>
      </c>
      <c r="R171" s="32">
        <v>263</v>
      </c>
      <c r="S171" s="32">
        <v>286</v>
      </c>
      <c r="T171" s="32">
        <v>310</v>
      </c>
      <c r="U171" s="32">
        <v>333</v>
      </c>
      <c r="V171" s="32">
        <v>356</v>
      </c>
      <c r="W171" s="32">
        <v>379</v>
      </c>
      <c r="X171" s="32">
        <v>404</v>
      </c>
      <c r="Y171" s="32">
        <v>426</v>
      </c>
      <c r="Z171" s="32">
        <v>438</v>
      </c>
      <c r="AA171" s="32">
        <v>438</v>
      </c>
      <c r="AB171" s="32">
        <v>439</v>
      </c>
      <c r="AC171" s="32">
        <v>438</v>
      </c>
      <c r="AD171" s="32">
        <v>438</v>
      </c>
      <c r="AE171" s="32">
        <v>438</v>
      </c>
      <c r="AF171" s="32">
        <v>439</v>
      </c>
      <c r="AG171" s="32">
        <v>437</v>
      </c>
      <c r="AH171" s="32">
        <v>441</v>
      </c>
      <c r="AI171" s="34"/>
    </row>
    <row r="172" spans="1:35" ht="20" x14ac:dyDescent="0.4">
      <c r="A172" s="35"/>
      <c r="B172" s="14" t="s">
        <v>98</v>
      </c>
      <c r="C172" s="33">
        <v>0</v>
      </c>
      <c r="D172" s="33">
        <v>0</v>
      </c>
      <c r="E172" s="33">
        <v>0</v>
      </c>
      <c r="F172" s="33">
        <v>1</v>
      </c>
      <c r="G172" s="33">
        <v>2</v>
      </c>
      <c r="H172" s="33">
        <v>4</v>
      </c>
      <c r="I172" s="33">
        <v>5</v>
      </c>
      <c r="J172" s="33">
        <v>8</v>
      </c>
      <c r="K172" s="33">
        <v>10</v>
      </c>
      <c r="L172" s="33">
        <v>12</v>
      </c>
      <c r="M172" s="33">
        <v>15</v>
      </c>
      <c r="N172" s="33">
        <v>17</v>
      </c>
      <c r="O172" s="33">
        <v>20</v>
      </c>
      <c r="P172" s="33">
        <v>22</v>
      </c>
      <c r="Q172" s="33">
        <v>25</v>
      </c>
      <c r="R172" s="33">
        <v>27</v>
      </c>
      <c r="S172" s="33">
        <v>30</v>
      </c>
      <c r="T172" s="33">
        <v>32</v>
      </c>
      <c r="U172" s="33">
        <v>34</v>
      </c>
      <c r="V172" s="33">
        <v>37</v>
      </c>
      <c r="W172" s="33">
        <v>39</v>
      </c>
      <c r="X172" s="33">
        <v>42</v>
      </c>
      <c r="Y172" s="33">
        <v>44</v>
      </c>
      <c r="Z172" s="33">
        <v>46</v>
      </c>
      <c r="AA172" s="33">
        <v>46</v>
      </c>
      <c r="AB172" s="33">
        <v>47</v>
      </c>
      <c r="AC172" s="33">
        <v>47</v>
      </c>
      <c r="AD172" s="33">
        <v>47</v>
      </c>
      <c r="AE172" s="33">
        <v>48</v>
      </c>
      <c r="AF172" s="33">
        <v>49</v>
      </c>
      <c r="AG172" s="33">
        <v>49</v>
      </c>
      <c r="AH172" s="33">
        <v>49</v>
      </c>
      <c r="AI172" s="34"/>
    </row>
    <row r="173" spans="1:35" ht="20" x14ac:dyDescent="0.4">
      <c r="A173" s="35"/>
      <c r="B173" s="14" t="s">
        <v>99</v>
      </c>
      <c r="C173" s="32">
        <v>2</v>
      </c>
      <c r="D173" s="32">
        <v>3</v>
      </c>
      <c r="E173" s="32">
        <v>5</v>
      </c>
      <c r="F173" s="32">
        <v>9</v>
      </c>
      <c r="G173" s="32">
        <v>15</v>
      </c>
      <c r="H173" s="32">
        <v>23</v>
      </c>
      <c r="I173" s="32">
        <v>34</v>
      </c>
      <c r="J173" s="32">
        <v>47</v>
      </c>
      <c r="K173" s="32">
        <v>63</v>
      </c>
      <c r="L173" s="32">
        <v>81</v>
      </c>
      <c r="M173" s="32">
        <v>99</v>
      </c>
      <c r="N173" s="32">
        <v>117</v>
      </c>
      <c r="O173" s="32">
        <v>135</v>
      </c>
      <c r="P173" s="32">
        <v>154</v>
      </c>
      <c r="Q173" s="32">
        <v>171</v>
      </c>
      <c r="R173" s="32">
        <v>190</v>
      </c>
      <c r="S173" s="32">
        <v>208</v>
      </c>
      <c r="T173" s="32">
        <v>227</v>
      </c>
      <c r="U173" s="32">
        <v>245</v>
      </c>
      <c r="V173" s="32">
        <v>263</v>
      </c>
      <c r="W173" s="32">
        <v>282</v>
      </c>
      <c r="X173" s="32">
        <v>301</v>
      </c>
      <c r="Y173" s="32">
        <v>318</v>
      </c>
      <c r="Z173" s="32">
        <v>327</v>
      </c>
      <c r="AA173" s="32">
        <v>328</v>
      </c>
      <c r="AB173" s="32">
        <v>329</v>
      </c>
      <c r="AC173" s="32">
        <v>329</v>
      </c>
      <c r="AD173" s="32">
        <v>330</v>
      </c>
      <c r="AE173" s="32">
        <v>330</v>
      </c>
      <c r="AF173" s="32">
        <v>331</v>
      </c>
      <c r="AG173" s="32">
        <v>330</v>
      </c>
      <c r="AH173" s="32">
        <v>332</v>
      </c>
      <c r="AI173" s="34"/>
    </row>
    <row r="174" spans="1:35" ht="20" x14ac:dyDescent="0.4">
      <c r="A174" s="35"/>
      <c r="B174" s="14" t="s">
        <v>100</v>
      </c>
      <c r="C174" s="33">
        <v>0</v>
      </c>
      <c r="D174" s="33">
        <v>0</v>
      </c>
      <c r="E174" s="33">
        <v>0</v>
      </c>
      <c r="F174" s="33">
        <v>0</v>
      </c>
      <c r="G174" s="33">
        <v>0</v>
      </c>
      <c r="H174" s="33">
        <v>0</v>
      </c>
      <c r="I174" s="33">
        <v>0</v>
      </c>
      <c r="J174" s="33">
        <v>0</v>
      </c>
      <c r="K174" s="33">
        <v>1</v>
      </c>
      <c r="L174" s="33">
        <v>1</v>
      </c>
      <c r="M174" s="33">
        <v>1</v>
      </c>
      <c r="N174" s="33">
        <v>2</v>
      </c>
      <c r="O174" s="33">
        <v>2</v>
      </c>
      <c r="P174" s="33">
        <v>2</v>
      </c>
      <c r="Q174" s="33">
        <v>3</v>
      </c>
      <c r="R174" s="33">
        <v>3</v>
      </c>
      <c r="S174" s="33">
        <v>3</v>
      </c>
      <c r="T174" s="33">
        <v>4</v>
      </c>
      <c r="U174" s="33">
        <v>4</v>
      </c>
      <c r="V174" s="33">
        <v>4</v>
      </c>
      <c r="W174" s="33">
        <v>5</v>
      </c>
      <c r="X174" s="33">
        <v>5</v>
      </c>
      <c r="Y174" s="33">
        <v>5</v>
      </c>
      <c r="Z174" s="33">
        <v>5</v>
      </c>
      <c r="AA174" s="33">
        <v>5</v>
      </c>
      <c r="AB174" s="33">
        <v>6</v>
      </c>
      <c r="AC174" s="33">
        <v>6</v>
      </c>
      <c r="AD174" s="33">
        <v>6</v>
      </c>
      <c r="AE174" s="33">
        <v>6</v>
      </c>
      <c r="AF174" s="33">
        <v>6</v>
      </c>
      <c r="AG174" s="33">
        <v>6</v>
      </c>
      <c r="AH174" s="33">
        <v>6</v>
      </c>
      <c r="AI174" s="34"/>
    </row>
    <row r="175" spans="1:35" ht="20" x14ac:dyDescent="0.4">
      <c r="A175" s="35"/>
      <c r="B175" s="14" t="s">
        <v>101</v>
      </c>
      <c r="C175" s="32">
        <v>0</v>
      </c>
      <c r="D175" s="32">
        <v>0</v>
      </c>
      <c r="E175" s="32">
        <v>0</v>
      </c>
      <c r="F175" s="32">
        <v>0</v>
      </c>
      <c r="G175" s="32">
        <v>0</v>
      </c>
      <c r="H175" s="32">
        <v>0</v>
      </c>
      <c r="I175" s="32">
        <v>0</v>
      </c>
      <c r="J175" s="32">
        <v>2</v>
      </c>
      <c r="K175" s="32">
        <v>10</v>
      </c>
      <c r="L175" s="32">
        <v>21</v>
      </c>
      <c r="M175" s="32">
        <v>32</v>
      </c>
      <c r="N175" s="32">
        <v>43</v>
      </c>
      <c r="O175" s="32">
        <v>54</v>
      </c>
      <c r="P175" s="32">
        <v>66</v>
      </c>
      <c r="Q175" s="32">
        <v>77</v>
      </c>
      <c r="R175" s="32">
        <v>88</v>
      </c>
      <c r="S175" s="32">
        <v>99</v>
      </c>
      <c r="T175" s="32">
        <v>111</v>
      </c>
      <c r="U175" s="32">
        <v>122</v>
      </c>
      <c r="V175" s="32">
        <v>133</v>
      </c>
      <c r="W175" s="32">
        <v>144</v>
      </c>
      <c r="X175" s="32">
        <v>156</v>
      </c>
      <c r="Y175" s="32">
        <v>166</v>
      </c>
      <c r="Z175" s="32">
        <v>173</v>
      </c>
      <c r="AA175" s="32">
        <v>176</v>
      </c>
      <c r="AB175" s="32">
        <v>179</v>
      </c>
      <c r="AC175" s="32">
        <v>182</v>
      </c>
      <c r="AD175" s="32">
        <v>185</v>
      </c>
      <c r="AE175" s="32">
        <v>188</v>
      </c>
      <c r="AF175" s="32">
        <v>191</v>
      </c>
      <c r="AG175" s="32">
        <v>194</v>
      </c>
      <c r="AH175" s="32">
        <v>197</v>
      </c>
      <c r="AI175" s="34"/>
    </row>
    <row r="176" spans="1:35" ht="20" x14ac:dyDescent="0.4">
      <c r="A176" s="35"/>
      <c r="B176" s="14" t="s">
        <v>102</v>
      </c>
      <c r="C176" s="33">
        <v>0</v>
      </c>
      <c r="D176" s="33">
        <v>0</v>
      </c>
      <c r="E176" s="33">
        <v>0</v>
      </c>
      <c r="F176" s="33">
        <v>0</v>
      </c>
      <c r="G176" s="33">
        <v>1</v>
      </c>
      <c r="H176" s="33">
        <v>1</v>
      </c>
      <c r="I176" s="33">
        <v>1</v>
      </c>
      <c r="J176" s="33">
        <v>2</v>
      </c>
      <c r="K176" s="33">
        <v>2</v>
      </c>
      <c r="L176" s="33">
        <v>3</v>
      </c>
      <c r="M176" s="33">
        <v>3</v>
      </c>
      <c r="N176" s="33">
        <v>4</v>
      </c>
      <c r="O176" s="33">
        <v>5</v>
      </c>
      <c r="P176" s="33">
        <v>5</v>
      </c>
      <c r="Q176" s="33">
        <v>6</v>
      </c>
      <c r="R176" s="33">
        <v>6</v>
      </c>
      <c r="S176" s="33">
        <v>7</v>
      </c>
      <c r="T176" s="33">
        <v>8</v>
      </c>
      <c r="U176" s="33">
        <v>8</v>
      </c>
      <c r="V176" s="33">
        <v>9</v>
      </c>
      <c r="W176" s="33">
        <v>9</v>
      </c>
      <c r="X176" s="33">
        <v>10</v>
      </c>
      <c r="Y176" s="33">
        <v>11</v>
      </c>
      <c r="Z176" s="33">
        <v>11</v>
      </c>
      <c r="AA176" s="33">
        <v>11</v>
      </c>
      <c r="AB176" s="33">
        <v>11</v>
      </c>
      <c r="AC176" s="33">
        <v>11</v>
      </c>
      <c r="AD176" s="33">
        <v>11</v>
      </c>
      <c r="AE176" s="33">
        <v>12</v>
      </c>
      <c r="AF176" s="33">
        <v>12</v>
      </c>
      <c r="AG176" s="33">
        <v>12</v>
      </c>
      <c r="AH176" s="33">
        <v>12</v>
      </c>
      <c r="AI176" s="34"/>
    </row>
    <row r="177" spans="1:35" ht="20" x14ac:dyDescent="0.4">
      <c r="A177" s="35"/>
      <c r="B177" s="14" t="s">
        <v>103</v>
      </c>
      <c r="C177" s="32">
        <v>1</v>
      </c>
      <c r="D177" s="32">
        <v>2</v>
      </c>
      <c r="E177" s="32">
        <v>2</v>
      </c>
      <c r="F177" s="32">
        <v>4</v>
      </c>
      <c r="G177" s="32">
        <v>6</v>
      </c>
      <c r="H177" s="32">
        <v>8</v>
      </c>
      <c r="I177" s="32">
        <v>11</v>
      </c>
      <c r="J177" s="32">
        <v>15</v>
      </c>
      <c r="K177" s="32">
        <v>20</v>
      </c>
      <c r="L177" s="32">
        <v>26</v>
      </c>
      <c r="M177" s="32">
        <v>32</v>
      </c>
      <c r="N177" s="32">
        <v>37</v>
      </c>
      <c r="O177" s="32">
        <v>43</v>
      </c>
      <c r="P177" s="32">
        <v>49</v>
      </c>
      <c r="Q177" s="32">
        <v>55</v>
      </c>
      <c r="R177" s="32">
        <v>61</v>
      </c>
      <c r="S177" s="32">
        <v>67</v>
      </c>
      <c r="T177" s="32">
        <v>73</v>
      </c>
      <c r="U177" s="32">
        <v>78</v>
      </c>
      <c r="V177" s="32">
        <v>84</v>
      </c>
      <c r="W177" s="32">
        <v>90</v>
      </c>
      <c r="X177" s="32">
        <v>96</v>
      </c>
      <c r="Y177" s="32">
        <v>102</v>
      </c>
      <c r="Z177" s="32">
        <v>105</v>
      </c>
      <c r="AA177" s="32">
        <v>105</v>
      </c>
      <c r="AB177" s="32">
        <v>106</v>
      </c>
      <c r="AC177" s="32">
        <v>106</v>
      </c>
      <c r="AD177" s="32">
        <v>106</v>
      </c>
      <c r="AE177" s="32">
        <v>106</v>
      </c>
      <c r="AF177" s="32">
        <v>107</v>
      </c>
      <c r="AG177" s="32">
        <v>106</v>
      </c>
      <c r="AH177" s="32">
        <v>107</v>
      </c>
      <c r="AI177" s="34"/>
    </row>
    <row r="178" spans="1:35" ht="20" x14ac:dyDescent="0.4">
      <c r="A178" s="35"/>
      <c r="B178" s="11" t="s">
        <v>107</v>
      </c>
      <c r="C178" s="34"/>
      <c r="D178" s="34"/>
      <c r="E178" s="34"/>
      <c r="F178" s="34"/>
      <c r="G178" s="34"/>
      <c r="H178" s="34"/>
      <c r="I178" s="34"/>
      <c r="J178" s="34"/>
      <c r="K178" s="34"/>
      <c r="L178" s="34"/>
      <c r="M178" s="34"/>
      <c r="N178" s="34"/>
      <c r="O178" s="34"/>
      <c r="P178" s="34"/>
      <c r="Q178" s="34"/>
      <c r="R178" s="34"/>
      <c r="S178" s="34"/>
      <c r="T178" s="34"/>
      <c r="U178" s="34"/>
      <c r="V178" s="34"/>
      <c r="W178" s="34"/>
      <c r="X178" s="34"/>
      <c r="Y178" s="34"/>
      <c r="Z178" s="34"/>
      <c r="AA178" s="34"/>
      <c r="AB178" s="34"/>
      <c r="AC178" s="34"/>
      <c r="AD178" s="34"/>
      <c r="AE178" s="34"/>
      <c r="AF178" s="34"/>
      <c r="AG178" s="34"/>
      <c r="AH178" s="34"/>
      <c r="AI178" s="34"/>
    </row>
    <row r="179" spans="1:35" ht="20" x14ac:dyDescent="0.4">
      <c r="A179" s="35"/>
      <c r="B179" s="12" t="s">
        <v>61</v>
      </c>
      <c r="C179" s="13" t="s">
        <v>62</v>
      </c>
      <c r="D179" s="13" t="s">
        <v>63</v>
      </c>
      <c r="E179" s="13" t="s">
        <v>64</v>
      </c>
      <c r="F179" s="13" t="s">
        <v>65</v>
      </c>
      <c r="G179" s="13" t="s">
        <v>66</v>
      </c>
      <c r="H179" s="13" t="s">
        <v>67</v>
      </c>
      <c r="I179" s="13" t="s">
        <v>68</v>
      </c>
      <c r="J179" s="13" t="s">
        <v>69</v>
      </c>
      <c r="K179" s="13" t="s">
        <v>70</v>
      </c>
      <c r="L179" s="13" t="s">
        <v>71</v>
      </c>
      <c r="M179" s="13" t="s">
        <v>72</v>
      </c>
      <c r="N179" s="13" t="s">
        <v>73</v>
      </c>
      <c r="O179" s="13" t="s">
        <v>74</v>
      </c>
      <c r="P179" s="13" t="s">
        <v>75</v>
      </c>
      <c r="Q179" s="13" t="s">
        <v>76</v>
      </c>
      <c r="R179" s="13" t="s">
        <v>77</v>
      </c>
      <c r="S179" s="13" t="s">
        <v>78</v>
      </c>
      <c r="T179" s="13" t="s">
        <v>79</v>
      </c>
      <c r="U179" s="13" t="s">
        <v>80</v>
      </c>
      <c r="V179" s="13" t="s">
        <v>81</v>
      </c>
      <c r="W179" s="13" t="s">
        <v>82</v>
      </c>
      <c r="X179" s="13" t="s">
        <v>83</v>
      </c>
      <c r="Y179" s="13" t="s">
        <v>84</v>
      </c>
      <c r="Z179" s="13" t="s">
        <v>85</v>
      </c>
      <c r="AA179" s="13" t="s">
        <v>86</v>
      </c>
      <c r="AB179" s="13" t="s">
        <v>87</v>
      </c>
      <c r="AC179" s="13" t="s">
        <v>88</v>
      </c>
      <c r="AD179" s="13" t="s">
        <v>89</v>
      </c>
      <c r="AE179" s="13" t="s">
        <v>90</v>
      </c>
      <c r="AF179" s="13" t="s">
        <v>91</v>
      </c>
      <c r="AG179" s="13" t="s">
        <v>92</v>
      </c>
      <c r="AH179" s="13" t="s">
        <v>93</v>
      </c>
      <c r="AI179" s="34"/>
    </row>
    <row r="180" spans="1:35" ht="20" x14ac:dyDescent="0.4">
      <c r="A180" s="35"/>
      <c r="B180" s="14" t="s">
        <v>94</v>
      </c>
      <c r="C180" s="33">
        <v>0</v>
      </c>
      <c r="D180" s="33">
        <v>0</v>
      </c>
      <c r="E180" s="33">
        <v>6</v>
      </c>
      <c r="F180" s="33">
        <v>20</v>
      </c>
      <c r="G180" s="33">
        <v>36</v>
      </c>
      <c r="H180" s="33">
        <v>56</v>
      </c>
      <c r="I180" s="33">
        <v>82</v>
      </c>
      <c r="J180" s="33">
        <v>109</v>
      </c>
      <c r="K180" s="33">
        <v>205</v>
      </c>
      <c r="L180" s="33">
        <v>364</v>
      </c>
      <c r="M180" s="33">
        <v>520</v>
      </c>
      <c r="N180" s="33">
        <v>676</v>
      </c>
      <c r="O180" s="33">
        <v>830</v>
      </c>
      <c r="P180" s="33">
        <v>990</v>
      </c>
      <c r="Q180" s="33">
        <v>1144</v>
      </c>
      <c r="R180" s="33">
        <v>1301</v>
      </c>
      <c r="S180" s="33">
        <v>1458</v>
      </c>
      <c r="T180" s="33">
        <v>1620</v>
      </c>
      <c r="U180" s="33">
        <v>1773</v>
      </c>
      <c r="V180" s="33">
        <v>1930</v>
      </c>
      <c r="W180" s="33">
        <v>2087</v>
      </c>
      <c r="X180" s="33">
        <v>2249</v>
      </c>
      <c r="Y180" s="33">
        <v>2400</v>
      </c>
      <c r="Z180" s="33">
        <v>2504</v>
      </c>
      <c r="AA180" s="33">
        <v>2557</v>
      </c>
      <c r="AB180" s="33">
        <v>2616</v>
      </c>
      <c r="AC180" s="33">
        <v>2662</v>
      </c>
      <c r="AD180" s="33">
        <v>2716</v>
      </c>
      <c r="AE180" s="33">
        <v>2769</v>
      </c>
      <c r="AF180" s="33">
        <v>2831</v>
      </c>
      <c r="AG180" s="33">
        <v>2877</v>
      </c>
      <c r="AH180" s="33">
        <v>2933</v>
      </c>
      <c r="AI180" s="34"/>
    </row>
    <row r="181" spans="1:35" ht="20" x14ac:dyDescent="0.4">
      <c r="A181" s="35"/>
      <c r="B181" s="14" t="s">
        <v>95</v>
      </c>
      <c r="C181" s="32">
        <v>0</v>
      </c>
      <c r="D181" s="32">
        <v>0</v>
      </c>
      <c r="E181" s="32">
        <v>0</v>
      </c>
      <c r="F181" s="32">
        <v>2</v>
      </c>
      <c r="G181" s="32">
        <v>5</v>
      </c>
      <c r="H181" s="32">
        <v>9</v>
      </c>
      <c r="I181" s="32">
        <v>16</v>
      </c>
      <c r="J181" s="32">
        <v>34</v>
      </c>
      <c r="K181" s="32">
        <v>76</v>
      </c>
      <c r="L181" s="32">
        <v>132</v>
      </c>
      <c r="M181" s="32">
        <v>188</v>
      </c>
      <c r="N181" s="32">
        <v>243</v>
      </c>
      <c r="O181" s="32">
        <v>298</v>
      </c>
      <c r="P181" s="32">
        <v>355</v>
      </c>
      <c r="Q181" s="32">
        <v>410</v>
      </c>
      <c r="R181" s="32">
        <v>466</v>
      </c>
      <c r="S181" s="32">
        <v>522</v>
      </c>
      <c r="T181" s="32">
        <v>580</v>
      </c>
      <c r="U181" s="32">
        <v>634</v>
      </c>
      <c r="V181" s="32">
        <v>690</v>
      </c>
      <c r="W181" s="32">
        <v>746</v>
      </c>
      <c r="X181" s="32">
        <v>804</v>
      </c>
      <c r="Y181" s="32">
        <v>858</v>
      </c>
      <c r="Z181" s="32">
        <v>892</v>
      </c>
      <c r="AA181" s="32">
        <v>905</v>
      </c>
      <c r="AB181" s="32">
        <v>919</v>
      </c>
      <c r="AC181" s="32">
        <v>930</v>
      </c>
      <c r="AD181" s="32">
        <v>942</v>
      </c>
      <c r="AE181" s="32">
        <v>954</v>
      </c>
      <c r="AF181" s="32">
        <v>970</v>
      </c>
      <c r="AG181" s="32">
        <v>980</v>
      </c>
      <c r="AH181" s="32">
        <v>993</v>
      </c>
      <c r="AI181" s="34"/>
    </row>
    <row r="182" spans="1:35" ht="20" x14ac:dyDescent="0.4">
      <c r="A182" s="35"/>
      <c r="B182" s="14" t="s">
        <v>96</v>
      </c>
      <c r="C182" s="33">
        <v>0</v>
      </c>
      <c r="D182" s="33">
        <v>12</v>
      </c>
      <c r="E182" s="33">
        <v>50</v>
      </c>
      <c r="F182" s="33">
        <v>118</v>
      </c>
      <c r="G182" s="33">
        <v>213</v>
      </c>
      <c r="H182" s="33">
        <v>341</v>
      </c>
      <c r="I182" s="33">
        <v>502</v>
      </c>
      <c r="J182" s="33">
        <v>683</v>
      </c>
      <c r="K182" s="33">
        <v>895</v>
      </c>
      <c r="L182" s="33">
        <v>1134</v>
      </c>
      <c r="M182" s="33">
        <v>1363</v>
      </c>
      <c r="N182" s="33">
        <v>1593</v>
      </c>
      <c r="O182" s="33">
        <v>1821</v>
      </c>
      <c r="P182" s="33">
        <v>2063</v>
      </c>
      <c r="Q182" s="33">
        <v>2294</v>
      </c>
      <c r="R182" s="33">
        <v>2530</v>
      </c>
      <c r="S182" s="33">
        <v>2766</v>
      </c>
      <c r="T182" s="33">
        <v>3011</v>
      </c>
      <c r="U182" s="33">
        <v>3240</v>
      </c>
      <c r="V182" s="33">
        <v>3475</v>
      </c>
      <c r="W182" s="33">
        <v>3712</v>
      </c>
      <c r="X182" s="33">
        <v>3958</v>
      </c>
      <c r="Y182" s="33">
        <v>4184</v>
      </c>
      <c r="Z182" s="33">
        <v>4338</v>
      </c>
      <c r="AA182" s="33">
        <v>4415</v>
      </c>
      <c r="AB182" s="33">
        <v>4501</v>
      </c>
      <c r="AC182" s="33">
        <v>4565</v>
      </c>
      <c r="AD182" s="33">
        <v>4641</v>
      </c>
      <c r="AE182" s="33">
        <v>4717</v>
      </c>
      <c r="AF182" s="33">
        <v>4812</v>
      </c>
      <c r="AG182" s="33">
        <v>4875</v>
      </c>
      <c r="AH182" s="33">
        <v>4956</v>
      </c>
      <c r="AI182" s="34"/>
    </row>
    <row r="183" spans="1:35" ht="20" x14ac:dyDescent="0.4">
      <c r="A183" s="35"/>
      <c r="B183" s="14" t="s">
        <v>97</v>
      </c>
      <c r="C183" s="32">
        <v>13</v>
      </c>
      <c r="D183" s="32">
        <v>35</v>
      </c>
      <c r="E183" s="32">
        <v>104</v>
      </c>
      <c r="F183" s="32">
        <v>237</v>
      </c>
      <c r="G183" s="32">
        <v>432</v>
      </c>
      <c r="H183" s="32">
        <v>700</v>
      </c>
      <c r="I183" s="32">
        <v>1037</v>
      </c>
      <c r="J183" s="32">
        <v>1419</v>
      </c>
      <c r="K183" s="32">
        <v>1781</v>
      </c>
      <c r="L183" s="32">
        <v>2119</v>
      </c>
      <c r="M183" s="32">
        <v>2443</v>
      </c>
      <c r="N183" s="32">
        <v>2768</v>
      </c>
      <c r="O183" s="32">
        <v>3091</v>
      </c>
      <c r="P183" s="32">
        <v>3437</v>
      </c>
      <c r="Q183" s="32">
        <v>3764</v>
      </c>
      <c r="R183" s="32">
        <v>4101</v>
      </c>
      <c r="S183" s="32">
        <v>4439</v>
      </c>
      <c r="T183" s="32">
        <v>4790</v>
      </c>
      <c r="U183" s="32">
        <v>5115</v>
      </c>
      <c r="V183" s="32">
        <v>5450</v>
      </c>
      <c r="W183" s="32">
        <v>5787</v>
      </c>
      <c r="X183" s="32">
        <v>6140</v>
      </c>
      <c r="Y183" s="32">
        <v>6461</v>
      </c>
      <c r="Z183" s="32">
        <v>6667</v>
      </c>
      <c r="AA183" s="32">
        <v>6747</v>
      </c>
      <c r="AB183" s="32">
        <v>6841</v>
      </c>
      <c r="AC183" s="32">
        <v>6899</v>
      </c>
      <c r="AD183" s="32">
        <v>6973</v>
      </c>
      <c r="AE183" s="32">
        <v>7041</v>
      </c>
      <c r="AF183" s="32">
        <v>7131</v>
      </c>
      <c r="AG183" s="32">
        <v>7170</v>
      </c>
      <c r="AH183" s="32">
        <v>7291</v>
      </c>
      <c r="AI183" s="34"/>
    </row>
    <row r="184" spans="1:35" ht="20" x14ac:dyDescent="0.4">
      <c r="A184" s="35"/>
      <c r="B184" s="14" t="s">
        <v>98</v>
      </c>
      <c r="C184" s="33">
        <v>1</v>
      </c>
      <c r="D184" s="33">
        <v>2</v>
      </c>
      <c r="E184" s="33">
        <v>6</v>
      </c>
      <c r="F184" s="33">
        <v>15</v>
      </c>
      <c r="G184" s="33">
        <v>28</v>
      </c>
      <c r="H184" s="33">
        <v>45</v>
      </c>
      <c r="I184" s="33">
        <v>67</v>
      </c>
      <c r="J184" s="33">
        <v>92</v>
      </c>
      <c r="K184" s="33">
        <v>126</v>
      </c>
      <c r="L184" s="33">
        <v>168</v>
      </c>
      <c r="M184" s="33">
        <v>209</v>
      </c>
      <c r="N184" s="33">
        <v>249</v>
      </c>
      <c r="O184" s="33">
        <v>289</v>
      </c>
      <c r="P184" s="33">
        <v>332</v>
      </c>
      <c r="Q184" s="33">
        <v>372</v>
      </c>
      <c r="R184" s="33">
        <v>414</v>
      </c>
      <c r="S184" s="33">
        <v>455</v>
      </c>
      <c r="T184" s="33">
        <v>498</v>
      </c>
      <c r="U184" s="33">
        <v>538</v>
      </c>
      <c r="V184" s="33">
        <v>580</v>
      </c>
      <c r="W184" s="33">
        <v>621</v>
      </c>
      <c r="X184" s="33">
        <v>664</v>
      </c>
      <c r="Y184" s="33">
        <v>704</v>
      </c>
      <c r="Z184" s="33">
        <v>731</v>
      </c>
      <c r="AA184" s="33">
        <v>744</v>
      </c>
      <c r="AB184" s="33">
        <v>758</v>
      </c>
      <c r="AC184" s="33">
        <v>769</v>
      </c>
      <c r="AD184" s="33">
        <v>781</v>
      </c>
      <c r="AE184" s="33">
        <v>794</v>
      </c>
      <c r="AF184" s="33">
        <v>810</v>
      </c>
      <c r="AG184" s="33">
        <v>820</v>
      </c>
      <c r="AH184" s="33">
        <v>833</v>
      </c>
      <c r="AI184" s="34"/>
    </row>
    <row r="185" spans="1:35" ht="20" x14ac:dyDescent="0.4">
      <c r="A185" s="35"/>
      <c r="B185" s="14" t="s">
        <v>99</v>
      </c>
      <c r="C185" s="32">
        <v>27</v>
      </c>
      <c r="D185" s="32">
        <v>47</v>
      </c>
      <c r="E185" s="32">
        <v>88</v>
      </c>
      <c r="F185" s="32">
        <v>166</v>
      </c>
      <c r="G185" s="32">
        <v>277</v>
      </c>
      <c r="H185" s="32">
        <v>431</v>
      </c>
      <c r="I185" s="32">
        <v>623</v>
      </c>
      <c r="J185" s="32">
        <v>841</v>
      </c>
      <c r="K185" s="32">
        <v>1088</v>
      </c>
      <c r="L185" s="32">
        <v>1359</v>
      </c>
      <c r="M185" s="32">
        <v>1620</v>
      </c>
      <c r="N185" s="32">
        <v>1881</v>
      </c>
      <c r="O185" s="32">
        <v>2141</v>
      </c>
      <c r="P185" s="32">
        <v>2417</v>
      </c>
      <c r="Q185" s="32">
        <v>2678</v>
      </c>
      <c r="R185" s="32">
        <v>2948</v>
      </c>
      <c r="S185" s="32">
        <v>3217</v>
      </c>
      <c r="T185" s="32">
        <v>3496</v>
      </c>
      <c r="U185" s="32">
        <v>3756</v>
      </c>
      <c r="V185" s="32">
        <v>4024</v>
      </c>
      <c r="W185" s="32">
        <v>4292</v>
      </c>
      <c r="X185" s="32">
        <v>4573</v>
      </c>
      <c r="Y185" s="32">
        <v>4830</v>
      </c>
      <c r="Z185" s="32">
        <v>4995</v>
      </c>
      <c r="AA185" s="32">
        <v>5060</v>
      </c>
      <c r="AB185" s="32">
        <v>5136</v>
      </c>
      <c r="AC185" s="32">
        <v>5186</v>
      </c>
      <c r="AD185" s="32">
        <v>5248</v>
      </c>
      <c r="AE185" s="32">
        <v>5307</v>
      </c>
      <c r="AF185" s="32">
        <v>5383</v>
      </c>
      <c r="AG185" s="32">
        <v>5422</v>
      </c>
      <c r="AH185" s="32">
        <v>5503</v>
      </c>
      <c r="AI185" s="34"/>
    </row>
    <row r="186" spans="1:35" ht="20" x14ac:dyDescent="0.4">
      <c r="A186" s="35"/>
      <c r="B186" s="14" t="s">
        <v>100</v>
      </c>
      <c r="C186" s="33">
        <v>0</v>
      </c>
      <c r="D186" s="33">
        <v>0</v>
      </c>
      <c r="E186" s="33">
        <v>0</v>
      </c>
      <c r="F186" s="33">
        <v>1</v>
      </c>
      <c r="G186" s="33">
        <v>2</v>
      </c>
      <c r="H186" s="33">
        <v>3</v>
      </c>
      <c r="I186" s="33">
        <v>4</v>
      </c>
      <c r="J186" s="33">
        <v>6</v>
      </c>
      <c r="K186" s="33">
        <v>10</v>
      </c>
      <c r="L186" s="33">
        <v>15</v>
      </c>
      <c r="M186" s="33">
        <v>20</v>
      </c>
      <c r="N186" s="33">
        <v>25</v>
      </c>
      <c r="O186" s="33">
        <v>31</v>
      </c>
      <c r="P186" s="33">
        <v>36</v>
      </c>
      <c r="Q186" s="33">
        <v>41</v>
      </c>
      <c r="R186" s="33">
        <v>46</v>
      </c>
      <c r="S186" s="33">
        <v>51</v>
      </c>
      <c r="T186" s="33">
        <v>57</v>
      </c>
      <c r="U186" s="33">
        <v>62</v>
      </c>
      <c r="V186" s="33">
        <v>67</v>
      </c>
      <c r="W186" s="33">
        <v>72</v>
      </c>
      <c r="X186" s="33">
        <v>78</v>
      </c>
      <c r="Y186" s="33">
        <v>83</v>
      </c>
      <c r="Z186" s="33">
        <v>86</v>
      </c>
      <c r="AA186" s="33">
        <v>87</v>
      </c>
      <c r="AB186" s="33">
        <v>88</v>
      </c>
      <c r="AC186" s="33">
        <v>89</v>
      </c>
      <c r="AD186" s="33">
        <v>91</v>
      </c>
      <c r="AE186" s="33">
        <v>92</v>
      </c>
      <c r="AF186" s="33">
        <v>94</v>
      </c>
      <c r="AG186" s="33">
        <v>94</v>
      </c>
      <c r="AH186" s="33">
        <v>96</v>
      </c>
      <c r="AI186" s="34"/>
    </row>
    <row r="187" spans="1:35" ht="20" x14ac:dyDescent="0.4">
      <c r="A187" s="35"/>
      <c r="B187" s="14" t="s">
        <v>101</v>
      </c>
      <c r="C187" s="32">
        <v>2</v>
      </c>
      <c r="D187" s="32">
        <v>2</v>
      </c>
      <c r="E187" s="32">
        <v>1</v>
      </c>
      <c r="F187" s="32">
        <v>2</v>
      </c>
      <c r="G187" s="32">
        <v>5</v>
      </c>
      <c r="H187" s="32">
        <v>9</v>
      </c>
      <c r="I187" s="32">
        <v>16</v>
      </c>
      <c r="J187" s="32">
        <v>58</v>
      </c>
      <c r="K187" s="32">
        <v>195</v>
      </c>
      <c r="L187" s="32">
        <v>390</v>
      </c>
      <c r="M187" s="32">
        <v>581</v>
      </c>
      <c r="N187" s="32">
        <v>772</v>
      </c>
      <c r="O187" s="32">
        <v>962</v>
      </c>
      <c r="P187" s="32">
        <v>1157</v>
      </c>
      <c r="Q187" s="32">
        <v>1346</v>
      </c>
      <c r="R187" s="32">
        <v>1539</v>
      </c>
      <c r="S187" s="32">
        <v>1731</v>
      </c>
      <c r="T187" s="32">
        <v>1929</v>
      </c>
      <c r="U187" s="32">
        <v>2116</v>
      </c>
      <c r="V187" s="32">
        <v>2308</v>
      </c>
      <c r="W187" s="32">
        <v>2501</v>
      </c>
      <c r="X187" s="32">
        <v>2700</v>
      </c>
      <c r="Y187" s="32">
        <v>2885</v>
      </c>
      <c r="Z187" s="32">
        <v>3011</v>
      </c>
      <c r="AA187" s="32">
        <v>3074</v>
      </c>
      <c r="AB187" s="32">
        <v>3145</v>
      </c>
      <c r="AC187" s="32">
        <v>3200</v>
      </c>
      <c r="AD187" s="32">
        <v>3264</v>
      </c>
      <c r="AE187" s="32">
        <v>3328</v>
      </c>
      <c r="AF187" s="32">
        <v>3402</v>
      </c>
      <c r="AG187" s="32">
        <v>3457</v>
      </c>
      <c r="AH187" s="32">
        <v>3524</v>
      </c>
      <c r="AI187" s="34"/>
    </row>
    <row r="188" spans="1:35" ht="20" x14ac:dyDescent="0.4">
      <c r="A188" s="35"/>
      <c r="B188" s="14" t="s">
        <v>102</v>
      </c>
      <c r="C188" s="33">
        <v>1</v>
      </c>
      <c r="D188" s="33">
        <v>1</v>
      </c>
      <c r="E188" s="33">
        <v>2</v>
      </c>
      <c r="F188" s="33">
        <v>4</v>
      </c>
      <c r="G188" s="33">
        <v>7</v>
      </c>
      <c r="H188" s="33">
        <v>11</v>
      </c>
      <c r="I188" s="33">
        <v>16</v>
      </c>
      <c r="J188" s="33">
        <v>22</v>
      </c>
      <c r="K188" s="33">
        <v>29</v>
      </c>
      <c r="L188" s="33">
        <v>40</v>
      </c>
      <c r="M188" s="33">
        <v>49</v>
      </c>
      <c r="N188" s="33">
        <v>59</v>
      </c>
      <c r="O188" s="33">
        <v>69</v>
      </c>
      <c r="P188" s="33">
        <v>79</v>
      </c>
      <c r="Q188" s="33">
        <v>89</v>
      </c>
      <c r="R188" s="33">
        <v>99</v>
      </c>
      <c r="S188" s="33">
        <v>109</v>
      </c>
      <c r="T188" s="33">
        <v>120</v>
      </c>
      <c r="U188" s="33">
        <v>129</v>
      </c>
      <c r="V188" s="33">
        <v>139</v>
      </c>
      <c r="W188" s="33">
        <v>150</v>
      </c>
      <c r="X188" s="33">
        <v>160</v>
      </c>
      <c r="Y188" s="33">
        <v>170</v>
      </c>
      <c r="Z188" s="33">
        <v>176</v>
      </c>
      <c r="AA188" s="33">
        <v>179</v>
      </c>
      <c r="AB188" s="33">
        <v>183</v>
      </c>
      <c r="AC188" s="33">
        <v>185</v>
      </c>
      <c r="AD188" s="33">
        <v>188</v>
      </c>
      <c r="AE188" s="33">
        <v>191</v>
      </c>
      <c r="AF188" s="33">
        <v>195</v>
      </c>
      <c r="AG188" s="33">
        <v>198</v>
      </c>
      <c r="AH188" s="33">
        <v>201</v>
      </c>
      <c r="AI188" s="34"/>
    </row>
    <row r="189" spans="1:35" ht="20" x14ac:dyDescent="0.4">
      <c r="A189" s="35"/>
      <c r="B189" s="14" t="s">
        <v>103</v>
      </c>
      <c r="C189" s="32">
        <v>19</v>
      </c>
      <c r="D189" s="32">
        <v>29</v>
      </c>
      <c r="E189" s="32">
        <v>44</v>
      </c>
      <c r="F189" s="32">
        <v>69</v>
      </c>
      <c r="G189" s="32">
        <v>104</v>
      </c>
      <c r="H189" s="32">
        <v>150</v>
      </c>
      <c r="I189" s="32">
        <v>208</v>
      </c>
      <c r="J189" s="32">
        <v>272</v>
      </c>
      <c r="K189" s="32">
        <v>349</v>
      </c>
      <c r="L189" s="32">
        <v>435</v>
      </c>
      <c r="M189" s="32">
        <v>518</v>
      </c>
      <c r="N189" s="32">
        <v>601</v>
      </c>
      <c r="O189" s="32">
        <v>683</v>
      </c>
      <c r="P189" s="32">
        <v>771</v>
      </c>
      <c r="Q189" s="32">
        <v>854</v>
      </c>
      <c r="R189" s="32">
        <v>940</v>
      </c>
      <c r="S189" s="32">
        <v>1025</v>
      </c>
      <c r="T189" s="32">
        <v>1114</v>
      </c>
      <c r="U189" s="32">
        <v>1197</v>
      </c>
      <c r="V189" s="32">
        <v>1282</v>
      </c>
      <c r="W189" s="32">
        <v>1367</v>
      </c>
      <c r="X189" s="32">
        <v>1457</v>
      </c>
      <c r="Y189" s="32">
        <v>1538</v>
      </c>
      <c r="Z189" s="32">
        <v>1591</v>
      </c>
      <c r="AA189" s="32">
        <v>1613</v>
      </c>
      <c r="AB189" s="32">
        <v>1637</v>
      </c>
      <c r="AC189" s="32">
        <v>1654</v>
      </c>
      <c r="AD189" s="32">
        <v>1675</v>
      </c>
      <c r="AE189" s="32">
        <v>1694</v>
      </c>
      <c r="AF189" s="32">
        <v>1720</v>
      </c>
      <c r="AG189" s="32">
        <v>1733</v>
      </c>
      <c r="AH189" s="32">
        <v>1758</v>
      </c>
      <c r="AI189" s="34"/>
    </row>
    <row r="190" spans="1:35" ht="20" x14ac:dyDescent="0.4">
      <c r="A190" s="35"/>
      <c r="B190" s="34"/>
      <c r="C190" s="34"/>
      <c r="D190" s="34"/>
      <c r="E190" s="34"/>
      <c r="F190" s="34"/>
      <c r="G190" s="34"/>
      <c r="H190" s="34"/>
      <c r="I190" s="34"/>
      <c r="J190" s="34"/>
      <c r="K190" s="34"/>
      <c r="L190" s="34"/>
      <c r="M190" s="34"/>
      <c r="N190" s="34"/>
      <c r="O190" s="34"/>
      <c r="P190" s="34"/>
      <c r="Q190" s="34"/>
      <c r="R190" s="34"/>
      <c r="S190" s="34"/>
      <c r="T190" s="34"/>
      <c r="U190" s="34"/>
      <c r="V190" s="34"/>
      <c r="W190" s="34"/>
      <c r="X190" s="34"/>
      <c r="Y190" s="34"/>
      <c r="Z190" s="34"/>
      <c r="AA190" s="34"/>
      <c r="AB190" s="34"/>
      <c r="AC190" s="34"/>
      <c r="AD190" s="34"/>
      <c r="AE190" s="34"/>
      <c r="AF190" s="34"/>
      <c r="AG190" s="34"/>
      <c r="AH190" s="34"/>
      <c r="AI190" s="34"/>
    </row>
    <row r="191" spans="1:35" ht="14" x14ac:dyDescent="0.3">
      <c r="A191" s="36"/>
      <c r="B191" s="30"/>
    </row>
    <row r="197" spans="1:4" ht="14" x14ac:dyDescent="0.3">
      <c r="A197" s="36"/>
      <c r="B197" s="30"/>
      <c r="D197" s="30"/>
    </row>
    <row r="207" spans="1:4" ht="14" x14ac:dyDescent="0.3">
      <c r="A207" s="36"/>
      <c r="B207" s="30"/>
      <c r="D207" s="30"/>
    </row>
    <row r="217" spans="1:4" ht="14" x14ac:dyDescent="0.3">
      <c r="A217" s="36"/>
      <c r="B217" s="30"/>
      <c r="D217" s="30"/>
    </row>
    <row r="227" spans="1:4" ht="14" x14ac:dyDescent="0.3">
      <c r="A227" s="36"/>
      <c r="B227" s="30"/>
      <c r="D227" s="30"/>
    </row>
    <row r="237" spans="1:4" ht="14" x14ac:dyDescent="0.3">
      <c r="A237" s="36"/>
      <c r="B237" s="30"/>
      <c r="D237" s="30"/>
    </row>
    <row r="241" ht="14" x14ac:dyDescent="0.3"/>
  </sheetData>
  <hyperlinks>
    <hyperlink ref="V2" r:id="rId1" xr:uid="{391AB2BB-49B8-427C-B674-EB276EC9B284}"/>
  </hyperlinks>
  <pageMargins left="0.7" right="0.7" top="0.75" bottom="0.75" header="0.3" footer="0.3"/>
  <headerFooter>
    <oddFooter>&amp;L_x000D_&amp;1#&amp;"Calibri"&amp;8&amp;K000000 For Official use only</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C80D73-049F-4024-B872-9DDE6B94EB54}">
  <sheetPr>
    <tabColor theme="5" tint="0.749992370372631"/>
  </sheetPr>
  <dimension ref="A1:AY247"/>
  <sheetViews>
    <sheetView zoomScale="85" zoomScaleNormal="85" workbookViewId="0"/>
  </sheetViews>
  <sheetFormatPr defaultColWidth="9" defaultRowHeight="14" x14ac:dyDescent="0.3"/>
  <cols>
    <col min="1" max="1" width="3.25" style="48" customWidth="1"/>
    <col min="2" max="2" width="71.5" style="48" customWidth="1"/>
    <col min="3" max="16384" width="9" style="48"/>
  </cols>
  <sheetData>
    <row r="1" spans="1:51" x14ac:dyDescent="0.3">
      <c r="A1" s="47"/>
      <c r="B1" s="47"/>
      <c r="C1" s="47"/>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c r="AK1" s="47"/>
      <c r="AL1" s="47"/>
      <c r="AM1" s="47"/>
      <c r="AN1" s="47"/>
      <c r="AO1" s="47"/>
      <c r="AP1" s="47"/>
      <c r="AQ1" s="47"/>
      <c r="AR1" s="47"/>
      <c r="AS1" s="47"/>
      <c r="AT1" s="47"/>
      <c r="AU1" s="47"/>
      <c r="AV1" s="47"/>
      <c r="AW1" s="47"/>
      <c r="AX1" s="47"/>
      <c r="AY1" s="47"/>
    </row>
    <row r="2" spans="1:51" ht="19.5" thickBot="1" x14ac:dyDescent="0.45">
      <c r="A2" s="47"/>
      <c r="B2" s="5" t="s">
        <v>134</v>
      </c>
      <c r="C2" s="6"/>
      <c r="D2" s="6"/>
      <c r="E2" s="6"/>
      <c r="F2" s="6"/>
      <c r="G2" s="6"/>
      <c r="H2" s="6"/>
      <c r="I2" s="6"/>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row>
    <row r="3" spans="1:51" ht="14.5" thickTop="1" x14ac:dyDescent="0.3">
      <c r="A3" s="47"/>
      <c r="B3" s="9" t="s">
        <v>135</v>
      </c>
      <c r="C3" s="3"/>
      <c r="D3" s="3"/>
      <c r="E3" s="3"/>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row>
    <row r="4" spans="1:51" x14ac:dyDescent="0.3">
      <c r="A4" s="47"/>
      <c r="B4" s="9" t="s">
        <v>136</v>
      </c>
      <c r="C4" s="3"/>
      <c r="D4" s="3"/>
      <c r="E4" s="3"/>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row>
    <row r="5" spans="1:51" x14ac:dyDescent="0.3">
      <c r="A5" s="47"/>
      <c r="B5" s="9" t="s">
        <v>137</v>
      </c>
      <c r="C5" s="3"/>
      <c r="D5" s="3"/>
      <c r="E5" s="3"/>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row>
    <row r="6" spans="1:51" x14ac:dyDescent="0.3">
      <c r="A6" s="47"/>
      <c r="B6" s="3"/>
      <c r="C6" s="3"/>
      <c r="D6" s="3"/>
      <c r="E6" s="3"/>
      <c r="F6" s="3"/>
      <c r="G6" s="3"/>
      <c r="H6" s="3"/>
      <c r="I6" s="3"/>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row>
    <row r="7" spans="1:51" ht="14.5" thickBot="1" x14ac:dyDescent="0.35">
      <c r="A7" s="47"/>
      <c r="B7" s="11" t="s">
        <v>138</v>
      </c>
      <c r="C7" s="3"/>
      <c r="D7" s="3"/>
      <c r="E7" s="3"/>
      <c r="F7" s="3"/>
      <c r="G7" s="3"/>
      <c r="H7" s="3"/>
      <c r="I7" s="3"/>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row>
    <row r="8" spans="1:51" ht="14.5" thickBot="1" x14ac:dyDescent="0.35">
      <c r="A8" s="47"/>
      <c r="B8" s="13"/>
      <c r="C8" s="20">
        <v>0</v>
      </c>
      <c r="D8" s="20">
        <v>2.0833333333333332E-2</v>
      </c>
      <c r="E8" s="20">
        <v>4.1666666666666699E-2</v>
      </c>
      <c r="F8" s="20">
        <v>6.25E-2</v>
      </c>
      <c r="G8" s="20">
        <v>8.3333333333333301E-2</v>
      </c>
      <c r="H8" s="20">
        <v>0.104166666666667</v>
      </c>
      <c r="I8" s="20">
        <v>0.125</v>
      </c>
      <c r="J8" s="20">
        <v>0.14583333333333301</v>
      </c>
      <c r="K8" s="20">
        <v>0.16666666666666699</v>
      </c>
      <c r="L8" s="20">
        <v>0.1875</v>
      </c>
      <c r="M8" s="20">
        <v>0.20833333333333301</v>
      </c>
      <c r="N8" s="20">
        <v>0.22916666666666666</v>
      </c>
      <c r="O8" s="20">
        <v>0.25</v>
      </c>
      <c r="P8" s="20">
        <v>0.27083333333333298</v>
      </c>
      <c r="Q8" s="20">
        <v>0.29166666666666702</v>
      </c>
      <c r="R8" s="20">
        <v>0.3125</v>
      </c>
      <c r="S8" s="20">
        <v>0.33333333333333298</v>
      </c>
      <c r="T8" s="20">
        <v>0.35416666666666702</v>
      </c>
      <c r="U8" s="20">
        <v>0.375</v>
      </c>
      <c r="V8" s="20">
        <v>0.39583333333333298</v>
      </c>
      <c r="W8" s="20">
        <v>0.41666666666666702</v>
      </c>
      <c r="X8" s="20">
        <v>0.4375</v>
      </c>
      <c r="Y8" s="20">
        <v>0.45833333333333298</v>
      </c>
      <c r="Z8" s="20">
        <v>0.47916666666666702</v>
      </c>
      <c r="AA8" s="20">
        <v>0.5</v>
      </c>
      <c r="AB8" s="20">
        <v>0.52083333333333304</v>
      </c>
      <c r="AC8" s="20">
        <v>0.54166666666666696</v>
      </c>
      <c r="AD8" s="20">
        <v>0.5625</v>
      </c>
      <c r="AE8" s="20">
        <v>0.58333333333333304</v>
      </c>
      <c r="AF8" s="20">
        <v>0.60416666666666696</v>
      </c>
      <c r="AG8" s="20">
        <v>0.625</v>
      </c>
      <c r="AH8" s="20">
        <v>0.64583333333333304</v>
      </c>
      <c r="AI8" s="20">
        <v>0.66666666666666696</v>
      </c>
      <c r="AJ8" s="20">
        <v>0.6875</v>
      </c>
      <c r="AK8" s="20">
        <v>0.70833333333333304</v>
      </c>
      <c r="AL8" s="20">
        <v>0.72916666666666696</v>
      </c>
      <c r="AM8" s="20">
        <v>0.75</v>
      </c>
      <c r="AN8" s="20">
        <v>0.77083333333333304</v>
      </c>
      <c r="AO8" s="20">
        <v>0.79166666666666696</v>
      </c>
      <c r="AP8" s="20">
        <v>0.8125</v>
      </c>
      <c r="AQ8" s="20">
        <v>0.83333333333333304</v>
      </c>
      <c r="AR8" s="20">
        <v>0.85416666666666696</v>
      </c>
      <c r="AS8" s="20">
        <v>0.875</v>
      </c>
      <c r="AT8" s="20">
        <v>0.89583333333333304</v>
      </c>
      <c r="AU8" s="20">
        <v>0.91666666666666696</v>
      </c>
      <c r="AV8" s="20">
        <v>0.9375</v>
      </c>
      <c r="AW8" s="20">
        <v>0.95833333333333304</v>
      </c>
      <c r="AX8" s="20">
        <v>0.97916666666666696</v>
      </c>
      <c r="AY8" s="3"/>
    </row>
    <row r="9" spans="1:51" ht="14.5" thickBot="1" x14ac:dyDescent="0.35">
      <c r="A9" s="47"/>
      <c r="B9" s="14" t="s">
        <v>139</v>
      </c>
      <c r="C9" s="21">
        <v>19.708864949999999</v>
      </c>
      <c r="D9" s="22">
        <v>21.783482320000001</v>
      </c>
      <c r="E9" s="22">
        <v>23.858099679999999</v>
      </c>
      <c r="F9" s="22">
        <v>25.310331829999999</v>
      </c>
      <c r="G9" s="22">
        <v>26.76256399</v>
      </c>
      <c r="H9" s="22">
        <v>27.13599511</v>
      </c>
      <c r="I9" s="22">
        <v>27.50942624</v>
      </c>
      <c r="J9" s="22">
        <v>27.32271068</v>
      </c>
      <c r="K9" s="22">
        <v>27.13599511</v>
      </c>
      <c r="L9" s="22">
        <v>27.011518070000001</v>
      </c>
      <c r="M9" s="22">
        <v>26.887041029999999</v>
      </c>
      <c r="N9" s="22">
        <v>26.76256399</v>
      </c>
      <c r="O9" s="22">
        <v>26.638086950000002</v>
      </c>
      <c r="P9" s="22">
        <v>24.438992540000001</v>
      </c>
      <c r="Q9" s="22">
        <v>22.239898140000001</v>
      </c>
      <c r="R9" s="22">
        <v>19.87483434</v>
      </c>
      <c r="S9" s="22">
        <v>17.509770549999999</v>
      </c>
      <c r="T9" s="22">
        <v>14.66754476</v>
      </c>
      <c r="U9" s="22">
        <v>11.82531897</v>
      </c>
      <c r="V9" s="22">
        <v>10.58054855</v>
      </c>
      <c r="W9" s="22">
        <v>9.3357781400000004</v>
      </c>
      <c r="X9" s="22">
        <v>8.0391422800000001</v>
      </c>
      <c r="Y9" s="22">
        <v>6.7425064299999997</v>
      </c>
      <c r="Z9" s="22">
        <v>5.9126594900000002</v>
      </c>
      <c r="AA9" s="22">
        <v>5.0828125399999999</v>
      </c>
      <c r="AB9" s="22">
        <v>5.39400514</v>
      </c>
      <c r="AC9" s="22">
        <v>5.70519775</v>
      </c>
      <c r="AD9" s="22">
        <v>6.2238520900000003</v>
      </c>
      <c r="AE9" s="22">
        <v>6.7425064299999997</v>
      </c>
      <c r="AF9" s="22">
        <v>7.2092953399999997</v>
      </c>
      <c r="AG9" s="22">
        <v>7.6760842399999998</v>
      </c>
      <c r="AH9" s="22">
        <v>7.3648916399999997</v>
      </c>
      <c r="AI9" s="22">
        <v>7.0536990399999997</v>
      </c>
      <c r="AJ9" s="22">
        <v>6.5350446900000003</v>
      </c>
      <c r="AK9" s="22">
        <v>6.01639035</v>
      </c>
      <c r="AL9" s="22">
        <v>5.3421397099999997</v>
      </c>
      <c r="AM9" s="22">
        <v>4.6678890700000002</v>
      </c>
      <c r="AN9" s="22">
        <v>4.4085618999999996</v>
      </c>
      <c r="AO9" s="22">
        <v>4.1492347299999999</v>
      </c>
      <c r="AP9" s="22">
        <v>4.9272162399999999</v>
      </c>
      <c r="AQ9" s="22">
        <v>5.70519775</v>
      </c>
      <c r="AR9" s="22">
        <v>7.26116077</v>
      </c>
      <c r="AS9" s="22">
        <v>8.8171237900000001</v>
      </c>
      <c r="AT9" s="22">
        <v>10.63241399</v>
      </c>
      <c r="AU9" s="22">
        <v>12.447704180000001</v>
      </c>
      <c r="AV9" s="22">
        <v>14.003667200000001</v>
      </c>
      <c r="AW9" s="22">
        <v>15.55963023</v>
      </c>
      <c r="AX9" s="22">
        <v>17.634247590000001</v>
      </c>
      <c r="AY9" s="23"/>
    </row>
    <row r="10" spans="1:51" ht="14.5" thickBot="1" x14ac:dyDescent="0.35">
      <c r="A10" s="47"/>
      <c r="B10" s="14" t="s">
        <v>140</v>
      </c>
      <c r="C10" s="25">
        <v>13.00785087</v>
      </c>
      <c r="D10" s="26">
        <v>14.377098330000001</v>
      </c>
      <c r="E10" s="26">
        <v>15.746345789999999</v>
      </c>
      <c r="F10" s="26">
        <v>16.704819010000001</v>
      </c>
      <c r="G10" s="26">
        <v>17.66329223</v>
      </c>
      <c r="H10" s="26">
        <v>17.909756770000001</v>
      </c>
      <c r="I10" s="26">
        <v>18.15622132</v>
      </c>
      <c r="J10" s="26">
        <v>16.717540679999999</v>
      </c>
      <c r="K10" s="26">
        <v>15.27886005</v>
      </c>
      <c r="L10" s="26">
        <v>10.69520204</v>
      </c>
      <c r="M10" s="26">
        <v>6.1115440200000002</v>
      </c>
      <c r="N10" s="26">
        <v>4.2348002100000004</v>
      </c>
      <c r="O10" s="26">
        <v>2.3580563899999998</v>
      </c>
      <c r="P10" s="26">
        <v>5.8215641199999997</v>
      </c>
      <c r="Q10" s="26">
        <v>9.2850718600000004</v>
      </c>
      <c r="R10" s="26">
        <v>11.48999764</v>
      </c>
      <c r="S10" s="26">
        <v>13.69492342</v>
      </c>
      <c r="T10" s="26">
        <v>16.955492979999999</v>
      </c>
      <c r="U10" s="26">
        <v>20.216062539999999</v>
      </c>
      <c r="V10" s="26">
        <v>23.810730209999999</v>
      </c>
      <c r="W10" s="26">
        <v>27.405397879999999</v>
      </c>
      <c r="X10" s="26">
        <v>29.366626289999999</v>
      </c>
      <c r="Y10" s="26">
        <v>31.3278547</v>
      </c>
      <c r="Z10" s="26">
        <v>30.678585349999999</v>
      </c>
      <c r="AA10" s="26">
        <v>30.029316009999999</v>
      </c>
      <c r="AB10" s="26">
        <v>27.55764302</v>
      </c>
      <c r="AC10" s="26">
        <v>25.085970029999999</v>
      </c>
      <c r="AD10" s="26">
        <v>22.415122100000001</v>
      </c>
      <c r="AE10" s="26">
        <v>19.744274170000001</v>
      </c>
      <c r="AF10" s="26">
        <v>17.343161899999998</v>
      </c>
      <c r="AG10" s="26">
        <v>14.94204964</v>
      </c>
      <c r="AH10" s="26">
        <v>11.569265469999999</v>
      </c>
      <c r="AI10" s="26">
        <v>8.1964813000000003</v>
      </c>
      <c r="AJ10" s="26">
        <v>5.8849304199999999</v>
      </c>
      <c r="AK10" s="26">
        <v>3.5733795399999999</v>
      </c>
      <c r="AL10" s="26">
        <v>3.3078129600000001</v>
      </c>
      <c r="AM10" s="26">
        <v>3.0422463799999999</v>
      </c>
      <c r="AN10" s="26">
        <v>3.0228952100000002</v>
      </c>
      <c r="AO10" s="26">
        <v>3.0035440499999999</v>
      </c>
      <c r="AP10" s="26">
        <v>4.4182266200000004</v>
      </c>
      <c r="AQ10" s="26">
        <v>5.8329091799999997</v>
      </c>
      <c r="AR10" s="26">
        <v>7.31031239</v>
      </c>
      <c r="AS10" s="26">
        <v>8.7877156000000003</v>
      </c>
      <c r="AT10" s="26">
        <v>10.19769412</v>
      </c>
      <c r="AU10" s="26">
        <v>11.607672640000001</v>
      </c>
      <c r="AV10" s="26">
        <v>11.643737010000001</v>
      </c>
      <c r="AW10" s="26">
        <v>11.679801380000001</v>
      </c>
      <c r="AX10" s="26">
        <v>12.343826119999999</v>
      </c>
      <c r="AY10" s="23"/>
    </row>
    <row r="11" spans="1:51" ht="14.5" thickBot="1" x14ac:dyDescent="0.35">
      <c r="A11" s="47"/>
      <c r="B11" s="14" t="s">
        <v>141</v>
      </c>
      <c r="C11" s="27">
        <v>5.0907179200000003</v>
      </c>
      <c r="D11" s="28">
        <v>4.9952744600000001</v>
      </c>
      <c r="E11" s="28">
        <v>4.8998310099999998</v>
      </c>
      <c r="F11" s="28">
        <v>4.86875663</v>
      </c>
      <c r="G11" s="28">
        <v>4.8376822600000002</v>
      </c>
      <c r="H11" s="28">
        <v>4.8849030100000004</v>
      </c>
      <c r="I11" s="28">
        <v>4.9321237599999996</v>
      </c>
      <c r="J11" s="28">
        <v>5.0523403699999996</v>
      </c>
      <c r="K11" s="28">
        <v>5.1725569900000004</v>
      </c>
      <c r="L11" s="28">
        <v>5.7261113100000003</v>
      </c>
      <c r="M11" s="28">
        <v>6.2796656300000002</v>
      </c>
      <c r="N11" s="28">
        <v>8.15072844</v>
      </c>
      <c r="O11" s="28">
        <v>10.02179125</v>
      </c>
      <c r="P11" s="28">
        <v>12.067558679999999</v>
      </c>
      <c r="Q11" s="28">
        <v>14.11332612</v>
      </c>
      <c r="R11" s="28">
        <v>16.594796250000002</v>
      </c>
      <c r="S11" s="28">
        <v>19.07626638</v>
      </c>
      <c r="T11" s="28">
        <v>20.742438679999999</v>
      </c>
      <c r="U11" s="28">
        <v>22.408610970000002</v>
      </c>
      <c r="V11" s="28">
        <v>22.89206179</v>
      </c>
      <c r="W11" s="28">
        <v>23.375512610000001</v>
      </c>
      <c r="X11" s="28">
        <v>23.696792680000001</v>
      </c>
      <c r="Y11" s="28">
        <v>24.018072750000002</v>
      </c>
      <c r="Z11" s="28">
        <v>24.167280810000001</v>
      </c>
      <c r="AA11" s="28">
        <v>24.316488870000001</v>
      </c>
      <c r="AB11" s="28">
        <v>24.18695765</v>
      </c>
      <c r="AC11" s="28">
        <v>24.05742643</v>
      </c>
      <c r="AD11" s="28">
        <v>23.799343390000001</v>
      </c>
      <c r="AE11" s="28">
        <v>23.541260350000002</v>
      </c>
      <c r="AF11" s="28">
        <v>23.208103349999998</v>
      </c>
      <c r="AG11" s="28">
        <v>22.874946340000001</v>
      </c>
      <c r="AH11" s="28">
        <v>22.280693540000001</v>
      </c>
      <c r="AI11" s="28">
        <v>21.686440739999998</v>
      </c>
      <c r="AJ11" s="28">
        <v>20.197912290000001</v>
      </c>
      <c r="AK11" s="28">
        <v>18.70938383</v>
      </c>
      <c r="AL11" s="28">
        <v>16.352806600000001</v>
      </c>
      <c r="AM11" s="28">
        <v>13.996229359999999</v>
      </c>
      <c r="AN11" s="28">
        <v>13.095636000000001</v>
      </c>
      <c r="AO11" s="28">
        <v>12.19504263</v>
      </c>
      <c r="AP11" s="28">
        <v>11.526179340000001</v>
      </c>
      <c r="AQ11" s="28">
        <v>10.85731606</v>
      </c>
      <c r="AR11" s="28">
        <v>9.3021083999999998</v>
      </c>
      <c r="AS11" s="28">
        <v>7.7469007300000001</v>
      </c>
      <c r="AT11" s="28">
        <v>6.9906510600000002</v>
      </c>
      <c r="AU11" s="28">
        <v>6.2344013800000004</v>
      </c>
      <c r="AV11" s="28">
        <v>5.7846133499999999</v>
      </c>
      <c r="AW11" s="28">
        <v>5.3348253100000003</v>
      </c>
      <c r="AX11" s="28">
        <v>5.2127716199999998</v>
      </c>
      <c r="AY11" s="23"/>
    </row>
    <row r="12" spans="1:51" ht="14.5" thickBot="1" x14ac:dyDescent="0.35">
      <c r="A12" s="47"/>
      <c r="B12" s="14" t="s">
        <v>142</v>
      </c>
      <c r="C12" s="25">
        <v>3.3472097399999998</v>
      </c>
      <c r="D12" s="26">
        <v>3.6995476100000002</v>
      </c>
      <c r="E12" s="26">
        <v>4.0518854800000002</v>
      </c>
      <c r="F12" s="26">
        <v>4.2985219800000003</v>
      </c>
      <c r="G12" s="26">
        <v>4.5451584900000004</v>
      </c>
      <c r="H12" s="26">
        <v>4.6085793099999997</v>
      </c>
      <c r="I12" s="26">
        <v>4.6720001199999999</v>
      </c>
      <c r="J12" s="26">
        <v>4.6402897100000002</v>
      </c>
      <c r="K12" s="26">
        <v>4.6085793099999997</v>
      </c>
      <c r="L12" s="26">
        <v>4.5874390299999996</v>
      </c>
      <c r="M12" s="26">
        <v>4.5662987599999996</v>
      </c>
      <c r="N12" s="26">
        <v>4.5451584900000004</v>
      </c>
      <c r="O12" s="26">
        <v>4.5240182200000003</v>
      </c>
      <c r="P12" s="26">
        <v>4.1505400799999999</v>
      </c>
      <c r="Q12" s="26">
        <v>3.7770619399999998</v>
      </c>
      <c r="R12" s="26">
        <v>3.37539677</v>
      </c>
      <c r="S12" s="26">
        <v>2.9737315999999998</v>
      </c>
      <c r="T12" s="26">
        <v>2.4910287200000001</v>
      </c>
      <c r="U12" s="26">
        <v>2.0083258399999999</v>
      </c>
      <c r="V12" s="26">
        <v>1.79692312</v>
      </c>
      <c r="W12" s="26">
        <v>1.5855204000000001</v>
      </c>
      <c r="X12" s="26">
        <v>1.36530924</v>
      </c>
      <c r="Y12" s="26">
        <v>1.14509807</v>
      </c>
      <c r="Z12" s="26">
        <v>1.00416292</v>
      </c>
      <c r="AA12" s="26">
        <v>0.86322778</v>
      </c>
      <c r="AB12" s="26">
        <v>0.91607846000000004</v>
      </c>
      <c r="AC12" s="26">
        <v>0.96892913999999997</v>
      </c>
      <c r="AD12" s="26">
        <v>1.0570136000000001</v>
      </c>
      <c r="AE12" s="26">
        <v>1.14509807</v>
      </c>
      <c r="AF12" s="26">
        <v>1.22437409</v>
      </c>
      <c r="AG12" s="26">
        <v>1.30365011</v>
      </c>
      <c r="AH12" s="26">
        <v>1.25079943</v>
      </c>
      <c r="AI12" s="26">
        <v>1.1979487499999999</v>
      </c>
      <c r="AJ12" s="26">
        <v>1.10986428</v>
      </c>
      <c r="AK12" s="26">
        <v>1.0217798199999999</v>
      </c>
      <c r="AL12" s="26">
        <v>0.90727000999999996</v>
      </c>
      <c r="AM12" s="26">
        <v>0.79276020000000003</v>
      </c>
      <c r="AN12" s="26">
        <v>0.74871796999999995</v>
      </c>
      <c r="AO12" s="26">
        <v>0.70467572999999994</v>
      </c>
      <c r="AP12" s="26">
        <v>0.83680244000000004</v>
      </c>
      <c r="AQ12" s="26">
        <v>0.96892913999999997</v>
      </c>
      <c r="AR12" s="26">
        <v>1.23318254</v>
      </c>
      <c r="AS12" s="26">
        <v>1.4974359399999999</v>
      </c>
      <c r="AT12" s="26">
        <v>1.8057315700000001</v>
      </c>
      <c r="AU12" s="26">
        <v>2.1140272000000002</v>
      </c>
      <c r="AV12" s="26">
        <v>2.3782806000000001</v>
      </c>
      <c r="AW12" s="26">
        <v>2.6425340099999999</v>
      </c>
      <c r="AX12" s="26">
        <v>2.9948718699999999</v>
      </c>
      <c r="AY12" s="23"/>
    </row>
    <row r="13" spans="1:51" ht="14.5" thickBot="1" x14ac:dyDescent="0.35">
      <c r="A13" s="47"/>
      <c r="B13" s="14" t="s">
        <v>143</v>
      </c>
      <c r="C13" s="27">
        <v>2.20915843</v>
      </c>
      <c r="D13" s="28">
        <v>2.4417014199999998</v>
      </c>
      <c r="E13" s="28">
        <v>2.67424441</v>
      </c>
      <c r="F13" s="28">
        <v>2.83702451</v>
      </c>
      <c r="G13" s="28">
        <v>2.9998046</v>
      </c>
      <c r="H13" s="28">
        <v>3.0416623399999998</v>
      </c>
      <c r="I13" s="28">
        <v>3.08352008</v>
      </c>
      <c r="J13" s="28">
        <v>2.8391850600000001</v>
      </c>
      <c r="K13" s="28">
        <v>2.5948500499999998</v>
      </c>
      <c r="L13" s="28">
        <v>1.81639503</v>
      </c>
      <c r="M13" s="28">
        <v>1.03794002</v>
      </c>
      <c r="N13" s="28">
        <v>0.71920755000000003</v>
      </c>
      <c r="O13" s="28">
        <v>0.40047507999999998</v>
      </c>
      <c r="P13" s="28">
        <v>0.98869194999999999</v>
      </c>
      <c r="Q13" s="28">
        <v>1.5769088200000001</v>
      </c>
      <c r="R13" s="28">
        <v>1.95137732</v>
      </c>
      <c r="S13" s="28">
        <v>2.3258458200000001</v>
      </c>
      <c r="T13" s="28">
        <v>2.8795971499999999</v>
      </c>
      <c r="U13" s="28">
        <v>3.4333484799999998</v>
      </c>
      <c r="V13" s="28">
        <v>4.0438405900000003</v>
      </c>
      <c r="W13" s="28">
        <v>4.6543327000000003</v>
      </c>
      <c r="X13" s="28">
        <v>4.9874134200000002</v>
      </c>
      <c r="Y13" s="28">
        <v>5.3204941400000001</v>
      </c>
      <c r="Z13" s="28">
        <v>5.2102269699999999</v>
      </c>
      <c r="AA13" s="28">
        <v>5.0999597999999997</v>
      </c>
      <c r="AB13" s="28">
        <v>4.68018891</v>
      </c>
      <c r="AC13" s="28">
        <v>4.2604180100000004</v>
      </c>
      <c r="AD13" s="28">
        <v>3.8068206999999998</v>
      </c>
      <c r="AE13" s="28">
        <v>3.3532233800000002</v>
      </c>
      <c r="AF13" s="28">
        <v>2.9454359999999999</v>
      </c>
      <c r="AG13" s="28">
        <v>2.5376486300000001</v>
      </c>
      <c r="AH13" s="28">
        <v>1.96483959</v>
      </c>
      <c r="AI13" s="28">
        <v>1.3920305500000001</v>
      </c>
      <c r="AJ13" s="28">
        <v>0.99945362000000004</v>
      </c>
      <c r="AK13" s="28">
        <v>0.60687669</v>
      </c>
      <c r="AL13" s="28">
        <v>0.56177480000000002</v>
      </c>
      <c r="AM13" s="28">
        <v>0.51667291000000004</v>
      </c>
      <c r="AN13" s="28">
        <v>0.51338645000000005</v>
      </c>
      <c r="AO13" s="28">
        <v>0.51009998999999995</v>
      </c>
      <c r="AP13" s="28">
        <v>0.75035934999999998</v>
      </c>
      <c r="AQ13" s="28">
        <v>0.99061871000000001</v>
      </c>
      <c r="AR13" s="28">
        <v>1.2415300899999999</v>
      </c>
      <c r="AS13" s="28">
        <v>1.49244146</v>
      </c>
      <c r="AT13" s="28">
        <v>1.7319019200000001</v>
      </c>
      <c r="AU13" s="28">
        <v>1.97136238</v>
      </c>
      <c r="AV13" s="28">
        <v>1.97748729</v>
      </c>
      <c r="AW13" s="28">
        <v>1.9836122</v>
      </c>
      <c r="AX13" s="28">
        <v>2.0963853100000001</v>
      </c>
      <c r="AY13" s="23"/>
    </row>
    <row r="14" spans="1:51" ht="14.5" thickBot="1" x14ac:dyDescent="0.35">
      <c r="A14" s="47"/>
      <c r="B14" s="14" t="s">
        <v>144</v>
      </c>
      <c r="C14" s="25">
        <v>0.86457037000000003</v>
      </c>
      <c r="D14" s="26">
        <v>0.84836095</v>
      </c>
      <c r="E14" s="26">
        <v>0.83215152999999997</v>
      </c>
      <c r="F14" s="26">
        <v>0.82687407999999996</v>
      </c>
      <c r="G14" s="26">
        <v>0.82159663999999999</v>
      </c>
      <c r="H14" s="26">
        <v>0.82961627000000004</v>
      </c>
      <c r="I14" s="26">
        <v>0.83763589000000005</v>
      </c>
      <c r="J14" s="26">
        <v>0.85805260000000005</v>
      </c>
      <c r="K14" s="26">
        <v>0.87846932</v>
      </c>
      <c r="L14" s="26">
        <v>0.97248093999999996</v>
      </c>
      <c r="M14" s="26">
        <v>1.0664925700000001</v>
      </c>
      <c r="N14" s="26">
        <v>1.3842602100000001</v>
      </c>
      <c r="O14" s="26">
        <v>1.7020278600000001</v>
      </c>
      <c r="P14" s="26">
        <v>2.0494660699999998</v>
      </c>
      <c r="Q14" s="26">
        <v>2.3969042699999998</v>
      </c>
      <c r="R14" s="26">
        <v>2.8183390500000001</v>
      </c>
      <c r="S14" s="26">
        <v>3.2397738199999999</v>
      </c>
      <c r="T14" s="26">
        <v>3.5227443599999999</v>
      </c>
      <c r="U14" s="26">
        <v>3.8057148999999999</v>
      </c>
      <c r="V14" s="26">
        <v>3.8878206500000001</v>
      </c>
      <c r="W14" s="26">
        <v>3.9699264099999998</v>
      </c>
      <c r="X14" s="26">
        <v>4.0244902700000003</v>
      </c>
      <c r="Y14" s="26">
        <v>4.0790541300000003</v>
      </c>
      <c r="Z14" s="26">
        <v>4.1043945400000004</v>
      </c>
      <c r="AA14" s="26">
        <v>4.1297349499999996</v>
      </c>
      <c r="AB14" s="26">
        <v>4.1077363099999999</v>
      </c>
      <c r="AC14" s="26">
        <v>4.0857376800000003</v>
      </c>
      <c r="AD14" s="26">
        <v>4.0419067399999999</v>
      </c>
      <c r="AE14" s="26">
        <v>3.9980758000000001</v>
      </c>
      <c r="AF14" s="26">
        <v>3.9414948399999998</v>
      </c>
      <c r="AG14" s="26">
        <v>3.88491389</v>
      </c>
      <c r="AH14" s="26">
        <v>3.78399033</v>
      </c>
      <c r="AI14" s="26">
        <v>3.6830667799999999</v>
      </c>
      <c r="AJ14" s="26">
        <v>3.4302659700000002</v>
      </c>
      <c r="AK14" s="26">
        <v>3.1774651600000001</v>
      </c>
      <c r="AL14" s="26">
        <v>2.7772412900000001</v>
      </c>
      <c r="AM14" s="26">
        <v>2.37701742</v>
      </c>
      <c r="AN14" s="26">
        <v>2.2240672099999999</v>
      </c>
      <c r="AO14" s="26">
        <v>2.07111701</v>
      </c>
      <c r="AP14" s="26">
        <v>1.95752215</v>
      </c>
      <c r="AQ14" s="26">
        <v>1.8439273</v>
      </c>
      <c r="AR14" s="26">
        <v>1.5798021799999999</v>
      </c>
      <c r="AS14" s="26">
        <v>1.31567707</v>
      </c>
      <c r="AT14" s="26">
        <v>1.18724114</v>
      </c>
      <c r="AU14" s="26">
        <v>1.05880522</v>
      </c>
      <c r="AV14" s="26">
        <v>0.98241650000000003</v>
      </c>
      <c r="AW14" s="26">
        <v>0.90602777999999995</v>
      </c>
      <c r="AX14" s="26">
        <v>0.88529908000000002</v>
      </c>
      <c r="AY14" s="23"/>
    </row>
    <row r="15" spans="1:51" ht="14.5" thickBot="1" x14ac:dyDescent="0.35">
      <c r="A15" s="47"/>
      <c r="B15" s="14" t="s">
        <v>145</v>
      </c>
      <c r="C15" s="27">
        <v>0.41285409000000001</v>
      </c>
      <c r="D15" s="28">
        <v>0.38160423999999998</v>
      </c>
      <c r="E15" s="28">
        <v>0.35035438000000002</v>
      </c>
      <c r="F15" s="28">
        <v>0.31852467000000001</v>
      </c>
      <c r="G15" s="28">
        <v>0.28669495</v>
      </c>
      <c r="H15" s="28">
        <v>0.25535588999999997</v>
      </c>
      <c r="I15" s="28">
        <v>0.22401683999999999</v>
      </c>
      <c r="J15" s="28">
        <v>0.20184149000000001</v>
      </c>
      <c r="K15" s="28">
        <v>0.17966613000000001</v>
      </c>
      <c r="L15" s="28">
        <v>0.17287912999999999</v>
      </c>
      <c r="M15" s="28">
        <v>0.16609212000000001</v>
      </c>
      <c r="N15" s="28">
        <v>0.18128554</v>
      </c>
      <c r="O15" s="28">
        <v>0.19647895000000001</v>
      </c>
      <c r="P15" s="28">
        <v>0.24651101</v>
      </c>
      <c r="Q15" s="28">
        <v>0.29654308000000001</v>
      </c>
      <c r="R15" s="28">
        <v>0.36912457999999998</v>
      </c>
      <c r="S15" s="28">
        <v>0.44170609</v>
      </c>
      <c r="T15" s="28">
        <v>0.51439935000000003</v>
      </c>
      <c r="U15" s="28">
        <v>0.58709261999999995</v>
      </c>
      <c r="V15" s="28">
        <v>0.63733326000000001</v>
      </c>
      <c r="W15" s="28">
        <v>0.68757389999999996</v>
      </c>
      <c r="X15" s="28">
        <v>0.71002010000000004</v>
      </c>
      <c r="Y15" s="28">
        <v>0.73246628999999996</v>
      </c>
      <c r="Z15" s="28">
        <v>0.73870977000000004</v>
      </c>
      <c r="AA15" s="28">
        <v>0.74495325000000001</v>
      </c>
      <c r="AB15" s="28">
        <v>0.74774640999999997</v>
      </c>
      <c r="AC15" s="28">
        <v>0.75053955999999999</v>
      </c>
      <c r="AD15" s="28">
        <v>0.76759005999999996</v>
      </c>
      <c r="AE15" s="28">
        <v>0.78464056000000004</v>
      </c>
      <c r="AF15" s="28">
        <v>0.79486703000000003</v>
      </c>
      <c r="AG15" s="28">
        <v>0.80509350999999996</v>
      </c>
      <c r="AH15" s="28">
        <v>0.80681782999999996</v>
      </c>
      <c r="AI15" s="28">
        <v>0.80854214000000002</v>
      </c>
      <c r="AJ15" s="28">
        <v>0.78615966999999998</v>
      </c>
      <c r="AK15" s="28">
        <v>0.76377720999999998</v>
      </c>
      <c r="AL15" s="28">
        <v>0.75159454000000003</v>
      </c>
      <c r="AM15" s="28">
        <v>0.73941186999999997</v>
      </c>
      <c r="AN15" s="28">
        <v>0.72548226000000005</v>
      </c>
      <c r="AO15" s="28">
        <v>0.71155263999999996</v>
      </c>
      <c r="AP15" s="28">
        <v>0.70028811999999996</v>
      </c>
      <c r="AQ15" s="28">
        <v>0.68902359999999996</v>
      </c>
      <c r="AR15" s="28">
        <v>0.66148249000000003</v>
      </c>
      <c r="AS15" s="28">
        <v>0.63394139000000005</v>
      </c>
      <c r="AT15" s="28">
        <v>0.59650603000000002</v>
      </c>
      <c r="AU15" s="28">
        <v>0.55907068000000004</v>
      </c>
      <c r="AV15" s="28">
        <v>0.52000718000000001</v>
      </c>
      <c r="AW15" s="28">
        <v>0.48094368999999998</v>
      </c>
      <c r="AX15" s="28">
        <v>0.44689888999999999</v>
      </c>
      <c r="AY15" s="23"/>
    </row>
    <row r="16" spans="1:51" ht="14.5" thickBot="1" x14ac:dyDescent="0.35">
      <c r="A16" s="47"/>
      <c r="B16" s="14" t="s">
        <v>146</v>
      </c>
      <c r="C16" s="25">
        <v>0.49243543000000001</v>
      </c>
      <c r="D16" s="26">
        <v>0.45125971999999998</v>
      </c>
      <c r="E16" s="26">
        <v>0.410084</v>
      </c>
      <c r="F16" s="26">
        <v>0.36107661000000002</v>
      </c>
      <c r="G16" s="26">
        <v>0.31206921999999998</v>
      </c>
      <c r="H16" s="26">
        <v>0.26863997000000001</v>
      </c>
      <c r="I16" s="26">
        <v>0.22521072</v>
      </c>
      <c r="J16" s="26">
        <v>0.18956624999999999</v>
      </c>
      <c r="K16" s="26">
        <v>0.15392177000000001</v>
      </c>
      <c r="L16" s="26">
        <v>0.12635726</v>
      </c>
      <c r="M16" s="26">
        <v>9.8792749999999999E-2</v>
      </c>
      <c r="N16" s="26">
        <v>0.10291962</v>
      </c>
      <c r="O16" s="26">
        <v>0.10704648</v>
      </c>
      <c r="P16" s="26">
        <v>0.26427611000000001</v>
      </c>
      <c r="Q16" s="26">
        <v>0.42150574000000002</v>
      </c>
      <c r="R16" s="26">
        <v>0.52160070000000003</v>
      </c>
      <c r="S16" s="26">
        <v>0.62169565000000004</v>
      </c>
      <c r="T16" s="26">
        <v>0.76971268999999998</v>
      </c>
      <c r="U16" s="26">
        <v>0.91772971999999997</v>
      </c>
      <c r="V16" s="26">
        <v>1.0809134899999999</v>
      </c>
      <c r="W16" s="26">
        <v>1.24409726</v>
      </c>
      <c r="X16" s="26">
        <v>1.3331293200000001</v>
      </c>
      <c r="Y16" s="26">
        <v>1.42216137</v>
      </c>
      <c r="Z16" s="26">
        <v>1.3926871000000001</v>
      </c>
      <c r="AA16" s="26">
        <v>1.36321282</v>
      </c>
      <c r="AB16" s="26">
        <v>1.2510085900000001</v>
      </c>
      <c r="AC16" s="26">
        <v>1.13880436</v>
      </c>
      <c r="AD16" s="26">
        <v>1.0175583699999999</v>
      </c>
      <c r="AE16" s="26">
        <v>0.89631238000000002</v>
      </c>
      <c r="AF16" s="26">
        <v>0.78731132999999998</v>
      </c>
      <c r="AG16" s="26">
        <v>0.67831028000000004</v>
      </c>
      <c r="AH16" s="26">
        <v>0.52519914000000001</v>
      </c>
      <c r="AI16" s="26">
        <v>0.37208801000000002</v>
      </c>
      <c r="AJ16" s="26">
        <v>0.26715269000000003</v>
      </c>
      <c r="AK16" s="26">
        <v>0.16221737999999999</v>
      </c>
      <c r="AL16" s="26">
        <v>0.15016170000000001</v>
      </c>
      <c r="AM16" s="26">
        <v>0.13810602</v>
      </c>
      <c r="AN16" s="26">
        <v>0.13722755</v>
      </c>
      <c r="AO16" s="26">
        <v>0.13634909000000001</v>
      </c>
      <c r="AP16" s="26">
        <v>0.20057011</v>
      </c>
      <c r="AQ16" s="26">
        <v>0.26479112999999999</v>
      </c>
      <c r="AR16" s="26">
        <v>0.33185943000000001</v>
      </c>
      <c r="AS16" s="26">
        <v>0.39892771999999999</v>
      </c>
      <c r="AT16" s="26">
        <v>0.46293519999999999</v>
      </c>
      <c r="AU16" s="26">
        <v>0.52694268</v>
      </c>
      <c r="AV16" s="26">
        <v>0.52857986000000001</v>
      </c>
      <c r="AW16" s="26">
        <v>0.53021704000000003</v>
      </c>
      <c r="AX16" s="26">
        <v>0.51132624000000004</v>
      </c>
      <c r="AY16" s="23"/>
    </row>
    <row r="17" spans="1:51" ht="14.5" thickBot="1" x14ac:dyDescent="0.35">
      <c r="A17" s="47"/>
      <c r="B17" s="14" t="s">
        <v>147</v>
      </c>
      <c r="C17" s="27">
        <v>0.19759398</v>
      </c>
      <c r="D17" s="28">
        <v>0.19388938</v>
      </c>
      <c r="E17" s="28">
        <v>0.19018478</v>
      </c>
      <c r="F17" s="28">
        <v>0.18897865</v>
      </c>
      <c r="G17" s="28">
        <v>0.18777251</v>
      </c>
      <c r="H17" s="28">
        <v>0.18960536</v>
      </c>
      <c r="I17" s="28">
        <v>0.19143821</v>
      </c>
      <c r="J17" s="28">
        <v>0.19610437</v>
      </c>
      <c r="K17" s="28">
        <v>0.20077052000000001</v>
      </c>
      <c r="L17" s="28">
        <v>0.22225649</v>
      </c>
      <c r="M17" s="28">
        <v>0.24374245999999999</v>
      </c>
      <c r="N17" s="28">
        <v>0.31636693999999999</v>
      </c>
      <c r="O17" s="28">
        <v>0.38899141999999998</v>
      </c>
      <c r="P17" s="28">
        <v>0.46839698000000002</v>
      </c>
      <c r="Q17" s="28">
        <v>0.54780253999999995</v>
      </c>
      <c r="R17" s="28">
        <v>0.64411971000000001</v>
      </c>
      <c r="S17" s="28">
        <v>0.74043689000000001</v>
      </c>
      <c r="T17" s="28">
        <v>0.80510862999999999</v>
      </c>
      <c r="U17" s="28">
        <v>0.86978038000000002</v>
      </c>
      <c r="V17" s="28">
        <v>0.88854531000000003</v>
      </c>
      <c r="W17" s="28">
        <v>0.90731024000000005</v>
      </c>
      <c r="X17" s="28">
        <v>0.91978057999999996</v>
      </c>
      <c r="Y17" s="28">
        <v>0.93225093000000003</v>
      </c>
      <c r="Z17" s="28">
        <v>0.93804237000000001</v>
      </c>
      <c r="AA17" s="28">
        <v>0.94383382000000005</v>
      </c>
      <c r="AB17" s="28">
        <v>0.93880611999999997</v>
      </c>
      <c r="AC17" s="28">
        <v>0.93377842</v>
      </c>
      <c r="AD17" s="28">
        <v>0.92376104000000003</v>
      </c>
      <c r="AE17" s="28">
        <v>0.91374365999999996</v>
      </c>
      <c r="AF17" s="28">
        <v>0.90081232</v>
      </c>
      <c r="AG17" s="28">
        <v>0.88788098000000004</v>
      </c>
      <c r="AH17" s="28">
        <v>0.86481532000000005</v>
      </c>
      <c r="AI17" s="28">
        <v>0.84174965999999996</v>
      </c>
      <c r="AJ17" s="28">
        <v>0.78397307999999999</v>
      </c>
      <c r="AK17" s="28">
        <v>0.72619650000000002</v>
      </c>
      <c r="AL17" s="28">
        <v>0.63472698999999999</v>
      </c>
      <c r="AM17" s="28">
        <v>0.54325747999999996</v>
      </c>
      <c r="AN17" s="28">
        <v>0.50830134999999999</v>
      </c>
      <c r="AO17" s="28">
        <v>0.47334521000000002</v>
      </c>
      <c r="AP17" s="28">
        <v>0.44738358</v>
      </c>
      <c r="AQ17" s="28">
        <v>0.42142194999999999</v>
      </c>
      <c r="AR17" s="28">
        <v>0.36105724</v>
      </c>
      <c r="AS17" s="28">
        <v>0.30069254000000001</v>
      </c>
      <c r="AT17" s="28">
        <v>0.27133903999999998</v>
      </c>
      <c r="AU17" s="28">
        <v>0.24198554999999999</v>
      </c>
      <c r="AV17" s="28">
        <v>0.22452722</v>
      </c>
      <c r="AW17" s="28">
        <v>0.2070689</v>
      </c>
      <c r="AX17" s="28">
        <v>0.20233144</v>
      </c>
      <c r="AY17" s="23"/>
    </row>
    <row r="18" spans="1:51" ht="14.5" thickBot="1" x14ac:dyDescent="0.35">
      <c r="A18" s="47"/>
      <c r="B18" s="14" t="s">
        <v>148</v>
      </c>
      <c r="C18" s="25">
        <v>0.91106359999999997</v>
      </c>
      <c r="D18" s="26">
        <v>0.83488366999999997</v>
      </c>
      <c r="E18" s="26">
        <v>0.75870373999999996</v>
      </c>
      <c r="F18" s="26">
        <v>0.66803429000000003</v>
      </c>
      <c r="G18" s="26">
        <v>0.57736485000000004</v>
      </c>
      <c r="H18" s="26">
        <v>0.49701561999999999</v>
      </c>
      <c r="I18" s="26">
        <v>0.41666639</v>
      </c>
      <c r="J18" s="26">
        <v>0.35071989999999997</v>
      </c>
      <c r="K18" s="26">
        <v>0.28477342</v>
      </c>
      <c r="L18" s="26">
        <v>0.23377582</v>
      </c>
      <c r="M18" s="26">
        <v>0.18277823000000001</v>
      </c>
      <c r="N18" s="26">
        <v>0.19041342</v>
      </c>
      <c r="O18" s="26">
        <v>0.19804861000000001</v>
      </c>
      <c r="P18" s="26">
        <v>0.22899686</v>
      </c>
      <c r="Q18" s="26">
        <v>0.25994509999999998</v>
      </c>
      <c r="R18" s="26">
        <v>0.32167425999999999</v>
      </c>
      <c r="S18" s="26">
        <v>0.38340341</v>
      </c>
      <c r="T18" s="26">
        <v>0.47468640000000001</v>
      </c>
      <c r="U18" s="26">
        <v>0.56596939000000002</v>
      </c>
      <c r="V18" s="26">
        <v>0.66660578999999998</v>
      </c>
      <c r="W18" s="26">
        <v>0.76724219999999999</v>
      </c>
      <c r="X18" s="26">
        <v>0.82214880000000001</v>
      </c>
      <c r="Y18" s="26">
        <v>0.87705538999999999</v>
      </c>
      <c r="Z18" s="26">
        <v>0.85887842999999997</v>
      </c>
      <c r="AA18" s="26">
        <v>0.84070146999999995</v>
      </c>
      <c r="AB18" s="26">
        <v>0.77150445999999995</v>
      </c>
      <c r="AC18" s="26">
        <v>0.70230744000000001</v>
      </c>
      <c r="AD18" s="26">
        <v>0.62753431000000004</v>
      </c>
      <c r="AE18" s="26">
        <v>0.55276119000000001</v>
      </c>
      <c r="AF18" s="26">
        <v>0.48553959000000002</v>
      </c>
      <c r="AG18" s="26">
        <v>0.41831798999999997</v>
      </c>
      <c r="AH18" s="26">
        <v>0.38126067000000002</v>
      </c>
      <c r="AI18" s="26">
        <v>0.34420334000000002</v>
      </c>
      <c r="AJ18" s="26">
        <v>0.32216230000000001</v>
      </c>
      <c r="AK18" s="26">
        <v>0.30012127</v>
      </c>
      <c r="AL18" s="26">
        <v>0.27781684000000001</v>
      </c>
      <c r="AM18" s="26">
        <v>0.25551241000000002</v>
      </c>
      <c r="AN18" s="26">
        <v>0.25388715000000001</v>
      </c>
      <c r="AO18" s="26">
        <v>0.25226187999999999</v>
      </c>
      <c r="AP18" s="26">
        <v>0.37107834000000001</v>
      </c>
      <c r="AQ18" s="26">
        <v>0.48989481000000001</v>
      </c>
      <c r="AR18" s="26">
        <v>0.61397906000000002</v>
      </c>
      <c r="AS18" s="26">
        <v>0.73806331000000003</v>
      </c>
      <c r="AT18" s="26">
        <v>0.85648469000000005</v>
      </c>
      <c r="AU18" s="26">
        <v>0.97490606999999996</v>
      </c>
      <c r="AV18" s="26">
        <v>0.97793505000000003</v>
      </c>
      <c r="AW18" s="26">
        <v>0.98096402000000005</v>
      </c>
      <c r="AX18" s="26">
        <v>0.94601380999999996</v>
      </c>
      <c r="AY18" s="23"/>
    </row>
    <row r="19" spans="1:51" ht="14.5" thickBot="1" x14ac:dyDescent="0.35">
      <c r="A19" s="47"/>
      <c r="B19" s="14" t="s">
        <v>149</v>
      </c>
      <c r="C19" s="27">
        <v>0.41366027</v>
      </c>
      <c r="D19" s="28">
        <v>0.38865090000000002</v>
      </c>
      <c r="E19" s="28">
        <v>0.36364152</v>
      </c>
      <c r="F19" s="28">
        <v>0.32933415999999999</v>
      </c>
      <c r="G19" s="28">
        <v>0.29502678999999998</v>
      </c>
      <c r="H19" s="28">
        <v>0.25692899000000002</v>
      </c>
      <c r="I19" s="28">
        <v>0.21883119000000001</v>
      </c>
      <c r="J19" s="28">
        <v>0.18534702</v>
      </c>
      <c r="K19" s="28">
        <v>0.15186284999999999</v>
      </c>
      <c r="L19" s="28">
        <v>0.13331908000000001</v>
      </c>
      <c r="M19" s="28">
        <v>0.11477531000000001</v>
      </c>
      <c r="N19" s="28">
        <v>0.11347314</v>
      </c>
      <c r="O19" s="28">
        <v>0.11217098</v>
      </c>
      <c r="P19" s="28">
        <v>0.12762324</v>
      </c>
      <c r="Q19" s="28">
        <v>0.14307549999999999</v>
      </c>
      <c r="R19" s="28">
        <v>0.17638332000000001</v>
      </c>
      <c r="S19" s="28">
        <v>0.20969113</v>
      </c>
      <c r="T19" s="28">
        <v>0.24404904999999999</v>
      </c>
      <c r="U19" s="28">
        <v>0.27840695999999998</v>
      </c>
      <c r="V19" s="28">
        <v>0.30943581999999997</v>
      </c>
      <c r="W19" s="28">
        <v>0.34046469000000001</v>
      </c>
      <c r="X19" s="28">
        <v>0.35363855</v>
      </c>
      <c r="Y19" s="28">
        <v>0.36681240999999998</v>
      </c>
      <c r="Z19" s="28">
        <v>0.36805358999999999</v>
      </c>
      <c r="AA19" s="28">
        <v>0.36929476</v>
      </c>
      <c r="AB19" s="28">
        <v>0.36584272000000001</v>
      </c>
      <c r="AC19" s="28">
        <v>0.36239068000000002</v>
      </c>
      <c r="AD19" s="28">
        <v>0.35377381000000002</v>
      </c>
      <c r="AE19" s="28">
        <v>0.34515694000000002</v>
      </c>
      <c r="AF19" s="28">
        <v>0.34390797000000001</v>
      </c>
      <c r="AG19" s="28">
        <v>0.34265899999999999</v>
      </c>
      <c r="AH19" s="28">
        <v>0.34654772</v>
      </c>
      <c r="AI19" s="28">
        <v>0.35043643000000002</v>
      </c>
      <c r="AJ19" s="28">
        <v>0.37388818000000001</v>
      </c>
      <c r="AK19" s="28">
        <v>0.39733993000000001</v>
      </c>
      <c r="AL19" s="28">
        <v>0.43623014999999998</v>
      </c>
      <c r="AM19" s="28">
        <v>0.47512038000000001</v>
      </c>
      <c r="AN19" s="28">
        <v>0.52360514999999996</v>
      </c>
      <c r="AO19" s="28">
        <v>0.57208992000000003</v>
      </c>
      <c r="AP19" s="28">
        <v>0.59977168999999997</v>
      </c>
      <c r="AQ19" s="28">
        <v>0.62745346000000002</v>
      </c>
      <c r="AR19" s="28">
        <v>0.62468528000000001</v>
      </c>
      <c r="AS19" s="28">
        <v>0.62191711000000005</v>
      </c>
      <c r="AT19" s="28">
        <v>0.58500808000000004</v>
      </c>
      <c r="AU19" s="28">
        <v>0.54809905000000003</v>
      </c>
      <c r="AV19" s="28">
        <v>0.51195186000000004</v>
      </c>
      <c r="AW19" s="28">
        <v>0.47580466999999999</v>
      </c>
      <c r="AX19" s="28">
        <v>0.44473246999999999</v>
      </c>
      <c r="AY19" s="23"/>
    </row>
    <row r="20" spans="1:51" ht="14.5" thickBot="1" x14ac:dyDescent="0.35">
      <c r="A20" s="47"/>
      <c r="B20" s="14" t="s">
        <v>150</v>
      </c>
      <c r="C20" s="25">
        <v>0.32101677000000001</v>
      </c>
      <c r="D20" s="26">
        <v>0.29417448000000002</v>
      </c>
      <c r="E20" s="26">
        <v>0.26733217999999997</v>
      </c>
      <c r="F20" s="26">
        <v>0.23538445999999999</v>
      </c>
      <c r="G20" s="26">
        <v>0.20343673000000001</v>
      </c>
      <c r="H20" s="26">
        <v>0.17512537</v>
      </c>
      <c r="I20" s="26">
        <v>0.14681400999999999</v>
      </c>
      <c r="J20" s="26">
        <v>0.12357751</v>
      </c>
      <c r="K20" s="26">
        <v>0.10034100999999999</v>
      </c>
      <c r="L20" s="26">
        <v>8.2371810000000004E-2</v>
      </c>
      <c r="M20" s="26">
        <v>6.4402609999999999E-2</v>
      </c>
      <c r="N20" s="26">
        <v>6.7092899999999997E-2</v>
      </c>
      <c r="O20" s="26">
        <v>6.9783189999999995E-2</v>
      </c>
      <c r="P20" s="26">
        <v>0.17228057999999999</v>
      </c>
      <c r="Q20" s="26">
        <v>0.27477796999999998</v>
      </c>
      <c r="R20" s="26">
        <v>0.34002948999999999</v>
      </c>
      <c r="S20" s="26">
        <v>0.40528101</v>
      </c>
      <c r="T20" s="26">
        <v>0.50177274999999999</v>
      </c>
      <c r="U20" s="26">
        <v>0.59826447999999999</v>
      </c>
      <c r="V20" s="26">
        <v>0.70464336000000005</v>
      </c>
      <c r="W20" s="26">
        <v>0.81102222999999996</v>
      </c>
      <c r="X20" s="26">
        <v>0.86906189</v>
      </c>
      <c r="Y20" s="26">
        <v>0.92710154</v>
      </c>
      <c r="Z20" s="26">
        <v>0.90788738000000002</v>
      </c>
      <c r="AA20" s="26">
        <v>0.88867320999999999</v>
      </c>
      <c r="AB20" s="26">
        <v>0.81552769999999997</v>
      </c>
      <c r="AC20" s="26">
        <v>0.74238219000000005</v>
      </c>
      <c r="AD20" s="26">
        <v>0.6633424</v>
      </c>
      <c r="AE20" s="26">
        <v>0.58430260000000001</v>
      </c>
      <c r="AF20" s="26">
        <v>0.51324523</v>
      </c>
      <c r="AG20" s="26">
        <v>0.44218786999999998</v>
      </c>
      <c r="AH20" s="26">
        <v>0.34237530999999999</v>
      </c>
      <c r="AI20" s="26">
        <v>0.24256274999999999</v>
      </c>
      <c r="AJ20" s="26">
        <v>0.17415581999999999</v>
      </c>
      <c r="AK20" s="26">
        <v>0.10574888</v>
      </c>
      <c r="AL20" s="26">
        <v>9.7889829999999997E-2</v>
      </c>
      <c r="AM20" s="26">
        <v>9.0030780000000005E-2</v>
      </c>
      <c r="AN20" s="26">
        <v>8.9458109999999993E-2</v>
      </c>
      <c r="AO20" s="26">
        <v>8.8885450000000005E-2</v>
      </c>
      <c r="AP20" s="26">
        <v>0.13075088000000001</v>
      </c>
      <c r="AQ20" s="26">
        <v>0.17261631999999999</v>
      </c>
      <c r="AR20" s="26">
        <v>0.21633789</v>
      </c>
      <c r="AS20" s="26">
        <v>0.26005945000000003</v>
      </c>
      <c r="AT20" s="26">
        <v>0.30178568</v>
      </c>
      <c r="AU20" s="26">
        <v>0.34351190999999998</v>
      </c>
      <c r="AV20" s="26">
        <v>0.34457917999999998</v>
      </c>
      <c r="AW20" s="26">
        <v>0.34564644999999999</v>
      </c>
      <c r="AX20" s="26">
        <v>0.33333161</v>
      </c>
      <c r="AY20" s="23"/>
    </row>
    <row r="21" spans="1:51" ht="14.5" thickBot="1" x14ac:dyDescent="0.35">
      <c r="A21" s="47"/>
      <c r="B21" s="14" t="s">
        <v>151</v>
      </c>
      <c r="C21" s="27">
        <v>0.12881075</v>
      </c>
      <c r="D21" s="28">
        <v>0.12639574000000001</v>
      </c>
      <c r="E21" s="28">
        <v>0.12398073</v>
      </c>
      <c r="F21" s="28">
        <v>0.12319445</v>
      </c>
      <c r="G21" s="28">
        <v>0.12240818000000001</v>
      </c>
      <c r="H21" s="28">
        <v>0.12360301</v>
      </c>
      <c r="I21" s="28">
        <v>0.12479783999999999</v>
      </c>
      <c r="J21" s="28">
        <v>0.12783969000000001</v>
      </c>
      <c r="K21" s="28">
        <v>0.13088153</v>
      </c>
      <c r="L21" s="28">
        <v>0.14488814999999999</v>
      </c>
      <c r="M21" s="28">
        <v>0.15889476999999999</v>
      </c>
      <c r="N21" s="28">
        <v>0.20623838999999999</v>
      </c>
      <c r="O21" s="28">
        <v>0.25358201000000002</v>
      </c>
      <c r="P21" s="28">
        <v>0.30534619000000002</v>
      </c>
      <c r="Q21" s="28">
        <v>0.35711038000000001</v>
      </c>
      <c r="R21" s="28">
        <v>0.41989916999999999</v>
      </c>
      <c r="S21" s="28">
        <v>0.48268796000000003</v>
      </c>
      <c r="T21" s="28">
        <v>0.52484723</v>
      </c>
      <c r="U21" s="28">
        <v>0.56700649000000003</v>
      </c>
      <c r="V21" s="28">
        <v>0.57923928000000002</v>
      </c>
      <c r="W21" s="28">
        <v>0.59147205999999997</v>
      </c>
      <c r="X21" s="28">
        <v>0.59960142999999999</v>
      </c>
      <c r="Y21" s="28">
        <v>0.60773080000000002</v>
      </c>
      <c r="Z21" s="28">
        <v>0.61150621999999999</v>
      </c>
      <c r="AA21" s="28">
        <v>0.61528163999999996</v>
      </c>
      <c r="AB21" s="28">
        <v>0.61200410999999999</v>
      </c>
      <c r="AC21" s="28">
        <v>0.60872656999999997</v>
      </c>
      <c r="AD21" s="28">
        <v>0.60219628000000003</v>
      </c>
      <c r="AE21" s="28">
        <v>0.59566598999999998</v>
      </c>
      <c r="AF21" s="28">
        <v>0.58723608999999999</v>
      </c>
      <c r="AG21" s="28">
        <v>0.57880620000000005</v>
      </c>
      <c r="AH21" s="28">
        <v>0.56376979000000005</v>
      </c>
      <c r="AI21" s="28">
        <v>0.54873337</v>
      </c>
      <c r="AJ21" s="28">
        <v>0.51106903999999997</v>
      </c>
      <c r="AK21" s="28">
        <v>0.47340471000000001</v>
      </c>
      <c r="AL21" s="28">
        <v>0.41377608999999999</v>
      </c>
      <c r="AM21" s="28">
        <v>0.35414747000000002</v>
      </c>
      <c r="AN21" s="28">
        <v>0.33135969999999998</v>
      </c>
      <c r="AO21" s="28">
        <v>0.30857192999999999</v>
      </c>
      <c r="AP21" s="28">
        <v>0.29164763999999999</v>
      </c>
      <c r="AQ21" s="28">
        <v>0.27472334999999998</v>
      </c>
      <c r="AR21" s="28">
        <v>0.23537183</v>
      </c>
      <c r="AS21" s="28">
        <v>0.19602032</v>
      </c>
      <c r="AT21" s="28">
        <v>0.17688487999999999</v>
      </c>
      <c r="AU21" s="28">
        <v>0.15774945000000001</v>
      </c>
      <c r="AV21" s="28">
        <v>0.14636842999999999</v>
      </c>
      <c r="AW21" s="28">
        <v>0.13498742</v>
      </c>
      <c r="AX21" s="28">
        <v>0.13189909</v>
      </c>
      <c r="AY21" s="23"/>
    </row>
    <row r="22" spans="1:51" ht="14.5" thickBot="1" x14ac:dyDescent="0.35">
      <c r="A22" s="47"/>
      <c r="B22" s="14" t="s">
        <v>152</v>
      </c>
      <c r="C22" s="25">
        <v>0.59391886999999999</v>
      </c>
      <c r="D22" s="26">
        <v>0.54425745999999997</v>
      </c>
      <c r="E22" s="26">
        <v>0.49459605000000001</v>
      </c>
      <c r="F22" s="26">
        <v>0.43548899000000002</v>
      </c>
      <c r="G22" s="26">
        <v>0.37638192999999998</v>
      </c>
      <c r="H22" s="26">
        <v>0.32400256999999999</v>
      </c>
      <c r="I22" s="26">
        <v>0.27162322</v>
      </c>
      <c r="J22" s="26">
        <v>0.22863296</v>
      </c>
      <c r="K22" s="26">
        <v>0.18564269999999999</v>
      </c>
      <c r="L22" s="26">
        <v>0.15239755999999999</v>
      </c>
      <c r="M22" s="26">
        <v>0.11915243</v>
      </c>
      <c r="N22" s="26">
        <v>0.12412978</v>
      </c>
      <c r="O22" s="26">
        <v>0.12910712999999999</v>
      </c>
      <c r="P22" s="26">
        <v>0.14928216999999999</v>
      </c>
      <c r="Q22" s="26">
        <v>0.16945721</v>
      </c>
      <c r="R22" s="26">
        <v>0.20969821</v>
      </c>
      <c r="S22" s="26">
        <v>0.24993921999999999</v>
      </c>
      <c r="T22" s="26">
        <v>0.30944623999999998</v>
      </c>
      <c r="U22" s="26">
        <v>0.36895327</v>
      </c>
      <c r="V22" s="26">
        <v>0.43455776000000002</v>
      </c>
      <c r="W22" s="26">
        <v>0.50016223999999998</v>
      </c>
      <c r="X22" s="26">
        <v>0.53595565000000001</v>
      </c>
      <c r="Y22" s="26">
        <v>0.57174904999999998</v>
      </c>
      <c r="Z22" s="26">
        <v>0.55989955999999996</v>
      </c>
      <c r="AA22" s="26">
        <v>0.54805006000000001</v>
      </c>
      <c r="AB22" s="26">
        <v>0.50294079000000003</v>
      </c>
      <c r="AC22" s="26">
        <v>0.45783151999999999</v>
      </c>
      <c r="AD22" s="26">
        <v>0.40908720999999998</v>
      </c>
      <c r="AE22" s="26">
        <v>0.36034290000000002</v>
      </c>
      <c r="AF22" s="26">
        <v>0.31652140000000001</v>
      </c>
      <c r="AG22" s="26">
        <v>0.27269989</v>
      </c>
      <c r="AH22" s="26">
        <v>0.24854235999999999</v>
      </c>
      <c r="AI22" s="26">
        <v>0.22438484</v>
      </c>
      <c r="AJ22" s="26">
        <v>0.21001637000000001</v>
      </c>
      <c r="AK22" s="26">
        <v>0.19564790000000001</v>
      </c>
      <c r="AL22" s="26">
        <v>0.18110772999999999</v>
      </c>
      <c r="AM22" s="26">
        <v>0.16656756</v>
      </c>
      <c r="AN22" s="26">
        <v>0.16550806000000001</v>
      </c>
      <c r="AO22" s="26">
        <v>0.16444855</v>
      </c>
      <c r="AP22" s="26">
        <v>0.24190455</v>
      </c>
      <c r="AQ22" s="26">
        <v>0.31936055000000002</v>
      </c>
      <c r="AR22" s="26">
        <v>0.40025059000000002</v>
      </c>
      <c r="AS22" s="26">
        <v>0.48114064000000001</v>
      </c>
      <c r="AT22" s="26">
        <v>0.55833907999999999</v>
      </c>
      <c r="AU22" s="26">
        <v>0.63553753000000002</v>
      </c>
      <c r="AV22" s="26">
        <v>0.63751210999999997</v>
      </c>
      <c r="AW22" s="26">
        <v>0.63948667999999997</v>
      </c>
      <c r="AX22" s="26">
        <v>0.61670278000000001</v>
      </c>
      <c r="AY22" s="23"/>
    </row>
    <row r="23" spans="1:51" ht="14.5" thickBot="1" x14ac:dyDescent="0.35">
      <c r="A23" s="47"/>
      <c r="B23" s="14" t="s">
        <v>153</v>
      </c>
      <c r="C23" s="27">
        <v>0.32101677000000001</v>
      </c>
      <c r="D23" s="28">
        <v>0.29417448000000002</v>
      </c>
      <c r="E23" s="28">
        <v>0.26733217999999997</v>
      </c>
      <c r="F23" s="28">
        <v>0.23538445999999999</v>
      </c>
      <c r="G23" s="28">
        <v>0.20343673000000001</v>
      </c>
      <c r="H23" s="28">
        <v>0.17512537</v>
      </c>
      <c r="I23" s="28">
        <v>0.14681400999999999</v>
      </c>
      <c r="J23" s="28">
        <v>0.12357751</v>
      </c>
      <c r="K23" s="28">
        <v>0.10034100999999999</v>
      </c>
      <c r="L23" s="28">
        <v>8.2371810000000004E-2</v>
      </c>
      <c r="M23" s="28">
        <v>6.4402609999999999E-2</v>
      </c>
      <c r="N23" s="28">
        <v>6.7092899999999997E-2</v>
      </c>
      <c r="O23" s="28">
        <v>6.9783189999999995E-2</v>
      </c>
      <c r="P23" s="28">
        <v>0.17228057999999999</v>
      </c>
      <c r="Q23" s="28">
        <v>0.27477796999999998</v>
      </c>
      <c r="R23" s="28">
        <v>0.34002948999999999</v>
      </c>
      <c r="S23" s="28">
        <v>0.40528101</v>
      </c>
      <c r="T23" s="28">
        <v>0.50177274999999999</v>
      </c>
      <c r="U23" s="28">
        <v>0.59826447999999999</v>
      </c>
      <c r="V23" s="28">
        <v>0.70464336000000005</v>
      </c>
      <c r="W23" s="28">
        <v>0.81102222999999996</v>
      </c>
      <c r="X23" s="28">
        <v>0.86906189</v>
      </c>
      <c r="Y23" s="28">
        <v>0.92710154</v>
      </c>
      <c r="Z23" s="28">
        <v>0.90788738000000002</v>
      </c>
      <c r="AA23" s="28">
        <v>0.88867320999999999</v>
      </c>
      <c r="AB23" s="28">
        <v>0.81552769999999997</v>
      </c>
      <c r="AC23" s="28">
        <v>0.74238219000000005</v>
      </c>
      <c r="AD23" s="28">
        <v>0.6633424</v>
      </c>
      <c r="AE23" s="28">
        <v>0.58430260000000001</v>
      </c>
      <c r="AF23" s="28">
        <v>0.51324523</v>
      </c>
      <c r="AG23" s="28">
        <v>0.44218786999999998</v>
      </c>
      <c r="AH23" s="28">
        <v>0.34237530999999999</v>
      </c>
      <c r="AI23" s="28">
        <v>0.24256274999999999</v>
      </c>
      <c r="AJ23" s="28">
        <v>0.17415581999999999</v>
      </c>
      <c r="AK23" s="28">
        <v>0.10574888</v>
      </c>
      <c r="AL23" s="28">
        <v>9.7889829999999997E-2</v>
      </c>
      <c r="AM23" s="28">
        <v>9.0030780000000005E-2</v>
      </c>
      <c r="AN23" s="28">
        <v>8.9458109999999993E-2</v>
      </c>
      <c r="AO23" s="28">
        <v>8.8885450000000005E-2</v>
      </c>
      <c r="AP23" s="28">
        <v>0.13075088000000001</v>
      </c>
      <c r="AQ23" s="28">
        <v>0.17261631999999999</v>
      </c>
      <c r="AR23" s="28">
        <v>0.21633789</v>
      </c>
      <c r="AS23" s="28">
        <v>0.26005945000000003</v>
      </c>
      <c r="AT23" s="28">
        <v>0.30178568</v>
      </c>
      <c r="AU23" s="28">
        <v>0.34351190999999998</v>
      </c>
      <c r="AV23" s="28">
        <v>0.34457917999999998</v>
      </c>
      <c r="AW23" s="28">
        <v>0.34564644999999999</v>
      </c>
      <c r="AX23" s="28">
        <v>0.33333161</v>
      </c>
      <c r="AY23" s="23"/>
    </row>
    <row r="24" spans="1:51" ht="14.5" thickBot="1" x14ac:dyDescent="0.35">
      <c r="A24" s="47"/>
      <c r="B24" s="14" t="s">
        <v>154</v>
      </c>
      <c r="C24" s="25">
        <v>0.32101677000000001</v>
      </c>
      <c r="D24" s="26">
        <v>0.29417448000000002</v>
      </c>
      <c r="E24" s="26">
        <v>0.26733217999999997</v>
      </c>
      <c r="F24" s="26">
        <v>0.23538445999999999</v>
      </c>
      <c r="G24" s="26">
        <v>0.20343673000000001</v>
      </c>
      <c r="H24" s="26">
        <v>0.17512537</v>
      </c>
      <c r="I24" s="26">
        <v>0.14681400999999999</v>
      </c>
      <c r="J24" s="26">
        <v>0.12357751</v>
      </c>
      <c r="K24" s="26">
        <v>0.10034100999999999</v>
      </c>
      <c r="L24" s="26">
        <v>8.2371810000000004E-2</v>
      </c>
      <c r="M24" s="26">
        <v>6.4402609999999999E-2</v>
      </c>
      <c r="N24" s="26">
        <v>6.7092899999999997E-2</v>
      </c>
      <c r="O24" s="26">
        <v>6.9783189999999995E-2</v>
      </c>
      <c r="P24" s="26">
        <v>0.17228057999999999</v>
      </c>
      <c r="Q24" s="26">
        <v>0.27477796999999998</v>
      </c>
      <c r="R24" s="26">
        <v>0.34002948999999999</v>
      </c>
      <c r="S24" s="26">
        <v>0.40528101</v>
      </c>
      <c r="T24" s="26">
        <v>0.50177274999999999</v>
      </c>
      <c r="U24" s="26">
        <v>0.59826447999999999</v>
      </c>
      <c r="V24" s="26">
        <v>0.70464336000000005</v>
      </c>
      <c r="W24" s="26">
        <v>0.81102222999999996</v>
      </c>
      <c r="X24" s="26">
        <v>0.86906189</v>
      </c>
      <c r="Y24" s="26">
        <v>0.92710154</v>
      </c>
      <c r="Z24" s="26">
        <v>0.90788738000000002</v>
      </c>
      <c r="AA24" s="26">
        <v>0.88867320999999999</v>
      </c>
      <c r="AB24" s="26">
        <v>0.81552769999999997</v>
      </c>
      <c r="AC24" s="26">
        <v>0.74238219000000005</v>
      </c>
      <c r="AD24" s="26">
        <v>0.6633424</v>
      </c>
      <c r="AE24" s="26">
        <v>0.58430260000000001</v>
      </c>
      <c r="AF24" s="26">
        <v>0.51324523</v>
      </c>
      <c r="AG24" s="26">
        <v>0.44218786999999998</v>
      </c>
      <c r="AH24" s="26">
        <v>0.34237530999999999</v>
      </c>
      <c r="AI24" s="26">
        <v>0.24256274999999999</v>
      </c>
      <c r="AJ24" s="26">
        <v>0.17415581999999999</v>
      </c>
      <c r="AK24" s="26">
        <v>0.10574888</v>
      </c>
      <c r="AL24" s="26">
        <v>9.7889829999999997E-2</v>
      </c>
      <c r="AM24" s="26">
        <v>9.0030780000000005E-2</v>
      </c>
      <c r="AN24" s="26">
        <v>8.9458109999999993E-2</v>
      </c>
      <c r="AO24" s="26">
        <v>8.8885450000000005E-2</v>
      </c>
      <c r="AP24" s="26">
        <v>0.13075088000000001</v>
      </c>
      <c r="AQ24" s="26">
        <v>0.17261631999999999</v>
      </c>
      <c r="AR24" s="26">
        <v>0.21633789</v>
      </c>
      <c r="AS24" s="26">
        <v>0.26005945000000003</v>
      </c>
      <c r="AT24" s="26">
        <v>0.30178568</v>
      </c>
      <c r="AU24" s="26">
        <v>0.34351190999999998</v>
      </c>
      <c r="AV24" s="26">
        <v>0.34457917999999998</v>
      </c>
      <c r="AW24" s="26">
        <v>0.34564644999999999</v>
      </c>
      <c r="AX24" s="26">
        <v>0.33333161</v>
      </c>
      <c r="AY24" s="23"/>
    </row>
    <row r="25" spans="1:51" ht="14.5" thickBot="1" x14ac:dyDescent="0.35">
      <c r="A25" s="47"/>
      <c r="B25" s="14" t="s">
        <v>155</v>
      </c>
      <c r="C25" s="21">
        <v>0.28128473999999998</v>
      </c>
      <c r="D25" s="22">
        <v>0.25999367000000001</v>
      </c>
      <c r="E25" s="22">
        <v>0.23870258999999999</v>
      </c>
      <c r="F25" s="22">
        <v>0.21701645</v>
      </c>
      <c r="G25" s="22">
        <v>0.19533030000000001</v>
      </c>
      <c r="H25" s="22">
        <v>0.17397845000000001</v>
      </c>
      <c r="I25" s="22">
        <v>0.15262661</v>
      </c>
      <c r="J25" s="22">
        <v>0.13751815000000001</v>
      </c>
      <c r="K25" s="22">
        <v>0.12240969</v>
      </c>
      <c r="L25" s="22">
        <v>0.11778558</v>
      </c>
      <c r="M25" s="22">
        <v>0.11316147999999999</v>
      </c>
      <c r="N25" s="22">
        <v>0.12351302</v>
      </c>
      <c r="O25" s="22">
        <v>0.13386455999999999</v>
      </c>
      <c r="P25" s="22">
        <v>0.16795228000000001</v>
      </c>
      <c r="Q25" s="22">
        <v>0.20204000999999999</v>
      </c>
      <c r="R25" s="22">
        <v>0.25149105999999999</v>
      </c>
      <c r="S25" s="22">
        <v>0.30094211999999998</v>
      </c>
      <c r="T25" s="22">
        <v>0.35046930999999998</v>
      </c>
      <c r="U25" s="22">
        <v>0.39999651000000003</v>
      </c>
      <c r="V25" s="22">
        <v>0.43422633999999999</v>
      </c>
      <c r="W25" s="22">
        <v>0.46845617000000001</v>
      </c>
      <c r="X25" s="22">
        <v>0.48374916000000001</v>
      </c>
      <c r="Y25" s="22">
        <v>0.49904215000000002</v>
      </c>
      <c r="Z25" s="22">
        <v>0.50329594</v>
      </c>
      <c r="AA25" s="22">
        <v>0.50754973000000003</v>
      </c>
      <c r="AB25" s="22">
        <v>0.50945275999999995</v>
      </c>
      <c r="AC25" s="22">
        <v>0.51135578000000004</v>
      </c>
      <c r="AD25" s="22">
        <v>0.52297258000000002</v>
      </c>
      <c r="AE25" s="22">
        <v>0.53458939000000005</v>
      </c>
      <c r="AF25" s="22">
        <v>0.54155686999999997</v>
      </c>
      <c r="AG25" s="22">
        <v>0.54852434000000005</v>
      </c>
      <c r="AH25" s="22">
        <v>0.54969915000000003</v>
      </c>
      <c r="AI25" s="22">
        <v>0.55087396</v>
      </c>
      <c r="AJ25" s="22">
        <v>0.53562438999999995</v>
      </c>
      <c r="AK25" s="22">
        <v>0.52037482000000002</v>
      </c>
      <c r="AL25" s="22">
        <v>0.51207455999999996</v>
      </c>
      <c r="AM25" s="22">
        <v>0.50377428999999996</v>
      </c>
      <c r="AN25" s="22">
        <v>0.4942838</v>
      </c>
      <c r="AO25" s="22">
        <v>0.48479330999999998</v>
      </c>
      <c r="AP25" s="22">
        <v>0.47711859000000001</v>
      </c>
      <c r="AQ25" s="22">
        <v>0.46944387999999998</v>
      </c>
      <c r="AR25" s="22">
        <v>0.45067963999999999</v>
      </c>
      <c r="AS25" s="22">
        <v>0.4319154</v>
      </c>
      <c r="AT25" s="22">
        <v>0.40641002999999998</v>
      </c>
      <c r="AU25" s="22">
        <v>0.38090467</v>
      </c>
      <c r="AV25" s="22">
        <v>0.35429001999999998</v>
      </c>
      <c r="AW25" s="22">
        <v>0.32767538000000002</v>
      </c>
      <c r="AX25" s="22">
        <v>0.30448006</v>
      </c>
      <c r="AY25" s="23"/>
    </row>
    <row r="26" spans="1:51" ht="14.5" thickBot="1" x14ac:dyDescent="0.35">
      <c r="A26" s="47"/>
      <c r="B26" s="14" t="s">
        <v>156</v>
      </c>
      <c r="C26" s="25">
        <v>0.33550490999999999</v>
      </c>
      <c r="D26" s="26">
        <v>0.30745117</v>
      </c>
      <c r="E26" s="26">
        <v>0.27939743</v>
      </c>
      <c r="F26" s="26">
        <v>0.24600783000000001</v>
      </c>
      <c r="G26" s="26">
        <v>0.21261823999999999</v>
      </c>
      <c r="H26" s="26">
        <v>0.18302913000000001</v>
      </c>
      <c r="I26" s="26">
        <v>0.15344002000000001</v>
      </c>
      <c r="J26" s="26">
        <v>0.12915481000000001</v>
      </c>
      <c r="K26" s="26">
        <v>0.10486959999999999</v>
      </c>
      <c r="L26" s="26">
        <v>8.608942E-2</v>
      </c>
      <c r="M26" s="26">
        <v>6.7309240000000006E-2</v>
      </c>
      <c r="N26" s="26">
        <v>7.0120940000000007E-2</v>
      </c>
      <c r="O26" s="26">
        <v>7.2932650000000002E-2</v>
      </c>
      <c r="P26" s="26">
        <v>0.18005595999999999</v>
      </c>
      <c r="Q26" s="26">
        <v>0.28717925999999999</v>
      </c>
      <c r="R26" s="26">
        <v>0.35537571000000001</v>
      </c>
      <c r="S26" s="26">
        <v>0.42357217000000003</v>
      </c>
      <c r="T26" s="26">
        <v>0.52441877000000003</v>
      </c>
      <c r="U26" s="26">
        <v>0.62526537000000004</v>
      </c>
      <c r="V26" s="26">
        <v>0.73644533999999995</v>
      </c>
      <c r="W26" s="26">
        <v>0.84762530999999997</v>
      </c>
      <c r="X26" s="26">
        <v>0.90828441000000004</v>
      </c>
      <c r="Y26" s="26">
        <v>0.96894351999999995</v>
      </c>
      <c r="Z26" s="26">
        <v>0.94886216999999995</v>
      </c>
      <c r="AA26" s="26">
        <v>0.92878083</v>
      </c>
      <c r="AB26" s="26">
        <v>0.85233411999999997</v>
      </c>
      <c r="AC26" s="26">
        <v>0.77588741000000006</v>
      </c>
      <c r="AD26" s="26">
        <v>0.69328038999999997</v>
      </c>
      <c r="AE26" s="26">
        <v>0.61067336000000005</v>
      </c>
      <c r="AF26" s="26">
        <v>0.53640902999999995</v>
      </c>
      <c r="AG26" s="26">
        <v>0.46214470000000002</v>
      </c>
      <c r="AH26" s="26">
        <v>0.35782740000000002</v>
      </c>
      <c r="AI26" s="26">
        <v>0.25351009000000002</v>
      </c>
      <c r="AJ26" s="26">
        <v>0.18201581999999999</v>
      </c>
      <c r="AK26" s="26">
        <v>0.11052155</v>
      </c>
      <c r="AL26" s="26">
        <v>0.1023078</v>
      </c>
      <c r="AM26" s="26">
        <v>9.4094059999999993E-2</v>
      </c>
      <c r="AN26" s="26">
        <v>9.3495540000000002E-2</v>
      </c>
      <c r="AO26" s="26">
        <v>9.2897030000000005E-2</v>
      </c>
      <c r="AP26" s="26">
        <v>0.13665194</v>
      </c>
      <c r="AQ26" s="26">
        <v>0.18040685000000001</v>
      </c>
      <c r="AR26" s="26">
        <v>0.22610164999999999</v>
      </c>
      <c r="AS26" s="26">
        <v>0.27179646000000002</v>
      </c>
      <c r="AT26" s="26">
        <v>0.31540588000000003</v>
      </c>
      <c r="AU26" s="26">
        <v>0.35901529999999998</v>
      </c>
      <c r="AV26" s="26">
        <v>0.36013074</v>
      </c>
      <c r="AW26" s="26">
        <v>0.36124617999999997</v>
      </c>
      <c r="AX26" s="26">
        <v>0.34837553999999998</v>
      </c>
      <c r="AY26" s="23"/>
    </row>
    <row r="27" spans="1:51" ht="14.5" thickBot="1" x14ac:dyDescent="0.35">
      <c r="A27" s="47"/>
      <c r="B27" s="14" t="s">
        <v>157</v>
      </c>
      <c r="C27" s="27">
        <v>0.13462425</v>
      </c>
      <c r="D27" s="28">
        <v>0.13210024000000001</v>
      </c>
      <c r="E27" s="28">
        <v>0.12957622999999999</v>
      </c>
      <c r="F27" s="28">
        <v>0.12875447000000001</v>
      </c>
      <c r="G27" s="28">
        <v>0.12793271000000001</v>
      </c>
      <c r="H27" s="28">
        <v>0.12918146</v>
      </c>
      <c r="I27" s="28">
        <v>0.13043022000000001</v>
      </c>
      <c r="J27" s="28">
        <v>0.13360934999999999</v>
      </c>
      <c r="K27" s="28">
        <v>0.13678847999999999</v>
      </c>
      <c r="L27" s="28">
        <v>0.15142725000000001</v>
      </c>
      <c r="M27" s="28">
        <v>0.16606602000000001</v>
      </c>
      <c r="N27" s="28">
        <v>0.21554635</v>
      </c>
      <c r="O27" s="28">
        <v>0.26502668000000001</v>
      </c>
      <c r="P27" s="28">
        <v>0.31912709</v>
      </c>
      <c r="Q27" s="28">
        <v>0.37322749</v>
      </c>
      <c r="R27" s="28">
        <v>0.43885006999999998</v>
      </c>
      <c r="S27" s="28">
        <v>0.50447264999999997</v>
      </c>
      <c r="T27" s="28">
        <v>0.54853465000000001</v>
      </c>
      <c r="U27" s="28">
        <v>0.59259664000000001</v>
      </c>
      <c r="V27" s="28">
        <v>0.60538152000000001</v>
      </c>
      <c r="W27" s="28">
        <v>0.6181664</v>
      </c>
      <c r="X27" s="28">
        <v>0.62666266000000004</v>
      </c>
      <c r="Y27" s="28">
        <v>0.63515893000000001</v>
      </c>
      <c r="Z27" s="28">
        <v>0.63910473999999995</v>
      </c>
      <c r="AA27" s="28">
        <v>0.64305055</v>
      </c>
      <c r="AB27" s="28">
        <v>0.63962509000000001</v>
      </c>
      <c r="AC27" s="28">
        <v>0.63619963000000002</v>
      </c>
      <c r="AD27" s="28">
        <v>0.62937462</v>
      </c>
      <c r="AE27" s="28">
        <v>0.62254960000000004</v>
      </c>
      <c r="AF27" s="28">
        <v>0.61373924999999996</v>
      </c>
      <c r="AG27" s="28">
        <v>0.60492889999999999</v>
      </c>
      <c r="AH27" s="28">
        <v>0.58921385999999998</v>
      </c>
      <c r="AI27" s="28">
        <v>0.57349881999999996</v>
      </c>
      <c r="AJ27" s="28">
        <v>0.53413462</v>
      </c>
      <c r="AK27" s="28">
        <v>0.49477042999999998</v>
      </c>
      <c r="AL27" s="28">
        <v>0.43245064999999999</v>
      </c>
      <c r="AM27" s="28">
        <v>0.37013086000000001</v>
      </c>
      <c r="AN27" s="28">
        <v>0.34631463000000001</v>
      </c>
      <c r="AO27" s="28">
        <v>0.32249841000000001</v>
      </c>
      <c r="AP27" s="28">
        <v>0.30481028999999998</v>
      </c>
      <c r="AQ27" s="28">
        <v>0.28712217000000001</v>
      </c>
      <c r="AR27" s="28">
        <v>0.24599463999999999</v>
      </c>
      <c r="AS27" s="28">
        <v>0.20486710999999999</v>
      </c>
      <c r="AT27" s="28">
        <v>0.18486806</v>
      </c>
      <c r="AU27" s="28">
        <v>0.16486899999999999</v>
      </c>
      <c r="AV27" s="28">
        <v>0.15297433999999999</v>
      </c>
      <c r="AW27" s="28">
        <v>0.14107968000000001</v>
      </c>
      <c r="AX27" s="28">
        <v>0.13785196</v>
      </c>
      <c r="AY27" s="23"/>
    </row>
    <row r="28" spans="1:51" ht="14.5" thickBot="1" x14ac:dyDescent="0.35">
      <c r="A28" s="47"/>
      <c r="B28" s="14" t="s">
        <v>158</v>
      </c>
      <c r="C28" s="25">
        <v>0.62072362999999997</v>
      </c>
      <c r="D28" s="26">
        <v>0.56882089999999996</v>
      </c>
      <c r="E28" s="26">
        <v>0.51691818</v>
      </c>
      <c r="F28" s="26">
        <v>0.45514348999999998</v>
      </c>
      <c r="G28" s="26">
        <v>0.39336881000000001</v>
      </c>
      <c r="H28" s="26">
        <v>0.33862546999999998</v>
      </c>
      <c r="I28" s="26">
        <v>0.28388212000000002</v>
      </c>
      <c r="J28" s="26">
        <v>0.23895163</v>
      </c>
      <c r="K28" s="26">
        <v>0.19402113000000001</v>
      </c>
      <c r="L28" s="26">
        <v>0.15927557000000001</v>
      </c>
      <c r="M28" s="26">
        <v>0.12453002000000001</v>
      </c>
      <c r="N28" s="26">
        <v>0.12973201000000001</v>
      </c>
      <c r="O28" s="26">
        <v>0.134934</v>
      </c>
      <c r="P28" s="26">
        <v>0.15601957999999999</v>
      </c>
      <c r="Q28" s="26">
        <v>0.17710516000000001</v>
      </c>
      <c r="R28" s="26">
        <v>0.21916231999999999</v>
      </c>
      <c r="S28" s="26">
        <v>0.26121948</v>
      </c>
      <c r="T28" s="26">
        <v>0.32341217999999999</v>
      </c>
      <c r="U28" s="26">
        <v>0.38560487999999998</v>
      </c>
      <c r="V28" s="26">
        <v>0.45417023000000001</v>
      </c>
      <c r="W28" s="26">
        <v>0.52273557999999998</v>
      </c>
      <c r="X28" s="26">
        <v>0.56014441000000004</v>
      </c>
      <c r="Y28" s="26">
        <v>0.59755323999999999</v>
      </c>
      <c r="Z28" s="26">
        <v>0.58516895999999996</v>
      </c>
      <c r="AA28" s="26">
        <v>0.57278468000000005</v>
      </c>
      <c r="AB28" s="26">
        <v>0.52563952999999997</v>
      </c>
      <c r="AC28" s="26">
        <v>0.47849438999999999</v>
      </c>
      <c r="AD28" s="26">
        <v>0.42755015000000002</v>
      </c>
      <c r="AE28" s="26">
        <v>0.37660589999999999</v>
      </c>
      <c r="AF28" s="26">
        <v>0.33080664999999998</v>
      </c>
      <c r="AG28" s="26">
        <v>0.28500739000000003</v>
      </c>
      <c r="AH28" s="26">
        <v>0.25975958999999998</v>
      </c>
      <c r="AI28" s="26">
        <v>0.23451178</v>
      </c>
      <c r="AJ28" s="26">
        <v>0.21949483</v>
      </c>
      <c r="AK28" s="26">
        <v>0.20447789</v>
      </c>
      <c r="AL28" s="26">
        <v>0.18928149</v>
      </c>
      <c r="AM28" s="26">
        <v>0.17408509</v>
      </c>
      <c r="AN28" s="26">
        <v>0.17297777</v>
      </c>
      <c r="AO28" s="26">
        <v>0.17187045000000001</v>
      </c>
      <c r="AP28" s="26">
        <v>0.25282219</v>
      </c>
      <c r="AQ28" s="26">
        <v>0.33377393999999999</v>
      </c>
      <c r="AR28" s="26">
        <v>0.41831470999999998</v>
      </c>
      <c r="AS28" s="26">
        <v>0.50285548999999996</v>
      </c>
      <c r="AT28" s="26">
        <v>0.58353805999999997</v>
      </c>
      <c r="AU28" s="26">
        <v>0.66422062000000004</v>
      </c>
      <c r="AV28" s="26">
        <v>0.66628432000000004</v>
      </c>
      <c r="AW28" s="26">
        <v>0.66834800999999999</v>
      </c>
      <c r="AX28" s="26">
        <v>0.64453581999999998</v>
      </c>
      <c r="AY28" s="23"/>
    </row>
    <row r="29" spans="1:51" ht="14.5" thickBot="1" x14ac:dyDescent="0.35">
      <c r="A29" s="47"/>
      <c r="B29" s="14" t="s">
        <v>159</v>
      </c>
      <c r="C29" s="27">
        <v>0.28377326000000003</v>
      </c>
      <c r="D29" s="28">
        <v>0.26661668999999999</v>
      </c>
      <c r="E29" s="28">
        <v>0.24946011000000001</v>
      </c>
      <c r="F29" s="28">
        <v>0.22592507000000001</v>
      </c>
      <c r="G29" s="28">
        <v>0.20239003</v>
      </c>
      <c r="H29" s="28">
        <v>0.17625472</v>
      </c>
      <c r="I29" s="28">
        <v>0.15011942</v>
      </c>
      <c r="J29" s="28">
        <v>0.12714908999999999</v>
      </c>
      <c r="K29" s="28">
        <v>0.10417877</v>
      </c>
      <c r="L29" s="28">
        <v>9.1457629999999998E-2</v>
      </c>
      <c r="M29" s="28">
        <v>7.8736500000000001E-2</v>
      </c>
      <c r="N29" s="28">
        <v>7.7843209999999996E-2</v>
      </c>
      <c r="O29" s="28">
        <v>7.6949920000000005E-2</v>
      </c>
      <c r="P29" s="28">
        <v>8.7550249999999996E-2</v>
      </c>
      <c r="Q29" s="28">
        <v>9.8150589999999996E-2</v>
      </c>
      <c r="R29" s="28">
        <v>0.12099994</v>
      </c>
      <c r="S29" s="28">
        <v>0.14384928999999999</v>
      </c>
      <c r="T29" s="28">
        <v>0.16741901000000001</v>
      </c>
      <c r="U29" s="28">
        <v>0.19098873</v>
      </c>
      <c r="V29" s="28">
        <v>0.21227470000000001</v>
      </c>
      <c r="W29" s="28">
        <v>0.23356067999999999</v>
      </c>
      <c r="X29" s="28">
        <v>0.24259802</v>
      </c>
      <c r="Y29" s="28">
        <v>0.25163535999999997</v>
      </c>
      <c r="Z29" s="28">
        <v>0.25248681000000001</v>
      </c>
      <c r="AA29" s="28">
        <v>0.25333826999999998</v>
      </c>
      <c r="AB29" s="28">
        <v>0.25097015</v>
      </c>
      <c r="AC29" s="28">
        <v>0.24860203</v>
      </c>
      <c r="AD29" s="28">
        <v>0.24269081000000001</v>
      </c>
      <c r="AE29" s="28">
        <v>0.23677959000000001</v>
      </c>
      <c r="AF29" s="28">
        <v>0.23592278999999999</v>
      </c>
      <c r="AG29" s="28">
        <v>0.23506599</v>
      </c>
      <c r="AH29" s="28">
        <v>0.23773367000000001</v>
      </c>
      <c r="AI29" s="28">
        <v>0.24040135000000001</v>
      </c>
      <c r="AJ29" s="28">
        <v>0.25648937999999999</v>
      </c>
      <c r="AK29" s="28">
        <v>0.27257741000000002</v>
      </c>
      <c r="AL29" s="28">
        <v>0.29925632000000002</v>
      </c>
      <c r="AM29" s="28">
        <v>0.32593523000000002</v>
      </c>
      <c r="AN29" s="28">
        <v>0.35919605999999998</v>
      </c>
      <c r="AO29" s="28">
        <v>0.39245688000000001</v>
      </c>
      <c r="AP29" s="28">
        <v>0.41144672999999998</v>
      </c>
      <c r="AQ29" s="28">
        <v>0.43043658000000001</v>
      </c>
      <c r="AR29" s="28">
        <v>0.42853759000000002</v>
      </c>
      <c r="AS29" s="28">
        <v>0.42663860999999997</v>
      </c>
      <c r="AT29" s="28">
        <v>0.40131881000000003</v>
      </c>
      <c r="AU29" s="28">
        <v>0.37599901000000002</v>
      </c>
      <c r="AV29" s="28">
        <v>0.35120183999999999</v>
      </c>
      <c r="AW29" s="28">
        <v>0.32640466000000001</v>
      </c>
      <c r="AX29" s="28">
        <v>0.30508896000000002</v>
      </c>
      <c r="AY29" s="23"/>
    </row>
    <row r="30" spans="1:51" ht="14.5" thickBot="1" x14ac:dyDescent="0.35">
      <c r="A30" s="47"/>
      <c r="B30" s="14" t="s">
        <v>160</v>
      </c>
      <c r="C30" s="25">
        <v>0.22021930000000001</v>
      </c>
      <c r="D30" s="26">
        <v>0.20180533</v>
      </c>
      <c r="E30" s="26">
        <v>0.18339137</v>
      </c>
      <c r="F30" s="26">
        <v>0.16147505000000001</v>
      </c>
      <c r="G30" s="26">
        <v>0.13955872999999999</v>
      </c>
      <c r="H30" s="26">
        <v>0.12013698</v>
      </c>
      <c r="I30" s="26">
        <v>0.10071523</v>
      </c>
      <c r="J30" s="26">
        <v>8.4774859999999994E-2</v>
      </c>
      <c r="K30" s="26">
        <v>6.8834489999999998E-2</v>
      </c>
      <c r="L30" s="26">
        <v>5.6507519999999999E-2</v>
      </c>
      <c r="M30" s="26">
        <v>4.4180549999999999E-2</v>
      </c>
      <c r="N30" s="26">
        <v>4.6026110000000002E-2</v>
      </c>
      <c r="O30" s="26">
        <v>4.7871660000000003E-2</v>
      </c>
      <c r="P30" s="26">
        <v>0.11818544</v>
      </c>
      <c r="Q30" s="26">
        <v>0.18849922</v>
      </c>
      <c r="R30" s="26">
        <v>0.23326213000000001</v>
      </c>
      <c r="S30" s="26">
        <v>0.27802504</v>
      </c>
      <c r="T30" s="26">
        <v>0.34421890999999999</v>
      </c>
      <c r="U30" s="26">
        <v>0.41041276999999998</v>
      </c>
      <c r="V30" s="26">
        <v>0.48338927999999998</v>
      </c>
      <c r="W30" s="26">
        <v>0.55636578000000003</v>
      </c>
      <c r="X30" s="26">
        <v>0.59618130999999996</v>
      </c>
      <c r="Y30" s="26">
        <v>0.63599682999999996</v>
      </c>
      <c r="Z30" s="26">
        <v>0.62281580999999997</v>
      </c>
      <c r="AA30" s="26">
        <v>0.60963478000000004</v>
      </c>
      <c r="AB30" s="26">
        <v>0.55945655999999999</v>
      </c>
      <c r="AC30" s="26">
        <v>0.50927833</v>
      </c>
      <c r="AD30" s="26">
        <v>0.45505658999999998</v>
      </c>
      <c r="AE30" s="26">
        <v>0.40083485000000002</v>
      </c>
      <c r="AF30" s="26">
        <v>0.35208909999999999</v>
      </c>
      <c r="AG30" s="26">
        <v>0.30334335000000001</v>
      </c>
      <c r="AH30" s="26">
        <v>0.23487137</v>
      </c>
      <c r="AI30" s="26">
        <v>0.1663994</v>
      </c>
      <c r="AJ30" s="26">
        <v>0.11947186</v>
      </c>
      <c r="AK30" s="26">
        <v>7.2544330000000004E-2</v>
      </c>
      <c r="AL30" s="26">
        <v>6.7152970000000006E-2</v>
      </c>
      <c r="AM30" s="26">
        <v>6.1761620000000003E-2</v>
      </c>
      <c r="AN30" s="26">
        <v>6.1368770000000003E-2</v>
      </c>
      <c r="AO30" s="26">
        <v>6.0975910000000001E-2</v>
      </c>
      <c r="AP30" s="26">
        <v>8.9695839999999999E-2</v>
      </c>
      <c r="AQ30" s="26">
        <v>0.11841575999999999</v>
      </c>
      <c r="AR30" s="26">
        <v>0.14840900000000001</v>
      </c>
      <c r="AS30" s="26">
        <v>0.17840223999999999</v>
      </c>
      <c r="AT30" s="26">
        <v>0.20702666</v>
      </c>
      <c r="AU30" s="26">
        <v>0.23565109000000001</v>
      </c>
      <c r="AV30" s="26">
        <v>0.23638323999999999</v>
      </c>
      <c r="AW30" s="26">
        <v>0.2371154</v>
      </c>
      <c r="AX30" s="26">
        <v>0.22866734999999999</v>
      </c>
      <c r="AY30" s="23"/>
    </row>
    <row r="31" spans="1:51" ht="14.5" thickBot="1" x14ac:dyDescent="0.35">
      <c r="A31" s="47"/>
      <c r="B31" s="14" t="s">
        <v>161</v>
      </c>
      <c r="C31" s="27">
        <v>8.8364899999999996E-2</v>
      </c>
      <c r="D31" s="28">
        <v>8.6081169999999999E-2</v>
      </c>
      <c r="E31" s="28">
        <v>8.5700269999999995E-2</v>
      </c>
      <c r="F31" s="28">
        <v>8.5051470000000004E-2</v>
      </c>
      <c r="G31" s="28">
        <v>8.5136180000000006E-2</v>
      </c>
      <c r="H31" s="28">
        <v>8.3972690000000003E-2</v>
      </c>
      <c r="I31" s="28">
        <v>8.603276E-2</v>
      </c>
      <c r="J31" s="28">
        <v>8.5612010000000002E-2</v>
      </c>
      <c r="K31" s="28">
        <v>8.7083980000000005E-2</v>
      </c>
      <c r="L31" s="28">
        <v>8.9785459999999997E-2</v>
      </c>
      <c r="M31" s="28">
        <v>9.3565930000000005E-2</v>
      </c>
      <c r="N31" s="28">
        <v>0.10900269999999999</v>
      </c>
      <c r="O31" s="28">
        <v>0.14485000000000001</v>
      </c>
      <c r="P31" s="28">
        <v>0.17395868</v>
      </c>
      <c r="Q31" s="28">
        <v>0.21991960999999999</v>
      </c>
      <c r="R31" s="28">
        <v>0.24497970999999999</v>
      </c>
      <c r="S31" s="28">
        <v>0.28393930000000001</v>
      </c>
      <c r="T31" s="28">
        <v>0.33112664000000003</v>
      </c>
      <c r="U31" s="28">
        <v>0.36856997000000002</v>
      </c>
      <c r="V31" s="28">
        <v>0.38896962000000002</v>
      </c>
      <c r="W31" s="28">
        <v>0.39993622000000001</v>
      </c>
      <c r="X31" s="28">
        <v>0.40575314000000001</v>
      </c>
      <c r="Y31" s="28">
        <v>0.41225125000000001</v>
      </c>
      <c r="Z31" s="28">
        <v>0.41690672000000001</v>
      </c>
      <c r="AA31" s="28">
        <v>0.42086879999999999</v>
      </c>
      <c r="AB31" s="28">
        <v>0.42208664000000001</v>
      </c>
      <c r="AC31" s="28">
        <v>0.42101517999999999</v>
      </c>
      <c r="AD31" s="28">
        <v>0.41758983</v>
      </c>
      <c r="AE31" s="28">
        <v>0.41209570000000001</v>
      </c>
      <c r="AF31" s="28">
        <v>0.40863019</v>
      </c>
      <c r="AG31" s="28">
        <v>0.40433414000000001</v>
      </c>
      <c r="AH31" s="28">
        <v>0.39706428999999999</v>
      </c>
      <c r="AI31" s="28">
        <v>0.38906323999999998</v>
      </c>
      <c r="AJ31" s="28">
        <v>0.37643416000000002</v>
      </c>
      <c r="AK31" s="28">
        <v>0.36178368999999999</v>
      </c>
      <c r="AL31" s="28">
        <v>0.32475828000000001</v>
      </c>
      <c r="AM31" s="28">
        <v>0.26816958000000002</v>
      </c>
      <c r="AN31" s="28">
        <v>0.24294714000000001</v>
      </c>
      <c r="AO31" s="28">
        <v>0.22324308000000001</v>
      </c>
      <c r="AP31" s="28">
        <v>0.21168207</v>
      </c>
      <c r="AQ31" s="28">
        <v>0.19936166999999999</v>
      </c>
      <c r="AR31" s="28">
        <v>0.18846175000000001</v>
      </c>
      <c r="AS31" s="28">
        <v>0.16182463999999999</v>
      </c>
      <c r="AT31" s="28">
        <v>0.13447102999999999</v>
      </c>
      <c r="AU31" s="28">
        <v>0.11845923999999999</v>
      </c>
      <c r="AV31" s="28">
        <v>0.10821699999999999</v>
      </c>
      <c r="AW31" s="28">
        <v>9.5896430000000005E-2</v>
      </c>
      <c r="AX31" s="28">
        <v>9.1848349999999995E-2</v>
      </c>
      <c r="AY31" s="23"/>
    </row>
    <row r="32" spans="1:51" ht="14.5" thickBot="1" x14ac:dyDescent="0.35">
      <c r="A32" s="47"/>
      <c r="B32" s="14" t="s">
        <v>162</v>
      </c>
      <c r="C32" s="25">
        <v>0.40743165999999997</v>
      </c>
      <c r="D32" s="26">
        <v>0.37336365999999999</v>
      </c>
      <c r="E32" s="26">
        <v>0.33929565</v>
      </c>
      <c r="F32" s="26">
        <v>0.29874788000000002</v>
      </c>
      <c r="G32" s="26">
        <v>0.25820009999999999</v>
      </c>
      <c r="H32" s="26">
        <v>0.22226757</v>
      </c>
      <c r="I32" s="26">
        <v>0.18633504000000001</v>
      </c>
      <c r="J32" s="26">
        <v>0.15684349</v>
      </c>
      <c r="K32" s="26">
        <v>0.12735193</v>
      </c>
      <c r="L32" s="26">
        <v>0.10454558</v>
      </c>
      <c r="M32" s="26">
        <v>8.1739229999999996E-2</v>
      </c>
      <c r="N32" s="26">
        <v>8.5153720000000002E-2</v>
      </c>
      <c r="O32" s="26">
        <v>8.8568209999999994E-2</v>
      </c>
      <c r="P32" s="26">
        <v>0.1024084</v>
      </c>
      <c r="Q32" s="26">
        <v>0.11624859999999999</v>
      </c>
      <c r="R32" s="26">
        <v>0.14385414999999999</v>
      </c>
      <c r="S32" s="26">
        <v>0.17145969999999999</v>
      </c>
      <c r="T32" s="26">
        <v>0.21228184999999999</v>
      </c>
      <c r="U32" s="26">
        <v>0.253104</v>
      </c>
      <c r="V32" s="26">
        <v>0.29810904999999999</v>
      </c>
      <c r="W32" s="26">
        <v>0.34311408999999998</v>
      </c>
      <c r="X32" s="26">
        <v>0.36766856999999997</v>
      </c>
      <c r="Y32" s="26">
        <v>0.39222304000000002</v>
      </c>
      <c r="Z32" s="26">
        <v>0.38409421999999999</v>
      </c>
      <c r="AA32" s="26">
        <v>0.37596540000000001</v>
      </c>
      <c r="AB32" s="26">
        <v>0.34502019</v>
      </c>
      <c r="AC32" s="26">
        <v>0.31407498</v>
      </c>
      <c r="AD32" s="26">
        <v>0.28063610999999999</v>
      </c>
      <c r="AE32" s="26">
        <v>0.24719724000000001</v>
      </c>
      <c r="AF32" s="26">
        <v>0.21713544000000001</v>
      </c>
      <c r="AG32" s="26">
        <v>0.18707365000000001</v>
      </c>
      <c r="AH32" s="26">
        <v>0.17050145</v>
      </c>
      <c r="AI32" s="26">
        <v>0.15392924999999999</v>
      </c>
      <c r="AJ32" s="26">
        <v>0.14407239999999999</v>
      </c>
      <c r="AK32" s="26">
        <v>0.13421554999999999</v>
      </c>
      <c r="AL32" s="26">
        <v>0.12424092</v>
      </c>
      <c r="AM32" s="26">
        <v>0.11426628</v>
      </c>
      <c r="AN32" s="26">
        <v>0.11353945</v>
      </c>
      <c r="AO32" s="26">
        <v>0.11281262</v>
      </c>
      <c r="AP32" s="26">
        <v>0.16594787</v>
      </c>
      <c r="AQ32" s="26">
        <v>0.21908311999999999</v>
      </c>
      <c r="AR32" s="26">
        <v>0.27457414000000002</v>
      </c>
      <c r="AS32" s="26">
        <v>0.33006517000000002</v>
      </c>
      <c r="AT32" s="26">
        <v>0.38302373000000001</v>
      </c>
      <c r="AU32" s="26">
        <v>0.43598228999999999</v>
      </c>
      <c r="AV32" s="26">
        <v>0.43733685999999999</v>
      </c>
      <c r="AW32" s="26">
        <v>0.43869143999999999</v>
      </c>
      <c r="AX32" s="26">
        <v>0.42306155000000001</v>
      </c>
      <c r="AY32" s="23"/>
    </row>
    <row r="33" spans="1:51" ht="14.5" thickBot="1" x14ac:dyDescent="0.35">
      <c r="A33" s="47"/>
      <c r="B33" s="14" t="s">
        <v>163</v>
      </c>
      <c r="C33" s="27">
        <v>0.22021930000000001</v>
      </c>
      <c r="D33" s="28">
        <v>0.20180533</v>
      </c>
      <c r="E33" s="28">
        <v>0.18339137</v>
      </c>
      <c r="F33" s="28">
        <v>0.16147505000000001</v>
      </c>
      <c r="G33" s="28">
        <v>0.13955872999999999</v>
      </c>
      <c r="H33" s="28">
        <v>0.12013698</v>
      </c>
      <c r="I33" s="28">
        <v>0.10071523</v>
      </c>
      <c r="J33" s="28">
        <v>8.4774859999999994E-2</v>
      </c>
      <c r="K33" s="28">
        <v>6.8834489999999998E-2</v>
      </c>
      <c r="L33" s="28">
        <v>5.6507519999999999E-2</v>
      </c>
      <c r="M33" s="28">
        <v>4.4180549999999999E-2</v>
      </c>
      <c r="N33" s="28">
        <v>4.6026110000000002E-2</v>
      </c>
      <c r="O33" s="28">
        <v>4.7871660000000003E-2</v>
      </c>
      <c r="P33" s="28">
        <v>0.11818544</v>
      </c>
      <c r="Q33" s="28">
        <v>0.18849922</v>
      </c>
      <c r="R33" s="28">
        <v>0.23326213000000001</v>
      </c>
      <c r="S33" s="28">
        <v>0.27802504</v>
      </c>
      <c r="T33" s="28">
        <v>0.34421890999999999</v>
      </c>
      <c r="U33" s="28">
        <v>0.41041276999999998</v>
      </c>
      <c r="V33" s="28">
        <v>0.48338927999999998</v>
      </c>
      <c r="W33" s="28">
        <v>0.55636578000000003</v>
      </c>
      <c r="X33" s="28">
        <v>0.59618130999999996</v>
      </c>
      <c r="Y33" s="28">
        <v>0.63599682999999996</v>
      </c>
      <c r="Z33" s="28">
        <v>0.62281580999999997</v>
      </c>
      <c r="AA33" s="28">
        <v>0.60963478000000004</v>
      </c>
      <c r="AB33" s="28">
        <v>0.55945655999999999</v>
      </c>
      <c r="AC33" s="28">
        <v>0.50927833</v>
      </c>
      <c r="AD33" s="28">
        <v>0.45505658999999998</v>
      </c>
      <c r="AE33" s="28">
        <v>0.40083485000000002</v>
      </c>
      <c r="AF33" s="28">
        <v>0.35208909999999999</v>
      </c>
      <c r="AG33" s="28">
        <v>0.30334335000000001</v>
      </c>
      <c r="AH33" s="28">
        <v>0.23487137</v>
      </c>
      <c r="AI33" s="28">
        <v>0.1663994</v>
      </c>
      <c r="AJ33" s="28">
        <v>0.11947186</v>
      </c>
      <c r="AK33" s="28">
        <v>7.2544330000000004E-2</v>
      </c>
      <c r="AL33" s="28">
        <v>6.7152970000000006E-2</v>
      </c>
      <c r="AM33" s="28">
        <v>6.1761620000000003E-2</v>
      </c>
      <c r="AN33" s="28">
        <v>6.1368770000000003E-2</v>
      </c>
      <c r="AO33" s="28">
        <v>6.0975910000000001E-2</v>
      </c>
      <c r="AP33" s="28">
        <v>8.9695839999999999E-2</v>
      </c>
      <c r="AQ33" s="28">
        <v>0.11841575999999999</v>
      </c>
      <c r="AR33" s="28">
        <v>0.14840900000000001</v>
      </c>
      <c r="AS33" s="28">
        <v>0.17840223999999999</v>
      </c>
      <c r="AT33" s="28">
        <v>0.20702666</v>
      </c>
      <c r="AU33" s="28">
        <v>0.23565109000000001</v>
      </c>
      <c r="AV33" s="28">
        <v>0.23638323999999999</v>
      </c>
      <c r="AW33" s="28">
        <v>0.2371154</v>
      </c>
      <c r="AX33" s="28">
        <v>0.22866734999999999</v>
      </c>
      <c r="AY33" s="23"/>
    </row>
    <row r="34" spans="1:51" ht="14.5" thickBot="1" x14ac:dyDescent="0.35">
      <c r="A34" s="47"/>
      <c r="B34" s="14" t="s">
        <v>164</v>
      </c>
      <c r="C34" s="25">
        <v>0.22021930000000001</v>
      </c>
      <c r="D34" s="26">
        <v>0.20180533</v>
      </c>
      <c r="E34" s="26">
        <v>0.18339137</v>
      </c>
      <c r="F34" s="26">
        <v>0.16147505000000001</v>
      </c>
      <c r="G34" s="26">
        <v>0.13955872999999999</v>
      </c>
      <c r="H34" s="26">
        <v>0.12013698</v>
      </c>
      <c r="I34" s="26">
        <v>0.10071523</v>
      </c>
      <c r="J34" s="26">
        <v>8.4774859999999994E-2</v>
      </c>
      <c r="K34" s="26">
        <v>6.8834489999999998E-2</v>
      </c>
      <c r="L34" s="26">
        <v>5.6507519999999999E-2</v>
      </c>
      <c r="M34" s="26">
        <v>4.4180549999999999E-2</v>
      </c>
      <c r="N34" s="26">
        <v>4.6026110000000002E-2</v>
      </c>
      <c r="O34" s="26">
        <v>4.7871660000000003E-2</v>
      </c>
      <c r="P34" s="26">
        <v>0.11818544</v>
      </c>
      <c r="Q34" s="26">
        <v>0.18849922</v>
      </c>
      <c r="R34" s="26">
        <v>0.23326213000000001</v>
      </c>
      <c r="S34" s="26">
        <v>0.27802504</v>
      </c>
      <c r="T34" s="26">
        <v>0.34421890999999999</v>
      </c>
      <c r="U34" s="26">
        <v>0.41041276999999998</v>
      </c>
      <c r="V34" s="26">
        <v>0.48338927999999998</v>
      </c>
      <c r="W34" s="26">
        <v>0.55636578000000003</v>
      </c>
      <c r="X34" s="26">
        <v>0.59618130999999996</v>
      </c>
      <c r="Y34" s="26">
        <v>0.63599682999999996</v>
      </c>
      <c r="Z34" s="26">
        <v>0.62281580999999997</v>
      </c>
      <c r="AA34" s="26">
        <v>0.60963478000000004</v>
      </c>
      <c r="AB34" s="26">
        <v>0.55945655999999999</v>
      </c>
      <c r="AC34" s="26">
        <v>0.50927833</v>
      </c>
      <c r="AD34" s="26">
        <v>0.45505658999999998</v>
      </c>
      <c r="AE34" s="26">
        <v>0.40083485000000002</v>
      </c>
      <c r="AF34" s="26">
        <v>0.35208909999999999</v>
      </c>
      <c r="AG34" s="26">
        <v>0.30334335000000001</v>
      </c>
      <c r="AH34" s="26">
        <v>0.23487137</v>
      </c>
      <c r="AI34" s="26">
        <v>0.1663994</v>
      </c>
      <c r="AJ34" s="26">
        <v>0.11947186</v>
      </c>
      <c r="AK34" s="26">
        <v>7.2544330000000004E-2</v>
      </c>
      <c r="AL34" s="26">
        <v>6.7152970000000006E-2</v>
      </c>
      <c r="AM34" s="26">
        <v>6.1761620000000003E-2</v>
      </c>
      <c r="AN34" s="26">
        <v>6.1368770000000003E-2</v>
      </c>
      <c r="AO34" s="26">
        <v>6.0975910000000001E-2</v>
      </c>
      <c r="AP34" s="26">
        <v>8.9695839999999999E-2</v>
      </c>
      <c r="AQ34" s="26">
        <v>0.11841575999999999</v>
      </c>
      <c r="AR34" s="26">
        <v>0.14840900000000001</v>
      </c>
      <c r="AS34" s="26">
        <v>0.17840223999999999</v>
      </c>
      <c r="AT34" s="26">
        <v>0.20702666</v>
      </c>
      <c r="AU34" s="26">
        <v>0.23565109000000001</v>
      </c>
      <c r="AV34" s="26">
        <v>0.23638323999999999</v>
      </c>
      <c r="AW34" s="26">
        <v>0.2371154</v>
      </c>
      <c r="AX34" s="26">
        <v>0.22866734999999999</v>
      </c>
      <c r="AY34" s="23"/>
    </row>
    <row r="35" spans="1:51" ht="14.5" thickBot="1" x14ac:dyDescent="0.35">
      <c r="A35" s="47"/>
      <c r="B35" s="14" t="s">
        <v>165</v>
      </c>
      <c r="C35" s="27">
        <v>2.532322E-2</v>
      </c>
      <c r="D35" s="28">
        <v>2.3792210000000001E-2</v>
      </c>
      <c r="E35" s="28">
        <v>2.2261199999999998E-2</v>
      </c>
      <c r="F35" s="28">
        <v>2.016099E-2</v>
      </c>
      <c r="G35" s="28">
        <v>1.8060779999999999E-2</v>
      </c>
      <c r="H35" s="28">
        <v>1.5728530000000001E-2</v>
      </c>
      <c r="I35" s="28">
        <v>1.339628E-2</v>
      </c>
      <c r="J35" s="28">
        <v>1.1346470000000001E-2</v>
      </c>
      <c r="K35" s="28">
        <v>9.2966500000000001E-3</v>
      </c>
      <c r="L35" s="28">
        <v>8.1614500000000006E-3</v>
      </c>
      <c r="M35" s="28">
        <v>7.0262500000000004E-3</v>
      </c>
      <c r="N35" s="28">
        <v>6.9465300000000002E-3</v>
      </c>
      <c r="O35" s="28">
        <v>6.86682E-3</v>
      </c>
      <c r="P35" s="28">
        <v>7.8127700000000001E-3</v>
      </c>
      <c r="Q35" s="28">
        <v>8.7587099999999994E-3</v>
      </c>
      <c r="R35" s="28">
        <v>1.079773E-2</v>
      </c>
      <c r="S35" s="28">
        <v>1.2836749999999999E-2</v>
      </c>
      <c r="T35" s="28">
        <v>1.494005E-2</v>
      </c>
      <c r="U35" s="28">
        <v>1.704336E-2</v>
      </c>
      <c r="V35" s="28">
        <v>1.8942859999999999E-2</v>
      </c>
      <c r="W35" s="28">
        <v>2.0842369999999999E-2</v>
      </c>
      <c r="X35" s="28">
        <v>2.1648839999999999E-2</v>
      </c>
      <c r="Y35" s="28">
        <v>2.2455309999999999E-2</v>
      </c>
      <c r="Z35" s="28">
        <v>2.2531289999999999E-2</v>
      </c>
      <c r="AA35" s="28">
        <v>2.2607269999999999E-2</v>
      </c>
      <c r="AB35" s="28">
        <v>2.2395950000000001E-2</v>
      </c>
      <c r="AC35" s="28">
        <v>2.2184619999999999E-2</v>
      </c>
      <c r="AD35" s="28">
        <v>2.1657119999999998E-2</v>
      </c>
      <c r="AE35" s="28">
        <v>2.1129620000000002E-2</v>
      </c>
      <c r="AF35" s="28">
        <v>2.1053160000000001E-2</v>
      </c>
      <c r="AG35" s="28">
        <v>2.0976700000000001E-2</v>
      </c>
      <c r="AH35" s="28">
        <v>2.1214759999999999E-2</v>
      </c>
      <c r="AI35" s="28">
        <v>2.1452820000000001E-2</v>
      </c>
      <c r="AJ35" s="28">
        <v>2.2888470000000001E-2</v>
      </c>
      <c r="AK35" s="28">
        <v>2.4324129999999999E-2</v>
      </c>
      <c r="AL35" s="28">
        <v>2.6704889999999998E-2</v>
      </c>
      <c r="AM35" s="28">
        <v>2.9085650000000001E-2</v>
      </c>
      <c r="AN35" s="28">
        <v>3.2053760000000001E-2</v>
      </c>
      <c r="AO35" s="28">
        <v>3.5021869999999997E-2</v>
      </c>
      <c r="AP35" s="28">
        <v>3.6716480000000003E-2</v>
      </c>
      <c r="AQ35" s="28">
        <v>3.8411090000000002E-2</v>
      </c>
      <c r="AR35" s="28">
        <v>3.8241629999999999E-2</v>
      </c>
      <c r="AS35" s="28">
        <v>3.8072160000000001E-2</v>
      </c>
      <c r="AT35" s="28">
        <v>3.5812690000000001E-2</v>
      </c>
      <c r="AU35" s="28">
        <v>3.355321E-2</v>
      </c>
      <c r="AV35" s="28">
        <v>3.1340380000000001E-2</v>
      </c>
      <c r="AW35" s="28">
        <v>2.912754E-2</v>
      </c>
      <c r="AX35" s="28">
        <v>2.722538E-2</v>
      </c>
      <c r="AY35" s="23"/>
    </row>
    <row r="36" spans="1:51" ht="14.5" thickBot="1" x14ac:dyDescent="0.35">
      <c r="A36" s="47"/>
      <c r="B36" s="14" t="s">
        <v>166</v>
      </c>
      <c r="C36" s="25">
        <v>1.965182E-2</v>
      </c>
      <c r="D36" s="26">
        <v>1.80086E-2</v>
      </c>
      <c r="E36" s="26">
        <v>1.636539E-2</v>
      </c>
      <c r="F36" s="26">
        <v>1.440963E-2</v>
      </c>
      <c r="G36" s="26">
        <v>1.2453870000000001E-2</v>
      </c>
      <c r="H36" s="26">
        <v>1.072072E-2</v>
      </c>
      <c r="I36" s="26">
        <v>8.9875800000000002E-3</v>
      </c>
      <c r="J36" s="26">
        <v>7.5650999999999999E-3</v>
      </c>
      <c r="K36" s="26">
        <v>6.1426199999999997E-3</v>
      </c>
      <c r="L36" s="26">
        <v>5.0425899999999996E-3</v>
      </c>
      <c r="M36" s="26">
        <v>3.9425600000000003E-3</v>
      </c>
      <c r="N36" s="26">
        <v>4.1072499999999998E-3</v>
      </c>
      <c r="O36" s="26">
        <v>4.2719500000000001E-3</v>
      </c>
      <c r="P36" s="26">
        <v>1.054657E-2</v>
      </c>
      <c r="Q36" s="26">
        <v>1.6821200000000001E-2</v>
      </c>
      <c r="R36" s="26">
        <v>2.0815730000000001E-2</v>
      </c>
      <c r="S36" s="26">
        <v>2.4810260000000001E-2</v>
      </c>
      <c r="T36" s="26">
        <v>3.071724E-2</v>
      </c>
      <c r="U36" s="26">
        <v>3.6624209999999997E-2</v>
      </c>
      <c r="V36" s="26">
        <v>4.313645E-2</v>
      </c>
      <c r="W36" s="26">
        <v>4.9648690000000002E-2</v>
      </c>
      <c r="X36" s="26">
        <v>5.3201730000000003E-2</v>
      </c>
      <c r="Y36" s="26">
        <v>5.6754770000000003E-2</v>
      </c>
      <c r="Z36" s="26">
        <v>5.5578530000000001E-2</v>
      </c>
      <c r="AA36" s="26">
        <v>5.4402289999999999E-2</v>
      </c>
      <c r="AB36" s="26">
        <v>4.9924509999999998E-2</v>
      </c>
      <c r="AC36" s="26">
        <v>4.5446729999999998E-2</v>
      </c>
      <c r="AD36" s="26">
        <v>4.0608110000000003E-2</v>
      </c>
      <c r="AE36" s="26">
        <v>3.5769500000000003E-2</v>
      </c>
      <c r="AF36" s="26">
        <v>3.1419549999999997E-2</v>
      </c>
      <c r="AG36" s="26">
        <v>2.7069599999999999E-2</v>
      </c>
      <c r="AH36" s="26">
        <v>2.095934E-2</v>
      </c>
      <c r="AI36" s="26">
        <v>1.4849070000000001E-2</v>
      </c>
      <c r="AJ36" s="26">
        <v>1.066137E-2</v>
      </c>
      <c r="AK36" s="26">
        <v>6.4736699999999999E-3</v>
      </c>
      <c r="AL36" s="26">
        <v>5.9925600000000001E-3</v>
      </c>
      <c r="AM36" s="26">
        <v>5.5114500000000002E-3</v>
      </c>
      <c r="AN36" s="26">
        <v>5.4764000000000002E-3</v>
      </c>
      <c r="AO36" s="26">
        <v>5.4413400000000002E-3</v>
      </c>
      <c r="AP36" s="26">
        <v>8.0042299999999993E-3</v>
      </c>
      <c r="AQ36" s="26">
        <v>1.0567129999999999E-2</v>
      </c>
      <c r="AR36" s="26">
        <v>1.3243649999999999E-2</v>
      </c>
      <c r="AS36" s="26">
        <v>1.5920170000000001E-2</v>
      </c>
      <c r="AT36" s="26">
        <v>1.8474540000000001E-2</v>
      </c>
      <c r="AU36" s="26">
        <v>2.102892E-2</v>
      </c>
      <c r="AV36" s="26">
        <v>2.1094249999999998E-2</v>
      </c>
      <c r="AW36" s="26">
        <v>2.1159589999999999E-2</v>
      </c>
      <c r="AX36" s="26">
        <v>2.0405699999999999E-2</v>
      </c>
      <c r="AY36" s="23"/>
    </row>
    <row r="37" spans="1:51" ht="14.5" thickBot="1" x14ac:dyDescent="0.35">
      <c r="A37" s="47"/>
      <c r="B37" s="14" t="s">
        <v>167</v>
      </c>
      <c r="C37" s="27">
        <v>1.267541E-2</v>
      </c>
      <c r="D37" s="28">
        <v>1.037079E-2</v>
      </c>
      <c r="E37" s="28">
        <v>8.0661699999999992E-3</v>
      </c>
      <c r="F37" s="28">
        <v>4.9933399999999998E-3</v>
      </c>
      <c r="G37" s="28">
        <v>1.92052E-3</v>
      </c>
      <c r="H37" s="28">
        <v>9.7945999999999992E-4</v>
      </c>
      <c r="I37" s="28">
        <v>3.841E-5</v>
      </c>
      <c r="J37" s="28">
        <v>7.8741E-4</v>
      </c>
      <c r="K37" s="28">
        <v>1.53641E-3</v>
      </c>
      <c r="L37" s="28">
        <v>5.9535999999999999E-3</v>
      </c>
      <c r="M37" s="28">
        <v>1.037079E-2</v>
      </c>
      <c r="N37" s="28">
        <v>1.6516449999999998E-2</v>
      </c>
      <c r="O37" s="28">
        <v>2.2662100000000001E-2</v>
      </c>
      <c r="P37" s="28">
        <v>2.439057E-2</v>
      </c>
      <c r="Q37" s="28">
        <v>2.6119030000000001E-2</v>
      </c>
      <c r="R37" s="28">
        <v>2.688724E-2</v>
      </c>
      <c r="S37" s="28">
        <v>2.765544E-2</v>
      </c>
      <c r="T37" s="28">
        <v>2.765544E-2</v>
      </c>
      <c r="U37" s="28">
        <v>2.765544E-2</v>
      </c>
      <c r="V37" s="28">
        <v>2.7079289999999999E-2</v>
      </c>
      <c r="W37" s="28">
        <v>2.650313E-2</v>
      </c>
      <c r="X37" s="28">
        <v>2.515877E-2</v>
      </c>
      <c r="Y37" s="28">
        <v>2.3814410000000001E-2</v>
      </c>
      <c r="Z37" s="28">
        <v>2.3238249999999998E-2</v>
      </c>
      <c r="AA37" s="28">
        <v>2.2662100000000001E-2</v>
      </c>
      <c r="AB37" s="28">
        <v>2.2662100000000001E-2</v>
      </c>
      <c r="AC37" s="28">
        <v>2.2662100000000001E-2</v>
      </c>
      <c r="AD37" s="28">
        <v>2.3046199999999999E-2</v>
      </c>
      <c r="AE37" s="28">
        <v>2.3430309999999999E-2</v>
      </c>
      <c r="AF37" s="28">
        <v>2.4582619999999999E-2</v>
      </c>
      <c r="AG37" s="28">
        <v>2.573493E-2</v>
      </c>
      <c r="AH37" s="28">
        <v>2.803955E-2</v>
      </c>
      <c r="AI37" s="28">
        <v>3.034417E-2</v>
      </c>
      <c r="AJ37" s="28">
        <v>3.4185199999999999E-2</v>
      </c>
      <c r="AK37" s="28">
        <v>3.8026240000000003E-2</v>
      </c>
      <c r="AL37" s="28">
        <v>3.8218290000000002E-2</v>
      </c>
      <c r="AM37" s="28">
        <v>3.8410340000000001E-2</v>
      </c>
      <c r="AN37" s="28">
        <v>3.6489819999999999E-2</v>
      </c>
      <c r="AO37" s="28">
        <v>3.4569299999999997E-2</v>
      </c>
      <c r="AP37" s="28">
        <v>3.2648789999999997E-2</v>
      </c>
      <c r="AQ37" s="28">
        <v>3.0728269999999999E-2</v>
      </c>
      <c r="AR37" s="28">
        <v>2.803955E-2</v>
      </c>
      <c r="AS37" s="28">
        <v>2.535082E-2</v>
      </c>
      <c r="AT37" s="28">
        <v>2.3814410000000001E-2</v>
      </c>
      <c r="AU37" s="28">
        <v>2.2277999999999999E-2</v>
      </c>
      <c r="AV37" s="28">
        <v>1.9589269999999999E-2</v>
      </c>
      <c r="AW37" s="28">
        <v>1.690055E-2</v>
      </c>
      <c r="AX37" s="28">
        <v>1.4787979999999999E-2</v>
      </c>
      <c r="AY37" s="23"/>
    </row>
    <row r="38" spans="1:51" ht="14.5" thickBot="1" x14ac:dyDescent="0.35">
      <c r="A38" s="47"/>
      <c r="B38" s="14" t="s">
        <v>168</v>
      </c>
      <c r="C38" s="25">
        <v>3.6358179999999997E-2</v>
      </c>
      <c r="D38" s="26">
        <v>3.331804E-2</v>
      </c>
      <c r="E38" s="26">
        <v>3.02779E-2</v>
      </c>
      <c r="F38" s="26">
        <v>2.6659519999999999E-2</v>
      </c>
      <c r="G38" s="26">
        <v>2.304113E-2</v>
      </c>
      <c r="H38" s="26">
        <v>1.9834600000000001E-2</v>
      </c>
      <c r="I38" s="26">
        <v>1.6628069999999998E-2</v>
      </c>
      <c r="J38" s="26">
        <v>1.399632E-2</v>
      </c>
      <c r="K38" s="26">
        <v>1.1364569999999999E-2</v>
      </c>
      <c r="L38" s="26">
        <v>9.3293899999999999E-3</v>
      </c>
      <c r="M38" s="26">
        <v>7.2942099999999998E-3</v>
      </c>
      <c r="N38" s="26">
        <v>7.5989100000000004E-3</v>
      </c>
      <c r="O38" s="26">
        <v>7.9036100000000001E-3</v>
      </c>
      <c r="P38" s="26">
        <v>9.1386699999999998E-3</v>
      </c>
      <c r="Q38" s="26">
        <v>1.0373729999999999E-2</v>
      </c>
      <c r="R38" s="26">
        <v>1.283719E-2</v>
      </c>
      <c r="S38" s="26">
        <v>1.5300640000000001E-2</v>
      </c>
      <c r="T38" s="26">
        <v>1.8943499999999999E-2</v>
      </c>
      <c r="U38" s="26">
        <v>2.2586370000000001E-2</v>
      </c>
      <c r="V38" s="26">
        <v>2.6602509999999999E-2</v>
      </c>
      <c r="W38" s="26">
        <v>3.0618650000000001E-2</v>
      </c>
      <c r="X38" s="26">
        <v>3.2809829999999998E-2</v>
      </c>
      <c r="Y38" s="26">
        <v>3.5001009999999999E-2</v>
      </c>
      <c r="Z38" s="26">
        <v>3.4275609999999998E-2</v>
      </c>
      <c r="AA38" s="26">
        <v>3.3550209999999997E-2</v>
      </c>
      <c r="AB38" s="26">
        <v>3.0788739999999998E-2</v>
      </c>
      <c r="AC38" s="26">
        <v>2.802727E-2</v>
      </c>
      <c r="AD38" s="26">
        <v>2.5043269999999999E-2</v>
      </c>
      <c r="AE38" s="26">
        <v>2.2059260000000001E-2</v>
      </c>
      <c r="AF38" s="26">
        <v>1.9376629999999999E-2</v>
      </c>
      <c r="AG38" s="26">
        <v>1.6693989999999999E-2</v>
      </c>
      <c r="AH38" s="26">
        <v>1.521512E-2</v>
      </c>
      <c r="AI38" s="26">
        <v>1.373626E-2</v>
      </c>
      <c r="AJ38" s="26">
        <v>1.2856660000000001E-2</v>
      </c>
      <c r="AK38" s="26">
        <v>1.1977059999999999E-2</v>
      </c>
      <c r="AL38" s="26">
        <v>1.108695E-2</v>
      </c>
      <c r="AM38" s="26">
        <v>1.019684E-2</v>
      </c>
      <c r="AN38" s="26">
        <v>1.013198E-2</v>
      </c>
      <c r="AO38" s="26">
        <v>1.0067120000000001E-2</v>
      </c>
      <c r="AP38" s="26">
        <v>1.4808770000000001E-2</v>
      </c>
      <c r="AQ38" s="26">
        <v>1.9550430000000001E-2</v>
      </c>
      <c r="AR38" s="26">
        <v>2.4502309999999999E-2</v>
      </c>
      <c r="AS38" s="26">
        <v>2.9454190000000002E-2</v>
      </c>
      <c r="AT38" s="26">
        <v>3.4180080000000002E-2</v>
      </c>
      <c r="AU38" s="26">
        <v>3.8905969999999998E-2</v>
      </c>
      <c r="AV38" s="26">
        <v>3.9026850000000002E-2</v>
      </c>
      <c r="AW38" s="26">
        <v>3.9147729999999999E-2</v>
      </c>
      <c r="AX38" s="26">
        <v>3.7752960000000002E-2</v>
      </c>
      <c r="AY38" s="23"/>
    </row>
    <row r="39" spans="1:51" ht="14.5" thickBot="1" x14ac:dyDescent="0.35">
      <c r="A39" s="47"/>
      <c r="B39" s="14" t="s">
        <v>169</v>
      </c>
      <c r="C39" s="27">
        <v>1.965182E-2</v>
      </c>
      <c r="D39" s="28">
        <v>1.80086E-2</v>
      </c>
      <c r="E39" s="28">
        <v>1.636539E-2</v>
      </c>
      <c r="F39" s="28">
        <v>1.440963E-2</v>
      </c>
      <c r="G39" s="28">
        <v>1.2453870000000001E-2</v>
      </c>
      <c r="H39" s="28">
        <v>1.072072E-2</v>
      </c>
      <c r="I39" s="28">
        <v>8.9875800000000002E-3</v>
      </c>
      <c r="J39" s="28">
        <v>7.5650999999999999E-3</v>
      </c>
      <c r="K39" s="28">
        <v>6.1426199999999997E-3</v>
      </c>
      <c r="L39" s="28">
        <v>5.0425899999999996E-3</v>
      </c>
      <c r="M39" s="28">
        <v>3.9425600000000003E-3</v>
      </c>
      <c r="N39" s="28">
        <v>4.1072499999999998E-3</v>
      </c>
      <c r="O39" s="28">
        <v>4.2719500000000001E-3</v>
      </c>
      <c r="P39" s="28">
        <v>1.054657E-2</v>
      </c>
      <c r="Q39" s="28">
        <v>1.6821200000000001E-2</v>
      </c>
      <c r="R39" s="28">
        <v>2.0815730000000001E-2</v>
      </c>
      <c r="S39" s="28">
        <v>2.4810260000000001E-2</v>
      </c>
      <c r="T39" s="28">
        <v>3.071724E-2</v>
      </c>
      <c r="U39" s="28">
        <v>3.6624209999999997E-2</v>
      </c>
      <c r="V39" s="28">
        <v>4.313645E-2</v>
      </c>
      <c r="W39" s="28">
        <v>4.9648690000000002E-2</v>
      </c>
      <c r="X39" s="28">
        <v>5.3201730000000003E-2</v>
      </c>
      <c r="Y39" s="28">
        <v>5.6754770000000003E-2</v>
      </c>
      <c r="Z39" s="28">
        <v>5.5578530000000001E-2</v>
      </c>
      <c r="AA39" s="28">
        <v>5.4402289999999999E-2</v>
      </c>
      <c r="AB39" s="28">
        <v>4.9924509999999998E-2</v>
      </c>
      <c r="AC39" s="28">
        <v>4.5446729999999998E-2</v>
      </c>
      <c r="AD39" s="28">
        <v>4.0608110000000003E-2</v>
      </c>
      <c r="AE39" s="28">
        <v>3.5769500000000003E-2</v>
      </c>
      <c r="AF39" s="28">
        <v>3.1419549999999997E-2</v>
      </c>
      <c r="AG39" s="28">
        <v>2.7069599999999999E-2</v>
      </c>
      <c r="AH39" s="28">
        <v>2.095934E-2</v>
      </c>
      <c r="AI39" s="28">
        <v>1.4849070000000001E-2</v>
      </c>
      <c r="AJ39" s="28">
        <v>1.066137E-2</v>
      </c>
      <c r="AK39" s="28">
        <v>6.4736699999999999E-3</v>
      </c>
      <c r="AL39" s="28">
        <v>5.9925600000000001E-3</v>
      </c>
      <c r="AM39" s="28">
        <v>5.5114500000000002E-3</v>
      </c>
      <c r="AN39" s="28">
        <v>5.4764000000000002E-3</v>
      </c>
      <c r="AO39" s="28">
        <v>5.4413400000000002E-3</v>
      </c>
      <c r="AP39" s="28">
        <v>8.0042299999999993E-3</v>
      </c>
      <c r="AQ39" s="28">
        <v>1.0567129999999999E-2</v>
      </c>
      <c r="AR39" s="28">
        <v>1.3243649999999999E-2</v>
      </c>
      <c r="AS39" s="28">
        <v>1.5920170000000001E-2</v>
      </c>
      <c r="AT39" s="28">
        <v>1.8474540000000001E-2</v>
      </c>
      <c r="AU39" s="28">
        <v>2.102892E-2</v>
      </c>
      <c r="AV39" s="28">
        <v>2.1094249999999998E-2</v>
      </c>
      <c r="AW39" s="28">
        <v>2.1159589999999999E-2</v>
      </c>
      <c r="AX39" s="28">
        <v>2.0405699999999999E-2</v>
      </c>
      <c r="AY39" s="23"/>
    </row>
    <row r="40" spans="1:51" ht="14.5" thickBot="1" x14ac:dyDescent="0.35">
      <c r="A40" s="47"/>
      <c r="B40" s="14" t="s">
        <v>170</v>
      </c>
      <c r="C40" s="25">
        <v>1.965182E-2</v>
      </c>
      <c r="D40" s="26">
        <v>1.80086E-2</v>
      </c>
      <c r="E40" s="26">
        <v>1.636539E-2</v>
      </c>
      <c r="F40" s="26">
        <v>1.440963E-2</v>
      </c>
      <c r="G40" s="26">
        <v>1.2453870000000001E-2</v>
      </c>
      <c r="H40" s="26">
        <v>1.072072E-2</v>
      </c>
      <c r="I40" s="26">
        <v>8.9875800000000002E-3</v>
      </c>
      <c r="J40" s="26">
        <v>7.5650999999999999E-3</v>
      </c>
      <c r="K40" s="26">
        <v>6.1426199999999997E-3</v>
      </c>
      <c r="L40" s="26">
        <v>5.0425899999999996E-3</v>
      </c>
      <c r="M40" s="26">
        <v>3.9425600000000003E-3</v>
      </c>
      <c r="N40" s="26">
        <v>4.1072499999999998E-3</v>
      </c>
      <c r="O40" s="26">
        <v>4.2719500000000001E-3</v>
      </c>
      <c r="P40" s="26">
        <v>1.054657E-2</v>
      </c>
      <c r="Q40" s="26">
        <v>1.6821200000000001E-2</v>
      </c>
      <c r="R40" s="26">
        <v>2.0815730000000001E-2</v>
      </c>
      <c r="S40" s="26">
        <v>2.4810260000000001E-2</v>
      </c>
      <c r="T40" s="26">
        <v>3.071724E-2</v>
      </c>
      <c r="U40" s="26">
        <v>3.6624209999999997E-2</v>
      </c>
      <c r="V40" s="26">
        <v>4.313645E-2</v>
      </c>
      <c r="W40" s="26">
        <v>4.9648690000000002E-2</v>
      </c>
      <c r="X40" s="26">
        <v>5.3201730000000003E-2</v>
      </c>
      <c r="Y40" s="26">
        <v>5.6754770000000003E-2</v>
      </c>
      <c r="Z40" s="26">
        <v>5.5578530000000001E-2</v>
      </c>
      <c r="AA40" s="26">
        <v>5.4402289999999999E-2</v>
      </c>
      <c r="AB40" s="26">
        <v>4.9924509999999998E-2</v>
      </c>
      <c r="AC40" s="26">
        <v>4.5446729999999998E-2</v>
      </c>
      <c r="AD40" s="26">
        <v>4.0608110000000003E-2</v>
      </c>
      <c r="AE40" s="26">
        <v>3.5769500000000003E-2</v>
      </c>
      <c r="AF40" s="26">
        <v>3.1419549999999997E-2</v>
      </c>
      <c r="AG40" s="26">
        <v>2.7069599999999999E-2</v>
      </c>
      <c r="AH40" s="26">
        <v>2.095934E-2</v>
      </c>
      <c r="AI40" s="26">
        <v>1.4849070000000001E-2</v>
      </c>
      <c r="AJ40" s="26">
        <v>1.066137E-2</v>
      </c>
      <c r="AK40" s="26">
        <v>6.4736699999999999E-3</v>
      </c>
      <c r="AL40" s="26">
        <v>5.9925600000000001E-3</v>
      </c>
      <c r="AM40" s="26">
        <v>5.5114500000000002E-3</v>
      </c>
      <c r="AN40" s="26">
        <v>5.4764000000000002E-3</v>
      </c>
      <c r="AO40" s="26">
        <v>5.4413400000000002E-3</v>
      </c>
      <c r="AP40" s="26">
        <v>8.0042299999999993E-3</v>
      </c>
      <c r="AQ40" s="26">
        <v>1.0567129999999999E-2</v>
      </c>
      <c r="AR40" s="26">
        <v>1.3243649999999999E-2</v>
      </c>
      <c r="AS40" s="26">
        <v>1.5920170000000001E-2</v>
      </c>
      <c r="AT40" s="26">
        <v>1.8474540000000001E-2</v>
      </c>
      <c r="AU40" s="26">
        <v>2.102892E-2</v>
      </c>
      <c r="AV40" s="26">
        <v>2.1094249999999998E-2</v>
      </c>
      <c r="AW40" s="26">
        <v>2.1159589999999999E-2</v>
      </c>
      <c r="AX40" s="26">
        <v>2.0405699999999999E-2</v>
      </c>
      <c r="AY40" s="23"/>
    </row>
    <row r="41" spans="1:51" ht="14.5" thickBot="1" x14ac:dyDescent="0.35">
      <c r="A41" s="47"/>
      <c r="B41" s="14" t="s">
        <v>171</v>
      </c>
      <c r="C41" s="27">
        <v>2.78194689</v>
      </c>
      <c r="D41" s="28">
        <v>3.0747834100000002</v>
      </c>
      <c r="E41" s="28">
        <v>3.3676199200000001</v>
      </c>
      <c r="F41" s="28">
        <v>3.57260548</v>
      </c>
      <c r="G41" s="28">
        <v>3.7775910399999999</v>
      </c>
      <c r="H41" s="28">
        <v>3.8303016099999998</v>
      </c>
      <c r="I41" s="28">
        <v>3.8830121900000001</v>
      </c>
      <c r="J41" s="28">
        <v>3.8566568999999999</v>
      </c>
      <c r="K41" s="28">
        <v>3.8303016099999998</v>
      </c>
      <c r="L41" s="28">
        <v>3.81273142</v>
      </c>
      <c r="M41" s="28">
        <v>3.7951612300000002</v>
      </c>
      <c r="N41" s="28">
        <v>3.7775910399999999</v>
      </c>
      <c r="O41" s="28">
        <v>3.7600208500000001</v>
      </c>
      <c r="P41" s="28">
        <v>3.44961414</v>
      </c>
      <c r="Q41" s="28">
        <v>3.1392074399999998</v>
      </c>
      <c r="R41" s="28">
        <v>2.8053738099999999</v>
      </c>
      <c r="S41" s="28">
        <v>2.4715401899999998</v>
      </c>
      <c r="T41" s="28">
        <v>2.0703541599999999</v>
      </c>
      <c r="U41" s="28">
        <v>1.6691681300000001</v>
      </c>
      <c r="V41" s="28">
        <v>1.4934662299999999</v>
      </c>
      <c r="W41" s="28">
        <v>1.31776432</v>
      </c>
      <c r="X41" s="28">
        <v>1.1347414899999999</v>
      </c>
      <c r="Y41" s="28">
        <v>0.95171866999999999</v>
      </c>
      <c r="Z41" s="28">
        <v>0.83458407000000001</v>
      </c>
      <c r="AA41" s="28">
        <v>0.71744945999999998</v>
      </c>
      <c r="AB41" s="28">
        <v>0.76137493999999994</v>
      </c>
      <c r="AC41" s="28">
        <v>0.80530042000000002</v>
      </c>
      <c r="AD41" s="28">
        <v>0.87850954000000003</v>
      </c>
      <c r="AE41" s="28">
        <v>0.95171866999999999</v>
      </c>
      <c r="AF41" s="28">
        <v>1.0176068899999999</v>
      </c>
      <c r="AG41" s="28">
        <v>1.0834950999999999</v>
      </c>
      <c r="AH41" s="28">
        <v>1.0395696299999999</v>
      </c>
      <c r="AI41" s="28">
        <v>0.99564414999999995</v>
      </c>
      <c r="AJ41" s="28">
        <v>0.92243501999999999</v>
      </c>
      <c r="AK41" s="28">
        <v>0.84922589000000004</v>
      </c>
      <c r="AL41" s="28">
        <v>0.75405403000000004</v>
      </c>
      <c r="AM41" s="28">
        <v>0.65888215999999999</v>
      </c>
      <c r="AN41" s="28">
        <v>0.62227759000000005</v>
      </c>
      <c r="AO41" s="28">
        <v>0.58567303000000004</v>
      </c>
      <c r="AP41" s="28">
        <v>0.69548672</v>
      </c>
      <c r="AQ41" s="28">
        <v>0.80530042000000002</v>
      </c>
      <c r="AR41" s="28">
        <v>1.0249277999999999</v>
      </c>
      <c r="AS41" s="28">
        <v>1.24455519</v>
      </c>
      <c r="AT41" s="28">
        <v>1.5007871399999999</v>
      </c>
      <c r="AU41" s="28">
        <v>1.75701909</v>
      </c>
      <c r="AV41" s="28">
        <v>1.9766464699999999</v>
      </c>
      <c r="AW41" s="28">
        <v>2.1962738599999998</v>
      </c>
      <c r="AX41" s="28">
        <v>2.4891103800000001</v>
      </c>
      <c r="AY41" s="23"/>
    </row>
    <row r="42" spans="1:51" ht="14.5" thickBot="1" x14ac:dyDescent="0.35">
      <c r="A42" s="47"/>
      <c r="B42" s="14" t="s">
        <v>172</v>
      </c>
      <c r="C42" s="25">
        <v>1.83608495</v>
      </c>
      <c r="D42" s="26">
        <v>2.0293570500000002</v>
      </c>
      <c r="E42" s="26">
        <v>2.2226291499999999</v>
      </c>
      <c r="F42" s="26">
        <v>2.3579196200000001</v>
      </c>
      <c r="G42" s="26">
        <v>2.4932100899999998</v>
      </c>
      <c r="H42" s="26">
        <v>2.5279990699999999</v>
      </c>
      <c r="I42" s="26">
        <v>2.56278804</v>
      </c>
      <c r="J42" s="26">
        <v>2.3597153099999999</v>
      </c>
      <c r="K42" s="26">
        <v>2.1566425699999998</v>
      </c>
      <c r="L42" s="26">
        <v>1.5096498</v>
      </c>
      <c r="M42" s="26">
        <v>0.86265703000000005</v>
      </c>
      <c r="N42" s="26">
        <v>0.59775076999999999</v>
      </c>
      <c r="O42" s="26">
        <v>0.33284451999999998</v>
      </c>
      <c r="P42" s="26">
        <v>0.82172577000000002</v>
      </c>
      <c r="Q42" s="26">
        <v>1.31060702</v>
      </c>
      <c r="R42" s="26">
        <v>1.6218368400000001</v>
      </c>
      <c r="S42" s="26">
        <v>1.93306665</v>
      </c>
      <c r="T42" s="26">
        <v>2.3933027600000001</v>
      </c>
      <c r="U42" s="26">
        <v>2.8535388799999999</v>
      </c>
      <c r="V42" s="26">
        <v>3.36093362</v>
      </c>
      <c r="W42" s="26">
        <v>3.86832837</v>
      </c>
      <c r="X42" s="26">
        <v>4.1451598000000001</v>
      </c>
      <c r="Y42" s="26">
        <v>4.4219912299999997</v>
      </c>
      <c r="Z42" s="26">
        <v>4.3303455199999998</v>
      </c>
      <c r="AA42" s="26">
        <v>4.2386998199999999</v>
      </c>
      <c r="AB42" s="26">
        <v>3.88981808</v>
      </c>
      <c r="AC42" s="26">
        <v>3.54093635</v>
      </c>
      <c r="AD42" s="26">
        <v>3.1639406600000002</v>
      </c>
      <c r="AE42" s="26">
        <v>2.78694497</v>
      </c>
      <c r="AF42" s="26">
        <v>2.4480230299999999</v>
      </c>
      <c r="AG42" s="26">
        <v>2.1091010899999998</v>
      </c>
      <c r="AH42" s="26">
        <v>1.63302565</v>
      </c>
      <c r="AI42" s="26">
        <v>1.1569502199999999</v>
      </c>
      <c r="AJ42" s="26">
        <v>0.83067005000000005</v>
      </c>
      <c r="AK42" s="26">
        <v>0.50438987999999996</v>
      </c>
      <c r="AL42" s="26">
        <v>0.46690461</v>
      </c>
      <c r="AM42" s="26">
        <v>0.42941933999999998</v>
      </c>
      <c r="AN42" s="26">
        <v>0.42668789000000001</v>
      </c>
      <c r="AO42" s="26">
        <v>0.42395643</v>
      </c>
      <c r="AP42" s="26">
        <v>0.62364178999999997</v>
      </c>
      <c r="AQ42" s="26">
        <v>0.82332715000000001</v>
      </c>
      <c r="AR42" s="26">
        <v>1.0318656500000001</v>
      </c>
      <c r="AS42" s="26">
        <v>1.24040416</v>
      </c>
      <c r="AT42" s="26">
        <v>1.4394255300000001</v>
      </c>
      <c r="AU42" s="26">
        <v>1.6384469100000001</v>
      </c>
      <c r="AV42" s="26">
        <v>1.6435374700000001</v>
      </c>
      <c r="AW42" s="26">
        <v>1.64862803</v>
      </c>
      <c r="AX42" s="26">
        <v>1.7423564899999999</v>
      </c>
      <c r="AY42" s="23"/>
    </row>
    <row r="43" spans="1:51" ht="14.5" thickBot="1" x14ac:dyDescent="0.35">
      <c r="A43" s="47"/>
      <c r="B43" s="14" t="s">
        <v>173</v>
      </c>
      <c r="C43" s="27">
        <v>0.71856531999999995</v>
      </c>
      <c r="D43" s="28">
        <v>0.70509328000000004</v>
      </c>
      <c r="E43" s="28">
        <v>0.69162124000000003</v>
      </c>
      <c r="F43" s="28">
        <v>0.68723502999999997</v>
      </c>
      <c r="G43" s="28">
        <v>0.68284882000000002</v>
      </c>
      <c r="H43" s="28">
        <v>0.68951412000000001</v>
      </c>
      <c r="I43" s="28">
        <v>0.69617943000000004</v>
      </c>
      <c r="J43" s="28">
        <v>0.71314825000000004</v>
      </c>
      <c r="K43" s="28">
        <v>0.73011707999999997</v>
      </c>
      <c r="L43" s="28">
        <v>0.80825241000000003</v>
      </c>
      <c r="M43" s="28">
        <v>0.88638773999999998</v>
      </c>
      <c r="N43" s="28">
        <v>1.1504921100000001</v>
      </c>
      <c r="O43" s="28">
        <v>1.4145964799999999</v>
      </c>
      <c r="P43" s="28">
        <v>1.70336077</v>
      </c>
      <c r="Q43" s="28">
        <v>1.99212506</v>
      </c>
      <c r="R43" s="28">
        <v>2.3423896800000001</v>
      </c>
      <c r="S43" s="28">
        <v>2.6926543000000001</v>
      </c>
      <c r="T43" s="28">
        <v>2.9278379499999998</v>
      </c>
      <c r="U43" s="28">
        <v>3.1630216</v>
      </c>
      <c r="V43" s="28">
        <v>3.2312616799999998</v>
      </c>
      <c r="W43" s="28">
        <v>3.2995017600000001</v>
      </c>
      <c r="X43" s="28">
        <v>3.34485111</v>
      </c>
      <c r="Y43" s="28">
        <v>3.39020045</v>
      </c>
      <c r="Z43" s="28">
        <v>3.4112614699999999</v>
      </c>
      <c r="AA43" s="28">
        <v>3.4323225000000002</v>
      </c>
      <c r="AB43" s="28">
        <v>3.4140389</v>
      </c>
      <c r="AC43" s="28">
        <v>3.3957552999999998</v>
      </c>
      <c r="AD43" s="28">
        <v>3.3593263499999999</v>
      </c>
      <c r="AE43" s="28">
        <v>3.3228974</v>
      </c>
      <c r="AF43" s="28">
        <v>3.2758715999999999</v>
      </c>
      <c r="AG43" s="28">
        <v>3.2288458000000002</v>
      </c>
      <c r="AH43" s="28">
        <v>3.1449657900000001</v>
      </c>
      <c r="AI43" s="28">
        <v>3.0610857899999999</v>
      </c>
      <c r="AJ43" s="28">
        <v>2.8509769299999999</v>
      </c>
      <c r="AK43" s="28">
        <v>2.6408680699999998</v>
      </c>
      <c r="AL43" s="28">
        <v>2.30823234</v>
      </c>
      <c r="AM43" s="28">
        <v>1.97559661</v>
      </c>
      <c r="AN43" s="28">
        <v>1.848476</v>
      </c>
      <c r="AO43" s="28">
        <v>1.72135539</v>
      </c>
      <c r="AP43" s="28">
        <v>1.62694396</v>
      </c>
      <c r="AQ43" s="28">
        <v>1.5325325299999999</v>
      </c>
      <c r="AR43" s="28">
        <v>1.31301176</v>
      </c>
      <c r="AS43" s="28">
        <v>1.093491</v>
      </c>
      <c r="AT43" s="28">
        <v>0.98674479999999998</v>
      </c>
      <c r="AU43" s="28">
        <v>0.87999859999999996</v>
      </c>
      <c r="AV43" s="28">
        <v>0.81651008999999997</v>
      </c>
      <c r="AW43" s="28">
        <v>0.75302157999999997</v>
      </c>
      <c r="AX43" s="28">
        <v>0.73579344999999996</v>
      </c>
      <c r="AY43" s="23"/>
    </row>
    <row r="44" spans="1:51" ht="14.5" thickBot="1" x14ac:dyDescent="0.35">
      <c r="A44" s="47"/>
      <c r="B44" s="14" t="s">
        <v>174</v>
      </c>
      <c r="C44" s="25">
        <v>0.19648566000000001</v>
      </c>
      <c r="D44" s="26">
        <v>0.18161321999999999</v>
      </c>
      <c r="E44" s="26">
        <v>0.16674078000000001</v>
      </c>
      <c r="F44" s="26">
        <v>0.15159237</v>
      </c>
      <c r="G44" s="26">
        <v>0.13644396</v>
      </c>
      <c r="H44" s="26">
        <v>0.12152907</v>
      </c>
      <c r="I44" s="26">
        <v>0.10661416999999999</v>
      </c>
      <c r="J44" s="26">
        <v>9.6060469999999995E-2</v>
      </c>
      <c r="K44" s="26">
        <v>8.5506769999999996E-2</v>
      </c>
      <c r="L44" s="26">
        <v>8.2276699999999994E-2</v>
      </c>
      <c r="M44" s="26">
        <v>7.9046619999999998E-2</v>
      </c>
      <c r="N44" s="26">
        <v>8.6277480000000004E-2</v>
      </c>
      <c r="O44" s="26">
        <v>9.3508330000000001E-2</v>
      </c>
      <c r="P44" s="26">
        <v>0.11731961</v>
      </c>
      <c r="Q44" s="26">
        <v>0.14113089000000001</v>
      </c>
      <c r="R44" s="26">
        <v>0.17567389999999999</v>
      </c>
      <c r="S44" s="26">
        <v>0.21021692</v>
      </c>
      <c r="T44" s="26">
        <v>0.24481312</v>
      </c>
      <c r="U44" s="26">
        <v>0.27940933000000001</v>
      </c>
      <c r="V44" s="26">
        <v>0.30331986999999999</v>
      </c>
      <c r="W44" s="26">
        <v>0.32723041000000003</v>
      </c>
      <c r="X44" s="26">
        <v>0.33791302000000001</v>
      </c>
      <c r="Y44" s="26">
        <v>0.34859561999999999</v>
      </c>
      <c r="Z44" s="26">
        <v>0.35156702000000001</v>
      </c>
      <c r="AA44" s="26">
        <v>0.35453842000000002</v>
      </c>
      <c r="AB44" s="26">
        <v>0.35586772999999999</v>
      </c>
      <c r="AC44" s="26">
        <v>0.35719705000000002</v>
      </c>
      <c r="AD44" s="26">
        <v>0.36531173</v>
      </c>
      <c r="AE44" s="26">
        <v>0.37342640999999999</v>
      </c>
      <c r="AF44" s="26">
        <v>0.3782934</v>
      </c>
      <c r="AG44" s="26">
        <v>0.38316039000000002</v>
      </c>
      <c r="AH44" s="26">
        <v>0.38398103</v>
      </c>
      <c r="AI44" s="26">
        <v>0.38480165999999999</v>
      </c>
      <c r="AJ44" s="26">
        <v>0.37414939000000003</v>
      </c>
      <c r="AK44" s="26">
        <v>0.36349712000000001</v>
      </c>
      <c r="AL44" s="26">
        <v>0.35769914000000003</v>
      </c>
      <c r="AM44" s="26">
        <v>0.35190115999999999</v>
      </c>
      <c r="AN44" s="26">
        <v>0.34527176999999998</v>
      </c>
      <c r="AO44" s="26">
        <v>0.33864238000000002</v>
      </c>
      <c r="AP44" s="26">
        <v>0.33328137000000002</v>
      </c>
      <c r="AQ44" s="26">
        <v>0.32792036000000002</v>
      </c>
      <c r="AR44" s="26">
        <v>0.31481298000000002</v>
      </c>
      <c r="AS44" s="26">
        <v>0.30170561000000001</v>
      </c>
      <c r="AT44" s="26">
        <v>0.28388935999999998</v>
      </c>
      <c r="AU44" s="26">
        <v>0.26607311</v>
      </c>
      <c r="AV44" s="26">
        <v>0.24748200000000001</v>
      </c>
      <c r="AW44" s="26">
        <v>0.22889089000000001</v>
      </c>
      <c r="AX44" s="26">
        <v>0.21268828000000001</v>
      </c>
      <c r="AY44" s="23"/>
    </row>
    <row r="45" spans="1:51" ht="14.5" thickBot="1" x14ac:dyDescent="0.35">
      <c r="A45" s="47"/>
      <c r="B45" s="14" t="s">
        <v>175</v>
      </c>
      <c r="C45" s="27">
        <v>0.23436004999999999</v>
      </c>
      <c r="D45" s="28">
        <v>0.21476368000000001</v>
      </c>
      <c r="E45" s="28">
        <v>0.19516732000000001</v>
      </c>
      <c r="F45" s="28">
        <v>0.17184371000000001</v>
      </c>
      <c r="G45" s="28">
        <v>0.14852008999999999</v>
      </c>
      <c r="H45" s="28">
        <v>0.12785123000000001</v>
      </c>
      <c r="I45" s="28">
        <v>0.10718237</v>
      </c>
      <c r="J45" s="28">
        <v>9.0218430000000002E-2</v>
      </c>
      <c r="K45" s="28">
        <v>7.32545E-2</v>
      </c>
      <c r="L45" s="28">
        <v>6.013599E-2</v>
      </c>
      <c r="M45" s="28">
        <v>4.701748E-2</v>
      </c>
      <c r="N45" s="28">
        <v>4.8981539999999997E-2</v>
      </c>
      <c r="O45" s="28">
        <v>5.0945600000000001E-2</v>
      </c>
      <c r="P45" s="28">
        <v>0.12577437999999999</v>
      </c>
      <c r="Q45" s="28">
        <v>0.20060316</v>
      </c>
      <c r="R45" s="28">
        <v>0.24824039000000001</v>
      </c>
      <c r="S45" s="28">
        <v>0.29587762000000001</v>
      </c>
      <c r="T45" s="28">
        <v>0.36632193000000002</v>
      </c>
      <c r="U45" s="28">
        <v>0.43676625000000002</v>
      </c>
      <c r="V45" s="28">
        <v>0.51442873</v>
      </c>
      <c r="W45" s="28">
        <v>0.59209120999999998</v>
      </c>
      <c r="X45" s="28">
        <v>0.63446338000000002</v>
      </c>
      <c r="Y45" s="28">
        <v>0.67683554000000001</v>
      </c>
      <c r="Z45" s="28">
        <v>0.66280813999999999</v>
      </c>
      <c r="AA45" s="28">
        <v>0.64878073000000003</v>
      </c>
      <c r="AB45" s="28">
        <v>0.59538044999999995</v>
      </c>
      <c r="AC45" s="28">
        <v>0.54198016999999998</v>
      </c>
      <c r="AD45" s="28">
        <v>0.48427673999999998</v>
      </c>
      <c r="AE45" s="28">
        <v>0.42657330999999998</v>
      </c>
      <c r="AF45" s="28">
        <v>0.37469749000000002</v>
      </c>
      <c r="AG45" s="28">
        <v>0.32282167000000001</v>
      </c>
      <c r="AH45" s="28">
        <v>0.24995296</v>
      </c>
      <c r="AI45" s="28">
        <v>0.17708425999999999</v>
      </c>
      <c r="AJ45" s="28">
        <v>0.12714339999999999</v>
      </c>
      <c r="AK45" s="28">
        <v>7.7202549999999995E-2</v>
      </c>
      <c r="AL45" s="28">
        <v>7.1465009999999995E-2</v>
      </c>
      <c r="AM45" s="28">
        <v>6.5727469999999996E-2</v>
      </c>
      <c r="AN45" s="28">
        <v>6.5309389999999995E-2</v>
      </c>
      <c r="AO45" s="28">
        <v>6.4891299999999999E-2</v>
      </c>
      <c r="AP45" s="28">
        <v>9.5455399999999996E-2</v>
      </c>
      <c r="AQ45" s="28">
        <v>0.12601949000000001</v>
      </c>
      <c r="AR45" s="28">
        <v>0.15793866000000001</v>
      </c>
      <c r="AS45" s="28">
        <v>0.18985782000000001</v>
      </c>
      <c r="AT45" s="28">
        <v>0.22032028000000001</v>
      </c>
      <c r="AU45" s="28">
        <v>0.25078275</v>
      </c>
      <c r="AV45" s="28">
        <v>0.25156191</v>
      </c>
      <c r="AW45" s="28">
        <v>0.25234108</v>
      </c>
      <c r="AX45" s="28">
        <v>0.24335055999999999</v>
      </c>
      <c r="AY45" s="23"/>
    </row>
    <row r="46" spans="1:51" ht="14.5" thickBot="1" x14ac:dyDescent="0.35">
      <c r="A46" s="47"/>
      <c r="B46" s="14" t="s">
        <v>176</v>
      </c>
      <c r="C46" s="25">
        <v>9.4038990000000003E-2</v>
      </c>
      <c r="D46" s="26">
        <v>9.2275899999999994E-2</v>
      </c>
      <c r="E46" s="26">
        <v>9.0512809999999999E-2</v>
      </c>
      <c r="F46" s="26">
        <v>8.9938779999999996E-2</v>
      </c>
      <c r="G46" s="26">
        <v>8.9364760000000001E-2</v>
      </c>
      <c r="H46" s="26">
        <v>9.0237049999999999E-2</v>
      </c>
      <c r="I46" s="26">
        <v>9.1109339999999997E-2</v>
      </c>
      <c r="J46" s="26">
        <v>9.3330060000000006E-2</v>
      </c>
      <c r="K46" s="26">
        <v>9.5550780000000002E-2</v>
      </c>
      <c r="L46" s="26">
        <v>0.10577639</v>
      </c>
      <c r="M46" s="26">
        <v>0.11600199999999999</v>
      </c>
      <c r="N46" s="26">
        <v>0.15056546000000001</v>
      </c>
      <c r="O46" s="26">
        <v>0.18512893</v>
      </c>
      <c r="P46" s="26">
        <v>0.22291965999999999</v>
      </c>
      <c r="Q46" s="26">
        <v>0.26071038000000002</v>
      </c>
      <c r="R46" s="26">
        <v>0.30654967999999999</v>
      </c>
      <c r="S46" s="26">
        <v>0.35238898000000002</v>
      </c>
      <c r="T46" s="26">
        <v>0.38316758000000001</v>
      </c>
      <c r="U46" s="26">
        <v>0.41394618</v>
      </c>
      <c r="V46" s="26">
        <v>0.4228768</v>
      </c>
      <c r="W46" s="26">
        <v>0.43180741</v>
      </c>
      <c r="X46" s="26">
        <v>0.43774229999999997</v>
      </c>
      <c r="Y46" s="26">
        <v>0.44367719</v>
      </c>
      <c r="Z46" s="26">
        <v>0.44643346</v>
      </c>
      <c r="AA46" s="26">
        <v>0.44918972000000001</v>
      </c>
      <c r="AB46" s="26">
        <v>0.44679693999999998</v>
      </c>
      <c r="AC46" s="26">
        <v>0.44440415999999999</v>
      </c>
      <c r="AD46" s="26">
        <v>0.43963668</v>
      </c>
      <c r="AE46" s="26">
        <v>0.43486921000000001</v>
      </c>
      <c r="AF46" s="26">
        <v>0.42871492</v>
      </c>
      <c r="AG46" s="26">
        <v>0.42256062999999999</v>
      </c>
      <c r="AH46" s="26">
        <v>0.41158320999999998</v>
      </c>
      <c r="AI46" s="26">
        <v>0.40060579000000002</v>
      </c>
      <c r="AJ46" s="26">
        <v>0.37310873999999999</v>
      </c>
      <c r="AK46" s="26">
        <v>0.34561170000000002</v>
      </c>
      <c r="AL46" s="26">
        <v>0.30207949000000001</v>
      </c>
      <c r="AM46" s="26">
        <v>0.25854728999999999</v>
      </c>
      <c r="AN46" s="26">
        <v>0.24191096000000001</v>
      </c>
      <c r="AO46" s="26">
        <v>0.22527462000000001</v>
      </c>
      <c r="AP46" s="26">
        <v>0.21291895</v>
      </c>
      <c r="AQ46" s="26">
        <v>0.20056328000000001</v>
      </c>
      <c r="AR46" s="26">
        <v>0.17183449000000001</v>
      </c>
      <c r="AS46" s="26">
        <v>0.1431057</v>
      </c>
      <c r="AT46" s="26">
        <v>0.12913577000000001</v>
      </c>
      <c r="AU46" s="26">
        <v>0.11516585</v>
      </c>
      <c r="AV46" s="26">
        <v>0.10685707</v>
      </c>
      <c r="AW46" s="26">
        <v>9.8548300000000005E-2</v>
      </c>
      <c r="AX46" s="26">
        <v>9.6293649999999995E-2</v>
      </c>
      <c r="AY46" s="23"/>
    </row>
    <row r="47" spans="1:51" ht="14.5" thickBot="1" x14ac:dyDescent="0.35">
      <c r="A47" s="47"/>
      <c r="B47" s="14" t="s">
        <v>177</v>
      </c>
      <c r="C47" s="27">
        <v>0.43359371000000002</v>
      </c>
      <c r="D47" s="28">
        <v>0.39733813000000001</v>
      </c>
      <c r="E47" s="28">
        <v>0.36108255</v>
      </c>
      <c r="F47" s="28">
        <v>0.31793112000000001</v>
      </c>
      <c r="G47" s="28">
        <v>0.27477968000000003</v>
      </c>
      <c r="H47" s="28">
        <v>0.23653985</v>
      </c>
      <c r="I47" s="28">
        <v>0.19830001</v>
      </c>
      <c r="J47" s="28">
        <v>0.16691474000000001</v>
      </c>
      <c r="K47" s="28">
        <v>0.13552947000000001</v>
      </c>
      <c r="L47" s="28">
        <v>0.11125867</v>
      </c>
      <c r="M47" s="28">
        <v>8.6987880000000004E-2</v>
      </c>
      <c r="N47" s="28">
        <v>9.062162E-2</v>
      </c>
      <c r="O47" s="28">
        <v>9.4255370000000005E-2</v>
      </c>
      <c r="P47" s="28">
        <v>0.10898426999999999</v>
      </c>
      <c r="Q47" s="28">
        <v>0.12371316</v>
      </c>
      <c r="R47" s="28">
        <v>0.15309133</v>
      </c>
      <c r="S47" s="28">
        <v>0.18246949000000001</v>
      </c>
      <c r="T47" s="28">
        <v>0.22591291999999999</v>
      </c>
      <c r="U47" s="28">
        <v>0.26935635000000002</v>
      </c>
      <c r="V47" s="28">
        <v>0.31725125999999998</v>
      </c>
      <c r="W47" s="28">
        <v>0.36514617999999999</v>
      </c>
      <c r="X47" s="28">
        <v>0.39127735000000002</v>
      </c>
      <c r="Y47" s="28">
        <v>0.41740851000000001</v>
      </c>
      <c r="Z47" s="28">
        <v>0.40875772999999999</v>
      </c>
      <c r="AA47" s="28">
        <v>0.40010694000000002</v>
      </c>
      <c r="AB47" s="28">
        <v>0.36717466999999998</v>
      </c>
      <c r="AC47" s="28">
        <v>0.3342424</v>
      </c>
      <c r="AD47" s="28">
        <v>0.29865635000000001</v>
      </c>
      <c r="AE47" s="28">
        <v>0.26307029999999998</v>
      </c>
      <c r="AF47" s="28">
        <v>0.23107817</v>
      </c>
      <c r="AG47" s="28">
        <v>0.19908604999999999</v>
      </c>
      <c r="AH47" s="28">
        <v>0.18144970999999999</v>
      </c>
      <c r="AI47" s="28">
        <v>0.16381338000000001</v>
      </c>
      <c r="AJ47" s="28">
        <v>0.1533236</v>
      </c>
      <c r="AK47" s="28">
        <v>0.14283382</v>
      </c>
      <c r="AL47" s="28">
        <v>0.13221869</v>
      </c>
      <c r="AM47" s="28">
        <v>0.12160356</v>
      </c>
      <c r="AN47" s="28">
        <v>0.12083006</v>
      </c>
      <c r="AO47" s="28">
        <v>0.12005656000000001</v>
      </c>
      <c r="AP47" s="28">
        <v>0.17660374000000001</v>
      </c>
      <c r="AQ47" s="28">
        <v>0.23315090999999999</v>
      </c>
      <c r="AR47" s="28">
        <v>0.29220512999999998</v>
      </c>
      <c r="AS47" s="28">
        <v>0.35125935000000003</v>
      </c>
      <c r="AT47" s="28">
        <v>0.40761849999999999</v>
      </c>
      <c r="AU47" s="28">
        <v>0.46397764000000002</v>
      </c>
      <c r="AV47" s="28">
        <v>0.46541918999999998</v>
      </c>
      <c r="AW47" s="28">
        <v>0.46686074999999999</v>
      </c>
      <c r="AX47" s="28">
        <v>0.45022722999999998</v>
      </c>
      <c r="AY47" s="23"/>
    </row>
    <row r="48" spans="1:51" ht="14.5" thickBot="1" x14ac:dyDescent="0.35">
      <c r="A48" s="47"/>
      <c r="B48" s="14" t="s">
        <v>178</v>
      </c>
      <c r="C48" s="25">
        <v>0.19651539000000001</v>
      </c>
      <c r="D48" s="26">
        <v>0.18463431</v>
      </c>
      <c r="E48" s="26">
        <v>0.17275324</v>
      </c>
      <c r="F48" s="26">
        <v>0.15645502999999999</v>
      </c>
      <c r="G48" s="26">
        <v>0.14015680999999999</v>
      </c>
      <c r="H48" s="26">
        <v>0.12205789</v>
      </c>
      <c r="I48" s="26">
        <v>0.10395897</v>
      </c>
      <c r="J48" s="26">
        <v>8.8051820000000003E-2</v>
      </c>
      <c r="K48" s="26">
        <v>7.2144680000000003E-2</v>
      </c>
      <c r="L48" s="26">
        <v>6.333519E-2</v>
      </c>
      <c r="M48" s="26">
        <v>5.4525700000000003E-2</v>
      </c>
      <c r="N48" s="26">
        <v>5.3907080000000003E-2</v>
      </c>
      <c r="O48" s="26">
        <v>5.3288469999999998E-2</v>
      </c>
      <c r="P48" s="26">
        <v>6.0629290000000002E-2</v>
      </c>
      <c r="Q48" s="26">
        <v>6.7970119999999995E-2</v>
      </c>
      <c r="R48" s="26">
        <v>8.3793480000000004E-2</v>
      </c>
      <c r="S48" s="26">
        <v>9.9616850000000007E-2</v>
      </c>
      <c r="T48" s="26">
        <v>0.11593908</v>
      </c>
      <c r="U48" s="26">
        <v>0.13226130999999999</v>
      </c>
      <c r="V48" s="26">
        <v>0.14700203000000001</v>
      </c>
      <c r="W48" s="26">
        <v>0.16174274999999999</v>
      </c>
      <c r="X48" s="26">
        <v>0.16800118</v>
      </c>
      <c r="Y48" s="26">
        <v>0.17425962</v>
      </c>
      <c r="Z48" s="26">
        <v>0.17484926000000001</v>
      </c>
      <c r="AA48" s="26">
        <v>0.17543890000000001</v>
      </c>
      <c r="AB48" s="26">
        <v>0.17379895000000001</v>
      </c>
      <c r="AC48" s="26">
        <v>0.17215901</v>
      </c>
      <c r="AD48" s="26">
        <v>0.16806544000000001</v>
      </c>
      <c r="AE48" s="26">
        <v>0.16397186999999999</v>
      </c>
      <c r="AF48" s="26">
        <v>0.16337852999999999</v>
      </c>
      <c r="AG48" s="26">
        <v>0.16278519</v>
      </c>
      <c r="AH48" s="26">
        <v>0.16463258</v>
      </c>
      <c r="AI48" s="26">
        <v>0.16647997</v>
      </c>
      <c r="AJ48" s="26">
        <v>0.17762106999999999</v>
      </c>
      <c r="AK48" s="26">
        <v>0.18876217000000001</v>
      </c>
      <c r="AL48" s="26">
        <v>0.20723754</v>
      </c>
      <c r="AM48" s="26">
        <v>0.22571290999999999</v>
      </c>
      <c r="AN48" s="26">
        <v>0.24874631</v>
      </c>
      <c r="AO48" s="26">
        <v>0.27177971000000001</v>
      </c>
      <c r="AP48" s="26">
        <v>0.28493035</v>
      </c>
      <c r="AQ48" s="26">
        <v>0.29808098</v>
      </c>
      <c r="AR48" s="26">
        <v>0.29676591000000002</v>
      </c>
      <c r="AS48" s="26">
        <v>0.29545084999999999</v>
      </c>
      <c r="AT48" s="26">
        <v>0.27791668000000003</v>
      </c>
      <c r="AU48" s="26">
        <v>0.26038250000000002</v>
      </c>
      <c r="AV48" s="26">
        <v>0.24321024999999999</v>
      </c>
      <c r="AW48" s="26">
        <v>0.22603798999999999</v>
      </c>
      <c r="AX48" s="26">
        <v>0.21127668999999999</v>
      </c>
      <c r="AY48" s="23"/>
    </row>
    <row r="49" spans="1:51" ht="14.5" thickBot="1" x14ac:dyDescent="0.35">
      <c r="A49" s="47"/>
      <c r="B49" s="14" t="s">
        <v>179</v>
      </c>
      <c r="C49" s="27">
        <v>0.15250373</v>
      </c>
      <c r="D49" s="28">
        <v>0.13975190000000001</v>
      </c>
      <c r="E49" s="28">
        <v>0.12700007999999999</v>
      </c>
      <c r="F49" s="28">
        <v>0.11182284000000001</v>
      </c>
      <c r="G49" s="28">
        <v>9.6645599999999998E-2</v>
      </c>
      <c r="H49" s="28">
        <v>8.319588E-2</v>
      </c>
      <c r="I49" s="28">
        <v>6.9746150000000007E-2</v>
      </c>
      <c r="J49" s="28">
        <v>5.8707309999999999E-2</v>
      </c>
      <c r="K49" s="28">
        <v>4.7668469999999998E-2</v>
      </c>
      <c r="L49" s="28">
        <v>3.9131939999999997E-2</v>
      </c>
      <c r="M49" s="28">
        <v>3.059541E-2</v>
      </c>
      <c r="N49" s="28">
        <v>3.1873470000000001E-2</v>
      </c>
      <c r="O49" s="28">
        <v>3.3151529999999998E-2</v>
      </c>
      <c r="P49" s="28">
        <v>8.1844420000000001E-2</v>
      </c>
      <c r="Q49" s="28">
        <v>0.13053730999999999</v>
      </c>
      <c r="R49" s="28">
        <v>0.16153600000000001</v>
      </c>
      <c r="S49" s="28">
        <v>0.19253469000000001</v>
      </c>
      <c r="T49" s="28">
        <v>0.23837451000000001</v>
      </c>
      <c r="U49" s="28">
        <v>0.28421432000000002</v>
      </c>
      <c r="V49" s="28">
        <v>0.33475116999999999</v>
      </c>
      <c r="W49" s="28">
        <v>0.38528802000000001</v>
      </c>
      <c r="X49" s="28">
        <v>0.41286061000000002</v>
      </c>
      <c r="Y49" s="28">
        <v>0.44043320000000002</v>
      </c>
      <c r="Z49" s="28">
        <v>0.43130522999999998</v>
      </c>
      <c r="AA49" s="28">
        <v>0.42217725</v>
      </c>
      <c r="AB49" s="28">
        <v>0.38742841</v>
      </c>
      <c r="AC49" s="28">
        <v>0.35267956</v>
      </c>
      <c r="AD49" s="28">
        <v>0.31513054000000001</v>
      </c>
      <c r="AE49" s="28">
        <v>0.27758153000000002</v>
      </c>
      <c r="AF49" s="28">
        <v>0.24382467999999999</v>
      </c>
      <c r="AG49" s="28">
        <v>0.21006784000000001</v>
      </c>
      <c r="AH49" s="28">
        <v>0.16265041999999999</v>
      </c>
      <c r="AI49" s="28">
        <v>0.11523298999999999</v>
      </c>
      <c r="AJ49" s="28">
        <v>8.2735279999999994E-2</v>
      </c>
      <c r="AK49" s="28">
        <v>5.0237560000000001E-2</v>
      </c>
      <c r="AL49" s="28">
        <v>4.6503999999999997E-2</v>
      </c>
      <c r="AM49" s="28">
        <v>4.2770450000000002E-2</v>
      </c>
      <c r="AN49" s="28">
        <v>4.2498389999999997E-2</v>
      </c>
      <c r="AO49" s="28">
        <v>4.2226340000000001E-2</v>
      </c>
      <c r="AP49" s="28">
        <v>6.2115129999999998E-2</v>
      </c>
      <c r="AQ49" s="28">
        <v>8.2003919999999994E-2</v>
      </c>
      <c r="AR49" s="28">
        <v>0.10277449</v>
      </c>
      <c r="AS49" s="28">
        <v>0.12354506</v>
      </c>
      <c r="AT49" s="28">
        <v>0.14336772</v>
      </c>
      <c r="AU49" s="28">
        <v>0.16319038</v>
      </c>
      <c r="AV49" s="28">
        <v>0.16369739999999999</v>
      </c>
      <c r="AW49" s="28">
        <v>0.16420441999999999</v>
      </c>
      <c r="AX49" s="28">
        <v>0.15835408000000001</v>
      </c>
      <c r="AY49" s="23"/>
    </row>
    <row r="50" spans="1:51" ht="14.5" thickBot="1" x14ac:dyDescent="0.35">
      <c r="A50" s="47"/>
      <c r="B50" s="14" t="s">
        <v>180</v>
      </c>
      <c r="C50" s="25">
        <v>6.1193440000000002E-2</v>
      </c>
      <c r="D50" s="26">
        <v>6.004615E-2</v>
      </c>
      <c r="E50" s="26">
        <v>5.8898869999999999E-2</v>
      </c>
      <c r="F50" s="26">
        <v>5.852533E-2</v>
      </c>
      <c r="G50" s="26">
        <v>5.8151799999999997E-2</v>
      </c>
      <c r="H50" s="26">
        <v>5.8719420000000001E-2</v>
      </c>
      <c r="I50" s="26">
        <v>5.9287039999999999E-2</v>
      </c>
      <c r="J50" s="26">
        <v>6.0732120000000001E-2</v>
      </c>
      <c r="K50" s="26">
        <v>6.217719E-2</v>
      </c>
      <c r="L50" s="26">
        <v>6.8831240000000002E-2</v>
      </c>
      <c r="M50" s="26">
        <v>7.5485289999999997E-2</v>
      </c>
      <c r="N50" s="26">
        <v>9.7976579999999994E-2</v>
      </c>
      <c r="O50" s="26">
        <v>0.12046786</v>
      </c>
      <c r="P50" s="26">
        <v>0.14505919</v>
      </c>
      <c r="Q50" s="26">
        <v>0.16965052999999999</v>
      </c>
      <c r="R50" s="26">
        <v>0.19947925999999999</v>
      </c>
      <c r="S50" s="26">
        <v>0.22930800000000001</v>
      </c>
      <c r="T50" s="26">
        <v>0.24933638</v>
      </c>
      <c r="U50" s="26">
        <v>0.26936475999999998</v>
      </c>
      <c r="V50" s="26">
        <v>0.27517612000000002</v>
      </c>
      <c r="W50" s="26">
        <v>0.28098749000000001</v>
      </c>
      <c r="X50" s="26">
        <v>0.28484946</v>
      </c>
      <c r="Y50" s="26">
        <v>0.28871143999999999</v>
      </c>
      <c r="Z50" s="26">
        <v>0.29050501000000001</v>
      </c>
      <c r="AA50" s="26">
        <v>0.29229857999999997</v>
      </c>
      <c r="AB50" s="26">
        <v>0.29074153000000003</v>
      </c>
      <c r="AC50" s="26">
        <v>0.28918449000000002</v>
      </c>
      <c r="AD50" s="26">
        <v>0.28608218000000002</v>
      </c>
      <c r="AE50" s="26">
        <v>0.28297987000000002</v>
      </c>
      <c r="AF50" s="26">
        <v>0.27897513000000002</v>
      </c>
      <c r="AG50" s="26">
        <v>0.27497038000000001</v>
      </c>
      <c r="AH50" s="26">
        <v>0.26782710999999998</v>
      </c>
      <c r="AI50" s="26">
        <v>0.26068384</v>
      </c>
      <c r="AJ50" s="26">
        <v>0.24279085</v>
      </c>
      <c r="AK50" s="26">
        <v>0.22489786</v>
      </c>
      <c r="AL50" s="26">
        <v>0.19657041</v>
      </c>
      <c r="AM50" s="26">
        <v>0.16824295</v>
      </c>
      <c r="AN50" s="26">
        <v>0.15741728999999999</v>
      </c>
      <c r="AO50" s="26">
        <v>0.14659162000000001</v>
      </c>
      <c r="AP50" s="26">
        <v>0.13855149</v>
      </c>
      <c r="AQ50" s="26">
        <v>0.13051135999999999</v>
      </c>
      <c r="AR50" s="26">
        <v>0.11181684</v>
      </c>
      <c r="AS50" s="26">
        <v>9.3122330000000003E-2</v>
      </c>
      <c r="AT50" s="26">
        <v>8.4031759999999997E-2</v>
      </c>
      <c r="AU50" s="26">
        <v>7.4941190000000005E-2</v>
      </c>
      <c r="AV50" s="26">
        <v>6.9534470000000001E-2</v>
      </c>
      <c r="AW50" s="26">
        <v>6.4127760000000006E-2</v>
      </c>
      <c r="AX50" s="26">
        <v>6.2660599999999997E-2</v>
      </c>
      <c r="AY50" s="23"/>
    </row>
    <row r="51" spans="1:51" ht="14.5" thickBot="1" x14ac:dyDescent="0.35">
      <c r="A51" s="47"/>
      <c r="B51" s="14" t="s">
        <v>181</v>
      </c>
      <c r="C51" s="27">
        <v>0.28214988000000002</v>
      </c>
      <c r="D51" s="28">
        <v>0.2585575</v>
      </c>
      <c r="E51" s="28">
        <v>0.23496512</v>
      </c>
      <c r="F51" s="28">
        <v>0.20688544</v>
      </c>
      <c r="G51" s="28">
        <v>0.17880576000000001</v>
      </c>
      <c r="H51" s="28">
        <v>0.15392217999999999</v>
      </c>
      <c r="I51" s="28">
        <v>0.1290386</v>
      </c>
      <c r="J51" s="28">
        <v>0.10861543999999999</v>
      </c>
      <c r="K51" s="28">
        <v>8.8192290000000007E-2</v>
      </c>
      <c r="L51" s="28">
        <v>7.2398699999999996E-2</v>
      </c>
      <c r="M51" s="28">
        <v>5.660511E-2</v>
      </c>
      <c r="N51" s="28">
        <v>5.8969670000000002E-2</v>
      </c>
      <c r="O51" s="28">
        <v>6.1334239999999998E-2</v>
      </c>
      <c r="P51" s="28">
        <v>7.0918690000000006E-2</v>
      </c>
      <c r="Q51" s="28">
        <v>8.0503140000000001E-2</v>
      </c>
      <c r="R51" s="28">
        <v>9.9620219999999995E-2</v>
      </c>
      <c r="S51" s="28">
        <v>0.11873729</v>
      </c>
      <c r="T51" s="28">
        <v>0.14700698000000001</v>
      </c>
      <c r="U51" s="28">
        <v>0.17527667</v>
      </c>
      <c r="V51" s="28">
        <v>0.20644303999999999</v>
      </c>
      <c r="W51" s="28">
        <v>0.23760941999999999</v>
      </c>
      <c r="X51" s="28">
        <v>0.2546136</v>
      </c>
      <c r="Y51" s="28">
        <v>0.27161777999999998</v>
      </c>
      <c r="Z51" s="28">
        <v>0.26598850000000002</v>
      </c>
      <c r="AA51" s="28">
        <v>0.26035923</v>
      </c>
      <c r="AB51" s="28">
        <v>0.23892941000000001</v>
      </c>
      <c r="AC51" s="28">
        <v>0.21749958999999999</v>
      </c>
      <c r="AD51" s="28">
        <v>0.19434288</v>
      </c>
      <c r="AE51" s="28">
        <v>0.17118617999999999</v>
      </c>
      <c r="AF51" s="28">
        <v>0.15036814000000001</v>
      </c>
      <c r="AG51" s="28">
        <v>0.12955009000000001</v>
      </c>
      <c r="AH51" s="28">
        <v>0.1180737</v>
      </c>
      <c r="AI51" s="28">
        <v>0.10659731</v>
      </c>
      <c r="AJ51" s="28">
        <v>9.9771360000000003E-2</v>
      </c>
      <c r="AK51" s="28">
        <v>9.2945410000000006E-2</v>
      </c>
      <c r="AL51" s="28">
        <v>8.6037890000000006E-2</v>
      </c>
      <c r="AM51" s="28">
        <v>7.9130370000000005E-2</v>
      </c>
      <c r="AN51" s="28">
        <v>7.8627030000000001E-2</v>
      </c>
      <c r="AO51" s="28">
        <v>7.8123700000000004E-2</v>
      </c>
      <c r="AP51" s="28">
        <v>0.11492031</v>
      </c>
      <c r="AQ51" s="28">
        <v>0.15171692000000001</v>
      </c>
      <c r="AR51" s="28">
        <v>0.19014492</v>
      </c>
      <c r="AS51" s="28">
        <v>0.22857292000000001</v>
      </c>
      <c r="AT51" s="28">
        <v>0.26524718000000003</v>
      </c>
      <c r="AU51" s="28">
        <v>0.30192142999999999</v>
      </c>
      <c r="AV51" s="28">
        <v>0.30285948000000001</v>
      </c>
      <c r="AW51" s="28">
        <v>0.30379753999999998</v>
      </c>
      <c r="AX51" s="28">
        <v>0.29297371</v>
      </c>
      <c r="AY51" s="23"/>
    </row>
    <row r="52" spans="1:51" ht="14.5" thickBot="1" x14ac:dyDescent="0.35">
      <c r="A52" s="47"/>
      <c r="B52" s="14" t="s">
        <v>182</v>
      </c>
      <c r="C52" s="25">
        <v>0.15250373</v>
      </c>
      <c r="D52" s="26">
        <v>0.13975190000000001</v>
      </c>
      <c r="E52" s="26">
        <v>0.12700007999999999</v>
      </c>
      <c r="F52" s="26">
        <v>0.11182284000000001</v>
      </c>
      <c r="G52" s="26">
        <v>9.6645599999999998E-2</v>
      </c>
      <c r="H52" s="26">
        <v>8.319588E-2</v>
      </c>
      <c r="I52" s="26">
        <v>6.9746150000000007E-2</v>
      </c>
      <c r="J52" s="26">
        <v>5.8707309999999999E-2</v>
      </c>
      <c r="K52" s="26">
        <v>4.7668469999999998E-2</v>
      </c>
      <c r="L52" s="26">
        <v>3.9131939999999997E-2</v>
      </c>
      <c r="M52" s="26">
        <v>3.059541E-2</v>
      </c>
      <c r="N52" s="26">
        <v>3.1873470000000001E-2</v>
      </c>
      <c r="O52" s="26">
        <v>3.3151529999999998E-2</v>
      </c>
      <c r="P52" s="26">
        <v>8.1844420000000001E-2</v>
      </c>
      <c r="Q52" s="26">
        <v>0.13053730999999999</v>
      </c>
      <c r="R52" s="26">
        <v>0.16153600000000001</v>
      </c>
      <c r="S52" s="26">
        <v>0.19253469000000001</v>
      </c>
      <c r="T52" s="26">
        <v>0.23837451000000001</v>
      </c>
      <c r="U52" s="26">
        <v>0.28421432000000002</v>
      </c>
      <c r="V52" s="26">
        <v>0.33475116999999999</v>
      </c>
      <c r="W52" s="26">
        <v>0.38528802000000001</v>
      </c>
      <c r="X52" s="26">
        <v>0.41286061000000002</v>
      </c>
      <c r="Y52" s="26">
        <v>0.44043320000000002</v>
      </c>
      <c r="Z52" s="26">
        <v>0.43130522999999998</v>
      </c>
      <c r="AA52" s="26">
        <v>0.42217725</v>
      </c>
      <c r="AB52" s="26">
        <v>0.38742841</v>
      </c>
      <c r="AC52" s="26">
        <v>0.35267956</v>
      </c>
      <c r="AD52" s="26">
        <v>0.31513054000000001</v>
      </c>
      <c r="AE52" s="26">
        <v>0.27758153000000002</v>
      </c>
      <c r="AF52" s="26">
        <v>0.24382467999999999</v>
      </c>
      <c r="AG52" s="26">
        <v>0.21006784000000001</v>
      </c>
      <c r="AH52" s="26">
        <v>0.16265041999999999</v>
      </c>
      <c r="AI52" s="26">
        <v>0.11523298999999999</v>
      </c>
      <c r="AJ52" s="26">
        <v>8.2735279999999994E-2</v>
      </c>
      <c r="AK52" s="26">
        <v>5.0237560000000001E-2</v>
      </c>
      <c r="AL52" s="26">
        <v>4.6503999999999997E-2</v>
      </c>
      <c r="AM52" s="26">
        <v>4.2770450000000002E-2</v>
      </c>
      <c r="AN52" s="26">
        <v>4.2498389999999997E-2</v>
      </c>
      <c r="AO52" s="26">
        <v>4.2226340000000001E-2</v>
      </c>
      <c r="AP52" s="26">
        <v>6.2115129999999998E-2</v>
      </c>
      <c r="AQ52" s="26">
        <v>8.2003919999999994E-2</v>
      </c>
      <c r="AR52" s="26">
        <v>0.10277449</v>
      </c>
      <c r="AS52" s="26">
        <v>0.12354506</v>
      </c>
      <c r="AT52" s="26">
        <v>0.14336772</v>
      </c>
      <c r="AU52" s="26">
        <v>0.16319038</v>
      </c>
      <c r="AV52" s="26">
        <v>0.16369739999999999</v>
      </c>
      <c r="AW52" s="26">
        <v>0.16420441999999999</v>
      </c>
      <c r="AX52" s="26">
        <v>0.15835408000000001</v>
      </c>
      <c r="AY52" s="23"/>
    </row>
    <row r="53" spans="1:51" ht="14.5" thickBot="1" x14ac:dyDescent="0.35">
      <c r="A53" s="47"/>
      <c r="B53" s="14" t="s">
        <v>183</v>
      </c>
      <c r="C53" s="27">
        <v>0.15250373</v>
      </c>
      <c r="D53" s="28">
        <v>0.13975190000000001</v>
      </c>
      <c r="E53" s="28">
        <v>0.12700007999999999</v>
      </c>
      <c r="F53" s="28">
        <v>0.11182284000000001</v>
      </c>
      <c r="G53" s="28">
        <v>9.6645599999999998E-2</v>
      </c>
      <c r="H53" s="28">
        <v>8.319588E-2</v>
      </c>
      <c r="I53" s="28">
        <v>6.9746150000000007E-2</v>
      </c>
      <c r="J53" s="28">
        <v>5.8707309999999999E-2</v>
      </c>
      <c r="K53" s="28">
        <v>4.7668469999999998E-2</v>
      </c>
      <c r="L53" s="28">
        <v>3.9131939999999997E-2</v>
      </c>
      <c r="M53" s="28">
        <v>3.059541E-2</v>
      </c>
      <c r="N53" s="28">
        <v>3.1873470000000001E-2</v>
      </c>
      <c r="O53" s="28">
        <v>3.3151529999999998E-2</v>
      </c>
      <c r="P53" s="28">
        <v>8.1844420000000001E-2</v>
      </c>
      <c r="Q53" s="28">
        <v>0.13053730999999999</v>
      </c>
      <c r="R53" s="28">
        <v>0.16153600000000001</v>
      </c>
      <c r="S53" s="28">
        <v>0.19253469000000001</v>
      </c>
      <c r="T53" s="28">
        <v>0.23837451000000001</v>
      </c>
      <c r="U53" s="28">
        <v>0.28421432000000002</v>
      </c>
      <c r="V53" s="28">
        <v>0.33475116999999999</v>
      </c>
      <c r="W53" s="28">
        <v>0.38528802000000001</v>
      </c>
      <c r="X53" s="28">
        <v>0.41286061000000002</v>
      </c>
      <c r="Y53" s="28">
        <v>0.44043320000000002</v>
      </c>
      <c r="Z53" s="28">
        <v>0.43130522999999998</v>
      </c>
      <c r="AA53" s="28">
        <v>0.42217725</v>
      </c>
      <c r="AB53" s="28">
        <v>0.38742841</v>
      </c>
      <c r="AC53" s="28">
        <v>0.35267956</v>
      </c>
      <c r="AD53" s="28">
        <v>0.31513054000000001</v>
      </c>
      <c r="AE53" s="28">
        <v>0.27758153000000002</v>
      </c>
      <c r="AF53" s="28">
        <v>0.24382467999999999</v>
      </c>
      <c r="AG53" s="28">
        <v>0.21006784000000001</v>
      </c>
      <c r="AH53" s="28">
        <v>0.16265041999999999</v>
      </c>
      <c r="AI53" s="28">
        <v>0.11523298999999999</v>
      </c>
      <c r="AJ53" s="28">
        <v>8.2735279999999994E-2</v>
      </c>
      <c r="AK53" s="28">
        <v>5.0237560000000001E-2</v>
      </c>
      <c r="AL53" s="28">
        <v>4.6503999999999997E-2</v>
      </c>
      <c r="AM53" s="28">
        <v>4.2770450000000002E-2</v>
      </c>
      <c r="AN53" s="28">
        <v>4.2498389999999997E-2</v>
      </c>
      <c r="AO53" s="28">
        <v>4.2226340000000001E-2</v>
      </c>
      <c r="AP53" s="28">
        <v>6.2115129999999998E-2</v>
      </c>
      <c r="AQ53" s="28">
        <v>8.2003919999999994E-2</v>
      </c>
      <c r="AR53" s="28">
        <v>0.10277449</v>
      </c>
      <c r="AS53" s="28">
        <v>0.12354506</v>
      </c>
      <c r="AT53" s="28">
        <v>0.14336772</v>
      </c>
      <c r="AU53" s="28">
        <v>0.16319038</v>
      </c>
      <c r="AV53" s="28">
        <v>0.16369739999999999</v>
      </c>
      <c r="AW53" s="28">
        <v>0.16420441999999999</v>
      </c>
      <c r="AX53" s="28">
        <v>0.15835408000000001</v>
      </c>
      <c r="AY53" s="23"/>
    </row>
    <row r="54" spans="1:51" x14ac:dyDescent="0.3">
      <c r="A54" s="47"/>
      <c r="B54" s="3"/>
      <c r="C54" s="29"/>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row>
    <row r="55" spans="1:51" ht="14.5" thickBot="1" x14ac:dyDescent="0.35">
      <c r="A55" s="47"/>
      <c r="B55" s="11" t="s">
        <v>104</v>
      </c>
      <c r="C55" s="29"/>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c r="AY55" s="3"/>
    </row>
    <row r="56" spans="1:51" ht="14.5" thickBot="1" x14ac:dyDescent="0.35">
      <c r="A56" s="47"/>
      <c r="B56" s="13"/>
      <c r="C56" s="20">
        <v>0</v>
      </c>
      <c r="D56" s="20">
        <v>2.0833333333333332E-2</v>
      </c>
      <c r="E56" s="20">
        <v>4.1666666666666699E-2</v>
      </c>
      <c r="F56" s="20">
        <v>6.25E-2</v>
      </c>
      <c r="G56" s="20">
        <v>8.3333333333333301E-2</v>
      </c>
      <c r="H56" s="20">
        <v>0.104166666666667</v>
      </c>
      <c r="I56" s="20">
        <v>0.125</v>
      </c>
      <c r="J56" s="20">
        <v>0.14583333333333301</v>
      </c>
      <c r="K56" s="20">
        <v>0.16666666666666699</v>
      </c>
      <c r="L56" s="20">
        <v>0.1875</v>
      </c>
      <c r="M56" s="20">
        <v>0.20833333333333301</v>
      </c>
      <c r="N56" s="20">
        <v>0.22916666666666699</v>
      </c>
      <c r="O56" s="20">
        <v>0.25</v>
      </c>
      <c r="P56" s="20">
        <v>0.27083333333333298</v>
      </c>
      <c r="Q56" s="20">
        <v>0.29166666666666702</v>
      </c>
      <c r="R56" s="20">
        <v>0.3125</v>
      </c>
      <c r="S56" s="20">
        <v>0.33333333333333298</v>
      </c>
      <c r="T56" s="20">
        <v>0.35416666666666702</v>
      </c>
      <c r="U56" s="20">
        <v>0.375</v>
      </c>
      <c r="V56" s="20">
        <v>0.39583333333333298</v>
      </c>
      <c r="W56" s="20">
        <v>0.41666666666666702</v>
      </c>
      <c r="X56" s="20">
        <v>0.4375</v>
      </c>
      <c r="Y56" s="20">
        <v>0.45833333333333298</v>
      </c>
      <c r="Z56" s="20">
        <v>0.47916666666666702</v>
      </c>
      <c r="AA56" s="20">
        <v>0.5</v>
      </c>
      <c r="AB56" s="20">
        <v>0.52083333333333304</v>
      </c>
      <c r="AC56" s="20">
        <v>0.54166666666666696</v>
      </c>
      <c r="AD56" s="20">
        <v>0.5625</v>
      </c>
      <c r="AE56" s="20">
        <v>0.58333333333333304</v>
      </c>
      <c r="AF56" s="20">
        <v>0.60416666666666696</v>
      </c>
      <c r="AG56" s="20">
        <v>0.625</v>
      </c>
      <c r="AH56" s="20">
        <v>0.64583333333333304</v>
      </c>
      <c r="AI56" s="20">
        <v>0.66666666666666696</v>
      </c>
      <c r="AJ56" s="20">
        <v>0.6875</v>
      </c>
      <c r="AK56" s="20">
        <v>0.70833333333333304</v>
      </c>
      <c r="AL56" s="20">
        <v>0.72916666666666696</v>
      </c>
      <c r="AM56" s="20">
        <v>0.75</v>
      </c>
      <c r="AN56" s="20">
        <v>0.77083333333333304</v>
      </c>
      <c r="AO56" s="20">
        <v>0.79166666666666696</v>
      </c>
      <c r="AP56" s="20">
        <v>0.8125</v>
      </c>
      <c r="AQ56" s="20">
        <v>0.83333333333333304</v>
      </c>
      <c r="AR56" s="20">
        <v>0.85416666666666696</v>
      </c>
      <c r="AS56" s="20">
        <v>0.875</v>
      </c>
      <c r="AT56" s="20">
        <v>0.89583333333333304</v>
      </c>
      <c r="AU56" s="20">
        <v>0.91666666666666696</v>
      </c>
      <c r="AV56" s="20">
        <v>0.9375</v>
      </c>
      <c r="AW56" s="20">
        <v>0.95833333333333304</v>
      </c>
      <c r="AX56" s="20">
        <v>0.97916666666666696</v>
      </c>
      <c r="AY56" s="3"/>
    </row>
    <row r="57" spans="1:51" ht="14.5" thickBot="1" x14ac:dyDescent="0.35">
      <c r="A57" s="47"/>
      <c r="B57" s="14" t="s">
        <v>139</v>
      </c>
      <c r="C57" s="21">
        <v>21.15718051</v>
      </c>
      <c r="D57" s="22">
        <v>23.384252149999998</v>
      </c>
      <c r="E57" s="22">
        <v>25.611323779999999</v>
      </c>
      <c r="F57" s="22">
        <v>27.17027392</v>
      </c>
      <c r="G57" s="22">
        <v>28.729224070000001</v>
      </c>
      <c r="H57" s="22">
        <v>29.130096959999999</v>
      </c>
      <c r="I57" s="22">
        <v>29.530969850000002</v>
      </c>
      <c r="J57" s="22">
        <v>29.330533410000001</v>
      </c>
      <c r="K57" s="22">
        <v>29.130096959999999</v>
      </c>
      <c r="L57" s="22">
        <v>28.996472659999998</v>
      </c>
      <c r="M57" s="22">
        <v>28.862848360000001</v>
      </c>
      <c r="N57" s="22">
        <v>28.729224070000001</v>
      </c>
      <c r="O57" s="22">
        <v>28.59559977</v>
      </c>
      <c r="P57" s="22">
        <v>26.234903840000001</v>
      </c>
      <c r="Q57" s="22">
        <v>23.874207909999999</v>
      </c>
      <c r="R57" s="22">
        <v>21.33534624</v>
      </c>
      <c r="S57" s="22">
        <v>18.796484580000001</v>
      </c>
      <c r="T57" s="22">
        <v>15.745396449999999</v>
      </c>
      <c r="U57" s="22">
        <v>12.69430831</v>
      </c>
      <c r="V57" s="22">
        <v>11.358065330000001</v>
      </c>
      <c r="W57" s="22">
        <v>10.021822350000001</v>
      </c>
      <c r="X57" s="22">
        <v>8.6299025799999995</v>
      </c>
      <c r="Y57" s="22">
        <v>7.2379828100000001</v>
      </c>
      <c r="Z57" s="22">
        <v>6.3471541499999997</v>
      </c>
      <c r="AA57" s="22">
        <v>5.4563255000000002</v>
      </c>
      <c r="AB57" s="22">
        <v>5.7903862500000001</v>
      </c>
      <c r="AC57" s="22">
        <v>6.12444699</v>
      </c>
      <c r="AD57" s="22">
        <v>6.6812148999999996</v>
      </c>
      <c r="AE57" s="22">
        <v>7.2379828100000001</v>
      </c>
      <c r="AF57" s="22">
        <v>7.7390739200000001</v>
      </c>
      <c r="AG57" s="22">
        <v>8.2401650400000008</v>
      </c>
      <c r="AH57" s="22">
        <v>7.9061043</v>
      </c>
      <c r="AI57" s="22">
        <v>7.5720435500000001</v>
      </c>
      <c r="AJ57" s="22">
        <v>7.0152756399999996</v>
      </c>
      <c r="AK57" s="22">
        <v>6.4585077399999999</v>
      </c>
      <c r="AL57" s="22">
        <v>5.7347094500000004</v>
      </c>
      <c r="AM57" s="22">
        <v>5.01091117</v>
      </c>
      <c r="AN57" s="22">
        <v>4.7325272199999997</v>
      </c>
      <c r="AO57" s="22">
        <v>4.4541432700000003</v>
      </c>
      <c r="AP57" s="22">
        <v>5.2892951300000002</v>
      </c>
      <c r="AQ57" s="22">
        <v>6.12444699</v>
      </c>
      <c r="AR57" s="22">
        <v>7.7947507199999997</v>
      </c>
      <c r="AS57" s="22">
        <v>9.4650544399999994</v>
      </c>
      <c r="AT57" s="22">
        <v>11.41374212</v>
      </c>
      <c r="AU57" s="22">
        <v>13.362429799999999</v>
      </c>
      <c r="AV57" s="22">
        <v>15.032733520000001</v>
      </c>
      <c r="AW57" s="22">
        <v>16.703037250000001</v>
      </c>
      <c r="AX57" s="22">
        <v>18.930108879999999</v>
      </c>
      <c r="AY57" s="23"/>
    </row>
    <row r="58" spans="1:51" ht="14.5" thickBot="1" x14ac:dyDescent="0.35">
      <c r="A58" s="47"/>
      <c r="B58" s="14" t="s">
        <v>140</v>
      </c>
      <c r="C58" s="25">
        <v>13.963739139999999</v>
      </c>
      <c r="D58" s="26">
        <v>15.43360642</v>
      </c>
      <c r="E58" s="26">
        <v>16.903473689999998</v>
      </c>
      <c r="F58" s="26">
        <v>17.93238079</v>
      </c>
      <c r="G58" s="26">
        <v>18.96128788</v>
      </c>
      <c r="H58" s="26">
        <v>19.225863990000001</v>
      </c>
      <c r="I58" s="26">
        <v>19.490440100000001</v>
      </c>
      <c r="J58" s="26">
        <v>17.946037319999999</v>
      </c>
      <c r="K58" s="26">
        <v>16.40163454</v>
      </c>
      <c r="L58" s="26">
        <v>11.481144179999999</v>
      </c>
      <c r="M58" s="26">
        <v>6.5606538199999997</v>
      </c>
      <c r="N58" s="26">
        <v>4.5459965699999998</v>
      </c>
      <c r="O58" s="26">
        <v>2.5313393099999999</v>
      </c>
      <c r="P58" s="26">
        <v>6.2493646099999998</v>
      </c>
      <c r="Q58" s="26">
        <v>9.9673899000000006</v>
      </c>
      <c r="R58" s="26">
        <v>12.334345730000001</v>
      </c>
      <c r="S58" s="26">
        <v>14.701301559999999</v>
      </c>
      <c r="T58" s="26">
        <v>18.20147566</v>
      </c>
      <c r="U58" s="26">
        <v>21.701649759999999</v>
      </c>
      <c r="V58" s="26">
        <v>25.560473340000001</v>
      </c>
      <c r="W58" s="26">
        <v>29.419296920000001</v>
      </c>
      <c r="X58" s="26">
        <v>31.524647160000001</v>
      </c>
      <c r="Y58" s="26">
        <v>33.629997400000001</v>
      </c>
      <c r="Z58" s="26">
        <v>32.933016170000002</v>
      </c>
      <c r="AA58" s="26">
        <v>32.236034949999997</v>
      </c>
      <c r="AB58" s="26">
        <v>29.582729870000001</v>
      </c>
      <c r="AC58" s="26">
        <v>26.929424780000002</v>
      </c>
      <c r="AD58" s="26">
        <v>24.062308290000001</v>
      </c>
      <c r="AE58" s="26">
        <v>21.195191789999999</v>
      </c>
      <c r="AF58" s="26">
        <v>18.617632619999998</v>
      </c>
      <c r="AG58" s="26">
        <v>16.040073450000001</v>
      </c>
      <c r="AH58" s="26">
        <v>12.41943859</v>
      </c>
      <c r="AI58" s="26">
        <v>8.7988037299999995</v>
      </c>
      <c r="AJ58" s="26">
        <v>6.3173874100000003</v>
      </c>
      <c r="AK58" s="26">
        <v>3.8359710900000001</v>
      </c>
      <c r="AL58" s="26">
        <v>3.5508892099999998</v>
      </c>
      <c r="AM58" s="26">
        <v>3.2658073399999998</v>
      </c>
      <c r="AN58" s="26">
        <v>3.24503414</v>
      </c>
      <c r="AO58" s="26">
        <v>3.2242609500000001</v>
      </c>
      <c r="AP58" s="26">
        <v>4.7429021599999999</v>
      </c>
      <c r="AQ58" s="26">
        <v>6.2615433600000001</v>
      </c>
      <c r="AR58" s="26">
        <v>7.8475142699999996</v>
      </c>
      <c r="AS58" s="26">
        <v>9.4334851700000009</v>
      </c>
      <c r="AT58" s="26">
        <v>10.94707665</v>
      </c>
      <c r="AU58" s="26">
        <v>12.46066813</v>
      </c>
      <c r="AV58" s="26">
        <v>12.499382710000001</v>
      </c>
      <c r="AW58" s="26">
        <v>12.538097280000001</v>
      </c>
      <c r="AX58" s="26">
        <v>13.25091821</v>
      </c>
      <c r="AY58" s="23"/>
    </row>
    <row r="59" spans="1:51" ht="14.5" thickBot="1" x14ac:dyDescent="0.35">
      <c r="A59" s="47"/>
      <c r="B59" s="14" t="s">
        <v>141</v>
      </c>
      <c r="C59" s="27">
        <v>5.4648118099999996</v>
      </c>
      <c r="D59" s="28">
        <v>5.3623546500000003</v>
      </c>
      <c r="E59" s="28">
        <v>5.2598974800000002</v>
      </c>
      <c r="F59" s="28">
        <v>5.2265395899999998</v>
      </c>
      <c r="G59" s="28">
        <v>5.1931817000000002</v>
      </c>
      <c r="H59" s="28">
        <v>5.2438724900000002</v>
      </c>
      <c r="I59" s="28">
        <v>5.2945632800000002</v>
      </c>
      <c r="J59" s="28">
        <v>5.4236140700000002</v>
      </c>
      <c r="K59" s="28">
        <v>5.5526648700000001</v>
      </c>
      <c r="L59" s="28">
        <v>6.1468973900000003</v>
      </c>
      <c r="M59" s="28">
        <v>6.7411299199999997</v>
      </c>
      <c r="N59" s="28">
        <v>8.7496886899999993</v>
      </c>
      <c r="O59" s="28">
        <v>10.758247470000001</v>
      </c>
      <c r="P59" s="28">
        <v>12.95434912</v>
      </c>
      <c r="Q59" s="28">
        <v>15.15045078</v>
      </c>
      <c r="R59" s="28">
        <v>17.814272949999999</v>
      </c>
      <c r="S59" s="28">
        <v>20.47809513</v>
      </c>
      <c r="T59" s="28">
        <v>22.26670691</v>
      </c>
      <c r="U59" s="28">
        <v>24.05531869</v>
      </c>
      <c r="V59" s="28">
        <v>24.57429612</v>
      </c>
      <c r="W59" s="28">
        <v>25.09327356</v>
      </c>
      <c r="X59" s="28">
        <v>25.438163060000001</v>
      </c>
      <c r="Y59" s="28">
        <v>25.783052550000001</v>
      </c>
      <c r="Z59" s="28">
        <v>25.94322524</v>
      </c>
      <c r="AA59" s="28">
        <v>26.10339793</v>
      </c>
      <c r="AB59" s="28">
        <v>25.964348040000001</v>
      </c>
      <c r="AC59" s="28">
        <v>25.825298159999999</v>
      </c>
      <c r="AD59" s="28">
        <v>25.548249760000001</v>
      </c>
      <c r="AE59" s="28">
        <v>25.271201359999999</v>
      </c>
      <c r="AF59" s="28">
        <v>24.913562150000001</v>
      </c>
      <c r="AG59" s="28">
        <v>24.555922939999999</v>
      </c>
      <c r="AH59" s="28">
        <v>23.918001180000001</v>
      </c>
      <c r="AI59" s="28">
        <v>23.280079430000001</v>
      </c>
      <c r="AJ59" s="28">
        <v>21.682165730000001</v>
      </c>
      <c r="AK59" s="28">
        <v>20.084252029999998</v>
      </c>
      <c r="AL59" s="28">
        <v>17.554500569999998</v>
      </c>
      <c r="AM59" s="28">
        <v>15.02474911</v>
      </c>
      <c r="AN59" s="28">
        <v>14.0579752</v>
      </c>
      <c r="AO59" s="28">
        <v>13.091201290000001</v>
      </c>
      <c r="AP59" s="28">
        <v>12.373186260000001</v>
      </c>
      <c r="AQ59" s="28">
        <v>11.655171230000001</v>
      </c>
      <c r="AR59" s="28">
        <v>9.9856783700000005</v>
      </c>
      <c r="AS59" s="28">
        <v>8.3161855199999994</v>
      </c>
      <c r="AT59" s="28">
        <v>7.5043624600000003</v>
      </c>
      <c r="AU59" s="28">
        <v>6.6925394100000002</v>
      </c>
      <c r="AV59" s="28">
        <v>6.2096984800000001</v>
      </c>
      <c r="AW59" s="28">
        <v>5.7268575500000001</v>
      </c>
      <c r="AX59" s="28">
        <v>5.5958346800000003</v>
      </c>
      <c r="AY59" s="23"/>
    </row>
    <row r="60" spans="1:51" ht="14.5" thickBot="1" x14ac:dyDescent="0.35">
      <c r="A60" s="47"/>
      <c r="B60" s="14" t="s">
        <v>142</v>
      </c>
      <c r="C60" s="25">
        <v>3.8367524300000002</v>
      </c>
      <c r="D60" s="26">
        <v>4.2406211000000003</v>
      </c>
      <c r="E60" s="26">
        <v>4.6444897799999998</v>
      </c>
      <c r="F60" s="26">
        <v>4.9271978499999998</v>
      </c>
      <c r="G60" s="26">
        <v>5.2099059299999997</v>
      </c>
      <c r="H60" s="26">
        <v>5.2826022899999998</v>
      </c>
      <c r="I60" s="26">
        <v>5.3552986499999999</v>
      </c>
      <c r="J60" s="26">
        <v>5.3189504699999999</v>
      </c>
      <c r="K60" s="26">
        <v>5.2826022899999998</v>
      </c>
      <c r="L60" s="26">
        <v>5.2583701700000001</v>
      </c>
      <c r="M60" s="26">
        <v>5.2341380500000003</v>
      </c>
      <c r="N60" s="26">
        <v>5.2099059299999997</v>
      </c>
      <c r="O60" s="26">
        <v>5.1856738099999999</v>
      </c>
      <c r="P60" s="26">
        <v>4.7575730099999998</v>
      </c>
      <c r="Q60" s="26">
        <v>4.3294722099999996</v>
      </c>
      <c r="R60" s="26">
        <v>3.86906192</v>
      </c>
      <c r="S60" s="26">
        <v>3.40865163</v>
      </c>
      <c r="T60" s="26">
        <v>2.85535154</v>
      </c>
      <c r="U60" s="26">
        <v>2.3020514599999999</v>
      </c>
      <c r="V60" s="26">
        <v>2.0597302499999999</v>
      </c>
      <c r="W60" s="26">
        <v>1.81740904</v>
      </c>
      <c r="X60" s="26">
        <v>1.56499112</v>
      </c>
      <c r="Y60" s="26">
        <v>1.3125732000000001</v>
      </c>
      <c r="Z60" s="26">
        <v>1.15102573</v>
      </c>
      <c r="AA60" s="26">
        <v>0.98947826000000005</v>
      </c>
      <c r="AB60" s="26">
        <v>1.0500585600000001</v>
      </c>
      <c r="AC60" s="26">
        <v>1.1106388599999999</v>
      </c>
      <c r="AD60" s="26">
        <v>1.21160603</v>
      </c>
      <c r="AE60" s="26">
        <v>1.3125732000000001</v>
      </c>
      <c r="AF60" s="26">
        <v>1.40344365</v>
      </c>
      <c r="AG60" s="26">
        <v>1.4943141</v>
      </c>
      <c r="AH60" s="26">
        <v>1.4337337999999999</v>
      </c>
      <c r="AI60" s="26">
        <v>1.3731534999999999</v>
      </c>
      <c r="AJ60" s="26">
        <v>1.27218633</v>
      </c>
      <c r="AK60" s="26">
        <v>1.1712191599999999</v>
      </c>
      <c r="AL60" s="26">
        <v>1.0399618399999999</v>
      </c>
      <c r="AM60" s="26">
        <v>0.90870452000000002</v>
      </c>
      <c r="AN60" s="26">
        <v>0.85822094000000004</v>
      </c>
      <c r="AO60" s="26">
        <v>0.80773735000000002</v>
      </c>
      <c r="AP60" s="26">
        <v>0.95918811000000004</v>
      </c>
      <c r="AQ60" s="26">
        <v>1.1106388599999999</v>
      </c>
      <c r="AR60" s="26">
        <v>1.41354037</v>
      </c>
      <c r="AS60" s="26">
        <v>1.7164418800000001</v>
      </c>
      <c r="AT60" s="26">
        <v>2.0698269699999998</v>
      </c>
      <c r="AU60" s="26">
        <v>2.42321206</v>
      </c>
      <c r="AV60" s="26">
        <v>2.7261135699999999</v>
      </c>
      <c r="AW60" s="26">
        <v>3.0290150699999998</v>
      </c>
      <c r="AX60" s="26">
        <v>3.4328837499999998</v>
      </c>
      <c r="AY60" s="23"/>
    </row>
    <row r="61" spans="1:51" ht="14.5" thickBot="1" x14ac:dyDescent="0.35">
      <c r="A61" s="47"/>
      <c r="B61" s="14" t="s">
        <v>143</v>
      </c>
      <c r="C61" s="27">
        <v>2.5322566000000002</v>
      </c>
      <c r="D61" s="28">
        <v>2.79880993</v>
      </c>
      <c r="E61" s="28">
        <v>3.0653632499999999</v>
      </c>
      <c r="F61" s="28">
        <v>3.2519505799999999</v>
      </c>
      <c r="G61" s="28">
        <v>3.43853791</v>
      </c>
      <c r="H61" s="28">
        <v>3.4865175100000001</v>
      </c>
      <c r="I61" s="28">
        <v>3.5344971100000002</v>
      </c>
      <c r="J61" s="28">
        <v>3.2544271299999998</v>
      </c>
      <c r="K61" s="28">
        <v>2.9743571499999999</v>
      </c>
      <c r="L61" s="28">
        <v>2.0820500000000002</v>
      </c>
      <c r="M61" s="28">
        <v>1.18974286</v>
      </c>
      <c r="N61" s="28">
        <v>0.82439450000000003</v>
      </c>
      <c r="O61" s="28">
        <v>0.45904614999999999</v>
      </c>
      <c r="P61" s="28">
        <v>1.13329207</v>
      </c>
      <c r="Q61" s="28">
        <v>1.80753798</v>
      </c>
      <c r="R61" s="28">
        <v>2.2367739800000002</v>
      </c>
      <c r="S61" s="28">
        <v>2.6660099800000001</v>
      </c>
      <c r="T61" s="28">
        <v>3.3007496399999998</v>
      </c>
      <c r="U61" s="28">
        <v>3.93548929</v>
      </c>
      <c r="V61" s="28">
        <v>4.6352682999999999</v>
      </c>
      <c r="W61" s="28">
        <v>5.3350473000000003</v>
      </c>
      <c r="X61" s="28">
        <v>5.7168423900000001</v>
      </c>
      <c r="Y61" s="28">
        <v>6.0986374799999998</v>
      </c>
      <c r="Z61" s="28">
        <v>5.9722433099999996</v>
      </c>
      <c r="AA61" s="28">
        <v>5.8458491300000004</v>
      </c>
      <c r="AB61" s="28">
        <v>5.3646850800000001</v>
      </c>
      <c r="AC61" s="28">
        <v>4.8835210299999998</v>
      </c>
      <c r="AD61" s="28">
        <v>4.3635833100000001</v>
      </c>
      <c r="AE61" s="28">
        <v>3.8436455899999999</v>
      </c>
      <c r="AF61" s="28">
        <v>3.3762176899999998</v>
      </c>
      <c r="AG61" s="28">
        <v>2.9087897900000002</v>
      </c>
      <c r="AH61" s="28">
        <v>2.2522051599999999</v>
      </c>
      <c r="AI61" s="28">
        <v>1.5956205299999999</v>
      </c>
      <c r="AJ61" s="28">
        <v>1.1456276700000001</v>
      </c>
      <c r="AK61" s="28">
        <v>0.69563481999999999</v>
      </c>
      <c r="AL61" s="28">
        <v>0.64393659999999997</v>
      </c>
      <c r="AM61" s="28">
        <v>0.59223837999999995</v>
      </c>
      <c r="AN61" s="28">
        <v>0.58847126000000005</v>
      </c>
      <c r="AO61" s="28">
        <v>0.58470414000000004</v>
      </c>
      <c r="AP61" s="28">
        <v>0.86010238000000006</v>
      </c>
      <c r="AQ61" s="28">
        <v>1.13550062</v>
      </c>
      <c r="AR61" s="28">
        <v>1.42310878</v>
      </c>
      <c r="AS61" s="28">
        <v>1.71071694</v>
      </c>
      <c r="AT61" s="28">
        <v>1.9851994399999999</v>
      </c>
      <c r="AU61" s="28">
        <v>2.2596819400000001</v>
      </c>
      <c r="AV61" s="28">
        <v>2.2667026400000001</v>
      </c>
      <c r="AW61" s="28">
        <v>2.2737233400000001</v>
      </c>
      <c r="AX61" s="28">
        <v>2.4029899700000001</v>
      </c>
      <c r="AY61" s="23"/>
    </row>
    <row r="62" spans="1:51" ht="14.5" thickBot="1" x14ac:dyDescent="0.35">
      <c r="A62" s="47"/>
      <c r="B62" s="14" t="s">
        <v>144</v>
      </c>
      <c r="C62" s="25">
        <v>0.99101720999999998</v>
      </c>
      <c r="D62" s="26">
        <v>0.97243710000000005</v>
      </c>
      <c r="E62" s="26">
        <v>0.95385699000000002</v>
      </c>
      <c r="F62" s="26">
        <v>0.94780768999999998</v>
      </c>
      <c r="G62" s="26">
        <v>0.9417584</v>
      </c>
      <c r="H62" s="26">
        <v>0.95095092999999997</v>
      </c>
      <c r="I62" s="26">
        <v>0.96014345999999995</v>
      </c>
      <c r="J62" s="26">
        <v>0.98354620000000004</v>
      </c>
      <c r="K62" s="26">
        <v>1.00694894</v>
      </c>
      <c r="L62" s="26">
        <v>1.11471013</v>
      </c>
      <c r="M62" s="26">
        <v>1.2224713300000001</v>
      </c>
      <c r="N62" s="26">
        <v>1.5867137499999999</v>
      </c>
      <c r="O62" s="26">
        <v>1.9509561799999999</v>
      </c>
      <c r="P62" s="26">
        <v>2.3492085999999999</v>
      </c>
      <c r="Q62" s="26">
        <v>2.7474610199999998</v>
      </c>
      <c r="R62" s="26">
        <v>3.2305323000000001</v>
      </c>
      <c r="S62" s="26">
        <v>3.7136035700000001</v>
      </c>
      <c r="T62" s="26">
        <v>4.0379596800000002</v>
      </c>
      <c r="U62" s="26">
        <v>4.3623157800000003</v>
      </c>
      <c r="V62" s="26">
        <v>4.4564298300000003</v>
      </c>
      <c r="W62" s="26">
        <v>4.5505438800000002</v>
      </c>
      <c r="X62" s="26">
        <v>4.6130879199999999</v>
      </c>
      <c r="Y62" s="26">
        <v>4.6756319599999996</v>
      </c>
      <c r="Z62" s="26">
        <v>4.7046785099999999</v>
      </c>
      <c r="AA62" s="26">
        <v>4.7337250500000003</v>
      </c>
      <c r="AB62" s="26">
        <v>4.7085090200000002</v>
      </c>
      <c r="AC62" s="26">
        <v>4.6832929999999999</v>
      </c>
      <c r="AD62" s="26">
        <v>4.6330516099999999</v>
      </c>
      <c r="AE62" s="26">
        <v>4.5828102199999998</v>
      </c>
      <c r="AF62" s="26">
        <v>4.51795408</v>
      </c>
      <c r="AG62" s="26">
        <v>4.4530979400000001</v>
      </c>
      <c r="AH62" s="26">
        <v>4.3374139100000004</v>
      </c>
      <c r="AI62" s="26">
        <v>4.2217298799999998</v>
      </c>
      <c r="AJ62" s="26">
        <v>3.9319559599999998</v>
      </c>
      <c r="AK62" s="26">
        <v>3.6421820299999998</v>
      </c>
      <c r="AL62" s="26">
        <v>3.1834238300000002</v>
      </c>
      <c r="AM62" s="26">
        <v>2.7246656300000001</v>
      </c>
      <c r="AN62" s="26">
        <v>2.5493458599999999</v>
      </c>
      <c r="AO62" s="26">
        <v>2.3740260800000001</v>
      </c>
      <c r="AP62" s="26">
        <v>2.2438175199999999</v>
      </c>
      <c r="AQ62" s="26">
        <v>2.11360897</v>
      </c>
      <c r="AR62" s="26">
        <v>1.81085451</v>
      </c>
      <c r="AS62" s="26">
        <v>1.5081000499999999</v>
      </c>
      <c r="AT62" s="26">
        <v>1.3608798600000001</v>
      </c>
      <c r="AU62" s="26">
        <v>1.2136596799999999</v>
      </c>
      <c r="AV62" s="26">
        <v>1.12609881</v>
      </c>
      <c r="AW62" s="26">
        <v>1.0385379400000001</v>
      </c>
      <c r="AX62" s="26">
        <v>1.0147775699999999</v>
      </c>
      <c r="AY62" s="23"/>
    </row>
    <row r="63" spans="1:51" ht="14.5" thickBot="1" x14ac:dyDescent="0.35">
      <c r="A63" s="47"/>
      <c r="B63" s="14" t="s">
        <v>145</v>
      </c>
      <c r="C63" s="27">
        <v>0.36074877999999999</v>
      </c>
      <c r="D63" s="28">
        <v>0.33344288999999999</v>
      </c>
      <c r="E63" s="28">
        <v>0.30613700999999999</v>
      </c>
      <c r="F63" s="28">
        <v>0.27832444000000001</v>
      </c>
      <c r="G63" s="28">
        <v>0.25051188000000002</v>
      </c>
      <c r="H63" s="28">
        <v>0.22312804999999999</v>
      </c>
      <c r="I63" s="28">
        <v>0.19574422</v>
      </c>
      <c r="J63" s="28">
        <v>0.17636756000000001</v>
      </c>
      <c r="K63" s="28">
        <v>0.15699089999999999</v>
      </c>
      <c r="L63" s="28">
        <v>0.15106047</v>
      </c>
      <c r="M63" s="28">
        <v>0.14513003999999999</v>
      </c>
      <c r="N63" s="28">
        <v>0.15840593</v>
      </c>
      <c r="O63" s="28">
        <v>0.17168182000000001</v>
      </c>
      <c r="P63" s="28">
        <v>0.21539945999999999</v>
      </c>
      <c r="Q63" s="28">
        <v>0.25911709999999999</v>
      </c>
      <c r="R63" s="28">
        <v>0.32253827000000002</v>
      </c>
      <c r="S63" s="28">
        <v>0.38595943999999999</v>
      </c>
      <c r="T63" s="28">
        <v>0.44947826000000002</v>
      </c>
      <c r="U63" s="28">
        <v>0.51299707999999999</v>
      </c>
      <c r="V63" s="28">
        <v>0.55689697000000005</v>
      </c>
      <c r="W63" s="28">
        <v>0.60079687000000004</v>
      </c>
      <c r="X63" s="28">
        <v>0.62041018000000003</v>
      </c>
      <c r="Y63" s="28">
        <v>0.64002349999999997</v>
      </c>
      <c r="Z63" s="28">
        <v>0.64547900999999996</v>
      </c>
      <c r="AA63" s="28">
        <v>0.65093451000000002</v>
      </c>
      <c r="AB63" s="28">
        <v>0.65337515000000002</v>
      </c>
      <c r="AC63" s="28">
        <v>0.65581577999999996</v>
      </c>
      <c r="AD63" s="28">
        <v>0.67071438000000005</v>
      </c>
      <c r="AE63" s="28">
        <v>0.68561298000000004</v>
      </c>
      <c r="AF63" s="28">
        <v>0.69454879999999997</v>
      </c>
      <c r="AG63" s="28">
        <v>0.70348460999999995</v>
      </c>
      <c r="AH63" s="28">
        <v>0.70499131000000004</v>
      </c>
      <c r="AI63" s="28">
        <v>0.70649799999999996</v>
      </c>
      <c r="AJ63" s="28">
        <v>0.68694036999999997</v>
      </c>
      <c r="AK63" s="28">
        <v>0.66738273999999997</v>
      </c>
      <c r="AL63" s="28">
        <v>0.65673762000000002</v>
      </c>
      <c r="AM63" s="28">
        <v>0.64609249000000002</v>
      </c>
      <c r="AN63" s="28">
        <v>0.63392090000000001</v>
      </c>
      <c r="AO63" s="28">
        <v>0.62174931</v>
      </c>
      <c r="AP63" s="28">
        <v>0.61190646000000004</v>
      </c>
      <c r="AQ63" s="28">
        <v>0.60206360999999997</v>
      </c>
      <c r="AR63" s="28">
        <v>0.57799838999999997</v>
      </c>
      <c r="AS63" s="28">
        <v>0.55393318000000002</v>
      </c>
      <c r="AT63" s="28">
        <v>0.52122245</v>
      </c>
      <c r="AU63" s="28">
        <v>0.48851171999999998</v>
      </c>
      <c r="AV63" s="28">
        <v>0.45437833999999999</v>
      </c>
      <c r="AW63" s="28">
        <v>0.42024495000000001</v>
      </c>
      <c r="AX63" s="28">
        <v>0.39049686</v>
      </c>
      <c r="AY63" s="23"/>
    </row>
    <row r="64" spans="1:51" ht="14.5" thickBot="1" x14ac:dyDescent="0.35">
      <c r="A64" s="47"/>
      <c r="B64" s="14" t="s">
        <v>146</v>
      </c>
      <c r="C64" s="25">
        <v>0.43028634999999998</v>
      </c>
      <c r="D64" s="26">
        <v>0.39430732000000002</v>
      </c>
      <c r="E64" s="26">
        <v>0.35832828999999999</v>
      </c>
      <c r="F64" s="26">
        <v>0.31550601</v>
      </c>
      <c r="G64" s="26">
        <v>0.27268372000000002</v>
      </c>
      <c r="H64" s="26">
        <v>0.23473557</v>
      </c>
      <c r="I64" s="26">
        <v>0.19678741999999999</v>
      </c>
      <c r="J64" s="26">
        <v>0.16564155</v>
      </c>
      <c r="K64" s="26">
        <v>0.13449568000000001</v>
      </c>
      <c r="L64" s="26">
        <v>0.11041002</v>
      </c>
      <c r="M64" s="26">
        <v>8.6324360000000003E-2</v>
      </c>
      <c r="N64" s="26">
        <v>8.9930380000000004E-2</v>
      </c>
      <c r="O64" s="26">
        <v>9.353641E-2</v>
      </c>
      <c r="P64" s="26">
        <v>0.23092246999999999</v>
      </c>
      <c r="Q64" s="26">
        <v>0.36830851999999997</v>
      </c>
      <c r="R64" s="26">
        <v>0.45577074000000001</v>
      </c>
      <c r="S64" s="26">
        <v>0.54323295000000005</v>
      </c>
      <c r="T64" s="26">
        <v>0.67256912000000002</v>
      </c>
      <c r="U64" s="26">
        <v>0.80190528000000005</v>
      </c>
      <c r="V64" s="26">
        <v>0.94449402000000005</v>
      </c>
      <c r="W64" s="26">
        <v>1.0870827700000001</v>
      </c>
      <c r="X64" s="26">
        <v>1.1648783</v>
      </c>
      <c r="Y64" s="26">
        <v>1.2426738399999999</v>
      </c>
      <c r="Z64" s="26">
        <v>1.2169194400000001</v>
      </c>
      <c r="AA64" s="26">
        <v>1.19116504</v>
      </c>
      <c r="AB64" s="26">
        <v>1.09312184</v>
      </c>
      <c r="AC64" s="26">
        <v>0.99507862999999996</v>
      </c>
      <c r="AD64" s="26">
        <v>0.8891348</v>
      </c>
      <c r="AE64" s="26">
        <v>0.78319097000000004</v>
      </c>
      <c r="AF64" s="26">
        <v>0.68794668000000003</v>
      </c>
      <c r="AG64" s="26">
        <v>0.59270237999999997</v>
      </c>
      <c r="AH64" s="26">
        <v>0.45891503</v>
      </c>
      <c r="AI64" s="26">
        <v>0.32512769000000002</v>
      </c>
      <c r="AJ64" s="26">
        <v>0.233436</v>
      </c>
      <c r="AK64" s="26">
        <v>0.14174431000000001</v>
      </c>
      <c r="AL64" s="26">
        <v>0.13121015</v>
      </c>
      <c r="AM64" s="26">
        <v>0.12067599</v>
      </c>
      <c r="AN64" s="26">
        <v>0.1199084</v>
      </c>
      <c r="AO64" s="26">
        <v>0.11914080000000001</v>
      </c>
      <c r="AP64" s="26">
        <v>0.17525663999999999</v>
      </c>
      <c r="AQ64" s="26">
        <v>0.23137248999999999</v>
      </c>
      <c r="AR64" s="26">
        <v>0.28997624999999999</v>
      </c>
      <c r="AS64" s="26">
        <v>0.34858001999999999</v>
      </c>
      <c r="AT64" s="26">
        <v>0.40450926999999998</v>
      </c>
      <c r="AU64" s="26">
        <v>0.46043852000000002</v>
      </c>
      <c r="AV64" s="26">
        <v>0.46186907999999999</v>
      </c>
      <c r="AW64" s="26">
        <v>0.46329963000000002</v>
      </c>
      <c r="AX64" s="26">
        <v>0.44679299</v>
      </c>
      <c r="AY64" s="23"/>
    </row>
    <row r="65" spans="1:51" ht="14.5" thickBot="1" x14ac:dyDescent="0.35">
      <c r="A65" s="47"/>
      <c r="B65" s="14" t="s">
        <v>147</v>
      </c>
      <c r="C65" s="27">
        <v>0.17265612</v>
      </c>
      <c r="D65" s="28">
        <v>0.16941907</v>
      </c>
      <c r="E65" s="28">
        <v>0.16618202000000001</v>
      </c>
      <c r="F65" s="28">
        <v>0.16512810999999999</v>
      </c>
      <c r="G65" s="28">
        <v>0.1640742</v>
      </c>
      <c r="H65" s="28">
        <v>0.16567572999999999</v>
      </c>
      <c r="I65" s="28">
        <v>0.16727726000000001</v>
      </c>
      <c r="J65" s="28">
        <v>0.17135450999999999</v>
      </c>
      <c r="K65" s="28">
        <v>0.17543175999999999</v>
      </c>
      <c r="L65" s="28">
        <v>0.19420604</v>
      </c>
      <c r="M65" s="28">
        <v>0.21298031000000001</v>
      </c>
      <c r="N65" s="28">
        <v>0.27643902999999997</v>
      </c>
      <c r="O65" s="28">
        <v>0.33989775999999999</v>
      </c>
      <c r="P65" s="28">
        <v>0.40928173000000001</v>
      </c>
      <c r="Q65" s="28">
        <v>0.47866571000000002</v>
      </c>
      <c r="R65" s="28">
        <v>0.56282692999999995</v>
      </c>
      <c r="S65" s="28">
        <v>0.64698814000000004</v>
      </c>
      <c r="T65" s="28">
        <v>0.70349782000000005</v>
      </c>
      <c r="U65" s="28">
        <v>0.76000751</v>
      </c>
      <c r="V65" s="28">
        <v>0.77640416000000001</v>
      </c>
      <c r="W65" s="28">
        <v>0.79280081000000002</v>
      </c>
      <c r="X65" s="28">
        <v>0.80369731</v>
      </c>
      <c r="Y65" s="28">
        <v>0.81459380000000003</v>
      </c>
      <c r="Z65" s="28">
        <v>0.81965432000000005</v>
      </c>
      <c r="AA65" s="28">
        <v>0.82471483999999995</v>
      </c>
      <c r="AB65" s="28">
        <v>0.82032168000000005</v>
      </c>
      <c r="AC65" s="28">
        <v>0.81592851</v>
      </c>
      <c r="AD65" s="28">
        <v>0.80717539999999999</v>
      </c>
      <c r="AE65" s="28">
        <v>0.79842228999999998</v>
      </c>
      <c r="AF65" s="28">
        <v>0.78712298000000003</v>
      </c>
      <c r="AG65" s="28">
        <v>0.77582366999999997</v>
      </c>
      <c r="AH65" s="28">
        <v>0.75566907000000005</v>
      </c>
      <c r="AI65" s="28">
        <v>0.73551447000000003</v>
      </c>
      <c r="AJ65" s="28">
        <v>0.68502974000000005</v>
      </c>
      <c r="AK65" s="28">
        <v>0.63454500000000003</v>
      </c>
      <c r="AL65" s="28">
        <v>0.55461963999999997</v>
      </c>
      <c r="AM65" s="28">
        <v>0.47469428000000002</v>
      </c>
      <c r="AN65" s="28">
        <v>0.44414987</v>
      </c>
      <c r="AO65" s="28">
        <v>0.41360545999999998</v>
      </c>
      <c r="AP65" s="28">
        <v>0.39092038000000001</v>
      </c>
      <c r="AQ65" s="28">
        <v>0.36823529999999999</v>
      </c>
      <c r="AR65" s="28">
        <v>0.31548909000000003</v>
      </c>
      <c r="AS65" s="28">
        <v>0.26274287000000002</v>
      </c>
      <c r="AT65" s="28">
        <v>0.237094</v>
      </c>
      <c r="AU65" s="28">
        <v>0.21144514</v>
      </c>
      <c r="AV65" s="28">
        <v>0.19619018999999999</v>
      </c>
      <c r="AW65" s="28">
        <v>0.18093523</v>
      </c>
      <c r="AX65" s="28">
        <v>0.17679568000000001</v>
      </c>
      <c r="AY65" s="23"/>
    </row>
    <row r="66" spans="1:51" ht="14.5" thickBot="1" x14ac:dyDescent="0.35">
      <c r="A66" s="47"/>
      <c r="B66" s="14" t="s">
        <v>148</v>
      </c>
      <c r="C66" s="25">
        <v>0.79608047999999998</v>
      </c>
      <c r="D66" s="26">
        <v>0.72951502999999995</v>
      </c>
      <c r="E66" s="26">
        <v>0.66294958000000004</v>
      </c>
      <c r="F66" s="26">
        <v>0.58372331</v>
      </c>
      <c r="G66" s="26">
        <v>0.50449703000000001</v>
      </c>
      <c r="H66" s="26">
        <v>0.43428847999999998</v>
      </c>
      <c r="I66" s="26">
        <v>0.36407993</v>
      </c>
      <c r="J66" s="26">
        <v>0.30645639000000002</v>
      </c>
      <c r="K66" s="26">
        <v>0.24883285999999999</v>
      </c>
      <c r="L66" s="26">
        <v>0.20427155</v>
      </c>
      <c r="M66" s="26">
        <v>0.15971024</v>
      </c>
      <c r="N66" s="26">
        <v>0.16638180999999999</v>
      </c>
      <c r="O66" s="26">
        <v>0.17305338000000001</v>
      </c>
      <c r="P66" s="26">
        <v>0.20009572</v>
      </c>
      <c r="Q66" s="26">
        <v>0.22713806</v>
      </c>
      <c r="R66" s="26">
        <v>0.28107652999999999</v>
      </c>
      <c r="S66" s="26">
        <v>0.33501500000000001</v>
      </c>
      <c r="T66" s="26">
        <v>0.41477737999999997</v>
      </c>
      <c r="U66" s="26">
        <v>0.49453975999999999</v>
      </c>
      <c r="V66" s="26">
        <v>0.58247508999999997</v>
      </c>
      <c r="W66" s="26">
        <v>0.67041041999999995</v>
      </c>
      <c r="X66" s="26">
        <v>0.71838738999999996</v>
      </c>
      <c r="Y66" s="26">
        <v>0.76636435999999997</v>
      </c>
      <c r="Z66" s="26">
        <v>0.75048146999999998</v>
      </c>
      <c r="AA66" s="26">
        <v>0.73459858</v>
      </c>
      <c r="AB66" s="26">
        <v>0.67413475</v>
      </c>
      <c r="AC66" s="26">
        <v>0.61367092000000001</v>
      </c>
      <c r="AD66" s="26">
        <v>0.54833472999999999</v>
      </c>
      <c r="AE66" s="26">
        <v>0.48299853999999998</v>
      </c>
      <c r="AF66" s="26">
        <v>0.42426081999999998</v>
      </c>
      <c r="AG66" s="26">
        <v>0.36552308999999999</v>
      </c>
      <c r="AH66" s="26">
        <v>0.33314268000000002</v>
      </c>
      <c r="AI66" s="26">
        <v>0.30076227</v>
      </c>
      <c r="AJ66" s="26">
        <v>0.28150298000000001</v>
      </c>
      <c r="AK66" s="26">
        <v>0.26224368999999997</v>
      </c>
      <c r="AL66" s="26">
        <v>0.24275425</v>
      </c>
      <c r="AM66" s="26">
        <v>0.22326481000000001</v>
      </c>
      <c r="AN66" s="26">
        <v>0.22184466999999999</v>
      </c>
      <c r="AO66" s="26">
        <v>0.22042452000000001</v>
      </c>
      <c r="AP66" s="26">
        <v>0.32424544999999999</v>
      </c>
      <c r="AQ66" s="26">
        <v>0.42806636999999997</v>
      </c>
      <c r="AR66" s="26">
        <v>0.53649024999999995</v>
      </c>
      <c r="AS66" s="26">
        <v>0.64491412999999997</v>
      </c>
      <c r="AT66" s="26">
        <v>0.74838983999999997</v>
      </c>
      <c r="AU66" s="26">
        <v>0.85186554000000003</v>
      </c>
      <c r="AV66" s="26">
        <v>0.85451224000000003</v>
      </c>
      <c r="AW66" s="26">
        <v>0.85715894000000004</v>
      </c>
      <c r="AX66" s="26">
        <v>0.82661971000000001</v>
      </c>
      <c r="AY66" s="23"/>
    </row>
    <row r="67" spans="1:51" ht="14.5" thickBot="1" x14ac:dyDescent="0.35">
      <c r="A67" s="47"/>
      <c r="B67" s="14" t="s">
        <v>149</v>
      </c>
      <c r="C67" s="27">
        <v>0.44244456999999998</v>
      </c>
      <c r="D67" s="28">
        <v>0.41569493000000002</v>
      </c>
      <c r="E67" s="28">
        <v>0.38894529</v>
      </c>
      <c r="F67" s="28">
        <v>0.35225066999999999</v>
      </c>
      <c r="G67" s="28">
        <v>0.31555604999999998</v>
      </c>
      <c r="H67" s="28">
        <v>0.27480724000000001</v>
      </c>
      <c r="I67" s="28">
        <v>0.23405843000000001</v>
      </c>
      <c r="J67" s="28">
        <v>0.19824427999999999</v>
      </c>
      <c r="K67" s="28">
        <v>0.16243014</v>
      </c>
      <c r="L67" s="28">
        <v>0.14259601</v>
      </c>
      <c r="M67" s="28">
        <v>0.12276188</v>
      </c>
      <c r="N67" s="28">
        <v>0.12136909999999999</v>
      </c>
      <c r="O67" s="28">
        <v>0.11997633000000001</v>
      </c>
      <c r="P67" s="28">
        <v>0.13650382</v>
      </c>
      <c r="Q67" s="28">
        <v>0.15303132</v>
      </c>
      <c r="R67" s="28">
        <v>0.18865683999999999</v>
      </c>
      <c r="S67" s="28">
        <v>0.22428235999999999</v>
      </c>
      <c r="T67" s="28">
        <v>0.26103104999999999</v>
      </c>
      <c r="U67" s="28">
        <v>0.29777973000000002</v>
      </c>
      <c r="V67" s="28">
        <v>0.33096772000000002</v>
      </c>
      <c r="W67" s="28">
        <v>0.36415571000000002</v>
      </c>
      <c r="X67" s="28">
        <v>0.37824627</v>
      </c>
      <c r="Y67" s="28">
        <v>0.39233681999999998</v>
      </c>
      <c r="Z67" s="28">
        <v>0.39366435999999999</v>
      </c>
      <c r="AA67" s="28">
        <v>0.39499191</v>
      </c>
      <c r="AB67" s="28">
        <v>0.39129965999999999</v>
      </c>
      <c r="AC67" s="28">
        <v>0.38760740999999999</v>
      </c>
      <c r="AD67" s="28">
        <v>0.37839094000000001</v>
      </c>
      <c r="AE67" s="28">
        <v>0.36917446999999998</v>
      </c>
      <c r="AF67" s="28">
        <v>0.36783859000000002</v>
      </c>
      <c r="AG67" s="28">
        <v>0.36650271000000001</v>
      </c>
      <c r="AH67" s="28">
        <v>0.37066201999999998</v>
      </c>
      <c r="AI67" s="28">
        <v>0.37482134</v>
      </c>
      <c r="AJ67" s="28">
        <v>0.39990495999999998</v>
      </c>
      <c r="AK67" s="28">
        <v>0.42498858</v>
      </c>
      <c r="AL67" s="28">
        <v>0.46658495999999999</v>
      </c>
      <c r="AM67" s="28">
        <v>0.50818132999999999</v>
      </c>
      <c r="AN67" s="28">
        <v>0.56003988999999998</v>
      </c>
      <c r="AO67" s="28">
        <v>0.61189844000000004</v>
      </c>
      <c r="AP67" s="28">
        <v>0.64150642999999996</v>
      </c>
      <c r="AQ67" s="28">
        <v>0.67111441999999999</v>
      </c>
      <c r="AR67" s="28">
        <v>0.66815362</v>
      </c>
      <c r="AS67" s="28">
        <v>0.66519282000000002</v>
      </c>
      <c r="AT67" s="28">
        <v>0.62571549999999998</v>
      </c>
      <c r="AU67" s="28">
        <v>0.58623818000000005</v>
      </c>
      <c r="AV67" s="28">
        <v>0.54757571000000005</v>
      </c>
      <c r="AW67" s="28">
        <v>0.50891324000000004</v>
      </c>
      <c r="AX67" s="28">
        <v>0.47567890000000002</v>
      </c>
      <c r="AY67" s="23"/>
    </row>
    <row r="68" spans="1:51" ht="14.5" thickBot="1" x14ac:dyDescent="0.35">
      <c r="A68" s="47"/>
      <c r="B68" s="14" t="s">
        <v>150</v>
      </c>
      <c r="C68" s="25">
        <v>0.34335452</v>
      </c>
      <c r="D68" s="26">
        <v>0.31464441999999998</v>
      </c>
      <c r="E68" s="26">
        <v>0.28593433000000001</v>
      </c>
      <c r="F68" s="26">
        <v>0.25176354000000001</v>
      </c>
      <c r="G68" s="26">
        <v>0.21759275</v>
      </c>
      <c r="H68" s="26">
        <v>0.18731136000000001</v>
      </c>
      <c r="I68" s="26">
        <v>0.15702996999999999</v>
      </c>
      <c r="J68" s="26">
        <v>0.13217656999999999</v>
      </c>
      <c r="K68" s="26">
        <v>0.10732318</v>
      </c>
      <c r="L68" s="26">
        <v>8.8103600000000004E-2</v>
      </c>
      <c r="M68" s="26">
        <v>6.8884029999999999E-2</v>
      </c>
      <c r="N68" s="26">
        <v>7.1761519999999995E-2</v>
      </c>
      <c r="O68" s="26">
        <v>7.4639010000000006E-2</v>
      </c>
      <c r="P68" s="26">
        <v>0.18426861999999999</v>
      </c>
      <c r="Q68" s="26">
        <v>0.29389822999999998</v>
      </c>
      <c r="R68" s="26">
        <v>0.36369023</v>
      </c>
      <c r="S68" s="26">
        <v>0.43348224000000002</v>
      </c>
      <c r="T68" s="26">
        <v>0.53668828999999996</v>
      </c>
      <c r="U68" s="26">
        <v>0.63989434000000001</v>
      </c>
      <c r="V68" s="26">
        <v>0.75367552999999998</v>
      </c>
      <c r="W68" s="26">
        <v>0.86745671000000002</v>
      </c>
      <c r="X68" s="26">
        <v>0.92953501999999999</v>
      </c>
      <c r="Y68" s="26">
        <v>0.99161332999999996</v>
      </c>
      <c r="Z68" s="26">
        <v>0.97106214999999996</v>
      </c>
      <c r="AA68" s="26">
        <v>0.95051098000000001</v>
      </c>
      <c r="AB68" s="26">
        <v>0.87227569000000005</v>
      </c>
      <c r="AC68" s="26">
        <v>0.79404039999999998</v>
      </c>
      <c r="AD68" s="26">
        <v>0.70950067000000006</v>
      </c>
      <c r="AE68" s="26">
        <v>0.62496092999999997</v>
      </c>
      <c r="AF68" s="26">
        <v>0.54895908000000004</v>
      </c>
      <c r="AG68" s="26">
        <v>0.47295723000000001</v>
      </c>
      <c r="AH68" s="26">
        <v>0.36619928000000002</v>
      </c>
      <c r="AI68" s="26">
        <v>0.25944131999999998</v>
      </c>
      <c r="AJ68" s="26">
        <v>0.18627434000000001</v>
      </c>
      <c r="AK68" s="26">
        <v>0.11310735</v>
      </c>
      <c r="AL68" s="26">
        <v>0.10470144000000001</v>
      </c>
      <c r="AM68" s="26">
        <v>9.6295519999999996E-2</v>
      </c>
      <c r="AN68" s="26">
        <v>9.5683000000000004E-2</v>
      </c>
      <c r="AO68" s="26">
        <v>9.5070479999999999E-2</v>
      </c>
      <c r="AP68" s="26">
        <v>0.1398491</v>
      </c>
      <c r="AQ68" s="26">
        <v>0.18462772</v>
      </c>
      <c r="AR68" s="26">
        <v>0.23139161999999999</v>
      </c>
      <c r="AS68" s="26">
        <v>0.27815552999999998</v>
      </c>
      <c r="AT68" s="26">
        <v>0.32278525000000002</v>
      </c>
      <c r="AU68" s="26">
        <v>0.36741497000000001</v>
      </c>
      <c r="AV68" s="26">
        <v>0.36855651</v>
      </c>
      <c r="AW68" s="26">
        <v>0.36969805</v>
      </c>
      <c r="AX68" s="26">
        <v>0.35652627999999997</v>
      </c>
      <c r="AY68" s="23"/>
    </row>
    <row r="69" spans="1:51" ht="14.5" thickBot="1" x14ac:dyDescent="0.35">
      <c r="A69" s="47"/>
      <c r="B69" s="14" t="s">
        <v>151</v>
      </c>
      <c r="C69" s="27">
        <v>0.13777397</v>
      </c>
      <c r="D69" s="28">
        <v>0.13519091</v>
      </c>
      <c r="E69" s="28">
        <v>0.13260785</v>
      </c>
      <c r="F69" s="28">
        <v>0.13176686000000001</v>
      </c>
      <c r="G69" s="28">
        <v>0.13092587</v>
      </c>
      <c r="H69" s="28">
        <v>0.13220385000000001</v>
      </c>
      <c r="I69" s="28">
        <v>0.13348182</v>
      </c>
      <c r="J69" s="28">
        <v>0.13673532999999999</v>
      </c>
      <c r="K69" s="28">
        <v>0.13998884</v>
      </c>
      <c r="L69" s="28">
        <v>0.15497010999999999</v>
      </c>
      <c r="M69" s="28">
        <v>0.16995136999999999</v>
      </c>
      <c r="N69" s="28">
        <v>0.22058936000000001</v>
      </c>
      <c r="O69" s="28">
        <v>0.27122735999999997</v>
      </c>
      <c r="P69" s="28">
        <v>0.32659352000000003</v>
      </c>
      <c r="Q69" s="28">
        <v>0.38195968000000002</v>
      </c>
      <c r="R69" s="28">
        <v>0.44911759000000001</v>
      </c>
      <c r="S69" s="28">
        <v>0.51627551000000005</v>
      </c>
      <c r="T69" s="28">
        <v>0.56136839000000005</v>
      </c>
      <c r="U69" s="28">
        <v>0.60646127999999999</v>
      </c>
      <c r="V69" s="28">
        <v>0.61954527999999998</v>
      </c>
      <c r="W69" s="28">
        <v>0.63262927999999996</v>
      </c>
      <c r="X69" s="28">
        <v>0.64132431999999995</v>
      </c>
      <c r="Y69" s="28">
        <v>0.65001936999999999</v>
      </c>
      <c r="Z69" s="28">
        <v>0.65405749999999996</v>
      </c>
      <c r="AA69" s="28">
        <v>0.65809563000000004</v>
      </c>
      <c r="AB69" s="28">
        <v>0.65459003000000004</v>
      </c>
      <c r="AC69" s="28">
        <v>0.65108443000000005</v>
      </c>
      <c r="AD69" s="28">
        <v>0.64409972999999998</v>
      </c>
      <c r="AE69" s="28">
        <v>0.63711503000000003</v>
      </c>
      <c r="AF69" s="28">
        <v>0.62809855000000003</v>
      </c>
      <c r="AG69" s="28">
        <v>0.61908207000000004</v>
      </c>
      <c r="AH69" s="28">
        <v>0.60299935999999998</v>
      </c>
      <c r="AI69" s="28">
        <v>0.58691663999999999</v>
      </c>
      <c r="AJ69" s="28">
        <v>0.54663145999999996</v>
      </c>
      <c r="AK69" s="28">
        <v>0.50634628000000004</v>
      </c>
      <c r="AL69" s="28">
        <v>0.44256844000000001</v>
      </c>
      <c r="AM69" s="28">
        <v>0.37879059999999998</v>
      </c>
      <c r="AN69" s="28">
        <v>0.35441716000000001</v>
      </c>
      <c r="AO69" s="28">
        <v>0.33004370999999999</v>
      </c>
      <c r="AP69" s="28">
        <v>0.31194176000000001</v>
      </c>
      <c r="AQ69" s="28">
        <v>0.29383979999999998</v>
      </c>
      <c r="AR69" s="28">
        <v>0.25175003000000001</v>
      </c>
      <c r="AS69" s="28">
        <v>0.20966027000000001</v>
      </c>
      <c r="AT69" s="28">
        <v>0.18919331</v>
      </c>
      <c r="AU69" s="28">
        <v>0.16872635</v>
      </c>
      <c r="AV69" s="28">
        <v>0.15655338999999999</v>
      </c>
      <c r="AW69" s="28">
        <v>0.14438043</v>
      </c>
      <c r="AX69" s="28">
        <v>0.14107720000000001</v>
      </c>
      <c r="AY69" s="23"/>
    </row>
    <row r="70" spans="1:51" ht="14.5" thickBot="1" x14ac:dyDescent="0.35">
      <c r="A70" s="47"/>
      <c r="B70" s="14" t="s">
        <v>152</v>
      </c>
      <c r="C70" s="25">
        <v>0.63524634000000002</v>
      </c>
      <c r="D70" s="26">
        <v>0.58212927999999997</v>
      </c>
      <c r="E70" s="26">
        <v>0.52901220999999998</v>
      </c>
      <c r="F70" s="26">
        <v>0.46579221999999998</v>
      </c>
      <c r="G70" s="26">
        <v>0.40257222999999998</v>
      </c>
      <c r="H70" s="26">
        <v>0.34654808999999998</v>
      </c>
      <c r="I70" s="26">
        <v>0.29052394999999998</v>
      </c>
      <c r="J70" s="26">
        <v>0.24454223999999999</v>
      </c>
      <c r="K70" s="26">
        <v>0.19856053000000001</v>
      </c>
      <c r="L70" s="26">
        <v>0.16300205000000001</v>
      </c>
      <c r="M70" s="26">
        <v>0.12744358</v>
      </c>
      <c r="N70" s="26">
        <v>0.13276726999999999</v>
      </c>
      <c r="O70" s="26">
        <v>0.13809097000000001</v>
      </c>
      <c r="P70" s="26">
        <v>0.15966987999999999</v>
      </c>
      <c r="Q70" s="26">
        <v>0.18124878999999999</v>
      </c>
      <c r="R70" s="26">
        <v>0.22428993</v>
      </c>
      <c r="S70" s="26">
        <v>0.26733108</v>
      </c>
      <c r="T70" s="26">
        <v>0.33097886999999998</v>
      </c>
      <c r="U70" s="26">
        <v>0.39462666000000002</v>
      </c>
      <c r="V70" s="26">
        <v>0.46479619</v>
      </c>
      <c r="W70" s="26">
        <v>0.53496571999999998</v>
      </c>
      <c r="X70" s="26">
        <v>0.57324978000000004</v>
      </c>
      <c r="Y70" s="26">
        <v>0.61153385000000005</v>
      </c>
      <c r="Z70" s="26">
        <v>0.59885982000000004</v>
      </c>
      <c r="AA70" s="26">
        <v>0.58618579000000004</v>
      </c>
      <c r="AB70" s="26">
        <v>0.53793762000000001</v>
      </c>
      <c r="AC70" s="26">
        <v>0.48968943999999998</v>
      </c>
      <c r="AD70" s="26">
        <v>0.43755328999999998</v>
      </c>
      <c r="AE70" s="26">
        <v>0.38541713</v>
      </c>
      <c r="AF70" s="26">
        <v>0.33854634</v>
      </c>
      <c r="AG70" s="26">
        <v>0.29167555000000001</v>
      </c>
      <c r="AH70" s="26">
        <v>0.26583702999999997</v>
      </c>
      <c r="AI70" s="26">
        <v>0.23999851999999999</v>
      </c>
      <c r="AJ70" s="26">
        <v>0.22463022999999999</v>
      </c>
      <c r="AK70" s="26">
        <v>0.20926194000000001</v>
      </c>
      <c r="AL70" s="26">
        <v>0.19370999999999999</v>
      </c>
      <c r="AM70" s="26">
        <v>0.17815806000000001</v>
      </c>
      <c r="AN70" s="26">
        <v>0.17702482999999999</v>
      </c>
      <c r="AO70" s="26">
        <v>0.17589160000000001</v>
      </c>
      <c r="AP70" s="26">
        <v>0.25873732999999999</v>
      </c>
      <c r="AQ70" s="26">
        <v>0.34158305</v>
      </c>
      <c r="AR70" s="26">
        <v>0.42810177999999999</v>
      </c>
      <c r="AS70" s="26">
        <v>0.51462050999999998</v>
      </c>
      <c r="AT70" s="26">
        <v>0.59719076000000004</v>
      </c>
      <c r="AU70" s="26">
        <v>0.67976101</v>
      </c>
      <c r="AV70" s="26">
        <v>0.68187299000000001</v>
      </c>
      <c r="AW70" s="26">
        <v>0.68398497000000003</v>
      </c>
      <c r="AX70" s="26">
        <v>0.65961565</v>
      </c>
      <c r="AY70" s="23"/>
    </row>
    <row r="71" spans="1:51" ht="14.5" thickBot="1" x14ac:dyDescent="0.35">
      <c r="A71" s="47"/>
      <c r="B71" s="14" t="s">
        <v>153</v>
      </c>
      <c r="C71" s="27">
        <v>0.34335452</v>
      </c>
      <c r="D71" s="28">
        <v>0.31464441999999998</v>
      </c>
      <c r="E71" s="28">
        <v>0.28593433000000001</v>
      </c>
      <c r="F71" s="28">
        <v>0.25176354000000001</v>
      </c>
      <c r="G71" s="28">
        <v>0.21759275</v>
      </c>
      <c r="H71" s="28">
        <v>0.18731136000000001</v>
      </c>
      <c r="I71" s="28">
        <v>0.15702996999999999</v>
      </c>
      <c r="J71" s="28">
        <v>0.13217656999999999</v>
      </c>
      <c r="K71" s="28">
        <v>0.10732318</v>
      </c>
      <c r="L71" s="28">
        <v>8.8103600000000004E-2</v>
      </c>
      <c r="M71" s="28">
        <v>6.8884029999999999E-2</v>
      </c>
      <c r="N71" s="28">
        <v>7.1761519999999995E-2</v>
      </c>
      <c r="O71" s="28">
        <v>7.4639010000000006E-2</v>
      </c>
      <c r="P71" s="28">
        <v>0.18426861999999999</v>
      </c>
      <c r="Q71" s="28">
        <v>0.29389822999999998</v>
      </c>
      <c r="R71" s="28">
        <v>0.36369023</v>
      </c>
      <c r="S71" s="28">
        <v>0.43348224000000002</v>
      </c>
      <c r="T71" s="28">
        <v>0.53668828999999996</v>
      </c>
      <c r="U71" s="28">
        <v>0.63989434000000001</v>
      </c>
      <c r="V71" s="28">
        <v>0.75367552999999998</v>
      </c>
      <c r="W71" s="28">
        <v>0.86745671000000002</v>
      </c>
      <c r="X71" s="28">
        <v>0.92953501999999999</v>
      </c>
      <c r="Y71" s="28">
        <v>0.99161332999999996</v>
      </c>
      <c r="Z71" s="28">
        <v>0.97106214999999996</v>
      </c>
      <c r="AA71" s="28">
        <v>0.95051098000000001</v>
      </c>
      <c r="AB71" s="28">
        <v>0.87227569000000005</v>
      </c>
      <c r="AC71" s="28">
        <v>0.79404039999999998</v>
      </c>
      <c r="AD71" s="28">
        <v>0.70950067000000006</v>
      </c>
      <c r="AE71" s="28">
        <v>0.62496092999999997</v>
      </c>
      <c r="AF71" s="28">
        <v>0.54895908000000004</v>
      </c>
      <c r="AG71" s="28">
        <v>0.47295723000000001</v>
      </c>
      <c r="AH71" s="28">
        <v>0.36619928000000002</v>
      </c>
      <c r="AI71" s="28">
        <v>0.25944131999999998</v>
      </c>
      <c r="AJ71" s="28">
        <v>0.18627434000000001</v>
      </c>
      <c r="AK71" s="28">
        <v>0.11310735</v>
      </c>
      <c r="AL71" s="28">
        <v>0.10470144000000001</v>
      </c>
      <c r="AM71" s="28">
        <v>9.6295519999999996E-2</v>
      </c>
      <c r="AN71" s="28">
        <v>9.5683000000000004E-2</v>
      </c>
      <c r="AO71" s="28">
        <v>9.5070479999999999E-2</v>
      </c>
      <c r="AP71" s="28">
        <v>0.1398491</v>
      </c>
      <c r="AQ71" s="28">
        <v>0.18462772</v>
      </c>
      <c r="AR71" s="28">
        <v>0.23139161999999999</v>
      </c>
      <c r="AS71" s="28">
        <v>0.27815552999999998</v>
      </c>
      <c r="AT71" s="28">
        <v>0.32278525000000002</v>
      </c>
      <c r="AU71" s="28">
        <v>0.36741497000000001</v>
      </c>
      <c r="AV71" s="28">
        <v>0.36855651</v>
      </c>
      <c r="AW71" s="28">
        <v>0.36969805</v>
      </c>
      <c r="AX71" s="28">
        <v>0.35652627999999997</v>
      </c>
      <c r="AY71" s="23"/>
    </row>
    <row r="72" spans="1:51" ht="14.5" thickBot="1" x14ac:dyDescent="0.35">
      <c r="A72" s="47"/>
      <c r="B72" s="14" t="s">
        <v>154</v>
      </c>
      <c r="C72" s="25">
        <v>0.34335452</v>
      </c>
      <c r="D72" s="26">
        <v>0.31464441999999998</v>
      </c>
      <c r="E72" s="26">
        <v>0.28593433000000001</v>
      </c>
      <c r="F72" s="26">
        <v>0.25176354000000001</v>
      </c>
      <c r="G72" s="26">
        <v>0.21759275</v>
      </c>
      <c r="H72" s="26">
        <v>0.18731136000000001</v>
      </c>
      <c r="I72" s="26">
        <v>0.15702996999999999</v>
      </c>
      <c r="J72" s="26">
        <v>0.13217656999999999</v>
      </c>
      <c r="K72" s="26">
        <v>0.10732318</v>
      </c>
      <c r="L72" s="26">
        <v>8.8103600000000004E-2</v>
      </c>
      <c r="M72" s="26">
        <v>6.8884029999999999E-2</v>
      </c>
      <c r="N72" s="26">
        <v>7.1761519999999995E-2</v>
      </c>
      <c r="O72" s="26">
        <v>7.4639010000000006E-2</v>
      </c>
      <c r="P72" s="26">
        <v>0.18426861999999999</v>
      </c>
      <c r="Q72" s="26">
        <v>0.29389822999999998</v>
      </c>
      <c r="R72" s="26">
        <v>0.36369023</v>
      </c>
      <c r="S72" s="26">
        <v>0.43348224000000002</v>
      </c>
      <c r="T72" s="26">
        <v>0.53668828999999996</v>
      </c>
      <c r="U72" s="26">
        <v>0.63989434000000001</v>
      </c>
      <c r="V72" s="26">
        <v>0.75367552999999998</v>
      </c>
      <c r="W72" s="26">
        <v>0.86745671000000002</v>
      </c>
      <c r="X72" s="26">
        <v>0.92953501999999999</v>
      </c>
      <c r="Y72" s="26">
        <v>0.99161332999999996</v>
      </c>
      <c r="Z72" s="26">
        <v>0.97106214999999996</v>
      </c>
      <c r="AA72" s="26">
        <v>0.95051098000000001</v>
      </c>
      <c r="AB72" s="26">
        <v>0.87227569000000005</v>
      </c>
      <c r="AC72" s="26">
        <v>0.79404039999999998</v>
      </c>
      <c r="AD72" s="26">
        <v>0.70950067000000006</v>
      </c>
      <c r="AE72" s="26">
        <v>0.62496092999999997</v>
      </c>
      <c r="AF72" s="26">
        <v>0.54895908000000004</v>
      </c>
      <c r="AG72" s="26">
        <v>0.47295723000000001</v>
      </c>
      <c r="AH72" s="26">
        <v>0.36619928000000002</v>
      </c>
      <c r="AI72" s="26">
        <v>0.25944131999999998</v>
      </c>
      <c r="AJ72" s="26">
        <v>0.18627434000000001</v>
      </c>
      <c r="AK72" s="26">
        <v>0.11310735</v>
      </c>
      <c r="AL72" s="26">
        <v>0.10470144000000001</v>
      </c>
      <c r="AM72" s="26">
        <v>9.6295519999999996E-2</v>
      </c>
      <c r="AN72" s="26">
        <v>9.5683000000000004E-2</v>
      </c>
      <c r="AO72" s="26">
        <v>9.5070479999999999E-2</v>
      </c>
      <c r="AP72" s="26">
        <v>0.1398491</v>
      </c>
      <c r="AQ72" s="26">
        <v>0.18462772</v>
      </c>
      <c r="AR72" s="26">
        <v>0.23139161999999999</v>
      </c>
      <c r="AS72" s="26">
        <v>0.27815552999999998</v>
      </c>
      <c r="AT72" s="26">
        <v>0.32278525000000002</v>
      </c>
      <c r="AU72" s="26">
        <v>0.36741497000000001</v>
      </c>
      <c r="AV72" s="26">
        <v>0.36855651</v>
      </c>
      <c r="AW72" s="26">
        <v>0.36969805</v>
      </c>
      <c r="AX72" s="26">
        <v>0.35652627999999997</v>
      </c>
      <c r="AY72" s="23"/>
    </row>
    <row r="73" spans="1:51" ht="14.5" thickBot="1" x14ac:dyDescent="0.35">
      <c r="A73" s="47"/>
      <c r="B73" s="14" t="s">
        <v>155</v>
      </c>
      <c r="C73" s="21">
        <v>0.24591209999999999</v>
      </c>
      <c r="D73" s="22">
        <v>0.22729846000000001</v>
      </c>
      <c r="E73" s="22">
        <v>0.20868481999999999</v>
      </c>
      <c r="F73" s="22">
        <v>0.18972579000000001</v>
      </c>
      <c r="G73" s="22">
        <v>0.17076677000000001</v>
      </c>
      <c r="H73" s="22">
        <v>0.15209998999999999</v>
      </c>
      <c r="I73" s="22">
        <v>0.13343321999999999</v>
      </c>
      <c r="J73" s="22">
        <v>0.12022471</v>
      </c>
      <c r="K73" s="22">
        <v>0.10701620000000001</v>
      </c>
      <c r="L73" s="22">
        <v>0.10297359</v>
      </c>
      <c r="M73" s="22">
        <v>9.8930989999999996E-2</v>
      </c>
      <c r="N73" s="22">
        <v>0.10798078</v>
      </c>
      <c r="O73" s="22">
        <v>0.11703057</v>
      </c>
      <c r="P73" s="22">
        <v>0.14683164000000001</v>
      </c>
      <c r="Q73" s="22">
        <v>0.1766327</v>
      </c>
      <c r="R73" s="22">
        <v>0.21986509000000001</v>
      </c>
      <c r="S73" s="22">
        <v>0.26309748999999999</v>
      </c>
      <c r="T73" s="22">
        <v>0.30639644999999999</v>
      </c>
      <c r="U73" s="22">
        <v>0.34969540999999998</v>
      </c>
      <c r="V73" s="22">
        <v>0.37962069999999998</v>
      </c>
      <c r="W73" s="22">
        <v>0.40954600000000002</v>
      </c>
      <c r="X73" s="22">
        <v>0.42291583999999999</v>
      </c>
      <c r="Y73" s="22">
        <v>0.43628568000000001</v>
      </c>
      <c r="Z73" s="22">
        <v>0.44000454</v>
      </c>
      <c r="AA73" s="22">
        <v>0.44372339999999999</v>
      </c>
      <c r="AB73" s="22">
        <v>0.44538710999999997</v>
      </c>
      <c r="AC73" s="22">
        <v>0.44705082000000002</v>
      </c>
      <c r="AD73" s="22">
        <v>0.45720676999999998</v>
      </c>
      <c r="AE73" s="22">
        <v>0.46736272000000001</v>
      </c>
      <c r="AF73" s="22">
        <v>0.47345400999999998</v>
      </c>
      <c r="AG73" s="22">
        <v>0.47954530000000001</v>
      </c>
      <c r="AH73" s="22">
        <v>0.48057237000000003</v>
      </c>
      <c r="AI73" s="22">
        <v>0.48159943999999999</v>
      </c>
      <c r="AJ73" s="22">
        <v>0.46826756000000003</v>
      </c>
      <c r="AK73" s="22">
        <v>0.45493568000000001</v>
      </c>
      <c r="AL73" s="22">
        <v>0.44767920999999999</v>
      </c>
      <c r="AM73" s="22">
        <v>0.44042272999999998</v>
      </c>
      <c r="AN73" s="22">
        <v>0.43212571</v>
      </c>
      <c r="AO73" s="22">
        <v>0.42382868000000001</v>
      </c>
      <c r="AP73" s="22">
        <v>0.41711909000000003</v>
      </c>
      <c r="AQ73" s="22">
        <v>0.41040949999999998</v>
      </c>
      <c r="AR73" s="22">
        <v>0.39400494000000003</v>
      </c>
      <c r="AS73" s="22">
        <v>0.37760037000000002</v>
      </c>
      <c r="AT73" s="22">
        <v>0.35530241000000001</v>
      </c>
      <c r="AU73" s="22">
        <v>0.33300444000000001</v>
      </c>
      <c r="AV73" s="22">
        <v>0.30973668999999998</v>
      </c>
      <c r="AW73" s="22">
        <v>0.28646894000000001</v>
      </c>
      <c r="AX73" s="22">
        <v>0.26619051999999999</v>
      </c>
      <c r="AY73" s="23"/>
    </row>
    <row r="74" spans="1:51" ht="14.5" thickBot="1" x14ac:dyDescent="0.35">
      <c r="A74" s="47"/>
      <c r="B74" s="14" t="s">
        <v>156</v>
      </c>
      <c r="C74" s="25">
        <v>0.29331386999999998</v>
      </c>
      <c r="D74" s="26">
        <v>0.26878800000000003</v>
      </c>
      <c r="E74" s="26">
        <v>0.24426212999999999</v>
      </c>
      <c r="F74" s="26">
        <v>0.2150714</v>
      </c>
      <c r="G74" s="26">
        <v>0.18588067999999999</v>
      </c>
      <c r="H74" s="26">
        <v>0.16001251</v>
      </c>
      <c r="I74" s="26">
        <v>0.13414435</v>
      </c>
      <c r="J74" s="26">
        <v>0.1129131</v>
      </c>
      <c r="K74" s="26">
        <v>9.1681849999999995E-2</v>
      </c>
      <c r="L74" s="26">
        <v>7.5263339999999998E-2</v>
      </c>
      <c r="M74" s="26">
        <v>5.8844840000000002E-2</v>
      </c>
      <c r="N74" s="26">
        <v>6.1302959999999997E-2</v>
      </c>
      <c r="O74" s="26">
        <v>6.3761090000000006E-2</v>
      </c>
      <c r="P74" s="26">
        <v>0.15741322999999999</v>
      </c>
      <c r="Q74" s="26">
        <v>0.25106536000000002</v>
      </c>
      <c r="R74" s="26">
        <v>0.31068584999999999</v>
      </c>
      <c r="S74" s="26">
        <v>0.37030633000000002</v>
      </c>
      <c r="T74" s="26">
        <v>0.45847109000000003</v>
      </c>
      <c r="U74" s="26">
        <v>0.54663583999999998</v>
      </c>
      <c r="V74" s="26">
        <v>0.64383449999999998</v>
      </c>
      <c r="W74" s="26">
        <v>0.74103315999999997</v>
      </c>
      <c r="X74" s="26">
        <v>0.79406414999999997</v>
      </c>
      <c r="Y74" s="26">
        <v>0.84709513999999997</v>
      </c>
      <c r="Z74" s="26">
        <v>0.82953909999999997</v>
      </c>
      <c r="AA74" s="26">
        <v>0.81198307000000003</v>
      </c>
      <c r="AB74" s="26">
        <v>0.74514981999999996</v>
      </c>
      <c r="AC74" s="26">
        <v>0.67831657999999995</v>
      </c>
      <c r="AD74" s="26">
        <v>0.60609771000000001</v>
      </c>
      <c r="AE74" s="26">
        <v>0.53387883999999997</v>
      </c>
      <c r="AF74" s="26">
        <v>0.46895353000000001</v>
      </c>
      <c r="AG74" s="26">
        <v>0.40402822999999999</v>
      </c>
      <c r="AH74" s="26">
        <v>0.31282923000000001</v>
      </c>
      <c r="AI74" s="26">
        <v>0.22163021999999999</v>
      </c>
      <c r="AJ74" s="26">
        <v>0.15912662999999999</v>
      </c>
      <c r="AK74" s="26">
        <v>9.6623039999999993E-2</v>
      </c>
      <c r="AL74" s="26">
        <v>8.9442199999999999E-2</v>
      </c>
      <c r="AM74" s="26">
        <v>8.226137E-2</v>
      </c>
      <c r="AN74" s="26">
        <v>8.1738119999999997E-2</v>
      </c>
      <c r="AO74" s="26">
        <v>8.1214869999999995E-2</v>
      </c>
      <c r="AP74" s="26">
        <v>0.11946743</v>
      </c>
      <c r="AQ74" s="26">
        <v>0.15771999</v>
      </c>
      <c r="AR74" s="26">
        <v>0.1976685</v>
      </c>
      <c r="AS74" s="26">
        <v>0.23761700999999999</v>
      </c>
      <c r="AT74" s="26">
        <v>0.27574238000000001</v>
      </c>
      <c r="AU74" s="26">
        <v>0.31386774000000001</v>
      </c>
      <c r="AV74" s="26">
        <v>0.31484290999999998</v>
      </c>
      <c r="AW74" s="26">
        <v>0.31581808</v>
      </c>
      <c r="AX74" s="26">
        <v>0.30456598000000001</v>
      </c>
      <c r="AY74" s="23"/>
    </row>
    <row r="75" spans="1:51" ht="14.5" thickBot="1" x14ac:dyDescent="0.35">
      <c r="A75" s="47"/>
      <c r="B75" s="14" t="s">
        <v>157</v>
      </c>
      <c r="C75" s="27">
        <v>0.11769473</v>
      </c>
      <c r="D75" s="28">
        <v>0.11548812999999999</v>
      </c>
      <c r="E75" s="28">
        <v>0.11328152</v>
      </c>
      <c r="F75" s="28">
        <v>0.1125631</v>
      </c>
      <c r="G75" s="28">
        <v>0.11184468</v>
      </c>
      <c r="H75" s="28">
        <v>0.11293640000000001</v>
      </c>
      <c r="I75" s="28">
        <v>0.11402811</v>
      </c>
      <c r="J75" s="28">
        <v>0.11680746</v>
      </c>
      <c r="K75" s="28">
        <v>0.11958679999999999</v>
      </c>
      <c r="L75" s="28">
        <v>0.13238469</v>
      </c>
      <c r="M75" s="28">
        <v>0.14518258000000001</v>
      </c>
      <c r="N75" s="28">
        <v>0.18844057</v>
      </c>
      <c r="O75" s="28">
        <v>0.23169856</v>
      </c>
      <c r="P75" s="28">
        <v>0.27899562999999999</v>
      </c>
      <c r="Q75" s="28">
        <v>0.32629269999999999</v>
      </c>
      <c r="R75" s="28">
        <v>0.38366298999999998</v>
      </c>
      <c r="S75" s="28">
        <v>0.44103326999999998</v>
      </c>
      <c r="T75" s="28">
        <v>0.47955429999999999</v>
      </c>
      <c r="U75" s="28">
        <v>0.51807532999999995</v>
      </c>
      <c r="V75" s="28">
        <v>0.52925246000000004</v>
      </c>
      <c r="W75" s="28">
        <v>0.54042959000000002</v>
      </c>
      <c r="X75" s="28">
        <v>0.54785742000000004</v>
      </c>
      <c r="Y75" s="28">
        <v>0.55528524000000001</v>
      </c>
      <c r="Z75" s="28">
        <v>0.55873486000000006</v>
      </c>
      <c r="AA75" s="28">
        <v>0.56218447000000005</v>
      </c>
      <c r="AB75" s="28">
        <v>0.55918977000000003</v>
      </c>
      <c r="AC75" s="28">
        <v>0.55619507999999995</v>
      </c>
      <c r="AD75" s="28">
        <v>0.55022833999999998</v>
      </c>
      <c r="AE75" s="28">
        <v>0.54426158999999996</v>
      </c>
      <c r="AF75" s="28">
        <v>0.53655918000000002</v>
      </c>
      <c r="AG75" s="28">
        <v>0.52885676000000004</v>
      </c>
      <c r="AH75" s="28">
        <v>0.51511795000000005</v>
      </c>
      <c r="AI75" s="28">
        <v>0.50137913999999995</v>
      </c>
      <c r="AJ75" s="28">
        <v>0.46696514</v>
      </c>
      <c r="AK75" s="28">
        <v>0.43255114</v>
      </c>
      <c r="AL75" s="28">
        <v>0.37806831000000002</v>
      </c>
      <c r="AM75" s="28">
        <v>0.32358547999999998</v>
      </c>
      <c r="AN75" s="28">
        <v>0.30276424000000002</v>
      </c>
      <c r="AO75" s="28">
        <v>0.28194299</v>
      </c>
      <c r="AP75" s="28">
        <v>0.26647922000000002</v>
      </c>
      <c r="AQ75" s="28">
        <v>0.25101544999999997</v>
      </c>
      <c r="AR75" s="28">
        <v>0.21505986999999999</v>
      </c>
      <c r="AS75" s="28">
        <v>0.17910428</v>
      </c>
      <c r="AT75" s="28">
        <v>0.16162019</v>
      </c>
      <c r="AU75" s="28">
        <v>0.14413608999999999</v>
      </c>
      <c r="AV75" s="28">
        <v>0.13373723000000001</v>
      </c>
      <c r="AW75" s="28">
        <v>0.12333835999999999</v>
      </c>
      <c r="AX75" s="28">
        <v>0.12051655</v>
      </c>
      <c r="AY75" s="23"/>
    </row>
    <row r="76" spans="1:51" ht="14.5" thickBot="1" x14ac:dyDescent="0.35">
      <c r="A76" s="47"/>
      <c r="B76" s="14" t="s">
        <v>158</v>
      </c>
      <c r="C76" s="25">
        <v>0.54266524000000005</v>
      </c>
      <c r="D76" s="26">
        <v>0.49728948000000001</v>
      </c>
      <c r="E76" s="26">
        <v>0.45191373000000001</v>
      </c>
      <c r="F76" s="26">
        <v>0.39790745</v>
      </c>
      <c r="G76" s="26">
        <v>0.34390116999999998</v>
      </c>
      <c r="H76" s="26">
        <v>0.29604201000000002</v>
      </c>
      <c r="I76" s="26">
        <v>0.24818285000000001</v>
      </c>
      <c r="J76" s="26">
        <v>0.20890254</v>
      </c>
      <c r="K76" s="26">
        <v>0.16962221999999999</v>
      </c>
      <c r="L76" s="26">
        <v>0.13924606</v>
      </c>
      <c r="M76" s="26">
        <v>0.10886989</v>
      </c>
      <c r="N76" s="26">
        <v>0.11341771</v>
      </c>
      <c r="O76" s="26">
        <v>0.11796553</v>
      </c>
      <c r="P76" s="26">
        <v>0.13639952</v>
      </c>
      <c r="Q76" s="26">
        <v>0.15483351000000001</v>
      </c>
      <c r="R76" s="26">
        <v>0.19160181000000001</v>
      </c>
      <c r="S76" s="26">
        <v>0.22837012000000001</v>
      </c>
      <c r="T76" s="26">
        <v>0.28274185000000002</v>
      </c>
      <c r="U76" s="26">
        <v>0.33711358000000002</v>
      </c>
      <c r="V76" s="26">
        <v>0.39705657999999999</v>
      </c>
      <c r="W76" s="26">
        <v>0.45699957000000002</v>
      </c>
      <c r="X76" s="26">
        <v>0.48970408999999998</v>
      </c>
      <c r="Y76" s="26">
        <v>0.52240861999999999</v>
      </c>
      <c r="Z76" s="26">
        <v>0.51158170999999997</v>
      </c>
      <c r="AA76" s="26">
        <v>0.50075480000000006</v>
      </c>
      <c r="AB76" s="26">
        <v>0.45953833999999999</v>
      </c>
      <c r="AC76" s="26">
        <v>0.41832187999999998</v>
      </c>
      <c r="AD76" s="26">
        <v>0.37378407000000002</v>
      </c>
      <c r="AE76" s="26">
        <v>0.32924626000000001</v>
      </c>
      <c r="AF76" s="26">
        <v>0.28920644000000001</v>
      </c>
      <c r="AG76" s="26">
        <v>0.24916662000000001</v>
      </c>
      <c r="AH76" s="26">
        <v>0.22709382</v>
      </c>
      <c r="AI76" s="26">
        <v>0.20502102</v>
      </c>
      <c r="AJ76" s="26">
        <v>0.19189250999999999</v>
      </c>
      <c r="AK76" s="26">
        <v>0.17876401</v>
      </c>
      <c r="AL76" s="26">
        <v>0.16547861</v>
      </c>
      <c r="AM76" s="26">
        <v>0.15219321999999999</v>
      </c>
      <c r="AN76" s="26">
        <v>0.15122515</v>
      </c>
      <c r="AO76" s="26">
        <v>0.15025707999999999</v>
      </c>
      <c r="AP76" s="26">
        <v>0.22102883000000001</v>
      </c>
      <c r="AQ76" s="26">
        <v>0.29180057999999998</v>
      </c>
      <c r="AR76" s="26">
        <v>0.36571003000000002</v>
      </c>
      <c r="AS76" s="26">
        <v>0.43961948000000001</v>
      </c>
      <c r="AT76" s="26">
        <v>0.5101559</v>
      </c>
      <c r="AU76" s="26">
        <v>0.58069232000000004</v>
      </c>
      <c r="AV76" s="26">
        <v>0.58249649999999997</v>
      </c>
      <c r="AW76" s="26">
        <v>0.58430068000000002</v>
      </c>
      <c r="AX76" s="26">
        <v>0.56348295999999998</v>
      </c>
      <c r="AY76" s="23"/>
    </row>
    <row r="77" spans="1:51" ht="14.5" thickBot="1" x14ac:dyDescent="0.35">
      <c r="A77" s="47"/>
      <c r="B77" s="14" t="s">
        <v>159</v>
      </c>
      <c r="C77" s="27">
        <v>0.30351943999999997</v>
      </c>
      <c r="D77" s="28">
        <v>0.28516903999999998</v>
      </c>
      <c r="E77" s="28">
        <v>0.26681864</v>
      </c>
      <c r="F77" s="28">
        <v>0.24164593000000001</v>
      </c>
      <c r="G77" s="28">
        <v>0.21647321</v>
      </c>
      <c r="H77" s="28">
        <v>0.1885193</v>
      </c>
      <c r="I77" s="28">
        <v>0.16056539</v>
      </c>
      <c r="J77" s="28">
        <v>0.13599668000000001</v>
      </c>
      <c r="K77" s="28">
        <v>0.11142798</v>
      </c>
      <c r="L77" s="28">
        <v>9.7821660000000005E-2</v>
      </c>
      <c r="M77" s="28">
        <v>8.4215330000000005E-2</v>
      </c>
      <c r="N77" s="28">
        <v>8.3259879999999994E-2</v>
      </c>
      <c r="O77" s="28">
        <v>8.2304429999999998E-2</v>
      </c>
      <c r="P77" s="28">
        <v>9.3642379999999997E-2</v>
      </c>
      <c r="Q77" s="28">
        <v>0.10498034000000001</v>
      </c>
      <c r="R77" s="28">
        <v>0.12941965</v>
      </c>
      <c r="S77" s="28">
        <v>0.15385894999999999</v>
      </c>
      <c r="T77" s="28">
        <v>0.17906875999999999</v>
      </c>
      <c r="U77" s="28">
        <v>0.20427856</v>
      </c>
      <c r="V77" s="28">
        <v>0.22704571000000001</v>
      </c>
      <c r="W77" s="28">
        <v>0.24981285</v>
      </c>
      <c r="X77" s="28">
        <v>0.25947904999999999</v>
      </c>
      <c r="Y77" s="28">
        <v>0.26914525</v>
      </c>
      <c r="Z77" s="28">
        <v>0.27005594999999999</v>
      </c>
      <c r="AA77" s="28">
        <v>0.27096664999999998</v>
      </c>
      <c r="AB77" s="28">
        <v>0.26843375000000003</v>
      </c>
      <c r="AC77" s="28">
        <v>0.26590085000000002</v>
      </c>
      <c r="AD77" s="28">
        <v>0.25957829999999998</v>
      </c>
      <c r="AE77" s="28">
        <v>0.25325575</v>
      </c>
      <c r="AF77" s="28">
        <v>0.25233932999999997</v>
      </c>
      <c r="AG77" s="28">
        <v>0.25142291</v>
      </c>
      <c r="AH77" s="28">
        <v>0.25427622</v>
      </c>
      <c r="AI77" s="28">
        <v>0.25712953</v>
      </c>
      <c r="AJ77" s="28">
        <v>0.27433702999999998</v>
      </c>
      <c r="AK77" s="28">
        <v>0.29154454000000002</v>
      </c>
      <c r="AL77" s="28">
        <v>0.32007988999999998</v>
      </c>
      <c r="AM77" s="28">
        <v>0.34861523</v>
      </c>
      <c r="AN77" s="28">
        <v>0.38419049</v>
      </c>
      <c r="AO77" s="28">
        <v>0.41976574999999999</v>
      </c>
      <c r="AP77" s="28">
        <v>0.44007699</v>
      </c>
      <c r="AQ77" s="28">
        <v>0.46038824</v>
      </c>
      <c r="AR77" s="28">
        <v>0.45835711000000001</v>
      </c>
      <c r="AS77" s="28">
        <v>0.45632599000000001</v>
      </c>
      <c r="AT77" s="28">
        <v>0.42924433000000001</v>
      </c>
      <c r="AU77" s="28">
        <v>0.40216267</v>
      </c>
      <c r="AV77" s="28">
        <v>0.37563999999999997</v>
      </c>
      <c r="AW77" s="28">
        <v>0.34911733</v>
      </c>
      <c r="AX77" s="28">
        <v>0.32631838000000002</v>
      </c>
      <c r="AY77" s="23"/>
    </row>
    <row r="78" spans="1:51" ht="14.5" thickBot="1" x14ac:dyDescent="0.35">
      <c r="A78" s="47"/>
      <c r="B78" s="14" t="s">
        <v>160</v>
      </c>
      <c r="C78" s="25">
        <v>0.23554311999999999</v>
      </c>
      <c r="D78" s="26">
        <v>0.21584782999999999</v>
      </c>
      <c r="E78" s="26">
        <v>0.19615255000000001</v>
      </c>
      <c r="F78" s="26">
        <v>0.17271118999999999</v>
      </c>
      <c r="G78" s="26">
        <v>0.14926983999999999</v>
      </c>
      <c r="H78" s="26">
        <v>0.12849664</v>
      </c>
      <c r="I78" s="26">
        <v>0.10772343</v>
      </c>
      <c r="J78" s="26">
        <v>9.0673870000000004E-2</v>
      </c>
      <c r="K78" s="26">
        <v>7.3624300000000004E-2</v>
      </c>
      <c r="L78" s="26">
        <v>6.0439560000000003E-2</v>
      </c>
      <c r="M78" s="26">
        <v>4.7254829999999998E-2</v>
      </c>
      <c r="N78" s="26">
        <v>4.9228800000000003E-2</v>
      </c>
      <c r="O78" s="26">
        <v>5.1202780000000003E-2</v>
      </c>
      <c r="P78" s="26">
        <v>0.1264093</v>
      </c>
      <c r="Q78" s="26">
        <v>0.20161583</v>
      </c>
      <c r="R78" s="26">
        <v>0.24949352999999999</v>
      </c>
      <c r="S78" s="26">
        <v>0.29737123999999998</v>
      </c>
      <c r="T78" s="26">
        <v>0.36817116</v>
      </c>
      <c r="U78" s="26">
        <v>0.43897109000000001</v>
      </c>
      <c r="V78" s="26">
        <v>0.51702561999999996</v>
      </c>
      <c r="W78" s="26">
        <v>0.59508013999999998</v>
      </c>
      <c r="X78" s="26">
        <v>0.63766621000000001</v>
      </c>
      <c r="Y78" s="26">
        <v>0.68025228000000004</v>
      </c>
      <c r="Z78" s="26">
        <v>0.66615405999999999</v>
      </c>
      <c r="AA78" s="26">
        <v>0.65205584000000005</v>
      </c>
      <c r="AB78" s="26">
        <v>0.59838599000000003</v>
      </c>
      <c r="AC78" s="26">
        <v>0.54471614000000002</v>
      </c>
      <c r="AD78" s="26">
        <v>0.48672142000000002</v>
      </c>
      <c r="AE78" s="26">
        <v>0.42872669000000002</v>
      </c>
      <c r="AF78" s="26">
        <v>0.37658900000000001</v>
      </c>
      <c r="AG78" s="26">
        <v>0.3244513</v>
      </c>
      <c r="AH78" s="26">
        <v>0.25121474999999999</v>
      </c>
      <c r="AI78" s="26">
        <v>0.1779782</v>
      </c>
      <c r="AJ78" s="26">
        <v>0.12778523999999999</v>
      </c>
      <c r="AK78" s="26">
        <v>7.759228E-2</v>
      </c>
      <c r="AL78" s="26">
        <v>7.1825769999999997E-2</v>
      </c>
      <c r="AM78" s="26">
        <v>6.6059259999999995E-2</v>
      </c>
      <c r="AN78" s="26">
        <v>6.5639069999999994E-2</v>
      </c>
      <c r="AO78" s="26">
        <v>6.5218880000000007E-2</v>
      </c>
      <c r="AP78" s="26">
        <v>9.5937270000000005E-2</v>
      </c>
      <c r="AQ78" s="26">
        <v>0.12665565000000001</v>
      </c>
      <c r="AR78" s="26">
        <v>0.15873594999999999</v>
      </c>
      <c r="AS78" s="26">
        <v>0.19081624</v>
      </c>
      <c r="AT78" s="26">
        <v>0.22143247999999999</v>
      </c>
      <c r="AU78" s="26">
        <v>0.25204872</v>
      </c>
      <c r="AV78" s="26">
        <v>0.25283181999999998</v>
      </c>
      <c r="AW78" s="26">
        <v>0.25361492000000002</v>
      </c>
      <c r="AX78" s="26">
        <v>0.24457902000000001</v>
      </c>
      <c r="AY78" s="23"/>
    </row>
    <row r="79" spans="1:51" ht="14.5" thickBot="1" x14ac:dyDescent="0.35">
      <c r="A79" s="47"/>
      <c r="B79" s="14" t="s">
        <v>161</v>
      </c>
      <c r="C79" s="27">
        <v>9.4513710000000001E-2</v>
      </c>
      <c r="D79" s="28">
        <v>9.2071070000000005E-2</v>
      </c>
      <c r="E79" s="28">
        <v>9.1663670000000003E-2</v>
      </c>
      <c r="F79" s="28">
        <v>9.0969729999999999E-2</v>
      </c>
      <c r="G79" s="28">
        <v>9.1060329999999995E-2</v>
      </c>
      <c r="H79" s="28">
        <v>8.9815880000000001E-2</v>
      </c>
      <c r="I79" s="28">
        <v>9.2019290000000004E-2</v>
      </c>
      <c r="J79" s="28">
        <v>9.1569269999999994E-2</v>
      </c>
      <c r="K79" s="28">
        <v>9.3143660000000003E-2</v>
      </c>
      <c r="L79" s="28">
        <v>9.6033129999999994E-2</v>
      </c>
      <c r="M79" s="28">
        <v>0.10007666</v>
      </c>
      <c r="N79" s="28">
        <v>0.11658759</v>
      </c>
      <c r="O79" s="28">
        <v>0.15492929999999999</v>
      </c>
      <c r="P79" s="28">
        <v>0.18606348</v>
      </c>
      <c r="Q79" s="28">
        <v>0.23522257999999999</v>
      </c>
      <c r="R79" s="28">
        <v>0.26202647000000001</v>
      </c>
      <c r="S79" s="28">
        <v>0.30369703999999997</v>
      </c>
      <c r="T79" s="28">
        <v>0.35416787999999999</v>
      </c>
      <c r="U79" s="28">
        <v>0.39421668999999998</v>
      </c>
      <c r="V79" s="28">
        <v>0.41603583</v>
      </c>
      <c r="W79" s="28">
        <v>0.42776554</v>
      </c>
      <c r="X79" s="28">
        <v>0.43398722000000001</v>
      </c>
      <c r="Y79" s="28">
        <v>0.44093748999999999</v>
      </c>
      <c r="Z79" s="28">
        <v>0.44591691999999999</v>
      </c>
      <c r="AA79" s="28">
        <v>0.45015469000000002</v>
      </c>
      <c r="AB79" s="28">
        <v>0.45145728000000002</v>
      </c>
      <c r="AC79" s="28">
        <v>0.45031125999999999</v>
      </c>
      <c r="AD79" s="28">
        <v>0.44664755</v>
      </c>
      <c r="AE79" s="28">
        <v>0.44077113000000001</v>
      </c>
      <c r="AF79" s="28">
        <v>0.43706446999999998</v>
      </c>
      <c r="AG79" s="28">
        <v>0.43246948000000002</v>
      </c>
      <c r="AH79" s="28">
        <v>0.42469375999999998</v>
      </c>
      <c r="AI79" s="28">
        <v>0.41613597000000002</v>
      </c>
      <c r="AJ79" s="28">
        <v>0.40262808999999999</v>
      </c>
      <c r="AK79" s="28">
        <v>0.38695817999999998</v>
      </c>
      <c r="AL79" s="28">
        <v>0.34735638000000002</v>
      </c>
      <c r="AM79" s="28">
        <v>0.28682998999999998</v>
      </c>
      <c r="AN79" s="28">
        <v>0.25985247</v>
      </c>
      <c r="AO79" s="28">
        <v>0.23877730999999999</v>
      </c>
      <c r="AP79" s="28">
        <v>0.22641183000000001</v>
      </c>
      <c r="AQ79" s="28">
        <v>0.21323412999999999</v>
      </c>
      <c r="AR79" s="28">
        <v>0.20157574</v>
      </c>
      <c r="AS79" s="28">
        <v>0.17308510999999999</v>
      </c>
      <c r="AT79" s="28">
        <v>0.14382811000000001</v>
      </c>
      <c r="AU79" s="28">
        <v>0.12670215000000001</v>
      </c>
      <c r="AV79" s="28">
        <v>0.11574722</v>
      </c>
      <c r="AW79" s="28">
        <v>0.10256932000000001</v>
      </c>
      <c r="AX79" s="28">
        <v>9.8239560000000004E-2</v>
      </c>
      <c r="AY79" s="23"/>
    </row>
    <row r="80" spans="1:51" ht="14.5" thickBot="1" x14ac:dyDescent="0.35">
      <c r="A80" s="47"/>
      <c r="B80" s="14" t="s">
        <v>162</v>
      </c>
      <c r="C80" s="25">
        <v>0.43578254</v>
      </c>
      <c r="D80" s="26">
        <v>0.39934393000000001</v>
      </c>
      <c r="E80" s="26">
        <v>0.36290533000000003</v>
      </c>
      <c r="F80" s="26">
        <v>0.31953606000000001</v>
      </c>
      <c r="G80" s="26">
        <v>0.27616679999999999</v>
      </c>
      <c r="H80" s="26">
        <v>0.23773391999999999</v>
      </c>
      <c r="I80" s="26">
        <v>0.19930105000000001</v>
      </c>
      <c r="J80" s="26">
        <v>0.16775734</v>
      </c>
      <c r="K80" s="26">
        <v>0.13621363</v>
      </c>
      <c r="L80" s="26">
        <v>0.11182032</v>
      </c>
      <c r="M80" s="26">
        <v>8.7427000000000005E-2</v>
      </c>
      <c r="N80" s="26">
        <v>9.1079090000000001E-2</v>
      </c>
      <c r="O80" s="26">
        <v>9.4731179999999998E-2</v>
      </c>
      <c r="P80" s="26">
        <v>0.10953443</v>
      </c>
      <c r="Q80" s="26">
        <v>0.12433768000000001</v>
      </c>
      <c r="R80" s="26">
        <v>0.15386415000000001</v>
      </c>
      <c r="S80" s="26">
        <v>0.18339061000000001</v>
      </c>
      <c r="T80" s="26">
        <v>0.22705334999999999</v>
      </c>
      <c r="U80" s="26">
        <v>0.27071609000000002</v>
      </c>
      <c r="V80" s="26">
        <v>0.31885278</v>
      </c>
      <c r="W80" s="26">
        <v>0.36698946999999998</v>
      </c>
      <c r="X80" s="26">
        <v>0.39325254999999998</v>
      </c>
      <c r="Y80" s="26">
        <v>0.41951562999999997</v>
      </c>
      <c r="Z80" s="26">
        <v>0.41082118000000001</v>
      </c>
      <c r="AA80" s="26">
        <v>0.40212671999999999</v>
      </c>
      <c r="AB80" s="26">
        <v>0.36902821000000002</v>
      </c>
      <c r="AC80" s="26">
        <v>0.33592969</v>
      </c>
      <c r="AD80" s="26">
        <v>0.30016399999999999</v>
      </c>
      <c r="AE80" s="26">
        <v>0.26439831000000003</v>
      </c>
      <c r="AF80" s="26">
        <v>0.23224468000000001</v>
      </c>
      <c r="AG80" s="26">
        <v>0.20009104999999999</v>
      </c>
      <c r="AH80" s="26">
        <v>0.18236569</v>
      </c>
      <c r="AI80" s="26">
        <v>0.16464032000000001</v>
      </c>
      <c r="AJ80" s="26">
        <v>0.15409759000000001</v>
      </c>
      <c r="AK80" s="26">
        <v>0.14355486000000001</v>
      </c>
      <c r="AL80" s="26">
        <v>0.13288614000000001</v>
      </c>
      <c r="AM80" s="26">
        <v>0.12221743</v>
      </c>
      <c r="AN80" s="26">
        <v>0.12144002</v>
      </c>
      <c r="AO80" s="26">
        <v>0.12066262</v>
      </c>
      <c r="AP80" s="26">
        <v>0.17749524999999999</v>
      </c>
      <c r="AQ80" s="26">
        <v>0.23432787999999999</v>
      </c>
      <c r="AR80" s="26">
        <v>0.29368021</v>
      </c>
      <c r="AS80" s="26">
        <v>0.35303254000000001</v>
      </c>
      <c r="AT80" s="26">
        <v>0.40967619999999999</v>
      </c>
      <c r="AU80" s="26">
        <v>0.46631984999999998</v>
      </c>
      <c r="AV80" s="26">
        <v>0.46776867999999999</v>
      </c>
      <c r="AW80" s="26">
        <v>0.46921751</v>
      </c>
      <c r="AX80" s="26">
        <v>0.45250002</v>
      </c>
      <c r="AY80" s="23"/>
    </row>
    <row r="81" spans="1:51" ht="14.5" thickBot="1" x14ac:dyDescent="0.35">
      <c r="A81" s="47"/>
      <c r="B81" s="14" t="s">
        <v>163</v>
      </c>
      <c r="C81" s="27">
        <v>0.23554311999999999</v>
      </c>
      <c r="D81" s="28">
        <v>0.21584782999999999</v>
      </c>
      <c r="E81" s="28">
        <v>0.19615255000000001</v>
      </c>
      <c r="F81" s="28">
        <v>0.17271118999999999</v>
      </c>
      <c r="G81" s="28">
        <v>0.14926983999999999</v>
      </c>
      <c r="H81" s="28">
        <v>0.12849664</v>
      </c>
      <c r="I81" s="28">
        <v>0.10772343</v>
      </c>
      <c r="J81" s="28">
        <v>9.0673870000000004E-2</v>
      </c>
      <c r="K81" s="28">
        <v>7.3624300000000004E-2</v>
      </c>
      <c r="L81" s="28">
        <v>6.0439560000000003E-2</v>
      </c>
      <c r="M81" s="28">
        <v>4.7254829999999998E-2</v>
      </c>
      <c r="N81" s="28">
        <v>4.9228800000000003E-2</v>
      </c>
      <c r="O81" s="28">
        <v>5.1202780000000003E-2</v>
      </c>
      <c r="P81" s="28">
        <v>0.1264093</v>
      </c>
      <c r="Q81" s="28">
        <v>0.20161583</v>
      </c>
      <c r="R81" s="28">
        <v>0.24949352999999999</v>
      </c>
      <c r="S81" s="28">
        <v>0.29737123999999998</v>
      </c>
      <c r="T81" s="28">
        <v>0.36817116</v>
      </c>
      <c r="U81" s="28">
        <v>0.43897109000000001</v>
      </c>
      <c r="V81" s="28">
        <v>0.51702561999999996</v>
      </c>
      <c r="W81" s="28">
        <v>0.59508013999999998</v>
      </c>
      <c r="X81" s="28">
        <v>0.63766621000000001</v>
      </c>
      <c r="Y81" s="28">
        <v>0.68025228000000004</v>
      </c>
      <c r="Z81" s="28">
        <v>0.66615405999999999</v>
      </c>
      <c r="AA81" s="28">
        <v>0.65205584000000005</v>
      </c>
      <c r="AB81" s="28">
        <v>0.59838599000000003</v>
      </c>
      <c r="AC81" s="28">
        <v>0.54471614000000002</v>
      </c>
      <c r="AD81" s="28">
        <v>0.48672142000000002</v>
      </c>
      <c r="AE81" s="28">
        <v>0.42872669000000002</v>
      </c>
      <c r="AF81" s="28">
        <v>0.37658900000000001</v>
      </c>
      <c r="AG81" s="28">
        <v>0.3244513</v>
      </c>
      <c r="AH81" s="28">
        <v>0.25121474999999999</v>
      </c>
      <c r="AI81" s="28">
        <v>0.1779782</v>
      </c>
      <c r="AJ81" s="28">
        <v>0.12778523999999999</v>
      </c>
      <c r="AK81" s="28">
        <v>7.759228E-2</v>
      </c>
      <c r="AL81" s="28">
        <v>7.1825769999999997E-2</v>
      </c>
      <c r="AM81" s="28">
        <v>6.6059259999999995E-2</v>
      </c>
      <c r="AN81" s="28">
        <v>6.5639069999999994E-2</v>
      </c>
      <c r="AO81" s="28">
        <v>6.5218880000000007E-2</v>
      </c>
      <c r="AP81" s="28">
        <v>9.5937270000000005E-2</v>
      </c>
      <c r="AQ81" s="28">
        <v>0.12665565000000001</v>
      </c>
      <c r="AR81" s="28">
        <v>0.15873594999999999</v>
      </c>
      <c r="AS81" s="28">
        <v>0.19081624</v>
      </c>
      <c r="AT81" s="28">
        <v>0.22143247999999999</v>
      </c>
      <c r="AU81" s="28">
        <v>0.25204872</v>
      </c>
      <c r="AV81" s="28">
        <v>0.25283181999999998</v>
      </c>
      <c r="AW81" s="28">
        <v>0.25361492000000002</v>
      </c>
      <c r="AX81" s="28">
        <v>0.24457902000000001</v>
      </c>
      <c r="AY81" s="23"/>
    </row>
    <row r="82" spans="1:51" ht="14.5" thickBot="1" x14ac:dyDescent="0.35">
      <c r="A82" s="47"/>
      <c r="B82" s="14" t="s">
        <v>164</v>
      </c>
      <c r="C82" s="25">
        <v>0.23554311999999999</v>
      </c>
      <c r="D82" s="26">
        <v>0.21584782999999999</v>
      </c>
      <c r="E82" s="26">
        <v>0.19615255000000001</v>
      </c>
      <c r="F82" s="26">
        <v>0.17271118999999999</v>
      </c>
      <c r="G82" s="26">
        <v>0.14926983999999999</v>
      </c>
      <c r="H82" s="26">
        <v>0.12849664</v>
      </c>
      <c r="I82" s="26">
        <v>0.10772343</v>
      </c>
      <c r="J82" s="26">
        <v>9.0673870000000004E-2</v>
      </c>
      <c r="K82" s="26">
        <v>7.3624300000000004E-2</v>
      </c>
      <c r="L82" s="26">
        <v>6.0439560000000003E-2</v>
      </c>
      <c r="M82" s="26">
        <v>4.7254829999999998E-2</v>
      </c>
      <c r="N82" s="26">
        <v>4.9228800000000003E-2</v>
      </c>
      <c r="O82" s="26">
        <v>5.1202780000000003E-2</v>
      </c>
      <c r="P82" s="26">
        <v>0.1264093</v>
      </c>
      <c r="Q82" s="26">
        <v>0.20161583</v>
      </c>
      <c r="R82" s="26">
        <v>0.24949352999999999</v>
      </c>
      <c r="S82" s="26">
        <v>0.29737123999999998</v>
      </c>
      <c r="T82" s="26">
        <v>0.36817116</v>
      </c>
      <c r="U82" s="26">
        <v>0.43897109000000001</v>
      </c>
      <c r="V82" s="26">
        <v>0.51702561999999996</v>
      </c>
      <c r="W82" s="26">
        <v>0.59508013999999998</v>
      </c>
      <c r="X82" s="26">
        <v>0.63766621000000001</v>
      </c>
      <c r="Y82" s="26">
        <v>0.68025228000000004</v>
      </c>
      <c r="Z82" s="26">
        <v>0.66615405999999999</v>
      </c>
      <c r="AA82" s="26">
        <v>0.65205584000000005</v>
      </c>
      <c r="AB82" s="26">
        <v>0.59838599000000003</v>
      </c>
      <c r="AC82" s="26">
        <v>0.54471614000000002</v>
      </c>
      <c r="AD82" s="26">
        <v>0.48672142000000002</v>
      </c>
      <c r="AE82" s="26">
        <v>0.42872669000000002</v>
      </c>
      <c r="AF82" s="26">
        <v>0.37658900000000001</v>
      </c>
      <c r="AG82" s="26">
        <v>0.3244513</v>
      </c>
      <c r="AH82" s="26">
        <v>0.25121474999999999</v>
      </c>
      <c r="AI82" s="26">
        <v>0.1779782</v>
      </c>
      <c r="AJ82" s="26">
        <v>0.12778523999999999</v>
      </c>
      <c r="AK82" s="26">
        <v>7.759228E-2</v>
      </c>
      <c r="AL82" s="26">
        <v>7.1825769999999997E-2</v>
      </c>
      <c r="AM82" s="26">
        <v>6.6059259999999995E-2</v>
      </c>
      <c r="AN82" s="26">
        <v>6.5639069999999994E-2</v>
      </c>
      <c r="AO82" s="26">
        <v>6.5218880000000007E-2</v>
      </c>
      <c r="AP82" s="26">
        <v>9.5937270000000005E-2</v>
      </c>
      <c r="AQ82" s="26">
        <v>0.12665565000000001</v>
      </c>
      <c r="AR82" s="26">
        <v>0.15873594999999999</v>
      </c>
      <c r="AS82" s="26">
        <v>0.19081624</v>
      </c>
      <c r="AT82" s="26">
        <v>0.22143247999999999</v>
      </c>
      <c r="AU82" s="26">
        <v>0.25204872</v>
      </c>
      <c r="AV82" s="26">
        <v>0.25283181999999998</v>
      </c>
      <c r="AW82" s="26">
        <v>0.25361492000000002</v>
      </c>
      <c r="AX82" s="26">
        <v>0.24457902000000001</v>
      </c>
      <c r="AY82" s="23"/>
    </row>
    <row r="83" spans="1:51" ht="14.5" thickBot="1" x14ac:dyDescent="0.35">
      <c r="A83" s="47"/>
      <c r="B83" s="14" t="s">
        <v>165</v>
      </c>
      <c r="C83" s="27">
        <v>3.5727969999999998E-2</v>
      </c>
      <c r="D83" s="28">
        <v>3.3567899999999998E-2</v>
      </c>
      <c r="E83" s="28">
        <v>3.1407829999999998E-2</v>
      </c>
      <c r="F83" s="28">
        <v>2.8444690000000002E-2</v>
      </c>
      <c r="G83" s="28">
        <v>2.548156E-2</v>
      </c>
      <c r="H83" s="28">
        <v>2.2191039999999999E-2</v>
      </c>
      <c r="I83" s="28">
        <v>1.8900520000000001E-2</v>
      </c>
      <c r="J83" s="28">
        <v>1.6008479999999999E-2</v>
      </c>
      <c r="K83" s="28">
        <v>1.311644E-2</v>
      </c>
      <c r="L83" s="28">
        <v>1.151481E-2</v>
      </c>
      <c r="M83" s="28">
        <v>9.9131800000000006E-3</v>
      </c>
      <c r="N83" s="28">
        <v>9.8007100000000007E-3</v>
      </c>
      <c r="O83" s="28">
        <v>9.6882400000000007E-3</v>
      </c>
      <c r="P83" s="28">
        <v>1.1022860000000001E-2</v>
      </c>
      <c r="Q83" s="28">
        <v>1.2357480000000001E-2</v>
      </c>
      <c r="R83" s="28">
        <v>1.5234279999999999E-2</v>
      </c>
      <c r="S83" s="28">
        <v>1.811109E-2</v>
      </c>
      <c r="T83" s="28">
        <v>2.1078590000000001E-2</v>
      </c>
      <c r="U83" s="28">
        <v>2.4046089999999999E-2</v>
      </c>
      <c r="V83" s="28">
        <v>2.6726070000000001E-2</v>
      </c>
      <c r="W83" s="28">
        <v>2.9406040000000001E-2</v>
      </c>
      <c r="X83" s="28">
        <v>3.0543870000000001E-2</v>
      </c>
      <c r="Y83" s="28">
        <v>3.16817E-2</v>
      </c>
      <c r="Z83" s="28">
        <v>3.1788900000000002E-2</v>
      </c>
      <c r="AA83" s="28">
        <v>3.1896099999999997E-2</v>
      </c>
      <c r="AB83" s="28">
        <v>3.159795E-2</v>
      </c>
      <c r="AC83" s="28">
        <v>3.1299790000000001E-2</v>
      </c>
      <c r="AD83" s="28">
        <v>3.0555550000000001E-2</v>
      </c>
      <c r="AE83" s="28">
        <v>2.9811310000000001E-2</v>
      </c>
      <c r="AF83" s="28">
        <v>2.9703440000000001E-2</v>
      </c>
      <c r="AG83" s="28">
        <v>2.959556E-2</v>
      </c>
      <c r="AH83" s="28">
        <v>2.9931429999999998E-2</v>
      </c>
      <c r="AI83" s="28">
        <v>3.02673E-2</v>
      </c>
      <c r="AJ83" s="28">
        <v>3.2292840000000003E-2</v>
      </c>
      <c r="AK83" s="28">
        <v>3.4318370000000001E-2</v>
      </c>
      <c r="AL83" s="28">
        <v>3.7677330000000002E-2</v>
      </c>
      <c r="AM83" s="28">
        <v>4.1036290000000003E-2</v>
      </c>
      <c r="AN83" s="28">
        <v>4.5223939999999997E-2</v>
      </c>
      <c r="AO83" s="28">
        <v>4.9411579999999997E-2</v>
      </c>
      <c r="AP83" s="28">
        <v>5.1802470000000003E-2</v>
      </c>
      <c r="AQ83" s="28">
        <v>5.4193350000000001E-2</v>
      </c>
      <c r="AR83" s="28">
        <v>5.3954259999999997E-2</v>
      </c>
      <c r="AS83" s="28">
        <v>5.371517E-2</v>
      </c>
      <c r="AT83" s="28">
        <v>5.0527330000000002E-2</v>
      </c>
      <c r="AU83" s="28">
        <v>4.7339480000000003E-2</v>
      </c>
      <c r="AV83" s="28">
        <v>4.4217439999999997E-2</v>
      </c>
      <c r="AW83" s="28">
        <v>4.1095399999999997E-2</v>
      </c>
      <c r="AX83" s="28">
        <v>3.8411679999999997E-2</v>
      </c>
      <c r="AY83" s="23"/>
    </row>
    <row r="84" spans="1:51" ht="14.5" thickBot="1" x14ac:dyDescent="0.35">
      <c r="A84" s="47"/>
      <c r="B84" s="14" t="s">
        <v>166</v>
      </c>
      <c r="C84" s="25">
        <v>2.7726319999999999E-2</v>
      </c>
      <c r="D84" s="26">
        <v>2.540794E-2</v>
      </c>
      <c r="E84" s="26">
        <v>2.3089559999999999E-2</v>
      </c>
      <c r="F84" s="26">
        <v>2.0330230000000001E-2</v>
      </c>
      <c r="G84" s="26">
        <v>1.7570889999999999E-2</v>
      </c>
      <c r="H84" s="26">
        <v>1.5125629999999999E-2</v>
      </c>
      <c r="I84" s="26">
        <v>1.268037E-2</v>
      </c>
      <c r="J84" s="26">
        <v>1.0673429999999999E-2</v>
      </c>
      <c r="K84" s="26">
        <v>8.6664800000000007E-3</v>
      </c>
      <c r="L84" s="26">
        <v>7.1144800000000003E-3</v>
      </c>
      <c r="M84" s="26">
        <v>5.5624699999999999E-3</v>
      </c>
      <c r="N84" s="26">
        <v>5.7948299999999999E-3</v>
      </c>
      <c r="O84" s="26">
        <v>6.0271999999999999E-3</v>
      </c>
      <c r="P84" s="26">
        <v>1.487993E-2</v>
      </c>
      <c r="Q84" s="26">
        <v>2.3732659999999999E-2</v>
      </c>
      <c r="R84" s="26">
        <v>2.9368450000000001E-2</v>
      </c>
      <c r="S84" s="26">
        <v>3.5004250000000001E-2</v>
      </c>
      <c r="T84" s="26">
        <v>4.3338269999999998E-2</v>
      </c>
      <c r="U84" s="26">
        <v>5.1672290000000003E-2</v>
      </c>
      <c r="V84" s="26">
        <v>6.0860259999999999E-2</v>
      </c>
      <c r="W84" s="26">
        <v>7.0048239999999998E-2</v>
      </c>
      <c r="X84" s="26">
        <v>7.5061139999999998E-2</v>
      </c>
      <c r="Y84" s="26">
        <v>8.0074049999999994E-2</v>
      </c>
      <c r="Z84" s="26">
        <v>7.8414510000000007E-2</v>
      </c>
      <c r="AA84" s="26">
        <v>7.675498E-2</v>
      </c>
      <c r="AB84" s="26">
        <v>7.0437379999999994E-2</v>
      </c>
      <c r="AC84" s="26">
        <v>6.4119780000000001E-2</v>
      </c>
      <c r="AD84" s="26">
        <v>5.7293089999999998E-2</v>
      </c>
      <c r="AE84" s="26">
        <v>5.0466400000000002E-2</v>
      </c>
      <c r="AF84" s="26">
        <v>4.4329149999999998E-2</v>
      </c>
      <c r="AG84" s="26">
        <v>3.8191900000000001E-2</v>
      </c>
      <c r="AH84" s="26">
        <v>2.957106E-2</v>
      </c>
      <c r="AI84" s="26">
        <v>2.0950219999999999E-2</v>
      </c>
      <c r="AJ84" s="26">
        <v>1.504189E-2</v>
      </c>
      <c r="AK84" s="26">
        <v>9.1335600000000006E-3</v>
      </c>
      <c r="AL84" s="26">
        <v>8.4547800000000003E-3</v>
      </c>
      <c r="AM84" s="26">
        <v>7.77599E-3</v>
      </c>
      <c r="AN84" s="26">
        <v>7.7265199999999997E-3</v>
      </c>
      <c r="AO84" s="26">
        <v>7.6770600000000003E-3</v>
      </c>
      <c r="AP84" s="26">
        <v>1.1292989999999999E-2</v>
      </c>
      <c r="AQ84" s="26">
        <v>1.4908930000000001E-2</v>
      </c>
      <c r="AR84" s="26">
        <v>1.8685170000000001E-2</v>
      </c>
      <c r="AS84" s="26">
        <v>2.2461410000000001E-2</v>
      </c>
      <c r="AT84" s="26">
        <v>2.6065319999999999E-2</v>
      </c>
      <c r="AU84" s="26">
        <v>2.9669230000000001E-2</v>
      </c>
      <c r="AV84" s="26">
        <v>2.9761409999999999E-2</v>
      </c>
      <c r="AW84" s="26">
        <v>2.9853589999999999E-2</v>
      </c>
      <c r="AX84" s="26">
        <v>2.8789950000000002E-2</v>
      </c>
      <c r="AY84" s="23"/>
    </row>
    <row r="85" spans="1:51" ht="14.5" thickBot="1" x14ac:dyDescent="0.35">
      <c r="A85" s="47"/>
      <c r="B85" s="14" t="s">
        <v>167</v>
      </c>
      <c r="C85" s="27">
        <v>1.788346E-2</v>
      </c>
      <c r="D85" s="28">
        <v>1.463192E-2</v>
      </c>
      <c r="E85" s="28">
        <v>1.1380380000000001E-2</v>
      </c>
      <c r="F85" s="28">
        <v>7.045E-3</v>
      </c>
      <c r="G85" s="28">
        <v>2.7096099999999999E-3</v>
      </c>
      <c r="H85" s="28">
        <v>1.3818999999999999E-3</v>
      </c>
      <c r="I85" s="28">
        <v>5.4190000000000001E-5</v>
      </c>
      <c r="J85" s="28">
        <v>1.1109399999999999E-3</v>
      </c>
      <c r="K85" s="28">
        <v>2.1676899999999999E-3</v>
      </c>
      <c r="L85" s="28">
        <v>8.3998100000000006E-3</v>
      </c>
      <c r="M85" s="28">
        <v>1.463192E-2</v>
      </c>
      <c r="N85" s="28">
        <v>2.3302690000000001E-2</v>
      </c>
      <c r="O85" s="28">
        <v>3.197345E-2</v>
      </c>
      <c r="P85" s="28">
        <v>3.4412110000000003E-2</v>
      </c>
      <c r="Q85" s="28">
        <v>3.6850760000000003E-2</v>
      </c>
      <c r="R85" s="28">
        <v>3.7934610000000001E-2</v>
      </c>
      <c r="S85" s="28">
        <v>3.9018450000000003E-2</v>
      </c>
      <c r="T85" s="28">
        <v>3.9018450000000003E-2</v>
      </c>
      <c r="U85" s="28">
        <v>3.9018450000000003E-2</v>
      </c>
      <c r="V85" s="28">
        <v>3.8205570000000001E-2</v>
      </c>
      <c r="W85" s="28">
        <v>3.7392679999999998E-2</v>
      </c>
      <c r="X85" s="28">
        <v>3.5495949999999998E-2</v>
      </c>
      <c r="Y85" s="28">
        <v>3.3599219999999999E-2</v>
      </c>
      <c r="Z85" s="28">
        <v>3.2786339999999997E-2</v>
      </c>
      <c r="AA85" s="28">
        <v>3.197345E-2</v>
      </c>
      <c r="AB85" s="28">
        <v>3.197345E-2</v>
      </c>
      <c r="AC85" s="28">
        <v>3.197345E-2</v>
      </c>
      <c r="AD85" s="28">
        <v>3.2515380000000003E-2</v>
      </c>
      <c r="AE85" s="28">
        <v>3.3057299999999998E-2</v>
      </c>
      <c r="AF85" s="28">
        <v>3.4683070000000003E-2</v>
      </c>
      <c r="AG85" s="28">
        <v>3.6308840000000002E-2</v>
      </c>
      <c r="AH85" s="28">
        <v>3.9560369999999997E-2</v>
      </c>
      <c r="AI85" s="28">
        <v>4.2811910000000002E-2</v>
      </c>
      <c r="AJ85" s="28">
        <v>4.8231139999999999E-2</v>
      </c>
      <c r="AK85" s="28">
        <v>5.3650370000000003E-2</v>
      </c>
      <c r="AL85" s="28">
        <v>5.3921330000000003E-2</v>
      </c>
      <c r="AM85" s="28">
        <v>5.4192289999999997E-2</v>
      </c>
      <c r="AN85" s="28">
        <v>5.1482680000000003E-2</v>
      </c>
      <c r="AO85" s="28">
        <v>4.877306E-2</v>
      </c>
      <c r="AP85" s="28">
        <v>4.6063449999999999E-2</v>
      </c>
      <c r="AQ85" s="28">
        <v>4.3353839999999998E-2</v>
      </c>
      <c r="AR85" s="28">
        <v>3.9560369999999997E-2</v>
      </c>
      <c r="AS85" s="28">
        <v>3.5766909999999999E-2</v>
      </c>
      <c r="AT85" s="28">
        <v>3.3599219999999999E-2</v>
      </c>
      <c r="AU85" s="28">
        <v>3.1431529999999999E-2</v>
      </c>
      <c r="AV85" s="28">
        <v>2.7638070000000001E-2</v>
      </c>
      <c r="AW85" s="28">
        <v>2.3844609999999999E-2</v>
      </c>
      <c r="AX85" s="28">
        <v>2.0864029999999999E-2</v>
      </c>
      <c r="AY85" s="23"/>
    </row>
    <row r="86" spans="1:51" ht="14.5" thickBot="1" x14ac:dyDescent="0.35">
      <c r="A86" s="47"/>
      <c r="B86" s="14" t="s">
        <v>168</v>
      </c>
      <c r="C86" s="25">
        <v>5.1296960000000003E-2</v>
      </c>
      <c r="D86" s="26">
        <v>4.7007680000000003E-2</v>
      </c>
      <c r="E86" s="26">
        <v>4.2718409999999998E-2</v>
      </c>
      <c r="F86" s="26">
        <v>3.7613319999999999E-2</v>
      </c>
      <c r="G86" s="26">
        <v>3.2508219999999997E-2</v>
      </c>
      <c r="H86" s="26">
        <v>2.7984200000000001E-2</v>
      </c>
      <c r="I86" s="26">
        <v>2.3460180000000001E-2</v>
      </c>
      <c r="J86" s="26">
        <v>1.97471E-2</v>
      </c>
      <c r="K86" s="26">
        <v>1.603402E-2</v>
      </c>
      <c r="L86" s="26">
        <v>1.316262E-2</v>
      </c>
      <c r="M86" s="26">
        <v>1.029123E-2</v>
      </c>
      <c r="N86" s="26">
        <v>1.0721130000000001E-2</v>
      </c>
      <c r="O86" s="26">
        <v>1.1151019999999999E-2</v>
      </c>
      <c r="P86" s="26">
        <v>1.289355E-2</v>
      </c>
      <c r="Q86" s="26">
        <v>1.4636069999999999E-2</v>
      </c>
      <c r="R86" s="26">
        <v>1.8111700000000001E-2</v>
      </c>
      <c r="S86" s="26">
        <v>2.1587329999999998E-2</v>
      </c>
      <c r="T86" s="26">
        <v>2.6726969999999999E-2</v>
      </c>
      <c r="U86" s="26">
        <v>3.1866609999999997E-2</v>
      </c>
      <c r="V86" s="26">
        <v>3.7532889999999999E-2</v>
      </c>
      <c r="W86" s="26">
        <v>4.3199170000000002E-2</v>
      </c>
      <c r="X86" s="26">
        <v>4.6290650000000003E-2</v>
      </c>
      <c r="Y86" s="26">
        <v>4.9382139999999998E-2</v>
      </c>
      <c r="Z86" s="26">
        <v>4.8358699999999998E-2</v>
      </c>
      <c r="AA86" s="26">
        <v>4.7335250000000002E-2</v>
      </c>
      <c r="AB86" s="26">
        <v>4.3439150000000003E-2</v>
      </c>
      <c r="AC86" s="26">
        <v>3.9543050000000003E-2</v>
      </c>
      <c r="AD86" s="26">
        <v>3.5332990000000002E-2</v>
      </c>
      <c r="AE86" s="26">
        <v>3.112293E-2</v>
      </c>
      <c r="AF86" s="26">
        <v>2.7338049999999999E-2</v>
      </c>
      <c r="AG86" s="26">
        <v>2.3553169999999998E-2</v>
      </c>
      <c r="AH86" s="26">
        <v>2.1466679999999998E-2</v>
      </c>
      <c r="AI86" s="26">
        <v>1.9380189999999999E-2</v>
      </c>
      <c r="AJ86" s="26">
        <v>1.8139180000000001E-2</v>
      </c>
      <c r="AK86" s="26">
        <v>1.6898170000000001E-2</v>
      </c>
      <c r="AL86" s="26">
        <v>1.5642329999999999E-2</v>
      </c>
      <c r="AM86" s="26">
        <v>1.438649E-2</v>
      </c>
      <c r="AN86" s="26">
        <v>1.4294980000000001E-2</v>
      </c>
      <c r="AO86" s="26">
        <v>1.4203469999999999E-2</v>
      </c>
      <c r="AP86" s="26">
        <v>2.0893370000000001E-2</v>
      </c>
      <c r="AQ86" s="26">
        <v>2.758327E-2</v>
      </c>
      <c r="AR86" s="26">
        <v>3.456977E-2</v>
      </c>
      <c r="AS86" s="26">
        <v>4.1556269999999999E-2</v>
      </c>
      <c r="AT86" s="26">
        <v>4.8223920000000003E-2</v>
      </c>
      <c r="AU86" s="26">
        <v>5.4891570000000001E-2</v>
      </c>
      <c r="AV86" s="26">
        <v>5.5062119999999999E-2</v>
      </c>
      <c r="AW86" s="26">
        <v>5.5232660000000003E-2</v>
      </c>
      <c r="AX86" s="26">
        <v>5.3264810000000003E-2</v>
      </c>
      <c r="AY86" s="23"/>
    </row>
    <row r="87" spans="1:51" ht="14.5" thickBot="1" x14ac:dyDescent="0.35">
      <c r="A87" s="47"/>
      <c r="B87" s="14" t="s">
        <v>169</v>
      </c>
      <c r="C87" s="27">
        <v>2.7726319999999999E-2</v>
      </c>
      <c r="D87" s="28">
        <v>2.540794E-2</v>
      </c>
      <c r="E87" s="28">
        <v>2.3089559999999999E-2</v>
      </c>
      <c r="F87" s="28">
        <v>2.0330230000000001E-2</v>
      </c>
      <c r="G87" s="28">
        <v>1.7570889999999999E-2</v>
      </c>
      <c r="H87" s="28">
        <v>1.5125629999999999E-2</v>
      </c>
      <c r="I87" s="28">
        <v>1.268037E-2</v>
      </c>
      <c r="J87" s="28">
        <v>1.0673429999999999E-2</v>
      </c>
      <c r="K87" s="28">
        <v>8.6664800000000007E-3</v>
      </c>
      <c r="L87" s="28">
        <v>7.1144800000000003E-3</v>
      </c>
      <c r="M87" s="28">
        <v>5.5624699999999999E-3</v>
      </c>
      <c r="N87" s="28">
        <v>5.7948299999999999E-3</v>
      </c>
      <c r="O87" s="28">
        <v>6.0271999999999999E-3</v>
      </c>
      <c r="P87" s="28">
        <v>1.487993E-2</v>
      </c>
      <c r="Q87" s="28">
        <v>2.3732659999999999E-2</v>
      </c>
      <c r="R87" s="28">
        <v>2.9368450000000001E-2</v>
      </c>
      <c r="S87" s="28">
        <v>3.5004250000000001E-2</v>
      </c>
      <c r="T87" s="28">
        <v>4.3338269999999998E-2</v>
      </c>
      <c r="U87" s="28">
        <v>5.1672290000000003E-2</v>
      </c>
      <c r="V87" s="28">
        <v>6.0860259999999999E-2</v>
      </c>
      <c r="W87" s="28">
        <v>7.0048239999999998E-2</v>
      </c>
      <c r="X87" s="28">
        <v>7.5061139999999998E-2</v>
      </c>
      <c r="Y87" s="28">
        <v>8.0074049999999994E-2</v>
      </c>
      <c r="Z87" s="28">
        <v>7.8414510000000007E-2</v>
      </c>
      <c r="AA87" s="28">
        <v>7.675498E-2</v>
      </c>
      <c r="AB87" s="28">
        <v>7.0437379999999994E-2</v>
      </c>
      <c r="AC87" s="28">
        <v>6.4119780000000001E-2</v>
      </c>
      <c r="AD87" s="28">
        <v>5.7293089999999998E-2</v>
      </c>
      <c r="AE87" s="28">
        <v>5.0466400000000002E-2</v>
      </c>
      <c r="AF87" s="28">
        <v>4.4329149999999998E-2</v>
      </c>
      <c r="AG87" s="28">
        <v>3.8191900000000001E-2</v>
      </c>
      <c r="AH87" s="28">
        <v>2.957106E-2</v>
      </c>
      <c r="AI87" s="28">
        <v>2.0950219999999999E-2</v>
      </c>
      <c r="AJ87" s="28">
        <v>1.504189E-2</v>
      </c>
      <c r="AK87" s="28">
        <v>9.1335600000000006E-3</v>
      </c>
      <c r="AL87" s="28">
        <v>8.4547800000000003E-3</v>
      </c>
      <c r="AM87" s="28">
        <v>7.77599E-3</v>
      </c>
      <c r="AN87" s="28">
        <v>7.7265199999999997E-3</v>
      </c>
      <c r="AO87" s="28">
        <v>7.6770600000000003E-3</v>
      </c>
      <c r="AP87" s="28">
        <v>1.1292989999999999E-2</v>
      </c>
      <c r="AQ87" s="28">
        <v>1.4908930000000001E-2</v>
      </c>
      <c r="AR87" s="28">
        <v>1.8685170000000001E-2</v>
      </c>
      <c r="AS87" s="28">
        <v>2.2461410000000001E-2</v>
      </c>
      <c r="AT87" s="28">
        <v>2.6065319999999999E-2</v>
      </c>
      <c r="AU87" s="28">
        <v>2.9669230000000001E-2</v>
      </c>
      <c r="AV87" s="28">
        <v>2.9761409999999999E-2</v>
      </c>
      <c r="AW87" s="28">
        <v>2.9853589999999999E-2</v>
      </c>
      <c r="AX87" s="28">
        <v>2.8789950000000002E-2</v>
      </c>
      <c r="AY87" s="23"/>
    </row>
    <row r="88" spans="1:51" ht="14.5" thickBot="1" x14ac:dyDescent="0.35">
      <c r="A88" s="47"/>
      <c r="B88" s="14" t="s">
        <v>170</v>
      </c>
      <c r="C88" s="25">
        <v>2.7726319999999999E-2</v>
      </c>
      <c r="D88" s="26">
        <v>2.540794E-2</v>
      </c>
      <c r="E88" s="26">
        <v>2.3089559999999999E-2</v>
      </c>
      <c r="F88" s="26">
        <v>2.0330230000000001E-2</v>
      </c>
      <c r="G88" s="26">
        <v>1.7570889999999999E-2</v>
      </c>
      <c r="H88" s="26">
        <v>1.5125629999999999E-2</v>
      </c>
      <c r="I88" s="26">
        <v>1.268037E-2</v>
      </c>
      <c r="J88" s="26">
        <v>1.0673429999999999E-2</v>
      </c>
      <c r="K88" s="26">
        <v>8.6664800000000007E-3</v>
      </c>
      <c r="L88" s="26">
        <v>7.1144800000000003E-3</v>
      </c>
      <c r="M88" s="26">
        <v>5.5624699999999999E-3</v>
      </c>
      <c r="N88" s="26">
        <v>5.7948299999999999E-3</v>
      </c>
      <c r="O88" s="26">
        <v>6.0271999999999999E-3</v>
      </c>
      <c r="P88" s="26">
        <v>1.487993E-2</v>
      </c>
      <c r="Q88" s="26">
        <v>2.3732659999999999E-2</v>
      </c>
      <c r="R88" s="26">
        <v>2.9368450000000001E-2</v>
      </c>
      <c r="S88" s="26">
        <v>3.5004250000000001E-2</v>
      </c>
      <c r="T88" s="26">
        <v>4.3338269999999998E-2</v>
      </c>
      <c r="U88" s="26">
        <v>5.1672290000000003E-2</v>
      </c>
      <c r="V88" s="26">
        <v>6.0860259999999999E-2</v>
      </c>
      <c r="W88" s="26">
        <v>7.0048239999999998E-2</v>
      </c>
      <c r="X88" s="26">
        <v>7.5061139999999998E-2</v>
      </c>
      <c r="Y88" s="26">
        <v>8.0074049999999994E-2</v>
      </c>
      <c r="Z88" s="26">
        <v>7.8414510000000007E-2</v>
      </c>
      <c r="AA88" s="26">
        <v>7.675498E-2</v>
      </c>
      <c r="AB88" s="26">
        <v>7.0437379999999994E-2</v>
      </c>
      <c r="AC88" s="26">
        <v>6.4119780000000001E-2</v>
      </c>
      <c r="AD88" s="26">
        <v>5.7293089999999998E-2</v>
      </c>
      <c r="AE88" s="26">
        <v>5.0466400000000002E-2</v>
      </c>
      <c r="AF88" s="26">
        <v>4.4329149999999998E-2</v>
      </c>
      <c r="AG88" s="26">
        <v>3.8191900000000001E-2</v>
      </c>
      <c r="AH88" s="26">
        <v>2.957106E-2</v>
      </c>
      <c r="AI88" s="26">
        <v>2.0950219999999999E-2</v>
      </c>
      <c r="AJ88" s="26">
        <v>1.504189E-2</v>
      </c>
      <c r="AK88" s="26">
        <v>9.1335600000000006E-3</v>
      </c>
      <c r="AL88" s="26">
        <v>8.4547800000000003E-3</v>
      </c>
      <c r="AM88" s="26">
        <v>7.77599E-3</v>
      </c>
      <c r="AN88" s="26">
        <v>7.7265199999999997E-3</v>
      </c>
      <c r="AO88" s="26">
        <v>7.6770600000000003E-3</v>
      </c>
      <c r="AP88" s="26">
        <v>1.1292989999999999E-2</v>
      </c>
      <c r="AQ88" s="26">
        <v>1.4908930000000001E-2</v>
      </c>
      <c r="AR88" s="26">
        <v>1.8685170000000001E-2</v>
      </c>
      <c r="AS88" s="26">
        <v>2.2461410000000001E-2</v>
      </c>
      <c r="AT88" s="26">
        <v>2.6065319999999999E-2</v>
      </c>
      <c r="AU88" s="26">
        <v>2.9669230000000001E-2</v>
      </c>
      <c r="AV88" s="26">
        <v>2.9761409999999999E-2</v>
      </c>
      <c r="AW88" s="26">
        <v>2.9853589999999999E-2</v>
      </c>
      <c r="AX88" s="26">
        <v>2.8789950000000002E-2</v>
      </c>
      <c r="AY88" s="23"/>
    </row>
    <row r="89" spans="1:51" ht="14.5" thickBot="1" x14ac:dyDescent="0.35">
      <c r="A89" s="47"/>
      <c r="B89" s="14" t="s">
        <v>171</v>
      </c>
      <c r="C89" s="27">
        <v>2.7422124299999999</v>
      </c>
      <c r="D89" s="28">
        <v>3.03086637</v>
      </c>
      <c r="E89" s="28">
        <v>3.3195203100000001</v>
      </c>
      <c r="F89" s="28">
        <v>3.5215780699999999</v>
      </c>
      <c r="G89" s="28">
        <v>3.7236358200000002</v>
      </c>
      <c r="H89" s="28">
        <v>3.7755935300000001</v>
      </c>
      <c r="I89" s="28">
        <v>3.82755124</v>
      </c>
      <c r="J89" s="28">
        <v>3.80157239</v>
      </c>
      <c r="K89" s="28">
        <v>3.7755935300000001</v>
      </c>
      <c r="L89" s="28">
        <v>3.7582743000000001</v>
      </c>
      <c r="M89" s="28">
        <v>3.7409550600000001</v>
      </c>
      <c r="N89" s="28">
        <v>3.7236358200000002</v>
      </c>
      <c r="O89" s="28">
        <v>3.7063165900000001</v>
      </c>
      <c r="P89" s="28">
        <v>3.4003434100000001</v>
      </c>
      <c r="Q89" s="28">
        <v>3.09437023</v>
      </c>
      <c r="R89" s="28">
        <v>2.7653047399999999</v>
      </c>
      <c r="S89" s="28">
        <v>2.4362392499999999</v>
      </c>
      <c r="T89" s="28">
        <v>2.0407833499999999</v>
      </c>
      <c r="U89" s="28">
        <v>1.6453274600000001</v>
      </c>
      <c r="V89" s="28">
        <v>1.4721350900000001</v>
      </c>
      <c r="W89" s="28">
        <v>1.29894273</v>
      </c>
      <c r="X89" s="28">
        <v>1.11853402</v>
      </c>
      <c r="Y89" s="28">
        <v>0.93812530000000005</v>
      </c>
      <c r="Z89" s="28">
        <v>0.82266373000000004</v>
      </c>
      <c r="AA89" s="28">
        <v>0.70720214999999997</v>
      </c>
      <c r="AB89" s="28">
        <v>0.75050024000000004</v>
      </c>
      <c r="AC89" s="28">
        <v>0.79379833</v>
      </c>
      <c r="AD89" s="28">
        <v>0.86596181999999999</v>
      </c>
      <c r="AE89" s="28">
        <v>0.93812530000000005</v>
      </c>
      <c r="AF89" s="28">
        <v>1.00307244</v>
      </c>
      <c r="AG89" s="28">
        <v>1.0680195800000001</v>
      </c>
      <c r="AH89" s="28">
        <v>1.0247214899999999</v>
      </c>
      <c r="AI89" s="28">
        <v>0.98142339999999995</v>
      </c>
      <c r="AJ89" s="28">
        <v>0.90925990999999995</v>
      </c>
      <c r="AK89" s="28">
        <v>0.83709643</v>
      </c>
      <c r="AL89" s="28">
        <v>0.7432839</v>
      </c>
      <c r="AM89" s="28">
        <v>0.64947136000000005</v>
      </c>
      <c r="AN89" s="28">
        <v>0.61338961999999997</v>
      </c>
      <c r="AO89" s="28">
        <v>0.57730788</v>
      </c>
      <c r="AP89" s="28">
        <v>0.68555310999999997</v>
      </c>
      <c r="AQ89" s="28">
        <v>0.79379833</v>
      </c>
      <c r="AR89" s="28">
        <v>1.0102887899999999</v>
      </c>
      <c r="AS89" s="28">
        <v>1.2267792399999999</v>
      </c>
      <c r="AT89" s="28">
        <v>1.4793514400000001</v>
      </c>
      <c r="AU89" s="28">
        <v>1.73192364</v>
      </c>
      <c r="AV89" s="28">
        <v>1.94841409</v>
      </c>
      <c r="AW89" s="28">
        <v>2.1649045500000001</v>
      </c>
      <c r="AX89" s="28">
        <v>2.4535584899999998</v>
      </c>
      <c r="AY89" s="23"/>
    </row>
    <row r="90" spans="1:51" ht="14.5" thickBot="1" x14ac:dyDescent="0.35">
      <c r="A90" s="47"/>
      <c r="B90" s="14" t="s">
        <v>172</v>
      </c>
      <c r="C90" s="25">
        <v>1.8098601999999999</v>
      </c>
      <c r="D90" s="26">
        <v>2.0003717999999999</v>
      </c>
      <c r="E90" s="26">
        <v>2.1908834000000001</v>
      </c>
      <c r="F90" s="26">
        <v>2.3242415200000002</v>
      </c>
      <c r="G90" s="26">
        <v>2.4575996400000002</v>
      </c>
      <c r="H90" s="26">
        <v>2.4918917299999999</v>
      </c>
      <c r="I90" s="26">
        <v>2.52618382</v>
      </c>
      <c r="J90" s="26">
        <v>2.3260115699999999</v>
      </c>
      <c r="K90" s="26">
        <v>2.1258393099999999</v>
      </c>
      <c r="L90" s="26">
        <v>1.4880875200000001</v>
      </c>
      <c r="M90" s="26">
        <v>0.85033572999999996</v>
      </c>
      <c r="N90" s="26">
        <v>0.58921312000000003</v>
      </c>
      <c r="O90" s="26">
        <v>0.32809051</v>
      </c>
      <c r="P90" s="26">
        <v>0.80998908999999997</v>
      </c>
      <c r="Q90" s="26">
        <v>1.29188766</v>
      </c>
      <c r="R90" s="26">
        <v>1.59867219</v>
      </c>
      <c r="S90" s="26">
        <v>1.9054567200000001</v>
      </c>
      <c r="T90" s="26">
        <v>2.3591192900000002</v>
      </c>
      <c r="U90" s="26">
        <v>2.8127818699999998</v>
      </c>
      <c r="V90" s="26">
        <v>3.31292951</v>
      </c>
      <c r="W90" s="26">
        <v>3.8130771499999998</v>
      </c>
      <c r="X90" s="26">
        <v>4.0859546099999999</v>
      </c>
      <c r="Y90" s="26">
        <v>4.3588320600000001</v>
      </c>
      <c r="Z90" s="26">
        <v>4.2684953300000004</v>
      </c>
      <c r="AA90" s="26">
        <v>4.1781585999999997</v>
      </c>
      <c r="AB90" s="26">
        <v>3.83425993</v>
      </c>
      <c r="AC90" s="26">
        <v>3.4903612599999998</v>
      </c>
      <c r="AD90" s="26">
        <v>3.1187501900000001</v>
      </c>
      <c r="AE90" s="26">
        <v>2.7471391199999999</v>
      </c>
      <c r="AF90" s="26">
        <v>2.41305799</v>
      </c>
      <c r="AG90" s="26">
        <v>2.07897686</v>
      </c>
      <c r="AH90" s="26">
        <v>1.6097011999999999</v>
      </c>
      <c r="AI90" s="26">
        <v>1.1404255400000001</v>
      </c>
      <c r="AJ90" s="26">
        <v>0.81880562000000001</v>
      </c>
      <c r="AK90" s="26">
        <v>0.49718570000000001</v>
      </c>
      <c r="AL90" s="26">
        <v>0.46023583000000001</v>
      </c>
      <c r="AM90" s="26">
        <v>0.42328596000000002</v>
      </c>
      <c r="AN90" s="26">
        <v>0.42059352</v>
      </c>
      <c r="AO90" s="26">
        <v>0.41790106999999999</v>
      </c>
      <c r="AP90" s="26">
        <v>0.61473433</v>
      </c>
      <c r="AQ90" s="26">
        <v>0.81156759000000001</v>
      </c>
      <c r="AR90" s="26">
        <v>1.0171275500000001</v>
      </c>
      <c r="AS90" s="26">
        <v>1.2226875100000001</v>
      </c>
      <c r="AT90" s="26">
        <v>1.4188662599999999</v>
      </c>
      <c r="AU90" s="26">
        <v>1.6150450199999999</v>
      </c>
      <c r="AV90" s="26">
        <v>1.6200628699999999</v>
      </c>
      <c r="AW90" s="26">
        <v>1.6250807199999999</v>
      </c>
      <c r="AX90" s="26">
        <v>1.7174704599999999</v>
      </c>
      <c r="AY90" s="23"/>
    </row>
    <row r="91" spans="1:51" ht="14.5" thickBot="1" x14ac:dyDescent="0.35">
      <c r="A91" s="47"/>
      <c r="B91" s="14" t="s">
        <v>173</v>
      </c>
      <c r="C91" s="27">
        <v>0.70830207999999995</v>
      </c>
      <c r="D91" s="28">
        <v>0.69502246000000001</v>
      </c>
      <c r="E91" s="28">
        <v>0.68174283999999996</v>
      </c>
      <c r="F91" s="28">
        <v>0.67741927000000002</v>
      </c>
      <c r="G91" s="28">
        <v>0.67309571000000001</v>
      </c>
      <c r="H91" s="28">
        <v>0.67966581000000004</v>
      </c>
      <c r="I91" s="28">
        <v>0.68623592</v>
      </c>
      <c r="J91" s="28">
        <v>0.70296238</v>
      </c>
      <c r="K91" s="28">
        <v>0.71968884</v>
      </c>
      <c r="L91" s="28">
        <v>0.79670816</v>
      </c>
      <c r="M91" s="28">
        <v>0.87372749000000005</v>
      </c>
      <c r="N91" s="28">
        <v>1.1340596700000001</v>
      </c>
      <c r="O91" s="28">
        <v>1.3943918399999999</v>
      </c>
      <c r="P91" s="28">
        <v>1.67903172</v>
      </c>
      <c r="Q91" s="28">
        <v>1.9636716000000001</v>
      </c>
      <c r="R91" s="28">
        <v>2.3089333999999999</v>
      </c>
      <c r="S91" s="28">
        <v>2.6541952000000002</v>
      </c>
      <c r="T91" s="28">
        <v>2.8860197300000001</v>
      </c>
      <c r="U91" s="28">
        <v>3.11784426</v>
      </c>
      <c r="V91" s="28">
        <v>3.1851096700000001</v>
      </c>
      <c r="W91" s="28">
        <v>3.2523750800000002</v>
      </c>
      <c r="X91" s="28">
        <v>3.2970766999999999</v>
      </c>
      <c r="Y91" s="28">
        <v>3.34177832</v>
      </c>
      <c r="Z91" s="28">
        <v>3.3625385300000001</v>
      </c>
      <c r="AA91" s="28">
        <v>3.3832987399999999</v>
      </c>
      <c r="AB91" s="28">
        <v>3.3652762900000002</v>
      </c>
      <c r="AC91" s="28">
        <v>3.3472538300000001</v>
      </c>
      <c r="AD91" s="28">
        <v>3.3113451899999999</v>
      </c>
      <c r="AE91" s="28">
        <v>3.2754365499999998</v>
      </c>
      <c r="AF91" s="28">
        <v>3.2290824200000001</v>
      </c>
      <c r="AG91" s="28">
        <v>3.1827283</v>
      </c>
      <c r="AH91" s="28">
        <v>3.10004634</v>
      </c>
      <c r="AI91" s="28">
        <v>3.01736439</v>
      </c>
      <c r="AJ91" s="28">
        <v>2.8102565099999999</v>
      </c>
      <c r="AK91" s="28">
        <v>2.6031486300000002</v>
      </c>
      <c r="AL91" s="28">
        <v>2.2752639299999999</v>
      </c>
      <c r="AM91" s="28">
        <v>1.94737922</v>
      </c>
      <c r="AN91" s="28">
        <v>1.8220742700000001</v>
      </c>
      <c r="AO91" s="28">
        <v>1.69676932</v>
      </c>
      <c r="AP91" s="28">
        <v>1.60370637</v>
      </c>
      <c r="AQ91" s="28">
        <v>1.5106434099999999</v>
      </c>
      <c r="AR91" s="28">
        <v>1.29425806</v>
      </c>
      <c r="AS91" s="28">
        <v>1.0778726999999999</v>
      </c>
      <c r="AT91" s="28">
        <v>0.97265115000000002</v>
      </c>
      <c r="AU91" s="28">
        <v>0.86742960999999996</v>
      </c>
      <c r="AV91" s="28">
        <v>0.80484789999999995</v>
      </c>
      <c r="AW91" s="28">
        <v>0.74226619999999999</v>
      </c>
      <c r="AX91" s="28">
        <v>0.72528413999999997</v>
      </c>
      <c r="AY91" s="23"/>
    </row>
    <row r="92" spans="1:51" ht="14.5" thickBot="1" x14ac:dyDescent="0.35">
      <c r="A92" s="47"/>
      <c r="B92" s="14" t="s">
        <v>174</v>
      </c>
      <c r="C92" s="25">
        <v>0.17177682999999999</v>
      </c>
      <c r="D92" s="26">
        <v>0.15877466000000001</v>
      </c>
      <c r="E92" s="26">
        <v>0.14577249</v>
      </c>
      <c r="F92" s="26">
        <v>0.13252905000000001</v>
      </c>
      <c r="G92" s="26">
        <v>0.11928561</v>
      </c>
      <c r="H92" s="26">
        <v>0.10624632000000001</v>
      </c>
      <c r="I92" s="26">
        <v>9.3207029999999996E-2</v>
      </c>
      <c r="J92" s="26">
        <v>8.39805E-2</v>
      </c>
      <c r="K92" s="26">
        <v>7.4753959999999994E-2</v>
      </c>
      <c r="L92" s="26">
        <v>7.1930079999999993E-2</v>
      </c>
      <c r="M92" s="26">
        <v>6.9106210000000001E-2</v>
      </c>
      <c r="N92" s="26">
        <v>7.5427750000000002E-2</v>
      </c>
      <c r="O92" s="26">
        <v>8.1749299999999997E-2</v>
      </c>
      <c r="P92" s="26">
        <v>0.10256622</v>
      </c>
      <c r="Q92" s="26">
        <v>0.12338312999999999</v>
      </c>
      <c r="R92" s="26">
        <v>0.15358222999999999</v>
      </c>
      <c r="S92" s="26">
        <v>0.18378132999999999</v>
      </c>
      <c r="T92" s="26">
        <v>0.21402693</v>
      </c>
      <c r="U92" s="26">
        <v>0.24427252999999999</v>
      </c>
      <c r="V92" s="26">
        <v>0.26517623000000001</v>
      </c>
      <c r="W92" s="26">
        <v>0.28607992999999998</v>
      </c>
      <c r="X92" s="26">
        <v>0.29541915000000002</v>
      </c>
      <c r="Y92" s="26">
        <v>0.30475838</v>
      </c>
      <c r="Z92" s="26">
        <v>0.30735611000000002</v>
      </c>
      <c r="AA92" s="26">
        <v>0.30995384999999998</v>
      </c>
      <c r="AB92" s="26">
        <v>0.311116</v>
      </c>
      <c r="AC92" s="26">
        <v>0.31227814999999998</v>
      </c>
      <c r="AD92" s="26">
        <v>0.31937237000000002</v>
      </c>
      <c r="AE92" s="26">
        <v>0.3264666</v>
      </c>
      <c r="AF92" s="26">
        <v>0.33072154999999998</v>
      </c>
      <c r="AG92" s="26">
        <v>0.33497649000000002</v>
      </c>
      <c r="AH92" s="26">
        <v>0.33569392999999997</v>
      </c>
      <c r="AI92" s="26">
        <v>0.33641136999999999</v>
      </c>
      <c r="AJ92" s="26">
        <v>0.32709865999999999</v>
      </c>
      <c r="AK92" s="26">
        <v>0.31778595999999998</v>
      </c>
      <c r="AL92" s="26">
        <v>0.31271708999999998</v>
      </c>
      <c r="AM92" s="26">
        <v>0.30764823000000002</v>
      </c>
      <c r="AN92" s="26">
        <v>0.30185252000000001</v>
      </c>
      <c r="AO92" s="26">
        <v>0.29605680000000001</v>
      </c>
      <c r="AP92" s="26">
        <v>0.29136994999999999</v>
      </c>
      <c r="AQ92" s="26">
        <v>0.28668311000000002</v>
      </c>
      <c r="AR92" s="26">
        <v>0.27522404</v>
      </c>
      <c r="AS92" s="26">
        <v>0.26376496999999999</v>
      </c>
      <c r="AT92" s="26">
        <v>0.24818918000000001</v>
      </c>
      <c r="AU92" s="26">
        <v>0.23261339</v>
      </c>
      <c r="AV92" s="26">
        <v>0.21636019000000001</v>
      </c>
      <c r="AW92" s="26">
        <v>0.20010697999999999</v>
      </c>
      <c r="AX92" s="26">
        <v>0.18594190999999999</v>
      </c>
      <c r="AY92" s="23"/>
    </row>
    <row r="93" spans="1:51" ht="14.5" thickBot="1" x14ac:dyDescent="0.35">
      <c r="A93" s="47"/>
      <c r="B93" s="14" t="s">
        <v>175</v>
      </c>
      <c r="C93" s="27">
        <v>0.20488836999999999</v>
      </c>
      <c r="D93" s="28">
        <v>0.18775632</v>
      </c>
      <c r="E93" s="28">
        <v>0.17062427999999999</v>
      </c>
      <c r="F93" s="28">
        <v>0.1502337</v>
      </c>
      <c r="G93" s="28">
        <v>0.12984312000000001</v>
      </c>
      <c r="H93" s="28">
        <v>0.11177345</v>
      </c>
      <c r="I93" s="28">
        <v>9.3703770000000006E-2</v>
      </c>
      <c r="J93" s="28">
        <v>7.8873120000000005E-2</v>
      </c>
      <c r="K93" s="28">
        <v>6.4042470000000004E-2</v>
      </c>
      <c r="L93" s="28">
        <v>5.2573660000000001E-2</v>
      </c>
      <c r="M93" s="28">
        <v>4.1104849999999998E-2</v>
      </c>
      <c r="N93" s="28">
        <v>4.2821919999999999E-2</v>
      </c>
      <c r="O93" s="28">
        <v>4.4539000000000002E-2</v>
      </c>
      <c r="P93" s="28">
        <v>0.10995777</v>
      </c>
      <c r="Q93" s="28">
        <v>0.17537654</v>
      </c>
      <c r="R93" s="28">
        <v>0.2170232</v>
      </c>
      <c r="S93" s="28">
        <v>0.25866987000000002</v>
      </c>
      <c r="T93" s="28">
        <v>0.32025554000000001</v>
      </c>
      <c r="U93" s="28">
        <v>0.38184120999999999</v>
      </c>
      <c r="V93" s="28">
        <v>0.44973733999999999</v>
      </c>
      <c r="W93" s="28">
        <v>0.51763345999999999</v>
      </c>
      <c r="X93" s="28">
        <v>0.55467716</v>
      </c>
      <c r="Y93" s="28">
        <v>0.59172086999999995</v>
      </c>
      <c r="Z93" s="28">
        <v>0.57945745999999998</v>
      </c>
      <c r="AA93" s="28">
        <v>0.56719405000000001</v>
      </c>
      <c r="AB93" s="28">
        <v>0.52050907000000002</v>
      </c>
      <c r="AC93" s="28">
        <v>0.47382407999999998</v>
      </c>
      <c r="AD93" s="28">
        <v>0.42337708000000002</v>
      </c>
      <c r="AE93" s="28">
        <v>0.37293007</v>
      </c>
      <c r="AF93" s="28">
        <v>0.32757783000000001</v>
      </c>
      <c r="AG93" s="28">
        <v>0.28222560000000002</v>
      </c>
      <c r="AH93" s="28">
        <v>0.21852041</v>
      </c>
      <c r="AI93" s="28">
        <v>0.15481523</v>
      </c>
      <c r="AJ93" s="28">
        <v>0.11115463</v>
      </c>
      <c r="AK93" s="28">
        <v>6.7494029999999997E-2</v>
      </c>
      <c r="AL93" s="28">
        <v>6.247801E-2</v>
      </c>
      <c r="AM93" s="28">
        <v>5.7461980000000003E-2</v>
      </c>
      <c r="AN93" s="28">
        <v>5.7096479999999998E-2</v>
      </c>
      <c r="AO93" s="28">
        <v>5.6730969999999999E-2</v>
      </c>
      <c r="AP93" s="28">
        <v>8.3451510000000007E-2</v>
      </c>
      <c r="AQ93" s="28">
        <v>0.11017204999999999</v>
      </c>
      <c r="AR93" s="28">
        <v>0.13807726000000001</v>
      </c>
      <c r="AS93" s="28">
        <v>0.16598246999999999</v>
      </c>
      <c r="AT93" s="28">
        <v>0.19261416000000001</v>
      </c>
      <c r="AU93" s="28">
        <v>0.21924584999999999</v>
      </c>
      <c r="AV93" s="28">
        <v>0.21992703</v>
      </c>
      <c r="AW93" s="28">
        <v>0.22060821999999999</v>
      </c>
      <c r="AX93" s="28">
        <v>0.21274829000000001</v>
      </c>
      <c r="AY93" s="23"/>
    </row>
    <row r="94" spans="1:51" ht="14.5" thickBot="1" x14ac:dyDescent="0.35">
      <c r="A94" s="47"/>
      <c r="B94" s="14" t="s">
        <v>176</v>
      </c>
      <c r="C94" s="25">
        <v>8.2213229999999998E-2</v>
      </c>
      <c r="D94" s="26">
        <v>8.0671850000000003E-2</v>
      </c>
      <c r="E94" s="26">
        <v>7.9130480000000003E-2</v>
      </c>
      <c r="F94" s="26">
        <v>7.862864E-2</v>
      </c>
      <c r="G94" s="26">
        <v>7.8126799999999996E-2</v>
      </c>
      <c r="H94" s="26">
        <v>7.8889390000000004E-2</v>
      </c>
      <c r="I94" s="26">
        <v>7.9651990000000006E-2</v>
      </c>
      <c r="J94" s="26">
        <v>8.1593449999999998E-2</v>
      </c>
      <c r="K94" s="26">
        <v>8.3534899999999995E-2</v>
      </c>
      <c r="L94" s="26">
        <v>9.2474600000000004E-2</v>
      </c>
      <c r="M94" s="26">
        <v>0.1014143</v>
      </c>
      <c r="N94" s="26">
        <v>0.13163127999999999</v>
      </c>
      <c r="O94" s="26">
        <v>0.16184825999999999</v>
      </c>
      <c r="P94" s="26">
        <v>0.19488664999999999</v>
      </c>
      <c r="Q94" s="26">
        <v>0.22792504999999999</v>
      </c>
      <c r="R94" s="26">
        <v>0.26799988000000002</v>
      </c>
      <c r="S94" s="26">
        <v>0.30807470999999997</v>
      </c>
      <c r="T94" s="26">
        <v>0.33498277999999998</v>
      </c>
      <c r="U94" s="26">
        <v>0.36189085999999998</v>
      </c>
      <c r="V94" s="26">
        <v>0.36969840999999998</v>
      </c>
      <c r="W94" s="26">
        <v>0.37750595999999997</v>
      </c>
      <c r="X94" s="26">
        <v>0.38269451999999998</v>
      </c>
      <c r="Y94" s="26">
        <v>0.38788307</v>
      </c>
      <c r="Z94" s="26">
        <v>0.39029272999999998</v>
      </c>
      <c r="AA94" s="26">
        <v>0.39270239000000001</v>
      </c>
      <c r="AB94" s="26">
        <v>0.39061050000000003</v>
      </c>
      <c r="AC94" s="26">
        <v>0.38851861999999998</v>
      </c>
      <c r="AD94" s="26">
        <v>0.38435068</v>
      </c>
      <c r="AE94" s="26">
        <v>0.38018273000000002</v>
      </c>
      <c r="AF94" s="26">
        <v>0.37480237</v>
      </c>
      <c r="AG94" s="26">
        <v>0.36942199999999997</v>
      </c>
      <c r="AH94" s="26">
        <v>0.35982503999999998</v>
      </c>
      <c r="AI94" s="26">
        <v>0.35022807</v>
      </c>
      <c r="AJ94" s="26">
        <v>0.32618888000000001</v>
      </c>
      <c r="AK94" s="26">
        <v>0.30214969000000003</v>
      </c>
      <c r="AL94" s="26">
        <v>0.26409184000000002</v>
      </c>
      <c r="AM94" s="26">
        <v>0.22603398</v>
      </c>
      <c r="AN94" s="26">
        <v>0.21148971999999999</v>
      </c>
      <c r="AO94" s="26">
        <v>0.19694547000000001</v>
      </c>
      <c r="AP94" s="26">
        <v>0.18614357000000001</v>
      </c>
      <c r="AQ94" s="26">
        <v>0.17534168</v>
      </c>
      <c r="AR94" s="26">
        <v>0.15022563999999999</v>
      </c>
      <c r="AS94" s="26">
        <v>0.12510961000000001</v>
      </c>
      <c r="AT94" s="26">
        <v>0.11289645</v>
      </c>
      <c r="AU94" s="26">
        <v>0.1006833</v>
      </c>
      <c r="AV94" s="26">
        <v>9.3419390000000005E-2</v>
      </c>
      <c r="AW94" s="26">
        <v>8.6155469999999998E-2</v>
      </c>
      <c r="AX94" s="26">
        <v>8.4184350000000005E-2</v>
      </c>
      <c r="AY94" s="23"/>
    </row>
    <row r="95" spans="1:51" ht="14.5" thickBot="1" x14ac:dyDescent="0.35">
      <c r="A95" s="47"/>
      <c r="B95" s="14" t="s">
        <v>177</v>
      </c>
      <c r="C95" s="27">
        <v>0.37906762999999999</v>
      </c>
      <c r="D95" s="28">
        <v>0.34737132999999998</v>
      </c>
      <c r="E95" s="28">
        <v>0.31567503000000002</v>
      </c>
      <c r="F95" s="28">
        <v>0.27795005</v>
      </c>
      <c r="G95" s="28">
        <v>0.24022508000000001</v>
      </c>
      <c r="H95" s="28">
        <v>0.20679405000000001</v>
      </c>
      <c r="I95" s="28">
        <v>0.17336302000000001</v>
      </c>
      <c r="J95" s="28">
        <v>0.14592457</v>
      </c>
      <c r="K95" s="28">
        <v>0.11848611000000001</v>
      </c>
      <c r="L95" s="28">
        <v>9.7267469999999995E-2</v>
      </c>
      <c r="M95" s="28">
        <v>7.6048820000000003E-2</v>
      </c>
      <c r="N95" s="28">
        <v>7.9225610000000002E-2</v>
      </c>
      <c r="O95" s="28">
        <v>8.2402390000000006E-2</v>
      </c>
      <c r="P95" s="28">
        <v>9.5279069999999993E-2</v>
      </c>
      <c r="Q95" s="28">
        <v>0.10815576</v>
      </c>
      <c r="R95" s="28">
        <v>0.1338395</v>
      </c>
      <c r="S95" s="28">
        <v>0.15952325000000001</v>
      </c>
      <c r="T95" s="28">
        <v>0.1975035</v>
      </c>
      <c r="U95" s="28">
        <v>0.23548374999999999</v>
      </c>
      <c r="V95" s="28">
        <v>0.27735569999999998</v>
      </c>
      <c r="W95" s="28">
        <v>0.31922763999999998</v>
      </c>
      <c r="X95" s="28">
        <v>0.34207271</v>
      </c>
      <c r="Y95" s="28">
        <v>0.36491779000000002</v>
      </c>
      <c r="Z95" s="28">
        <v>0.35735486999999999</v>
      </c>
      <c r="AA95" s="28">
        <v>0.34979195000000002</v>
      </c>
      <c r="AB95" s="28">
        <v>0.32100104000000002</v>
      </c>
      <c r="AC95" s="28">
        <v>0.29221013000000001</v>
      </c>
      <c r="AD95" s="28">
        <v>0.26109916999999999</v>
      </c>
      <c r="AE95" s="28">
        <v>0.2299882</v>
      </c>
      <c r="AF95" s="28">
        <v>0.20201920000000001</v>
      </c>
      <c r="AG95" s="28">
        <v>0.17405021000000001</v>
      </c>
      <c r="AH95" s="28">
        <v>0.15863171000000001</v>
      </c>
      <c r="AI95" s="28">
        <v>0.14321321000000001</v>
      </c>
      <c r="AJ95" s="28">
        <v>0.13404256000000001</v>
      </c>
      <c r="AK95" s="28">
        <v>0.12487192</v>
      </c>
      <c r="AL95" s="28">
        <v>0.11559168</v>
      </c>
      <c r="AM95" s="28">
        <v>0.10631143999999999</v>
      </c>
      <c r="AN95" s="28">
        <v>0.10563522</v>
      </c>
      <c r="AO95" s="28">
        <v>0.10495899</v>
      </c>
      <c r="AP95" s="28">
        <v>0.15439513999999999</v>
      </c>
      <c r="AQ95" s="28">
        <v>0.20383129</v>
      </c>
      <c r="AR95" s="28">
        <v>0.25545920999999999</v>
      </c>
      <c r="AS95" s="28">
        <v>0.30708713999999998</v>
      </c>
      <c r="AT95" s="28">
        <v>0.35635889999999998</v>
      </c>
      <c r="AU95" s="28">
        <v>0.40563067000000003</v>
      </c>
      <c r="AV95" s="28">
        <v>0.40689093999999998</v>
      </c>
      <c r="AW95" s="28">
        <v>0.40815120999999999</v>
      </c>
      <c r="AX95" s="28">
        <v>0.39360941999999999</v>
      </c>
      <c r="AY95" s="23"/>
    </row>
    <row r="96" spans="1:51" ht="14.5" thickBot="1" x14ac:dyDescent="0.35">
      <c r="A96" s="47"/>
      <c r="B96" s="14" t="s">
        <v>178</v>
      </c>
      <c r="C96" s="25">
        <v>0.21018978999999999</v>
      </c>
      <c r="D96" s="26">
        <v>0.19748198</v>
      </c>
      <c r="E96" s="26">
        <v>0.18477416999999999</v>
      </c>
      <c r="F96" s="26">
        <v>0.16734184999999999</v>
      </c>
      <c r="G96" s="26">
        <v>0.14990953000000001</v>
      </c>
      <c r="H96" s="26">
        <v>0.13055121</v>
      </c>
      <c r="I96" s="26">
        <v>0.11119289</v>
      </c>
      <c r="J96" s="26">
        <v>9.4178860000000003E-2</v>
      </c>
      <c r="K96" s="26">
        <v>7.7164819999999995E-2</v>
      </c>
      <c r="L96" s="26">
        <v>6.7742330000000003E-2</v>
      </c>
      <c r="M96" s="26">
        <v>5.8319830000000003E-2</v>
      </c>
      <c r="N96" s="26">
        <v>5.7658170000000002E-2</v>
      </c>
      <c r="O96" s="26">
        <v>5.699651E-2</v>
      </c>
      <c r="P96" s="26">
        <v>6.4848149999999993E-2</v>
      </c>
      <c r="Q96" s="26">
        <v>7.2699780000000006E-2</v>
      </c>
      <c r="R96" s="26">
        <v>8.9624200000000001E-2</v>
      </c>
      <c r="S96" s="26">
        <v>0.10654863000000001</v>
      </c>
      <c r="T96" s="26">
        <v>0.12400663000000001</v>
      </c>
      <c r="U96" s="26">
        <v>0.14146463000000001</v>
      </c>
      <c r="V96" s="26">
        <v>0.15723107</v>
      </c>
      <c r="W96" s="26">
        <v>0.17299751999999999</v>
      </c>
      <c r="X96" s="26">
        <v>0.17969144000000001</v>
      </c>
      <c r="Y96" s="26">
        <v>0.18638536999999999</v>
      </c>
      <c r="Z96" s="26">
        <v>0.18701603999999999</v>
      </c>
      <c r="AA96" s="26">
        <v>0.1876467</v>
      </c>
      <c r="AB96" s="26">
        <v>0.18589264999999999</v>
      </c>
      <c r="AC96" s="26">
        <v>0.18413858999999999</v>
      </c>
      <c r="AD96" s="26">
        <v>0.17976017</v>
      </c>
      <c r="AE96" s="26">
        <v>0.17538175</v>
      </c>
      <c r="AF96" s="26">
        <v>0.17474712000000001</v>
      </c>
      <c r="AG96" s="26">
        <v>0.17411249000000001</v>
      </c>
      <c r="AH96" s="26">
        <v>0.17608844000000001</v>
      </c>
      <c r="AI96" s="26">
        <v>0.17806437999999999</v>
      </c>
      <c r="AJ96" s="26">
        <v>0.18998071999999999</v>
      </c>
      <c r="AK96" s="26">
        <v>0.20189705999999999</v>
      </c>
      <c r="AL96" s="26">
        <v>0.22165803000000001</v>
      </c>
      <c r="AM96" s="26">
        <v>0.24141899999999999</v>
      </c>
      <c r="AN96" s="26">
        <v>0.26605517000000001</v>
      </c>
      <c r="AO96" s="26">
        <v>0.29069134000000002</v>
      </c>
      <c r="AP96" s="26">
        <v>0.30475704999999997</v>
      </c>
      <c r="AQ96" s="26">
        <v>0.31882275999999998</v>
      </c>
      <c r="AR96" s="26">
        <v>0.31741618999999999</v>
      </c>
      <c r="AS96" s="26">
        <v>0.31600961</v>
      </c>
      <c r="AT96" s="26">
        <v>0.29725532999999998</v>
      </c>
      <c r="AU96" s="26">
        <v>0.27850105000000003</v>
      </c>
      <c r="AV96" s="26">
        <v>0.26013387999999998</v>
      </c>
      <c r="AW96" s="26">
        <v>0.24176671</v>
      </c>
      <c r="AX96" s="26">
        <v>0.22597824999999999</v>
      </c>
      <c r="AY96" s="23"/>
    </row>
    <row r="97" spans="1:51" ht="14.5" thickBot="1" x14ac:dyDescent="0.35">
      <c r="A97" s="47"/>
      <c r="B97" s="14" t="s">
        <v>179</v>
      </c>
      <c r="C97" s="27">
        <v>0.16311560999999999</v>
      </c>
      <c r="D97" s="28">
        <v>0.14947645000000001</v>
      </c>
      <c r="E97" s="28">
        <v>0.13583729999999999</v>
      </c>
      <c r="F97" s="28">
        <v>0.11960396</v>
      </c>
      <c r="G97" s="28">
        <v>0.10337063000000001</v>
      </c>
      <c r="H97" s="28">
        <v>8.8985010000000003E-2</v>
      </c>
      <c r="I97" s="28">
        <v>7.4599390000000002E-2</v>
      </c>
      <c r="J97" s="28">
        <v>6.2792420000000002E-2</v>
      </c>
      <c r="K97" s="28">
        <v>5.0985450000000002E-2</v>
      </c>
      <c r="L97" s="28">
        <v>4.1854910000000002E-2</v>
      </c>
      <c r="M97" s="28">
        <v>3.2724370000000003E-2</v>
      </c>
      <c r="N97" s="28">
        <v>3.4091360000000001E-2</v>
      </c>
      <c r="O97" s="28">
        <v>3.5458360000000001E-2</v>
      </c>
      <c r="P97" s="28">
        <v>8.7539510000000001E-2</v>
      </c>
      <c r="Q97" s="28">
        <v>0.13962067</v>
      </c>
      <c r="R97" s="28">
        <v>0.17277638000000001</v>
      </c>
      <c r="S97" s="28">
        <v>0.20593210000000001</v>
      </c>
      <c r="T97" s="28">
        <v>0.25496164999999998</v>
      </c>
      <c r="U97" s="28">
        <v>0.30399120000000002</v>
      </c>
      <c r="V97" s="28">
        <v>0.35804461999999998</v>
      </c>
      <c r="W97" s="28">
        <v>0.41209804</v>
      </c>
      <c r="X97" s="28">
        <v>0.44158924999999999</v>
      </c>
      <c r="Y97" s="28">
        <v>0.47108046999999997</v>
      </c>
      <c r="Z97" s="28">
        <v>0.46131733000000003</v>
      </c>
      <c r="AA97" s="28">
        <v>0.45155419000000002</v>
      </c>
      <c r="AB97" s="28">
        <v>0.41438736999999998</v>
      </c>
      <c r="AC97" s="28">
        <v>0.37722054999999999</v>
      </c>
      <c r="AD97" s="28">
        <v>0.33705870999999998</v>
      </c>
      <c r="AE97" s="28">
        <v>0.29689686999999998</v>
      </c>
      <c r="AF97" s="28">
        <v>0.26079107000000001</v>
      </c>
      <c r="AG97" s="28">
        <v>0.22468527999999999</v>
      </c>
      <c r="AH97" s="28">
        <v>0.17396834</v>
      </c>
      <c r="AI97" s="28">
        <v>0.12325141000000001</v>
      </c>
      <c r="AJ97" s="28">
        <v>8.8492360000000006E-2</v>
      </c>
      <c r="AK97" s="28">
        <v>5.3733309999999999E-2</v>
      </c>
      <c r="AL97" s="28">
        <v>4.9739949999999998E-2</v>
      </c>
      <c r="AM97" s="28">
        <v>4.5746599999999998E-2</v>
      </c>
      <c r="AN97" s="28">
        <v>4.545561E-2</v>
      </c>
      <c r="AO97" s="28">
        <v>4.5164629999999997E-2</v>
      </c>
      <c r="AP97" s="28">
        <v>6.6437369999999996E-2</v>
      </c>
      <c r="AQ97" s="28">
        <v>8.7710109999999994E-2</v>
      </c>
      <c r="AR97" s="28">
        <v>0.10992599</v>
      </c>
      <c r="AS97" s="28">
        <v>0.13214186999999999</v>
      </c>
      <c r="AT97" s="28">
        <v>0.15334386999999999</v>
      </c>
      <c r="AU97" s="28">
        <v>0.17454587999999999</v>
      </c>
      <c r="AV97" s="28">
        <v>0.17508818000000001</v>
      </c>
      <c r="AW97" s="28">
        <v>0.17563048000000001</v>
      </c>
      <c r="AX97" s="28">
        <v>0.16937304</v>
      </c>
      <c r="AY97" s="23"/>
    </row>
    <row r="98" spans="1:51" ht="14.5" thickBot="1" x14ac:dyDescent="0.35">
      <c r="A98" s="47"/>
      <c r="B98" s="14" t="s">
        <v>180</v>
      </c>
      <c r="C98" s="25">
        <v>6.5451549999999997E-2</v>
      </c>
      <c r="D98" s="26">
        <v>6.4224429999999999E-2</v>
      </c>
      <c r="E98" s="26">
        <v>6.2997310000000001E-2</v>
      </c>
      <c r="F98" s="26">
        <v>6.2597780000000006E-2</v>
      </c>
      <c r="G98" s="26">
        <v>6.2198259999999998E-2</v>
      </c>
      <c r="H98" s="26">
        <v>6.2805379999999994E-2</v>
      </c>
      <c r="I98" s="26">
        <v>6.3412499999999997E-2</v>
      </c>
      <c r="J98" s="26">
        <v>6.4958130000000003E-2</v>
      </c>
      <c r="K98" s="26">
        <v>6.6503759999999995E-2</v>
      </c>
      <c r="L98" s="26">
        <v>7.3620820000000003E-2</v>
      </c>
      <c r="M98" s="26">
        <v>8.0737890000000007E-2</v>
      </c>
      <c r="N98" s="26">
        <v>0.10479421</v>
      </c>
      <c r="O98" s="26">
        <v>0.12885054000000001</v>
      </c>
      <c r="P98" s="26">
        <v>0.15515304999999999</v>
      </c>
      <c r="Q98" s="26">
        <v>0.18145554999999999</v>
      </c>
      <c r="R98" s="26">
        <v>0.21335991000000001</v>
      </c>
      <c r="S98" s="26">
        <v>0.24526426000000001</v>
      </c>
      <c r="T98" s="26">
        <v>0.26668629999999999</v>
      </c>
      <c r="U98" s="26">
        <v>0.28810833000000002</v>
      </c>
      <c r="V98" s="26">
        <v>0.29432407999999999</v>
      </c>
      <c r="W98" s="26">
        <v>0.30053982000000001</v>
      </c>
      <c r="X98" s="26">
        <v>0.30467052999999999</v>
      </c>
      <c r="Y98" s="26">
        <v>0.30880123999999998</v>
      </c>
      <c r="Z98" s="26">
        <v>0.31071961999999997</v>
      </c>
      <c r="AA98" s="26">
        <v>0.31263798999999998</v>
      </c>
      <c r="AB98" s="26">
        <v>0.31097259999999999</v>
      </c>
      <c r="AC98" s="26">
        <v>0.30930721999999999</v>
      </c>
      <c r="AD98" s="26">
        <v>0.30598903</v>
      </c>
      <c r="AE98" s="26">
        <v>0.30267084999999999</v>
      </c>
      <c r="AF98" s="26">
        <v>0.29838744</v>
      </c>
      <c r="AG98" s="26">
        <v>0.29410403000000002</v>
      </c>
      <c r="AH98" s="26">
        <v>0.28646369999999999</v>
      </c>
      <c r="AI98" s="26">
        <v>0.27882337000000001</v>
      </c>
      <c r="AJ98" s="26">
        <v>0.25968530000000001</v>
      </c>
      <c r="AK98" s="26">
        <v>0.24054724</v>
      </c>
      <c r="AL98" s="26">
        <v>0.21024863999999999</v>
      </c>
      <c r="AM98" s="26">
        <v>0.17995004000000001</v>
      </c>
      <c r="AN98" s="26">
        <v>0.16837107000000001</v>
      </c>
      <c r="AO98" s="26">
        <v>0.15679211000000001</v>
      </c>
      <c r="AP98" s="26">
        <v>0.14819251</v>
      </c>
      <c r="AQ98" s="26">
        <v>0.13959290999999999</v>
      </c>
      <c r="AR98" s="26">
        <v>0.11959755</v>
      </c>
      <c r="AS98" s="26">
        <v>9.9602189999999993E-2</v>
      </c>
      <c r="AT98" s="26">
        <v>8.9879059999999997E-2</v>
      </c>
      <c r="AU98" s="26">
        <v>8.015593E-2</v>
      </c>
      <c r="AV98" s="26">
        <v>7.437299E-2</v>
      </c>
      <c r="AW98" s="26">
        <v>6.859005E-2</v>
      </c>
      <c r="AX98" s="26">
        <v>6.7020800000000005E-2</v>
      </c>
      <c r="AY98" s="23"/>
    </row>
    <row r="99" spans="1:51" ht="14.5" thickBot="1" x14ac:dyDescent="0.35">
      <c r="A99" s="47"/>
      <c r="B99" s="14" t="s">
        <v>181</v>
      </c>
      <c r="C99" s="27">
        <v>0.30178310000000003</v>
      </c>
      <c r="D99" s="28">
        <v>0.27654906000000001</v>
      </c>
      <c r="E99" s="28">
        <v>0.25131502</v>
      </c>
      <c r="F99" s="28">
        <v>0.22128143</v>
      </c>
      <c r="G99" s="28">
        <v>0.19124785</v>
      </c>
      <c r="H99" s="28">
        <v>0.16463275999999999</v>
      </c>
      <c r="I99" s="28">
        <v>0.13801767000000001</v>
      </c>
      <c r="J99" s="28">
        <v>0.11617338000000001</v>
      </c>
      <c r="K99" s="28">
        <v>9.4329090000000004E-2</v>
      </c>
      <c r="L99" s="28">
        <v>7.7436519999999995E-2</v>
      </c>
      <c r="M99" s="28">
        <v>6.0543939999999997E-2</v>
      </c>
      <c r="N99" s="28">
        <v>6.3073039999999997E-2</v>
      </c>
      <c r="O99" s="28">
        <v>6.5602140000000003E-2</v>
      </c>
      <c r="P99" s="28">
        <v>7.5853519999999994E-2</v>
      </c>
      <c r="Q99" s="28">
        <v>8.6104899999999998E-2</v>
      </c>
      <c r="R99" s="28">
        <v>0.10655223</v>
      </c>
      <c r="S99" s="28">
        <v>0.12699954999999999</v>
      </c>
      <c r="T99" s="28">
        <v>0.15723636999999999</v>
      </c>
      <c r="U99" s="28">
        <v>0.18747319000000001</v>
      </c>
      <c r="V99" s="28">
        <v>0.22080825000000001</v>
      </c>
      <c r="W99" s="28">
        <v>0.25414332000000001</v>
      </c>
      <c r="X99" s="28">
        <v>0.27233073000000002</v>
      </c>
      <c r="Y99" s="28">
        <v>0.29051812999999999</v>
      </c>
      <c r="Z99" s="28">
        <v>0.28449714999999998</v>
      </c>
      <c r="AA99" s="28">
        <v>0.27847615999999997</v>
      </c>
      <c r="AB99" s="28">
        <v>0.25555516</v>
      </c>
      <c r="AC99" s="28">
        <v>0.23263416000000001</v>
      </c>
      <c r="AD99" s="28">
        <v>0.20786610999999999</v>
      </c>
      <c r="AE99" s="28">
        <v>0.18309807</v>
      </c>
      <c r="AF99" s="28">
        <v>0.16083141000000001</v>
      </c>
      <c r="AG99" s="28">
        <v>0.13856474999999999</v>
      </c>
      <c r="AH99" s="28">
        <v>0.12628977999999999</v>
      </c>
      <c r="AI99" s="28">
        <v>0.11401482</v>
      </c>
      <c r="AJ99" s="28">
        <v>0.10671389000000001</v>
      </c>
      <c r="AK99" s="28">
        <v>9.9412959999999995E-2</v>
      </c>
      <c r="AL99" s="28">
        <v>9.202478E-2</v>
      </c>
      <c r="AM99" s="28">
        <v>8.4636600000000006E-2</v>
      </c>
      <c r="AN99" s="28">
        <v>8.4098249999999999E-2</v>
      </c>
      <c r="AO99" s="28">
        <v>8.3559889999999998E-2</v>
      </c>
      <c r="AP99" s="28">
        <v>0.12291697</v>
      </c>
      <c r="AQ99" s="28">
        <v>0.16227404000000001</v>
      </c>
      <c r="AR99" s="28">
        <v>0.20337604000000001</v>
      </c>
      <c r="AS99" s="28">
        <v>0.24447803000000001</v>
      </c>
      <c r="AT99" s="28">
        <v>0.28370424</v>
      </c>
      <c r="AU99" s="28">
        <v>0.32293044999999998</v>
      </c>
      <c r="AV99" s="28">
        <v>0.32393377000000001</v>
      </c>
      <c r="AW99" s="28">
        <v>0.32493709999999998</v>
      </c>
      <c r="AX99" s="28">
        <v>0.31336009999999997</v>
      </c>
      <c r="AY99" s="23"/>
    </row>
    <row r="100" spans="1:51" ht="14.5" thickBot="1" x14ac:dyDescent="0.35">
      <c r="A100" s="47"/>
      <c r="B100" s="14" t="s">
        <v>182</v>
      </c>
      <c r="C100" s="25">
        <v>0.16311560999999999</v>
      </c>
      <c r="D100" s="26">
        <v>0.14947645000000001</v>
      </c>
      <c r="E100" s="26">
        <v>0.13583729999999999</v>
      </c>
      <c r="F100" s="26">
        <v>0.11960396</v>
      </c>
      <c r="G100" s="26">
        <v>0.10337063000000001</v>
      </c>
      <c r="H100" s="26">
        <v>8.8985010000000003E-2</v>
      </c>
      <c r="I100" s="26">
        <v>7.4599390000000002E-2</v>
      </c>
      <c r="J100" s="26">
        <v>6.2792420000000002E-2</v>
      </c>
      <c r="K100" s="26">
        <v>5.0985450000000002E-2</v>
      </c>
      <c r="L100" s="26">
        <v>4.1854910000000002E-2</v>
      </c>
      <c r="M100" s="26">
        <v>3.2724370000000003E-2</v>
      </c>
      <c r="N100" s="26">
        <v>3.4091360000000001E-2</v>
      </c>
      <c r="O100" s="26">
        <v>3.5458360000000001E-2</v>
      </c>
      <c r="P100" s="26">
        <v>8.7539510000000001E-2</v>
      </c>
      <c r="Q100" s="26">
        <v>0.13962067</v>
      </c>
      <c r="R100" s="26">
        <v>0.17277638000000001</v>
      </c>
      <c r="S100" s="26">
        <v>0.20593210000000001</v>
      </c>
      <c r="T100" s="26">
        <v>0.25496164999999998</v>
      </c>
      <c r="U100" s="26">
        <v>0.30399120000000002</v>
      </c>
      <c r="V100" s="26">
        <v>0.35804461999999998</v>
      </c>
      <c r="W100" s="26">
        <v>0.41209804</v>
      </c>
      <c r="X100" s="26">
        <v>0.44158924999999999</v>
      </c>
      <c r="Y100" s="26">
        <v>0.47108046999999997</v>
      </c>
      <c r="Z100" s="26">
        <v>0.46131733000000003</v>
      </c>
      <c r="AA100" s="26">
        <v>0.45155419000000002</v>
      </c>
      <c r="AB100" s="26">
        <v>0.41438736999999998</v>
      </c>
      <c r="AC100" s="26">
        <v>0.37722054999999999</v>
      </c>
      <c r="AD100" s="26">
        <v>0.33705870999999998</v>
      </c>
      <c r="AE100" s="26">
        <v>0.29689686999999998</v>
      </c>
      <c r="AF100" s="26">
        <v>0.26079107000000001</v>
      </c>
      <c r="AG100" s="26">
        <v>0.22468527999999999</v>
      </c>
      <c r="AH100" s="26">
        <v>0.17396834</v>
      </c>
      <c r="AI100" s="26">
        <v>0.12325141000000001</v>
      </c>
      <c r="AJ100" s="26">
        <v>8.8492360000000006E-2</v>
      </c>
      <c r="AK100" s="26">
        <v>5.3733309999999999E-2</v>
      </c>
      <c r="AL100" s="26">
        <v>4.9739949999999998E-2</v>
      </c>
      <c r="AM100" s="26">
        <v>4.5746599999999998E-2</v>
      </c>
      <c r="AN100" s="26">
        <v>4.545561E-2</v>
      </c>
      <c r="AO100" s="26">
        <v>4.5164629999999997E-2</v>
      </c>
      <c r="AP100" s="26">
        <v>6.6437369999999996E-2</v>
      </c>
      <c r="AQ100" s="26">
        <v>8.7710109999999994E-2</v>
      </c>
      <c r="AR100" s="26">
        <v>0.10992599</v>
      </c>
      <c r="AS100" s="26">
        <v>0.13214186999999999</v>
      </c>
      <c r="AT100" s="26">
        <v>0.15334386999999999</v>
      </c>
      <c r="AU100" s="26">
        <v>0.17454587999999999</v>
      </c>
      <c r="AV100" s="26">
        <v>0.17508818000000001</v>
      </c>
      <c r="AW100" s="26">
        <v>0.17563048000000001</v>
      </c>
      <c r="AX100" s="26">
        <v>0.16937304</v>
      </c>
      <c r="AY100" s="23"/>
    </row>
    <row r="101" spans="1:51" ht="14.5" thickBot="1" x14ac:dyDescent="0.35">
      <c r="A101" s="47"/>
      <c r="B101" s="14" t="s">
        <v>183</v>
      </c>
      <c r="C101" s="27">
        <v>0.16311560999999999</v>
      </c>
      <c r="D101" s="28">
        <v>0.14947645000000001</v>
      </c>
      <c r="E101" s="28">
        <v>0.13583729999999999</v>
      </c>
      <c r="F101" s="28">
        <v>0.11960396</v>
      </c>
      <c r="G101" s="28">
        <v>0.10337063000000001</v>
      </c>
      <c r="H101" s="28">
        <v>8.8985010000000003E-2</v>
      </c>
      <c r="I101" s="28">
        <v>7.4599390000000002E-2</v>
      </c>
      <c r="J101" s="28">
        <v>6.2792420000000002E-2</v>
      </c>
      <c r="K101" s="28">
        <v>5.0985450000000002E-2</v>
      </c>
      <c r="L101" s="28">
        <v>4.1854910000000002E-2</v>
      </c>
      <c r="M101" s="28">
        <v>3.2724370000000003E-2</v>
      </c>
      <c r="N101" s="28">
        <v>3.4091360000000001E-2</v>
      </c>
      <c r="O101" s="28">
        <v>3.5458360000000001E-2</v>
      </c>
      <c r="P101" s="28">
        <v>8.7539510000000001E-2</v>
      </c>
      <c r="Q101" s="28">
        <v>0.13962067</v>
      </c>
      <c r="R101" s="28">
        <v>0.17277638000000001</v>
      </c>
      <c r="S101" s="28">
        <v>0.20593210000000001</v>
      </c>
      <c r="T101" s="28">
        <v>0.25496164999999998</v>
      </c>
      <c r="U101" s="28">
        <v>0.30399120000000002</v>
      </c>
      <c r="V101" s="28">
        <v>0.35804461999999998</v>
      </c>
      <c r="W101" s="28">
        <v>0.41209804</v>
      </c>
      <c r="X101" s="28">
        <v>0.44158924999999999</v>
      </c>
      <c r="Y101" s="28">
        <v>0.47108046999999997</v>
      </c>
      <c r="Z101" s="28">
        <v>0.46131733000000003</v>
      </c>
      <c r="AA101" s="28">
        <v>0.45155419000000002</v>
      </c>
      <c r="AB101" s="28">
        <v>0.41438736999999998</v>
      </c>
      <c r="AC101" s="28">
        <v>0.37722054999999999</v>
      </c>
      <c r="AD101" s="28">
        <v>0.33705870999999998</v>
      </c>
      <c r="AE101" s="28">
        <v>0.29689686999999998</v>
      </c>
      <c r="AF101" s="28">
        <v>0.26079107000000001</v>
      </c>
      <c r="AG101" s="28">
        <v>0.22468527999999999</v>
      </c>
      <c r="AH101" s="28">
        <v>0.17396834</v>
      </c>
      <c r="AI101" s="28">
        <v>0.12325141000000001</v>
      </c>
      <c r="AJ101" s="28">
        <v>8.8492360000000006E-2</v>
      </c>
      <c r="AK101" s="28">
        <v>5.3733309999999999E-2</v>
      </c>
      <c r="AL101" s="28">
        <v>4.9739949999999998E-2</v>
      </c>
      <c r="AM101" s="28">
        <v>4.5746599999999998E-2</v>
      </c>
      <c r="AN101" s="28">
        <v>4.545561E-2</v>
      </c>
      <c r="AO101" s="28">
        <v>4.5164629999999997E-2</v>
      </c>
      <c r="AP101" s="28">
        <v>6.6437369999999996E-2</v>
      </c>
      <c r="AQ101" s="28">
        <v>8.7710109999999994E-2</v>
      </c>
      <c r="AR101" s="28">
        <v>0.10992599</v>
      </c>
      <c r="AS101" s="28">
        <v>0.13214186999999999</v>
      </c>
      <c r="AT101" s="28">
        <v>0.15334386999999999</v>
      </c>
      <c r="AU101" s="28">
        <v>0.17454587999999999</v>
      </c>
      <c r="AV101" s="28">
        <v>0.17508818000000001</v>
      </c>
      <c r="AW101" s="28">
        <v>0.17563048000000001</v>
      </c>
      <c r="AX101" s="28">
        <v>0.16937304</v>
      </c>
      <c r="AY101" s="23"/>
    </row>
    <row r="102" spans="1:51" x14ac:dyDescent="0.3">
      <c r="A102" s="47"/>
      <c r="B102" s="3"/>
      <c r="C102" s="19"/>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3"/>
      <c r="AW102" s="3"/>
      <c r="AX102" s="3"/>
      <c r="AY102" s="3"/>
    </row>
    <row r="103" spans="1:51" ht="14.5" thickBot="1" x14ac:dyDescent="0.35">
      <c r="A103" s="47"/>
      <c r="B103" s="11" t="s">
        <v>105</v>
      </c>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c r="AX103" s="3"/>
      <c r="AY103" s="3"/>
    </row>
    <row r="104" spans="1:51" ht="14.5" thickBot="1" x14ac:dyDescent="0.35">
      <c r="A104" s="47"/>
      <c r="B104" s="13"/>
      <c r="C104" s="20">
        <v>0</v>
      </c>
      <c r="D104" s="20">
        <v>2.0833333333333332E-2</v>
      </c>
      <c r="E104" s="20">
        <v>4.1666666666666699E-2</v>
      </c>
      <c r="F104" s="20">
        <v>6.25E-2</v>
      </c>
      <c r="G104" s="20">
        <v>8.3333333333333301E-2</v>
      </c>
      <c r="H104" s="20">
        <v>0.104166666666667</v>
      </c>
      <c r="I104" s="20">
        <v>0.125</v>
      </c>
      <c r="J104" s="20">
        <v>0.14583333333333301</v>
      </c>
      <c r="K104" s="20">
        <v>0.16666666666666699</v>
      </c>
      <c r="L104" s="20">
        <v>0.1875</v>
      </c>
      <c r="M104" s="20">
        <v>0.20833333333333301</v>
      </c>
      <c r="N104" s="20">
        <v>0.22916666666666699</v>
      </c>
      <c r="O104" s="20">
        <v>0.25</v>
      </c>
      <c r="P104" s="20">
        <v>0.27083333333333298</v>
      </c>
      <c r="Q104" s="20">
        <v>0.29166666666666702</v>
      </c>
      <c r="R104" s="20">
        <v>0.3125</v>
      </c>
      <c r="S104" s="20">
        <v>0.33333333333333298</v>
      </c>
      <c r="T104" s="20">
        <v>0.35416666666666702</v>
      </c>
      <c r="U104" s="20">
        <v>0.375</v>
      </c>
      <c r="V104" s="20">
        <v>0.39583333333333298</v>
      </c>
      <c r="W104" s="20">
        <v>0.41666666666666702</v>
      </c>
      <c r="X104" s="20">
        <v>0.4375</v>
      </c>
      <c r="Y104" s="20">
        <v>0.45833333333333298</v>
      </c>
      <c r="Z104" s="20">
        <v>0.47916666666666702</v>
      </c>
      <c r="AA104" s="20">
        <v>0.5</v>
      </c>
      <c r="AB104" s="20">
        <v>0.52083333333333304</v>
      </c>
      <c r="AC104" s="20">
        <v>0.54166666666666696</v>
      </c>
      <c r="AD104" s="20">
        <v>0.5625</v>
      </c>
      <c r="AE104" s="20">
        <v>0.58333333333333304</v>
      </c>
      <c r="AF104" s="20">
        <v>0.60416666666666696</v>
      </c>
      <c r="AG104" s="20">
        <v>0.625</v>
      </c>
      <c r="AH104" s="20">
        <v>0.64583333333333304</v>
      </c>
      <c r="AI104" s="20">
        <v>0.66666666666666696</v>
      </c>
      <c r="AJ104" s="20">
        <v>0.6875</v>
      </c>
      <c r="AK104" s="20">
        <v>0.70833333333333304</v>
      </c>
      <c r="AL104" s="20">
        <v>0.72916666666666696</v>
      </c>
      <c r="AM104" s="20">
        <v>0.75</v>
      </c>
      <c r="AN104" s="20">
        <v>0.77083333333333304</v>
      </c>
      <c r="AO104" s="20">
        <v>0.79166666666666696</v>
      </c>
      <c r="AP104" s="20">
        <v>0.8125</v>
      </c>
      <c r="AQ104" s="20">
        <v>0.83333333333333304</v>
      </c>
      <c r="AR104" s="20">
        <v>0.85416666666666696</v>
      </c>
      <c r="AS104" s="20">
        <v>0.875</v>
      </c>
      <c r="AT104" s="20">
        <v>0.89583333333333304</v>
      </c>
      <c r="AU104" s="20">
        <v>0.91666666666666696</v>
      </c>
      <c r="AV104" s="20">
        <v>0.9375</v>
      </c>
      <c r="AW104" s="20">
        <v>0.95833333333333304</v>
      </c>
      <c r="AX104" s="20">
        <v>0.97916666666666696</v>
      </c>
      <c r="AY104" s="3"/>
    </row>
    <row r="105" spans="1:51" ht="14.5" thickBot="1" x14ac:dyDescent="0.35">
      <c r="A105" s="47"/>
      <c r="B105" s="14" t="s">
        <v>139</v>
      </c>
      <c r="C105" s="21">
        <v>16.058068769999998</v>
      </c>
      <c r="D105" s="22">
        <v>17.94725334</v>
      </c>
      <c r="E105" s="22">
        <v>19.8364379</v>
      </c>
      <c r="F105" s="22">
        <v>21.72562246</v>
      </c>
      <c r="G105" s="22">
        <v>23.048051650000001</v>
      </c>
      <c r="H105" s="22">
        <v>24.37048085</v>
      </c>
      <c r="I105" s="22">
        <v>24.710534070000001</v>
      </c>
      <c r="J105" s="22">
        <v>25.050587289999999</v>
      </c>
      <c r="K105" s="22">
        <v>24.880560679999999</v>
      </c>
      <c r="L105" s="22">
        <v>24.710534070000001</v>
      </c>
      <c r="M105" s="22">
        <v>24.59718299</v>
      </c>
      <c r="N105" s="22">
        <v>24.48383192</v>
      </c>
      <c r="O105" s="22">
        <v>24.37048085</v>
      </c>
      <c r="P105" s="22">
        <v>24.257129769999999</v>
      </c>
      <c r="Q105" s="22">
        <v>22.254594139999998</v>
      </c>
      <c r="R105" s="22">
        <v>20.2520585</v>
      </c>
      <c r="S105" s="22">
        <v>18.098388100000001</v>
      </c>
      <c r="T105" s="22">
        <v>15.9447177</v>
      </c>
      <c r="U105" s="22">
        <v>13.356534849999999</v>
      </c>
      <c r="V105" s="22">
        <v>10.768352</v>
      </c>
      <c r="W105" s="22">
        <v>9.63484126</v>
      </c>
      <c r="X105" s="22">
        <v>8.5013305300000006</v>
      </c>
      <c r="Y105" s="22">
        <v>7.3205901799999999</v>
      </c>
      <c r="Z105" s="22">
        <v>6.1398498300000002</v>
      </c>
      <c r="AA105" s="22">
        <v>5.3841760000000001</v>
      </c>
      <c r="AB105" s="22">
        <v>4.6285021799999999</v>
      </c>
      <c r="AC105" s="22">
        <v>4.91187986</v>
      </c>
      <c r="AD105" s="22">
        <v>5.1952575400000001</v>
      </c>
      <c r="AE105" s="22">
        <v>5.6675536900000001</v>
      </c>
      <c r="AF105" s="22">
        <v>6.1398498300000002</v>
      </c>
      <c r="AG105" s="22">
        <v>6.5649163499999998</v>
      </c>
      <c r="AH105" s="22">
        <v>6.9899828800000003</v>
      </c>
      <c r="AI105" s="22">
        <v>6.7066051900000003</v>
      </c>
      <c r="AJ105" s="22">
        <v>6.4232275100000003</v>
      </c>
      <c r="AK105" s="22">
        <v>5.9509313700000002</v>
      </c>
      <c r="AL105" s="22">
        <v>5.4786352300000001</v>
      </c>
      <c r="AM105" s="22">
        <v>4.8646502500000004</v>
      </c>
      <c r="AN105" s="22">
        <v>4.2506652599999999</v>
      </c>
      <c r="AO105" s="22">
        <v>4.0145171900000003</v>
      </c>
      <c r="AP105" s="22">
        <v>3.7783691199999998</v>
      </c>
      <c r="AQ105" s="22">
        <v>4.4868133300000004</v>
      </c>
      <c r="AR105" s="22">
        <v>5.1952575400000001</v>
      </c>
      <c r="AS105" s="22">
        <v>6.6121459700000003</v>
      </c>
      <c r="AT105" s="22">
        <v>8.0290343899999996</v>
      </c>
      <c r="AU105" s="22">
        <v>9.6820708799999995</v>
      </c>
      <c r="AV105" s="22">
        <v>11.335107369999999</v>
      </c>
      <c r="AW105" s="22">
        <v>12.75199579</v>
      </c>
      <c r="AX105" s="22">
        <v>14.16888421</v>
      </c>
      <c r="AY105" s="3"/>
    </row>
    <row r="106" spans="1:51" ht="14.5" thickBot="1" x14ac:dyDescent="0.35">
      <c r="A106" s="47"/>
      <c r="B106" s="14" t="s">
        <v>140</v>
      </c>
      <c r="C106" s="25">
        <v>11.240514109999999</v>
      </c>
      <c r="D106" s="26">
        <v>11.8451872</v>
      </c>
      <c r="E106" s="26">
        <v>13.09204901</v>
      </c>
      <c r="F106" s="26">
        <v>14.338910820000001</v>
      </c>
      <c r="G106" s="26">
        <v>15.211714089999999</v>
      </c>
      <c r="H106" s="26">
        <v>16.08451736</v>
      </c>
      <c r="I106" s="26">
        <v>16.308952479999999</v>
      </c>
      <c r="J106" s="26">
        <v>16.533387609999998</v>
      </c>
      <c r="K106" s="26">
        <v>15.223298679999999</v>
      </c>
      <c r="L106" s="26">
        <v>13.91320975</v>
      </c>
      <c r="M106" s="26">
        <v>9.7392468300000008</v>
      </c>
      <c r="N106" s="26">
        <v>5.5652838999999998</v>
      </c>
      <c r="O106" s="26">
        <v>3.8562866100000002</v>
      </c>
      <c r="P106" s="26">
        <v>2.14728933</v>
      </c>
      <c r="Q106" s="26">
        <v>5.3012229</v>
      </c>
      <c r="R106" s="26">
        <v>8.4551564599999995</v>
      </c>
      <c r="S106" s="26">
        <v>10.46300226</v>
      </c>
      <c r="T106" s="26">
        <v>12.470848050000001</v>
      </c>
      <c r="U106" s="26">
        <v>15.4399824</v>
      </c>
      <c r="V106" s="26">
        <v>18.409116749999999</v>
      </c>
      <c r="W106" s="26">
        <v>21.682486950000001</v>
      </c>
      <c r="X106" s="26">
        <v>24.955857160000001</v>
      </c>
      <c r="Y106" s="26">
        <v>26.74178766</v>
      </c>
      <c r="Z106" s="26">
        <v>28.52771817</v>
      </c>
      <c r="AA106" s="26">
        <v>27.936481610000001</v>
      </c>
      <c r="AB106" s="26">
        <v>27.34524506</v>
      </c>
      <c r="AC106" s="26">
        <v>25.09449437</v>
      </c>
      <c r="AD106" s="26">
        <v>22.843743679999999</v>
      </c>
      <c r="AE106" s="26">
        <v>20.41162065</v>
      </c>
      <c r="AF106" s="26">
        <v>17.97949762</v>
      </c>
      <c r="AG106" s="26">
        <v>15.79300082</v>
      </c>
      <c r="AH106" s="26">
        <v>13.606504019999999</v>
      </c>
      <c r="AI106" s="26">
        <v>10.535184989999999</v>
      </c>
      <c r="AJ106" s="26">
        <v>7.4638659699999996</v>
      </c>
      <c r="AK106" s="26">
        <v>5.3589254100000003</v>
      </c>
      <c r="AL106" s="26">
        <v>3.2539848500000002</v>
      </c>
      <c r="AM106" s="26">
        <v>3.0121550500000001</v>
      </c>
      <c r="AN106" s="26">
        <v>2.7703252599999999</v>
      </c>
      <c r="AO106" s="26">
        <v>2.7527037399999998</v>
      </c>
      <c r="AP106" s="26">
        <v>2.7350822099999998</v>
      </c>
      <c r="AQ106" s="26">
        <v>4.0233180600000003</v>
      </c>
      <c r="AR106" s="26">
        <v>5.3115539099999998</v>
      </c>
      <c r="AS106" s="26">
        <v>6.6569043299999997</v>
      </c>
      <c r="AT106" s="26">
        <v>8.0022547500000005</v>
      </c>
      <c r="AU106" s="26">
        <v>9.28620701</v>
      </c>
      <c r="AV106" s="26">
        <v>10.570159260000001</v>
      </c>
      <c r="AW106" s="26">
        <v>10.603000140000001</v>
      </c>
      <c r="AX106" s="26">
        <v>10.635841020000001</v>
      </c>
      <c r="AY106" s="3"/>
    </row>
    <row r="107" spans="1:51" ht="14.5" thickBot="1" x14ac:dyDescent="0.35">
      <c r="A107" s="47"/>
      <c r="B107" s="14" t="s">
        <v>141</v>
      </c>
      <c r="C107" s="27">
        <v>4.7468452900000004</v>
      </c>
      <c r="D107" s="28">
        <v>4.6357009600000003</v>
      </c>
      <c r="E107" s="28">
        <v>4.5487884000000003</v>
      </c>
      <c r="F107" s="28">
        <v>4.4618758400000003</v>
      </c>
      <c r="G107" s="28">
        <v>4.4335789500000002</v>
      </c>
      <c r="H107" s="28">
        <v>4.4052820500000003</v>
      </c>
      <c r="I107" s="28">
        <v>4.4482821299999999</v>
      </c>
      <c r="J107" s="28">
        <v>4.4912822099999996</v>
      </c>
      <c r="K107" s="28">
        <v>4.6007536599999996</v>
      </c>
      <c r="L107" s="28">
        <v>4.7102251199999996</v>
      </c>
      <c r="M107" s="28">
        <v>5.2143018100000003</v>
      </c>
      <c r="N107" s="28">
        <v>5.71837851</v>
      </c>
      <c r="O107" s="28">
        <v>7.4222025699999996</v>
      </c>
      <c r="P107" s="28">
        <v>9.1260266300000001</v>
      </c>
      <c r="Q107" s="28">
        <v>10.98893992</v>
      </c>
      <c r="R107" s="28">
        <v>12.85185321</v>
      </c>
      <c r="S107" s="28">
        <v>15.111525350000001</v>
      </c>
      <c r="T107" s="28">
        <v>17.37119749</v>
      </c>
      <c r="U107" s="28">
        <v>18.888444499999999</v>
      </c>
      <c r="V107" s="28">
        <v>20.4056915</v>
      </c>
      <c r="W107" s="28">
        <v>20.845930670000001</v>
      </c>
      <c r="X107" s="28">
        <v>21.286169829999999</v>
      </c>
      <c r="Y107" s="28">
        <v>21.57873335</v>
      </c>
      <c r="Z107" s="28">
        <v>21.871296869999998</v>
      </c>
      <c r="AA107" s="28">
        <v>22.007168459999999</v>
      </c>
      <c r="AB107" s="28">
        <v>22.14304005</v>
      </c>
      <c r="AC107" s="28">
        <v>22.025086550000001</v>
      </c>
      <c r="AD107" s="28">
        <v>21.907133049999999</v>
      </c>
      <c r="AE107" s="28">
        <v>21.672117910000001</v>
      </c>
      <c r="AF107" s="28">
        <v>21.437102769999999</v>
      </c>
      <c r="AG107" s="28">
        <v>21.1337239</v>
      </c>
      <c r="AH107" s="28">
        <v>20.83034503</v>
      </c>
      <c r="AI107" s="28">
        <v>20.28920755</v>
      </c>
      <c r="AJ107" s="28">
        <v>19.748070070000001</v>
      </c>
      <c r="AK107" s="28">
        <v>18.392588790000001</v>
      </c>
      <c r="AL107" s="28">
        <v>17.037107519999999</v>
      </c>
      <c r="AM107" s="28">
        <v>14.89116514</v>
      </c>
      <c r="AN107" s="28">
        <v>12.745222760000001</v>
      </c>
      <c r="AO107" s="28">
        <v>11.92512595</v>
      </c>
      <c r="AP107" s="28">
        <v>11.10502913</v>
      </c>
      <c r="AQ107" s="28">
        <v>10.495949980000001</v>
      </c>
      <c r="AR107" s="28">
        <v>9.8868708200000004</v>
      </c>
      <c r="AS107" s="28">
        <v>8.4706702499999995</v>
      </c>
      <c r="AT107" s="28">
        <v>7.0544696699999996</v>
      </c>
      <c r="AU107" s="28">
        <v>6.3658148700000003</v>
      </c>
      <c r="AV107" s="28">
        <v>5.6771600600000003</v>
      </c>
      <c r="AW107" s="28">
        <v>5.26757484</v>
      </c>
      <c r="AX107" s="28">
        <v>4.8579896199999997</v>
      </c>
      <c r="AY107" s="3"/>
    </row>
    <row r="108" spans="1:51" ht="14.5" thickBot="1" x14ac:dyDescent="0.35">
      <c r="A108" s="47"/>
      <c r="B108" s="14" t="s">
        <v>142</v>
      </c>
      <c r="C108" s="25">
        <v>3.2526954899999998</v>
      </c>
      <c r="D108" s="26">
        <v>3.6353655499999999</v>
      </c>
      <c r="E108" s="26">
        <v>4.0180356100000001</v>
      </c>
      <c r="F108" s="26">
        <v>4.4007056599999999</v>
      </c>
      <c r="G108" s="26">
        <v>4.6685746999999997</v>
      </c>
      <c r="H108" s="26">
        <v>4.9364437399999996</v>
      </c>
      <c r="I108" s="26">
        <v>5.0053243500000004</v>
      </c>
      <c r="J108" s="26">
        <v>5.0742049700000003</v>
      </c>
      <c r="K108" s="26">
        <v>5.0397646600000003</v>
      </c>
      <c r="L108" s="26">
        <v>5.0053243500000004</v>
      </c>
      <c r="M108" s="26">
        <v>4.9823641500000004</v>
      </c>
      <c r="N108" s="26">
        <v>4.9594039499999996</v>
      </c>
      <c r="O108" s="26">
        <v>4.9364437399999996</v>
      </c>
      <c r="P108" s="26">
        <v>4.9134835399999996</v>
      </c>
      <c r="Q108" s="26">
        <v>4.50785328</v>
      </c>
      <c r="R108" s="26">
        <v>4.1022230200000003</v>
      </c>
      <c r="S108" s="26">
        <v>3.6659791500000001</v>
      </c>
      <c r="T108" s="26">
        <v>3.2297352899999998</v>
      </c>
      <c r="U108" s="26">
        <v>2.70547731</v>
      </c>
      <c r="V108" s="26">
        <v>2.1812193299999998</v>
      </c>
      <c r="W108" s="26">
        <v>1.9516172899999999</v>
      </c>
      <c r="X108" s="26">
        <v>1.72201526</v>
      </c>
      <c r="Y108" s="26">
        <v>1.4828464699999999</v>
      </c>
      <c r="Z108" s="26">
        <v>1.2436776899999999</v>
      </c>
      <c r="AA108" s="26">
        <v>1.0906096599999999</v>
      </c>
      <c r="AB108" s="26">
        <v>0.93754163999999995</v>
      </c>
      <c r="AC108" s="26">
        <v>0.99494214999999997</v>
      </c>
      <c r="AD108" s="26">
        <v>1.0523426600000001</v>
      </c>
      <c r="AE108" s="26">
        <v>1.1480101700000001</v>
      </c>
      <c r="AF108" s="26">
        <v>1.2436776899999999</v>
      </c>
      <c r="AG108" s="26">
        <v>1.3297784500000001</v>
      </c>
      <c r="AH108" s="26">
        <v>1.4158792099999999</v>
      </c>
      <c r="AI108" s="26">
        <v>1.3584787</v>
      </c>
      <c r="AJ108" s="26">
        <v>1.3010782000000001</v>
      </c>
      <c r="AK108" s="26">
        <v>1.20541068</v>
      </c>
      <c r="AL108" s="26">
        <v>1.10974317</v>
      </c>
      <c r="AM108" s="26">
        <v>0.98537540000000001</v>
      </c>
      <c r="AN108" s="26">
        <v>0.86100763000000002</v>
      </c>
      <c r="AO108" s="26">
        <v>0.81317386999999997</v>
      </c>
      <c r="AP108" s="26">
        <v>0.76534011999999996</v>
      </c>
      <c r="AQ108" s="26">
        <v>0.90884138999999997</v>
      </c>
      <c r="AR108" s="26">
        <v>1.0523426600000001</v>
      </c>
      <c r="AS108" s="26">
        <v>1.3393451999999999</v>
      </c>
      <c r="AT108" s="26">
        <v>1.6263477500000001</v>
      </c>
      <c r="AU108" s="26">
        <v>1.96118405</v>
      </c>
      <c r="AV108" s="26">
        <v>2.29602035</v>
      </c>
      <c r="AW108" s="26">
        <v>2.5830228900000001</v>
      </c>
      <c r="AX108" s="26">
        <v>2.8700254300000001</v>
      </c>
      <c r="AY108" s="3"/>
    </row>
    <row r="109" spans="1:51" ht="14.5" thickBot="1" x14ac:dyDescent="0.35">
      <c r="A109" s="47"/>
      <c r="B109" s="14" t="s">
        <v>143</v>
      </c>
      <c r="C109" s="27">
        <v>2.2768596900000002</v>
      </c>
      <c r="D109" s="28">
        <v>2.3993412599999999</v>
      </c>
      <c r="E109" s="28">
        <v>2.6519035</v>
      </c>
      <c r="F109" s="28">
        <v>2.90446574</v>
      </c>
      <c r="G109" s="28">
        <v>3.0812593000000001</v>
      </c>
      <c r="H109" s="28">
        <v>3.2580528700000002</v>
      </c>
      <c r="I109" s="28">
        <v>3.3035140699999999</v>
      </c>
      <c r="J109" s="28">
        <v>3.3489752799999999</v>
      </c>
      <c r="K109" s="28">
        <v>3.08360586</v>
      </c>
      <c r="L109" s="28">
        <v>2.8182364400000002</v>
      </c>
      <c r="M109" s="28">
        <v>1.9727655100000001</v>
      </c>
      <c r="N109" s="28">
        <v>1.12729458</v>
      </c>
      <c r="O109" s="28">
        <v>0.78112294999999998</v>
      </c>
      <c r="P109" s="28">
        <v>0.43495133000000002</v>
      </c>
      <c r="Q109" s="28">
        <v>1.0738068199999999</v>
      </c>
      <c r="R109" s="28">
        <v>1.71266232</v>
      </c>
      <c r="S109" s="28">
        <v>2.1193681999999998</v>
      </c>
      <c r="T109" s="28">
        <v>2.5260740699999999</v>
      </c>
      <c r="U109" s="28">
        <v>3.1274969499999998</v>
      </c>
      <c r="V109" s="28">
        <v>3.7289198300000002</v>
      </c>
      <c r="W109" s="28">
        <v>4.3919682099999999</v>
      </c>
      <c r="X109" s="28">
        <v>5.0550165900000001</v>
      </c>
      <c r="Y109" s="28">
        <v>5.4167716800000001</v>
      </c>
      <c r="Z109" s="28">
        <v>5.77852677</v>
      </c>
      <c r="AA109" s="28">
        <v>5.6587668799999999</v>
      </c>
      <c r="AB109" s="28">
        <v>5.5390069999999998</v>
      </c>
      <c r="AC109" s="28">
        <v>5.0830987099999998</v>
      </c>
      <c r="AD109" s="28">
        <v>4.6271904199999998</v>
      </c>
      <c r="AE109" s="28">
        <v>4.1345436600000003</v>
      </c>
      <c r="AF109" s="28">
        <v>3.6418968999999999</v>
      </c>
      <c r="AG109" s="28">
        <v>3.19900377</v>
      </c>
      <c r="AH109" s="28">
        <v>2.7561106400000002</v>
      </c>
      <c r="AI109" s="28">
        <v>2.1339894099999999</v>
      </c>
      <c r="AJ109" s="28">
        <v>1.51186818</v>
      </c>
      <c r="AK109" s="28">
        <v>1.08549495</v>
      </c>
      <c r="AL109" s="28">
        <v>0.65912172000000002</v>
      </c>
      <c r="AM109" s="28">
        <v>0.61013708</v>
      </c>
      <c r="AN109" s="28">
        <v>0.56115243999999997</v>
      </c>
      <c r="AO109" s="28">
        <v>0.55758304999999997</v>
      </c>
      <c r="AP109" s="28">
        <v>0.55401367000000001</v>
      </c>
      <c r="AQ109" s="28">
        <v>0.81495656000000005</v>
      </c>
      <c r="AR109" s="28">
        <v>1.07589946</v>
      </c>
      <c r="AS109" s="28">
        <v>1.3484113799999999</v>
      </c>
      <c r="AT109" s="28">
        <v>1.62092331</v>
      </c>
      <c r="AU109" s="28">
        <v>1.8809985199999999</v>
      </c>
      <c r="AV109" s="28">
        <v>2.1410737399999999</v>
      </c>
      <c r="AW109" s="28">
        <v>2.14772593</v>
      </c>
      <c r="AX109" s="28">
        <v>2.15437813</v>
      </c>
      <c r="AY109" s="3"/>
    </row>
    <row r="110" spans="1:51" ht="14.5" thickBot="1" x14ac:dyDescent="0.35">
      <c r="A110" s="47"/>
      <c r="B110" s="14" t="s">
        <v>144</v>
      </c>
      <c r="C110" s="25">
        <v>0.96151302000000005</v>
      </c>
      <c r="D110" s="26">
        <v>0.93899980999999999</v>
      </c>
      <c r="E110" s="26">
        <v>0.92139495000000005</v>
      </c>
      <c r="F110" s="26">
        <v>0.90379008999999999</v>
      </c>
      <c r="G110" s="26">
        <v>0.89805831999999997</v>
      </c>
      <c r="H110" s="26">
        <v>0.89232655000000005</v>
      </c>
      <c r="I110" s="26">
        <v>0.90103657000000004</v>
      </c>
      <c r="J110" s="26">
        <v>0.90974659999999996</v>
      </c>
      <c r="K110" s="26">
        <v>0.93192094999999997</v>
      </c>
      <c r="L110" s="26">
        <v>0.95409529999999998</v>
      </c>
      <c r="M110" s="26">
        <v>1.05620023</v>
      </c>
      <c r="N110" s="26">
        <v>1.15830517</v>
      </c>
      <c r="O110" s="26">
        <v>1.50342891</v>
      </c>
      <c r="P110" s="26">
        <v>1.84855265</v>
      </c>
      <c r="Q110" s="26">
        <v>2.2259012500000002</v>
      </c>
      <c r="R110" s="26">
        <v>2.6032498400000001</v>
      </c>
      <c r="S110" s="26">
        <v>3.0609652399999998</v>
      </c>
      <c r="T110" s="26">
        <v>3.5186806399999999</v>
      </c>
      <c r="U110" s="26">
        <v>3.8260116499999999</v>
      </c>
      <c r="V110" s="26">
        <v>4.1333426600000003</v>
      </c>
      <c r="W110" s="26">
        <v>4.2225167700000004</v>
      </c>
      <c r="X110" s="26">
        <v>4.3116908799999996</v>
      </c>
      <c r="Y110" s="26">
        <v>4.3709520499999996</v>
      </c>
      <c r="Z110" s="26">
        <v>4.4302132299999997</v>
      </c>
      <c r="AA110" s="26">
        <v>4.4577351500000004</v>
      </c>
      <c r="AB110" s="26">
        <v>4.4852570700000003</v>
      </c>
      <c r="AC110" s="26">
        <v>4.4613646100000004</v>
      </c>
      <c r="AD110" s="26">
        <v>4.4374721399999997</v>
      </c>
      <c r="AE110" s="26">
        <v>4.3898678699999998</v>
      </c>
      <c r="AF110" s="26">
        <v>4.3422635999999999</v>
      </c>
      <c r="AG110" s="26">
        <v>4.2808116800000002</v>
      </c>
      <c r="AH110" s="26">
        <v>4.2193597699999996</v>
      </c>
      <c r="AI110" s="26">
        <v>4.1097478699999996</v>
      </c>
      <c r="AJ110" s="26">
        <v>4.0001359699999997</v>
      </c>
      <c r="AK110" s="26">
        <v>3.72557195</v>
      </c>
      <c r="AL110" s="26">
        <v>3.4510079400000002</v>
      </c>
      <c r="AM110" s="26">
        <v>3.0163294500000002</v>
      </c>
      <c r="AN110" s="26">
        <v>2.5816509600000002</v>
      </c>
      <c r="AO110" s="26">
        <v>2.4155335199999999</v>
      </c>
      <c r="AP110" s="26">
        <v>2.24941608</v>
      </c>
      <c r="AQ110" s="26">
        <v>2.1260420299999998</v>
      </c>
      <c r="AR110" s="26">
        <v>2.00266798</v>
      </c>
      <c r="AS110" s="26">
        <v>1.7158047599999999</v>
      </c>
      <c r="AT110" s="26">
        <v>1.42894155</v>
      </c>
      <c r="AU110" s="26">
        <v>1.28944879</v>
      </c>
      <c r="AV110" s="26">
        <v>1.14995603</v>
      </c>
      <c r="AW110" s="26">
        <v>1.0669911299999999</v>
      </c>
      <c r="AX110" s="26">
        <v>0.98402623</v>
      </c>
      <c r="AY110" s="3"/>
    </row>
    <row r="111" spans="1:51" ht="14.5" thickBot="1" x14ac:dyDescent="0.35">
      <c r="A111" s="47"/>
      <c r="B111" s="14" t="s">
        <v>145</v>
      </c>
      <c r="C111" s="27">
        <v>0.36603254000000002</v>
      </c>
      <c r="D111" s="28">
        <v>0.33814813999999999</v>
      </c>
      <c r="E111" s="28">
        <v>0.31255295</v>
      </c>
      <c r="F111" s="28">
        <v>0.28695776000000001</v>
      </c>
      <c r="G111" s="28">
        <v>0.26088762999999998</v>
      </c>
      <c r="H111" s="28">
        <v>0.23481750000000001</v>
      </c>
      <c r="I111" s="28">
        <v>0.20914925000000001</v>
      </c>
      <c r="J111" s="28">
        <v>0.18348099000000001</v>
      </c>
      <c r="K111" s="28">
        <v>0.16531826999999999</v>
      </c>
      <c r="L111" s="28">
        <v>0.14715554</v>
      </c>
      <c r="M111" s="28">
        <v>0.14159664999999999</v>
      </c>
      <c r="N111" s="28">
        <v>0.13603775000000001</v>
      </c>
      <c r="O111" s="28">
        <v>0.14848191999999999</v>
      </c>
      <c r="P111" s="28">
        <v>0.16092608</v>
      </c>
      <c r="Q111" s="28">
        <v>0.20190485</v>
      </c>
      <c r="R111" s="28">
        <v>0.24288361</v>
      </c>
      <c r="S111" s="28">
        <v>0.30233148999999998</v>
      </c>
      <c r="T111" s="28">
        <v>0.36177937999999998</v>
      </c>
      <c r="U111" s="28">
        <v>0.42131879</v>
      </c>
      <c r="V111" s="28">
        <v>0.48085821000000001</v>
      </c>
      <c r="W111" s="28">
        <v>0.52200780999999996</v>
      </c>
      <c r="X111" s="28">
        <v>0.56315740999999997</v>
      </c>
      <c r="Y111" s="28">
        <v>0.58154196000000002</v>
      </c>
      <c r="Z111" s="28">
        <v>0.59992652000000002</v>
      </c>
      <c r="AA111" s="28">
        <v>0.60504024000000001</v>
      </c>
      <c r="AB111" s="28">
        <v>0.61015397000000005</v>
      </c>
      <c r="AC111" s="28">
        <v>0.61244169999999998</v>
      </c>
      <c r="AD111" s="28">
        <v>0.61472943000000002</v>
      </c>
      <c r="AE111" s="28">
        <v>0.62869463999999997</v>
      </c>
      <c r="AF111" s="28">
        <v>0.64265985000000003</v>
      </c>
      <c r="AG111" s="28">
        <v>0.65103584999999997</v>
      </c>
      <c r="AH111" s="28">
        <v>0.65941183999999997</v>
      </c>
      <c r="AI111" s="28">
        <v>0.66082414</v>
      </c>
      <c r="AJ111" s="28">
        <v>0.66223644999999998</v>
      </c>
      <c r="AK111" s="28">
        <v>0.64390409000000004</v>
      </c>
      <c r="AL111" s="28">
        <v>0.62557172000000005</v>
      </c>
      <c r="AM111" s="28">
        <v>0.61559350999999995</v>
      </c>
      <c r="AN111" s="28">
        <v>0.60561529999999997</v>
      </c>
      <c r="AO111" s="28">
        <v>0.59420625000000005</v>
      </c>
      <c r="AP111" s="28">
        <v>0.58279718999999996</v>
      </c>
      <c r="AQ111" s="28">
        <v>0.57357099</v>
      </c>
      <c r="AR111" s="28">
        <v>0.56434477999999999</v>
      </c>
      <c r="AS111" s="28">
        <v>0.54178724</v>
      </c>
      <c r="AT111" s="28">
        <v>0.51922970000000002</v>
      </c>
      <c r="AU111" s="28">
        <v>0.48856827000000003</v>
      </c>
      <c r="AV111" s="28">
        <v>0.45790683999999998</v>
      </c>
      <c r="AW111" s="28">
        <v>0.42591188000000002</v>
      </c>
      <c r="AX111" s="28">
        <v>0.39391693</v>
      </c>
      <c r="AY111" s="3"/>
    </row>
    <row r="112" spans="1:51" ht="14.5" thickBot="1" x14ac:dyDescent="0.35">
      <c r="A112" s="47"/>
      <c r="B112" s="14" t="s">
        <v>146</v>
      </c>
      <c r="C112" s="25">
        <v>0.41880176000000002</v>
      </c>
      <c r="D112" s="26">
        <v>0.40332923999999998</v>
      </c>
      <c r="E112" s="26">
        <v>0.36960427000000001</v>
      </c>
      <c r="F112" s="26">
        <v>0.33587929999999999</v>
      </c>
      <c r="G112" s="26">
        <v>0.2957398</v>
      </c>
      <c r="H112" s="26">
        <v>0.2556003</v>
      </c>
      <c r="I112" s="26">
        <v>0.22002957000000001</v>
      </c>
      <c r="J112" s="26">
        <v>0.18445884000000001</v>
      </c>
      <c r="K112" s="26">
        <v>0.15526423</v>
      </c>
      <c r="L112" s="26">
        <v>0.12606962999999999</v>
      </c>
      <c r="M112" s="26">
        <v>0.10349290999999999</v>
      </c>
      <c r="N112" s="26">
        <v>8.0916199999999994E-2</v>
      </c>
      <c r="O112" s="26">
        <v>8.4296309999999999E-2</v>
      </c>
      <c r="P112" s="26">
        <v>8.7676420000000005E-2</v>
      </c>
      <c r="Q112" s="26">
        <v>0.21645534999999999</v>
      </c>
      <c r="R112" s="26">
        <v>0.34523428</v>
      </c>
      <c r="S112" s="26">
        <v>0.42721704999999999</v>
      </c>
      <c r="T112" s="26">
        <v>0.50919983000000002</v>
      </c>
      <c r="U112" s="26">
        <v>0.63043318000000004</v>
      </c>
      <c r="V112" s="26">
        <v>0.75166653000000005</v>
      </c>
      <c r="W112" s="26">
        <v>0.88532219999999995</v>
      </c>
      <c r="X112" s="26">
        <v>1.0189778700000001</v>
      </c>
      <c r="Y112" s="26">
        <v>1.09189957</v>
      </c>
      <c r="Z112" s="26">
        <v>1.16482128</v>
      </c>
      <c r="AA112" s="26">
        <v>1.1406803700000001</v>
      </c>
      <c r="AB112" s="26">
        <v>1.11653947</v>
      </c>
      <c r="AC112" s="26">
        <v>1.0246385899999999</v>
      </c>
      <c r="AD112" s="26">
        <v>0.93273771999999999</v>
      </c>
      <c r="AE112" s="26">
        <v>0.83343118999999999</v>
      </c>
      <c r="AF112" s="26">
        <v>0.73412465999999998</v>
      </c>
      <c r="AG112" s="26">
        <v>0.64484735000000004</v>
      </c>
      <c r="AH112" s="26">
        <v>0.55557003999999999</v>
      </c>
      <c r="AI112" s="26">
        <v>0.43016436000000002</v>
      </c>
      <c r="AJ112" s="26">
        <v>0.30475869</v>
      </c>
      <c r="AK112" s="26">
        <v>0.21881141000000001</v>
      </c>
      <c r="AL112" s="26">
        <v>0.13286413999999999</v>
      </c>
      <c r="AM112" s="26">
        <v>0.12298994000000001</v>
      </c>
      <c r="AN112" s="26">
        <v>0.11311574000000001</v>
      </c>
      <c r="AO112" s="26">
        <v>0.11239623</v>
      </c>
      <c r="AP112" s="26">
        <v>0.11167671999999999</v>
      </c>
      <c r="AQ112" s="26">
        <v>0.16427695</v>
      </c>
      <c r="AR112" s="26">
        <v>0.21687718</v>
      </c>
      <c r="AS112" s="26">
        <v>0.27180947</v>
      </c>
      <c r="AT112" s="26">
        <v>0.32674175</v>
      </c>
      <c r="AU112" s="26">
        <v>0.37916707999999999</v>
      </c>
      <c r="AV112" s="26">
        <v>0.43159239999999999</v>
      </c>
      <c r="AW112" s="26">
        <v>0.43293334</v>
      </c>
      <c r="AX112" s="26">
        <v>0.43427427000000002</v>
      </c>
      <c r="AY112" s="3"/>
    </row>
    <row r="113" spans="1:51" ht="14.5" thickBot="1" x14ac:dyDescent="0.35">
      <c r="A113" s="47"/>
      <c r="B113" s="14" t="s">
        <v>147</v>
      </c>
      <c r="C113" s="27">
        <v>0.16571955999999999</v>
      </c>
      <c r="D113" s="28">
        <v>0.16183934999999999</v>
      </c>
      <c r="E113" s="28">
        <v>0.1588051</v>
      </c>
      <c r="F113" s="28">
        <v>0.15577084999999999</v>
      </c>
      <c r="G113" s="28">
        <v>0.15478296</v>
      </c>
      <c r="H113" s="28">
        <v>0.15379507000000001</v>
      </c>
      <c r="I113" s="28">
        <v>0.15529626999999999</v>
      </c>
      <c r="J113" s="28">
        <v>0.15679746999999999</v>
      </c>
      <c r="K113" s="28">
        <v>0.16061928</v>
      </c>
      <c r="L113" s="28">
        <v>0.16444110000000001</v>
      </c>
      <c r="M113" s="28">
        <v>0.18203917999999999</v>
      </c>
      <c r="N113" s="28">
        <v>0.19963726000000001</v>
      </c>
      <c r="O113" s="28">
        <v>0.25912034</v>
      </c>
      <c r="P113" s="28">
        <v>0.31860342000000003</v>
      </c>
      <c r="Q113" s="28">
        <v>0.38364055000000002</v>
      </c>
      <c r="R113" s="28">
        <v>0.44867768000000002</v>
      </c>
      <c r="S113" s="28">
        <v>0.52756625999999995</v>
      </c>
      <c r="T113" s="28">
        <v>0.60645484000000005</v>
      </c>
      <c r="U113" s="28">
        <v>0.65942422999999994</v>
      </c>
      <c r="V113" s="28">
        <v>0.71239361999999995</v>
      </c>
      <c r="W113" s="28">
        <v>0.72776304000000003</v>
      </c>
      <c r="X113" s="28">
        <v>0.74313245000000006</v>
      </c>
      <c r="Y113" s="28">
        <v>0.75334628999999997</v>
      </c>
      <c r="Z113" s="28">
        <v>0.76356013</v>
      </c>
      <c r="AA113" s="28">
        <v>0.76830361000000003</v>
      </c>
      <c r="AB113" s="28">
        <v>0.77304709000000005</v>
      </c>
      <c r="AC113" s="28">
        <v>0.76892916</v>
      </c>
      <c r="AD113" s="28">
        <v>0.76481122000000001</v>
      </c>
      <c r="AE113" s="28">
        <v>0.75660649000000002</v>
      </c>
      <c r="AF113" s="28">
        <v>0.74840174999999998</v>
      </c>
      <c r="AG113" s="28">
        <v>0.73781032999999996</v>
      </c>
      <c r="AH113" s="28">
        <v>0.72721891999999999</v>
      </c>
      <c r="AI113" s="28">
        <v>0.70832698999999999</v>
      </c>
      <c r="AJ113" s="28">
        <v>0.68943505999999999</v>
      </c>
      <c r="AK113" s="28">
        <v>0.64211315000000002</v>
      </c>
      <c r="AL113" s="28">
        <v>0.59479124999999999</v>
      </c>
      <c r="AM113" s="28">
        <v>0.51987315000000001</v>
      </c>
      <c r="AN113" s="28">
        <v>0.44495505000000002</v>
      </c>
      <c r="AO113" s="28">
        <v>0.41632422000000002</v>
      </c>
      <c r="AP113" s="28">
        <v>0.38769340000000002</v>
      </c>
      <c r="AQ113" s="28">
        <v>0.36642952000000001</v>
      </c>
      <c r="AR113" s="28">
        <v>0.34516564999999999</v>
      </c>
      <c r="AS113" s="28">
        <v>0.29572394000000002</v>
      </c>
      <c r="AT113" s="28">
        <v>0.24628222999999999</v>
      </c>
      <c r="AU113" s="28">
        <v>0.22224025</v>
      </c>
      <c r="AV113" s="28">
        <v>0.19819825999999999</v>
      </c>
      <c r="AW113" s="28">
        <v>0.18389902</v>
      </c>
      <c r="AX113" s="28">
        <v>0.16959978000000001</v>
      </c>
      <c r="AY113" s="3"/>
    </row>
    <row r="114" spans="1:51" ht="14.5" thickBot="1" x14ac:dyDescent="0.35">
      <c r="A114" s="47"/>
      <c r="B114" s="14" t="s">
        <v>148</v>
      </c>
      <c r="C114" s="25">
        <v>0.77483261999999997</v>
      </c>
      <c r="D114" s="26">
        <v>0.74620664999999997</v>
      </c>
      <c r="E114" s="26">
        <v>0.68381146999999998</v>
      </c>
      <c r="F114" s="26">
        <v>0.62141630000000003</v>
      </c>
      <c r="G114" s="26">
        <v>0.54715349000000002</v>
      </c>
      <c r="H114" s="26">
        <v>0.47289068000000001</v>
      </c>
      <c r="I114" s="26">
        <v>0.40708063999999999</v>
      </c>
      <c r="J114" s="26">
        <v>0.34127059999999998</v>
      </c>
      <c r="K114" s="26">
        <v>0.28725714000000002</v>
      </c>
      <c r="L114" s="26">
        <v>0.23324366999999999</v>
      </c>
      <c r="M114" s="26">
        <v>0.19147409000000001</v>
      </c>
      <c r="N114" s="26">
        <v>0.14970451000000001</v>
      </c>
      <c r="O114" s="26">
        <v>0.15595812000000001</v>
      </c>
      <c r="P114" s="26">
        <v>0.16221172</v>
      </c>
      <c r="Q114" s="26">
        <v>0.18755988000000001</v>
      </c>
      <c r="R114" s="26">
        <v>0.21290803999999999</v>
      </c>
      <c r="S114" s="26">
        <v>0.26346730000000002</v>
      </c>
      <c r="T114" s="26">
        <v>0.31402657</v>
      </c>
      <c r="U114" s="26">
        <v>0.38879190000000002</v>
      </c>
      <c r="V114" s="26">
        <v>0.46355722999999999</v>
      </c>
      <c r="W114" s="26">
        <v>0.54598347999999997</v>
      </c>
      <c r="X114" s="26">
        <v>0.62840973</v>
      </c>
      <c r="Y114" s="26">
        <v>0.67338098000000002</v>
      </c>
      <c r="Z114" s="26">
        <v>0.71835223000000004</v>
      </c>
      <c r="AA114" s="26">
        <v>0.70346439000000005</v>
      </c>
      <c r="AB114" s="26">
        <v>0.68857654999999995</v>
      </c>
      <c r="AC114" s="26">
        <v>0.63190073000000002</v>
      </c>
      <c r="AD114" s="26">
        <v>0.57522490999999998</v>
      </c>
      <c r="AE114" s="26">
        <v>0.51398197999999995</v>
      </c>
      <c r="AF114" s="26">
        <v>0.45273904999999998</v>
      </c>
      <c r="AG114" s="26">
        <v>0.39768120000000001</v>
      </c>
      <c r="AH114" s="26">
        <v>0.34262334999999999</v>
      </c>
      <c r="AI114" s="26">
        <v>0.31227155000000001</v>
      </c>
      <c r="AJ114" s="26">
        <v>0.28191975000000002</v>
      </c>
      <c r="AK114" s="26">
        <v>0.26386704</v>
      </c>
      <c r="AL114" s="26">
        <v>0.24581432</v>
      </c>
      <c r="AM114" s="26">
        <v>0.22754588000000001</v>
      </c>
      <c r="AN114" s="26">
        <v>0.20927744000000001</v>
      </c>
      <c r="AO114" s="26">
        <v>0.20794626999999999</v>
      </c>
      <c r="AP114" s="26">
        <v>0.20661509</v>
      </c>
      <c r="AQ114" s="26">
        <v>0.30393172000000002</v>
      </c>
      <c r="AR114" s="26">
        <v>0.40124834999999998</v>
      </c>
      <c r="AS114" s="26">
        <v>0.50287954999999995</v>
      </c>
      <c r="AT114" s="26">
        <v>0.60451076000000004</v>
      </c>
      <c r="AU114" s="26">
        <v>0.70150378999999996</v>
      </c>
      <c r="AV114" s="26">
        <v>0.79849682</v>
      </c>
      <c r="AW114" s="26">
        <v>0.80097770999999995</v>
      </c>
      <c r="AX114" s="26">
        <v>0.80345858999999997</v>
      </c>
      <c r="AY114" s="3"/>
    </row>
    <row r="115" spans="1:51" ht="14.5" thickBot="1" x14ac:dyDescent="0.35">
      <c r="A115" s="47"/>
      <c r="B115" s="14" t="s">
        <v>149</v>
      </c>
      <c r="C115" s="27">
        <v>0.44890707000000002</v>
      </c>
      <c r="D115" s="28">
        <v>0.41754321</v>
      </c>
      <c r="E115" s="28">
        <v>0.39229907000000003</v>
      </c>
      <c r="F115" s="28">
        <v>0.36705494</v>
      </c>
      <c r="G115" s="28">
        <v>0.33242554000000002</v>
      </c>
      <c r="H115" s="28">
        <v>0.29779613999999999</v>
      </c>
      <c r="I115" s="28">
        <v>0.25934073000000002</v>
      </c>
      <c r="J115" s="28">
        <v>0.22088531</v>
      </c>
      <c r="K115" s="28">
        <v>0.18708683000000001</v>
      </c>
      <c r="L115" s="28">
        <v>0.15328834999999999</v>
      </c>
      <c r="M115" s="28">
        <v>0.13457052</v>
      </c>
      <c r="N115" s="28">
        <v>0.11585268</v>
      </c>
      <c r="O115" s="28">
        <v>0.11453829</v>
      </c>
      <c r="P115" s="28">
        <v>0.1132239</v>
      </c>
      <c r="Q115" s="28">
        <v>0.12882120999999999</v>
      </c>
      <c r="R115" s="28">
        <v>0.14441851999999999</v>
      </c>
      <c r="S115" s="28">
        <v>0.17803899000000001</v>
      </c>
      <c r="T115" s="28">
        <v>0.21165945999999999</v>
      </c>
      <c r="U115" s="28">
        <v>0.24633988000000001</v>
      </c>
      <c r="V115" s="28">
        <v>0.2810203</v>
      </c>
      <c r="W115" s="28">
        <v>0.31234043</v>
      </c>
      <c r="X115" s="28">
        <v>0.34366055000000001</v>
      </c>
      <c r="Y115" s="28">
        <v>0.35695807000000002</v>
      </c>
      <c r="Z115" s="28">
        <v>0.37025559000000002</v>
      </c>
      <c r="AA115" s="28">
        <v>0.37150842000000001</v>
      </c>
      <c r="AB115" s="28">
        <v>0.37276124999999999</v>
      </c>
      <c r="AC115" s="28">
        <v>0.36927680000000002</v>
      </c>
      <c r="AD115" s="28">
        <v>0.36579235999999998</v>
      </c>
      <c r="AE115" s="28">
        <v>0.35709459999999998</v>
      </c>
      <c r="AF115" s="28">
        <v>0.34839684999999998</v>
      </c>
      <c r="AG115" s="28">
        <v>0.34713614999999998</v>
      </c>
      <c r="AH115" s="28">
        <v>0.34587546000000002</v>
      </c>
      <c r="AI115" s="28">
        <v>0.34980067999999997</v>
      </c>
      <c r="AJ115" s="28">
        <v>0.35372589999999998</v>
      </c>
      <c r="AK115" s="28">
        <v>0.37739778000000002</v>
      </c>
      <c r="AL115" s="28">
        <v>0.40106966999999999</v>
      </c>
      <c r="AM115" s="28">
        <v>0.44032494</v>
      </c>
      <c r="AN115" s="28">
        <v>0.47958022</v>
      </c>
      <c r="AO115" s="28">
        <v>0.52852010999999999</v>
      </c>
      <c r="AP115" s="28">
        <v>0.57745999999999997</v>
      </c>
      <c r="AQ115" s="28">
        <v>0.60540161000000003</v>
      </c>
      <c r="AR115" s="28">
        <v>0.63334321999999998</v>
      </c>
      <c r="AS115" s="28">
        <v>0.63054905999999999</v>
      </c>
      <c r="AT115" s="28">
        <v>0.6277549</v>
      </c>
      <c r="AU115" s="28">
        <v>0.59049942</v>
      </c>
      <c r="AV115" s="28">
        <v>0.55324393000000005</v>
      </c>
      <c r="AW115" s="28">
        <v>0.51675744000000001</v>
      </c>
      <c r="AX115" s="28">
        <v>0.48027093999999998</v>
      </c>
      <c r="AY115" s="3"/>
    </row>
    <row r="116" spans="1:51" ht="14.5" thickBot="1" x14ac:dyDescent="0.35">
      <c r="A116" s="47"/>
      <c r="B116" s="14" t="s">
        <v>150</v>
      </c>
      <c r="C116" s="25">
        <v>0.33646051999999999</v>
      </c>
      <c r="D116" s="26">
        <v>0.32403008</v>
      </c>
      <c r="E116" s="26">
        <v>0.29693582000000002</v>
      </c>
      <c r="F116" s="26">
        <v>0.26984156999999998</v>
      </c>
      <c r="G116" s="26">
        <v>0.23759395999999999</v>
      </c>
      <c r="H116" s="26">
        <v>0.20534633999999999</v>
      </c>
      <c r="I116" s="26">
        <v>0.17676923</v>
      </c>
      <c r="J116" s="26">
        <v>0.14819212000000001</v>
      </c>
      <c r="K116" s="26">
        <v>0.1247375</v>
      </c>
      <c r="L116" s="26">
        <v>0.10128289</v>
      </c>
      <c r="M116" s="26">
        <v>8.314502E-2</v>
      </c>
      <c r="N116" s="26">
        <v>6.500715E-2</v>
      </c>
      <c r="O116" s="26">
        <v>6.7722690000000002E-2</v>
      </c>
      <c r="P116" s="26">
        <v>7.0438230000000004E-2</v>
      </c>
      <c r="Q116" s="26">
        <v>0.17389774</v>
      </c>
      <c r="R116" s="26">
        <v>0.27735725</v>
      </c>
      <c r="S116" s="26">
        <v>0.34322127000000002</v>
      </c>
      <c r="T116" s="26">
        <v>0.40908528999999999</v>
      </c>
      <c r="U116" s="26">
        <v>0.50648276999999997</v>
      </c>
      <c r="V116" s="26">
        <v>0.60388025000000001</v>
      </c>
      <c r="W116" s="26">
        <v>0.71125768</v>
      </c>
      <c r="X116" s="26">
        <v>0.81863511</v>
      </c>
      <c r="Y116" s="26">
        <v>0.87721956999999995</v>
      </c>
      <c r="Z116" s="26">
        <v>0.93580403000000001</v>
      </c>
      <c r="AA116" s="26">
        <v>0.91640949999999999</v>
      </c>
      <c r="AB116" s="26">
        <v>0.89701498000000002</v>
      </c>
      <c r="AC116" s="26">
        <v>0.82318287000000001</v>
      </c>
      <c r="AD116" s="26">
        <v>0.74935076</v>
      </c>
      <c r="AE116" s="26">
        <v>0.66956903999999995</v>
      </c>
      <c r="AF116" s="26">
        <v>0.58978732</v>
      </c>
      <c r="AG116" s="26">
        <v>0.51806295000000002</v>
      </c>
      <c r="AH116" s="26">
        <v>0.44633857999999998</v>
      </c>
      <c r="AI116" s="26">
        <v>0.34558909999999998</v>
      </c>
      <c r="AJ116" s="26">
        <v>0.24483963</v>
      </c>
      <c r="AK116" s="26">
        <v>0.17579058</v>
      </c>
      <c r="AL116" s="26">
        <v>0.10674152000000001</v>
      </c>
      <c r="AM116" s="26">
        <v>9.8808699999999999E-2</v>
      </c>
      <c r="AN116" s="26">
        <v>9.0875880000000006E-2</v>
      </c>
      <c r="AO116" s="26">
        <v>9.0297840000000004E-2</v>
      </c>
      <c r="AP116" s="26">
        <v>8.9719789999999994E-2</v>
      </c>
      <c r="AQ116" s="26">
        <v>0.13197821000000001</v>
      </c>
      <c r="AR116" s="26">
        <v>0.17423663</v>
      </c>
      <c r="AS116" s="26">
        <v>0.2183686</v>
      </c>
      <c r="AT116" s="26">
        <v>0.26250056999999999</v>
      </c>
      <c r="AU116" s="26">
        <v>0.30461846999999997</v>
      </c>
      <c r="AV116" s="26">
        <v>0.34673638000000001</v>
      </c>
      <c r="AW116" s="26">
        <v>0.34781367000000002</v>
      </c>
      <c r="AX116" s="26">
        <v>0.34889096000000003</v>
      </c>
      <c r="AY116" s="3"/>
    </row>
    <row r="117" spans="1:51" ht="14.5" thickBot="1" x14ac:dyDescent="0.35">
      <c r="A117" s="47"/>
      <c r="B117" s="14" t="s">
        <v>151</v>
      </c>
      <c r="C117" s="27">
        <v>0.13313718999999999</v>
      </c>
      <c r="D117" s="28">
        <v>0.13001987000000001</v>
      </c>
      <c r="E117" s="28">
        <v>0.12758219000000001</v>
      </c>
      <c r="F117" s="28">
        <v>0.12514450999999999</v>
      </c>
      <c r="G117" s="28">
        <v>0.12435085</v>
      </c>
      <c r="H117" s="28">
        <v>0.12355719</v>
      </c>
      <c r="I117" s="28">
        <v>0.12476324</v>
      </c>
      <c r="J117" s="28">
        <v>0.12596929000000001</v>
      </c>
      <c r="K117" s="28">
        <v>0.12903969000000001</v>
      </c>
      <c r="L117" s="28">
        <v>0.13211009000000001</v>
      </c>
      <c r="M117" s="28">
        <v>0.14624819</v>
      </c>
      <c r="N117" s="28">
        <v>0.16038627999999999</v>
      </c>
      <c r="O117" s="28">
        <v>0.20817430000000001</v>
      </c>
      <c r="P117" s="28">
        <v>0.25596233000000002</v>
      </c>
      <c r="Q117" s="28">
        <v>0.30821240999999999</v>
      </c>
      <c r="R117" s="28">
        <v>0.36046249000000002</v>
      </c>
      <c r="S117" s="28">
        <v>0.42384066999999997</v>
      </c>
      <c r="T117" s="28">
        <v>0.48721883999999999</v>
      </c>
      <c r="U117" s="28">
        <v>0.52977384999999999</v>
      </c>
      <c r="V117" s="28">
        <v>0.57232885</v>
      </c>
      <c r="W117" s="28">
        <v>0.58467645999999995</v>
      </c>
      <c r="X117" s="28">
        <v>0.59702407000000002</v>
      </c>
      <c r="Y117" s="28">
        <v>0.60522975000000001</v>
      </c>
      <c r="Z117" s="28">
        <v>0.61343543</v>
      </c>
      <c r="AA117" s="28">
        <v>0.61724628999999998</v>
      </c>
      <c r="AB117" s="28">
        <v>0.62105714999999995</v>
      </c>
      <c r="AC117" s="28">
        <v>0.61774885000000002</v>
      </c>
      <c r="AD117" s="28">
        <v>0.61444054999999997</v>
      </c>
      <c r="AE117" s="28">
        <v>0.60784895999999999</v>
      </c>
      <c r="AF117" s="28">
        <v>0.60125737000000001</v>
      </c>
      <c r="AG117" s="28">
        <v>0.59274833999999998</v>
      </c>
      <c r="AH117" s="28">
        <v>0.58423932000000001</v>
      </c>
      <c r="AI117" s="28">
        <v>0.56906175999999997</v>
      </c>
      <c r="AJ117" s="28">
        <v>0.55388420000000005</v>
      </c>
      <c r="AK117" s="28">
        <v>0.51586633000000004</v>
      </c>
      <c r="AL117" s="28">
        <v>0.47784844999999998</v>
      </c>
      <c r="AM117" s="28">
        <v>0.41766010999999997</v>
      </c>
      <c r="AN117" s="28">
        <v>0.35747177000000002</v>
      </c>
      <c r="AO117" s="28">
        <v>0.33447009999999999</v>
      </c>
      <c r="AP117" s="28">
        <v>0.31146842000000002</v>
      </c>
      <c r="AQ117" s="28">
        <v>0.29438526999999998</v>
      </c>
      <c r="AR117" s="28">
        <v>0.27730210999999999</v>
      </c>
      <c r="AS117" s="28">
        <v>0.23758120999999999</v>
      </c>
      <c r="AT117" s="28">
        <v>0.19786031000000001</v>
      </c>
      <c r="AU117" s="28">
        <v>0.17854526000000001</v>
      </c>
      <c r="AV117" s="28">
        <v>0.15923021000000001</v>
      </c>
      <c r="AW117" s="28">
        <v>0.14774235999999999</v>
      </c>
      <c r="AX117" s="28">
        <v>0.13625451999999999</v>
      </c>
      <c r="AY117" s="3"/>
    </row>
    <row r="118" spans="1:51" ht="14.5" thickBot="1" x14ac:dyDescent="0.35">
      <c r="A118" s="47"/>
      <c r="B118" s="14" t="s">
        <v>152</v>
      </c>
      <c r="C118" s="25">
        <v>0.62249162000000002</v>
      </c>
      <c r="D118" s="26">
        <v>0.59949383999999994</v>
      </c>
      <c r="E118" s="26">
        <v>0.54936627999999998</v>
      </c>
      <c r="F118" s="26">
        <v>0.49923870999999997</v>
      </c>
      <c r="G118" s="26">
        <v>0.43957682999999997</v>
      </c>
      <c r="H118" s="26">
        <v>0.37991493999999998</v>
      </c>
      <c r="I118" s="26">
        <v>0.32704390999999999</v>
      </c>
      <c r="J118" s="26">
        <v>0.27417288000000001</v>
      </c>
      <c r="K118" s="26">
        <v>0.23077908</v>
      </c>
      <c r="L118" s="26">
        <v>0.18738527999999999</v>
      </c>
      <c r="M118" s="26">
        <v>0.15382808000000001</v>
      </c>
      <c r="N118" s="26">
        <v>0.12027088</v>
      </c>
      <c r="O118" s="26">
        <v>0.12529496000000001</v>
      </c>
      <c r="P118" s="26">
        <v>0.13031903</v>
      </c>
      <c r="Q118" s="26">
        <v>0.15068345</v>
      </c>
      <c r="R118" s="26">
        <v>0.17104786999999999</v>
      </c>
      <c r="S118" s="26">
        <v>0.21166660000000001</v>
      </c>
      <c r="T118" s="26">
        <v>0.25228534000000002</v>
      </c>
      <c r="U118" s="26">
        <v>0.31235094000000002</v>
      </c>
      <c r="V118" s="26">
        <v>0.37241655000000001</v>
      </c>
      <c r="W118" s="26">
        <v>0.43863685000000002</v>
      </c>
      <c r="X118" s="26">
        <v>0.50485714999999998</v>
      </c>
      <c r="Y118" s="26">
        <v>0.54098654000000002</v>
      </c>
      <c r="Z118" s="26">
        <v>0.57711592</v>
      </c>
      <c r="AA118" s="26">
        <v>0.56515519999999997</v>
      </c>
      <c r="AB118" s="26">
        <v>0.55319448000000004</v>
      </c>
      <c r="AC118" s="26">
        <v>0.50766177999999995</v>
      </c>
      <c r="AD118" s="26">
        <v>0.46212908000000003</v>
      </c>
      <c r="AE118" s="26">
        <v>0.41292721999999998</v>
      </c>
      <c r="AF118" s="26">
        <v>0.36372535</v>
      </c>
      <c r="AG118" s="26">
        <v>0.31949251000000001</v>
      </c>
      <c r="AH118" s="26">
        <v>0.27525966000000002</v>
      </c>
      <c r="AI118" s="26">
        <v>0.25087536999999999</v>
      </c>
      <c r="AJ118" s="26">
        <v>0.22649108000000001</v>
      </c>
      <c r="AK118" s="26">
        <v>0.21198774000000001</v>
      </c>
      <c r="AL118" s="26">
        <v>0.1974844</v>
      </c>
      <c r="AM118" s="26">
        <v>0.18280774999999999</v>
      </c>
      <c r="AN118" s="26">
        <v>0.16813109000000001</v>
      </c>
      <c r="AO118" s="26">
        <v>0.16706164000000001</v>
      </c>
      <c r="AP118" s="26">
        <v>0.16599219000000001</v>
      </c>
      <c r="AQ118" s="26">
        <v>0.24417525000000001</v>
      </c>
      <c r="AR118" s="26">
        <v>0.32235830999999998</v>
      </c>
      <c r="AS118" s="26">
        <v>0.40400765</v>
      </c>
      <c r="AT118" s="26">
        <v>0.48565700000000001</v>
      </c>
      <c r="AU118" s="26">
        <v>0.56358008000000004</v>
      </c>
      <c r="AV118" s="26">
        <v>0.64150317000000001</v>
      </c>
      <c r="AW118" s="26">
        <v>0.64349628000000003</v>
      </c>
      <c r="AX118" s="26">
        <v>0.64548939999999999</v>
      </c>
      <c r="AY118" s="3"/>
    </row>
    <row r="119" spans="1:51" ht="14.5" thickBot="1" x14ac:dyDescent="0.35">
      <c r="A119" s="47"/>
      <c r="B119" s="14" t="s">
        <v>153</v>
      </c>
      <c r="C119" s="27">
        <v>0.33646051999999999</v>
      </c>
      <c r="D119" s="28">
        <v>0.32403008</v>
      </c>
      <c r="E119" s="28">
        <v>0.29693582000000002</v>
      </c>
      <c r="F119" s="28">
        <v>0.26984156999999998</v>
      </c>
      <c r="G119" s="28">
        <v>0.23759395999999999</v>
      </c>
      <c r="H119" s="28">
        <v>0.20534633999999999</v>
      </c>
      <c r="I119" s="28">
        <v>0.17676923</v>
      </c>
      <c r="J119" s="28">
        <v>0.14819212000000001</v>
      </c>
      <c r="K119" s="28">
        <v>0.1247375</v>
      </c>
      <c r="L119" s="28">
        <v>0.10128289</v>
      </c>
      <c r="M119" s="28">
        <v>8.314502E-2</v>
      </c>
      <c r="N119" s="28">
        <v>6.500715E-2</v>
      </c>
      <c r="O119" s="28">
        <v>6.7722690000000002E-2</v>
      </c>
      <c r="P119" s="28">
        <v>7.0438230000000004E-2</v>
      </c>
      <c r="Q119" s="28">
        <v>0.17389774</v>
      </c>
      <c r="R119" s="28">
        <v>0.27735725</v>
      </c>
      <c r="S119" s="28">
        <v>0.34322127000000002</v>
      </c>
      <c r="T119" s="28">
        <v>0.40908528999999999</v>
      </c>
      <c r="U119" s="28">
        <v>0.50648276999999997</v>
      </c>
      <c r="V119" s="28">
        <v>0.60388025000000001</v>
      </c>
      <c r="W119" s="28">
        <v>0.71125768</v>
      </c>
      <c r="X119" s="28">
        <v>0.81863511</v>
      </c>
      <c r="Y119" s="28">
        <v>0.87721956999999995</v>
      </c>
      <c r="Z119" s="28">
        <v>0.93580403000000001</v>
      </c>
      <c r="AA119" s="28">
        <v>0.91640949999999999</v>
      </c>
      <c r="AB119" s="28">
        <v>0.89701498000000002</v>
      </c>
      <c r="AC119" s="28">
        <v>0.82318287000000001</v>
      </c>
      <c r="AD119" s="28">
        <v>0.74935076</v>
      </c>
      <c r="AE119" s="28">
        <v>0.66956903999999995</v>
      </c>
      <c r="AF119" s="28">
        <v>0.58978732</v>
      </c>
      <c r="AG119" s="28">
        <v>0.51806295000000002</v>
      </c>
      <c r="AH119" s="28">
        <v>0.44633857999999998</v>
      </c>
      <c r="AI119" s="28">
        <v>0.34558909999999998</v>
      </c>
      <c r="AJ119" s="28">
        <v>0.24483963</v>
      </c>
      <c r="AK119" s="28">
        <v>0.17579058</v>
      </c>
      <c r="AL119" s="28">
        <v>0.10674152000000001</v>
      </c>
      <c r="AM119" s="28">
        <v>9.8808699999999999E-2</v>
      </c>
      <c r="AN119" s="28">
        <v>9.0875880000000006E-2</v>
      </c>
      <c r="AO119" s="28">
        <v>9.0297840000000004E-2</v>
      </c>
      <c r="AP119" s="28">
        <v>8.9719789999999994E-2</v>
      </c>
      <c r="AQ119" s="28">
        <v>0.13197821000000001</v>
      </c>
      <c r="AR119" s="28">
        <v>0.17423663</v>
      </c>
      <c r="AS119" s="28">
        <v>0.2183686</v>
      </c>
      <c r="AT119" s="28">
        <v>0.26250056999999999</v>
      </c>
      <c r="AU119" s="28">
        <v>0.30461846999999997</v>
      </c>
      <c r="AV119" s="28">
        <v>0.34673638000000001</v>
      </c>
      <c r="AW119" s="28">
        <v>0.34781367000000002</v>
      </c>
      <c r="AX119" s="28">
        <v>0.34889096000000003</v>
      </c>
      <c r="AY119" s="3"/>
    </row>
    <row r="120" spans="1:51" ht="14.5" thickBot="1" x14ac:dyDescent="0.35">
      <c r="A120" s="47"/>
      <c r="B120" s="14" t="s">
        <v>154</v>
      </c>
      <c r="C120" s="25">
        <v>0.33646051999999999</v>
      </c>
      <c r="D120" s="26">
        <v>0.32403008</v>
      </c>
      <c r="E120" s="26">
        <v>0.29693582000000002</v>
      </c>
      <c r="F120" s="26">
        <v>0.26984156999999998</v>
      </c>
      <c r="G120" s="26">
        <v>0.23759395999999999</v>
      </c>
      <c r="H120" s="26">
        <v>0.20534633999999999</v>
      </c>
      <c r="I120" s="26">
        <v>0.17676923</v>
      </c>
      <c r="J120" s="26">
        <v>0.14819212000000001</v>
      </c>
      <c r="K120" s="26">
        <v>0.1247375</v>
      </c>
      <c r="L120" s="26">
        <v>0.10128289</v>
      </c>
      <c r="M120" s="26">
        <v>8.314502E-2</v>
      </c>
      <c r="N120" s="26">
        <v>6.500715E-2</v>
      </c>
      <c r="O120" s="26">
        <v>6.7722690000000002E-2</v>
      </c>
      <c r="P120" s="26">
        <v>7.0438230000000004E-2</v>
      </c>
      <c r="Q120" s="26">
        <v>0.17389774</v>
      </c>
      <c r="R120" s="26">
        <v>0.27735725</v>
      </c>
      <c r="S120" s="26">
        <v>0.34322127000000002</v>
      </c>
      <c r="T120" s="26">
        <v>0.40908528999999999</v>
      </c>
      <c r="U120" s="26">
        <v>0.50648276999999997</v>
      </c>
      <c r="V120" s="26">
        <v>0.60388025000000001</v>
      </c>
      <c r="W120" s="26">
        <v>0.71125768</v>
      </c>
      <c r="X120" s="26">
        <v>0.81863511</v>
      </c>
      <c r="Y120" s="26">
        <v>0.87721956999999995</v>
      </c>
      <c r="Z120" s="26">
        <v>0.93580403000000001</v>
      </c>
      <c r="AA120" s="26">
        <v>0.91640949999999999</v>
      </c>
      <c r="AB120" s="26">
        <v>0.89701498000000002</v>
      </c>
      <c r="AC120" s="26">
        <v>0.82318287000000001</v>
      </c>
      <c r="AD120" s="26">
        <v>0.74935076</v>
      </c>
      <c r="AE120" s="26">
        <v>0.66956903999999995</v>
      </c>
      <c r="AF120" s="26">
        <v>0.58978732</v>
      </c>
      <c r="AG120" s="26">
        <v>0.51806295000000002</v>
      </c>
      <c r="AH120" s="26">
        <v>0.44633857999999998</v>
      </c>
      <c r="AI120" s="26">
        <v>0.34558909999999998</v>
      </c>
      <c r="AJ120" s="26">
        <v>0.24483963</v>
      </c>
      <c r="AK120" s="26">
        <v>0.17579058</v>
      </c>
      <c r="AL120" s="26">
        <v>0.10674152000000001</v>
      </c>
      <c r="AM120" s="26">
        <v>9.8808699999999999E-2</v>
      </c>
      <c r="AN120" s="26">
        <v>9.0875880000000006E-2</v>
      </c>
      <c r="AO120" s="26">
        <v>9.0297840000000004E-2</v>
      </c>
      <c r="AP120" s="26">
        <v>8.9719789999999994E-2</v>
      </c>
      <c r="AQ120" s="26">
        <v>0.13197821000000001</v>
      </c>
      <c r="AR120" s="26">
        <v>0.17423663</v>
      </c>
      <c r="AS120" s="26">
        <v>0.2183686</v>
      </c>
      <c r="AT120" s="26">
        <v>0.26250056999999999</v>
      </c>
      <c r="AU120" s="26">
        <v>0.30461846999999997</v>
      </c>
      <c r="AV120" s="26">
        <v>0.34673638000000001</v>
      </c>
      <c r="AW120" s="26">
        <v>0.34781367000000002</v>
      </c>
      <c r="AX120" s="26">
        <v>0.34889096000000003</v>
      </c>
      <c r="AY120" s="3"/>
    </row>
    <row r="121" spans="1:51" ht="14.5" thickBot="1" x14ac:dyDescent="0.35">
      <c r="A121" s="47"/>
      <c r="B121" s="14" t="s">
        <v>155</v>
      </c>
      <c r="C121" s="21">
        <v>0.24940076999999999</v>
      </c>
      <c r="D121" s="22">
        <v>0.23040140000000001</v>
      </c>
      <c r="E121" s="22">
        <v>0.21296180000000001</v>
      </c>
      <c r="F121" s="22">
        <v>0.19552220000000001</v>
      </c>
      <c r="G121" s="22">
        <v>0.177759</v>
      </c>
      <c r="H121" s="22">
        <v>0.15999579</v>
      </c>
      <c r="I121" s="22">
        <v>0.14250641</v>
      </c>
      <c r="J121" s="22">
        <v>0.12501703</v>
      </c>
      <c r="K121" s="22">
        <v>0.11264164</v>
      </c>
      <c r="L121" s="22">
        <v>0.10026624000000001</v>
      </c>
      <c r="M121" s="22">
        <v>9.6478620000000001E-2</v>
      </c>
      <c r="N121" s="22">
        <v>9.2690999999999996E-2</v>
      </c>
      <c r="O121" s="22">
        <v>0.10116998000000001</v>
      </c>
      <c r="P121" s="22">
        <v>0.10964897</v>
      </c>
      <c r="Q121" s="22">
        <v>0.13757035000000001</v>
      </c>
      <c r="R121" s="22">
        <v>0.16549174</v>
      </c>
      <c r="S121" s="22">
        <v>0.20599728</v>
      </c>
      <c r="T121" s="22">
        <v>0.24650283000000001</v>
      </c>
      <c r="U121" s="22">
        <v>0.28707073999999999</v>
      </c>
      <c r="V121" s="22">
        <v>0.32763866000000003</v>
      </c>
      <c r="W121" s="22">
        <v>0.35567643999999998</v>
      </c>
      <c r="X121" s="22">
        <v>0.38371422999999999</v>
      </c>
      <c r="Y121" s="22">
        <v>0.39624077000000002</v>
      </c>
      <c r="Z121" s="22">
        <v>0.40876731999999999</v>
      </c>
      <c r="AA121" s="22">
        <v>0.41225161999999999</v>
      </c>
      <c r="AB121" s="22">
        <v>0.41573590999999999</v>
      </c>
      <c r="AC121" s="22">
        <v>0.41729469000000002</v>
      </c>
      <c r="AD121" s="22">
        <v>0.41885346000000001</v>
      </c>
      <c r="AE121" s="22">
        <v>0.42836882999999998</v>
      </c>
      <c r="AF121" s="22">
        <v>0.4378842</v>
      </c>
      <c r="AG121" s="22">
        <v>0.44359129000000003</v>
      </c>
      <c r="AH121" s="22">
        <v>0.44929837</v>
      </c>
      <c r="AI121" s="22">
        <v>0.45026065999999998</v>
      </c>
      <c r="AJ121" s="22">
        <v>0.45122295000000001</v>
      </c>
      <c r="AK121" s="22">
        <v>0.43873197000000003</v>
      </c>
      <c r="AL121" s="22">
        <v>0.42624098999999999</v>
      </c>
      <c r="AM121" s="22">
        <v>0.41944220999999998</v>
      </c>
      <c r="AN121" s="22">
        <v>0.41264343999999997</v>
      </c>
      <c r="AO121" s="22">
        <v>0.40486973999999998</v>
      </c>
      <c r="AP121" s="22">
        <v>0.39709603999999998</v>
      </c>
      <c r="AQ121" s="22">
        <v>0.39080965000000001</v>
      </c>
      <c r="AR121" s="22">
        <v>0.38452325999999998</v>
      </c>
      <c r="AS121" s="22">
        <v>0.36915340000000002</v>
      </c>
      <c r="AT121" s="22">
        <v>0.35378354000000001</v>
      </c>
      <c r="AU121" s="22">
        <v>0.33289200000000002</v>
      </c>
      <c r="AV121" s="22">
        <v>0.31200045999999998</v>
      </c>
      <c r="AW121" s="22">
        <v>0.29020030000000002</v>
      </c>
      <c r="AX121" s="22">
        <v>0.26840015</v>
      </c>
      <c r="AY121" s="3"/>
    </row>
    <row r="122" spans="1:51" ht="14.5" thickBot="1" x14ac:dyDescent="0.35">
      <c r="A122" s="47"/>
      <c r="B122" s="14" t="s">
        <v>156</v>
      </c>
      <c r="C122" s="25">
        <v>0.28535572999999997</v>
      </c>
      <c r="D122" s="26">
        <v>0.27481334000000002</v>
      </c>
      <c r="E122" s="26">
        <v>0.25183442</v>
      </c>
      <c r="F122" s="26">
        <v>0.22885548999999999</v>
      </c>
      <c r="G122" s="26">
        <v>0.20150594999999999</v>
      </c>
      <c r="H122" s="26">
        <v>0.17415641000000001</v>
      </c>
      <c r="I122" s="26">
        <v>0.14991985999999999</v>
      </c>
      <c r="J122" s="26">
        <v>0.1256833</v>
      </c>
      <c r="K122" s="26">
        <v>0.1057912</v>
      </c>
      <c r="L122" s="26">
        <v>8.5899089999999997E-2</v>
      </c>
      <c r="M122" s="26">
        <v>7.0516170000000003E-2</v>
      </c>
      <c r="N122" s="26">
        <v>5.5133250000000002E-2</v>
      </c>
      <c r="O122" s="26">
        <v>5.7436330000000001E-2</v>
      </c>
      <c r="P122" s="26">
        <v>5.973941E-2</v>
      </c>
      <c r="Q122" s="26">
        <v>0.14748452000000001</v>
      </c>
      <c r="R122" s="26">
        <v>0.23522962</v>
      </c>
      <c r="S122" s="26">
        <v>0.2910896</v>
      </c>
      <c r="T122" s="26">
        <v>0.34694956999999998</v>
      </c>
      <c r="U122" s="26">
        <v>0.42955339999999997</v>
      </c>
      <c r="V122" s="26">
        <v>0.51215723999999996</v>
      </c>
      <c r="W122" s="26">
        <v>0.60322518000000003</v>
      </c>
      <c r="X122" s="26">
        <v>0.69429311000000005</v>
      </c>
      <c r="Y122" s="26">
        <v>0.74397921</v>
      </c>
      <c r="Z122" s="26">
        <v>0.79366530999999996</v>
      </c>
      <c r="AA122" s="26">
        <v>0.77721660999999997</v>
      </c>
      <c r="AB122" s="26">
        <v>0.76076790999999999</v>
      </c>
      <c r="AC122" s="26">
        <v>0.69815011999999999</v>
      </c>
      <c r="AD122" s="26">
        <v>0.63553232000000004</v>
      </c>
      <c r="AE122" s="26">
        <v>0.56786859999999995</v>
      </c>
      <c r="AF122" s="26">
        <v>0.50020487000000002</v>
      </c>
      <c r="AG122" s="26">
        <v>0.43937468000000002</v>
      </c>
      <c r="AH122" s="26">
        <v>0.37854448000000002</v>
      </c>
      <c r="AI122" s="26">
        <v>0.29309777999999997</v>
      </c>
      <c r="AJ122" s="26">
        <v>0.20765107999999999</v>
      </c>
      <c r="AK122" s="26">
        <v>0.14908985</v>
      </c>
      <c r="AL122" s="26">
        <v>9.0528620000000004E-2</v>
      </c>
      <c r="AM122" s="26">
        <v>8.380071E-2</v>
      </c>
      <c r="AN122" s="26">
        <v>7.7072799999999997E-2</v>
      </c>
      <c r="AO122" s="26">
        <v>7.6582549999999999E-2</v>
      </c>
      <c r="AP122" s="26">
        <v>7.6092309999999996E-2</v>
      </c>
      <c r="AQ122" s="26">
        <v>0.11193212</v>
      </c>
      <c r="AR122" s="26">
        <v>0.14777193</v>
      </c>
      <c r="AS122" s="26">
        <v>0.18520072000000001</v>
      </c>
      <c r="AT122" s="26">
        <v>0.22262951</v>
      </c>
      <c r="AU122" s="26">
        <v>0.25835015</v>
      </c>
      <c r="AV122" s="26">
        <v>0.29407080000000002</v>
      </c>
      <c r="AW122" s="26">
        <v>0.29498446</v>
      </c>
      <c r="AX122" s="26">
        <v>0.29589811999999999</v>
      </c>
      <c r="AY122" s="3"/>
    </row>
    <row r="123" spans="1:51" ht="14.5" thickBot="1" x14ac:dyDescent="0.35">
      <c r="A123" s="47"/>
      <c r="B123" s="14" t="s">
        <v>157</v>
      </c>
      <c r="C123" s="27">
        <v>0.11291506</v>
      </c>
      <c r="D123" s="28">
        <v>0.11027123</v>
      </c>
      <c r="E123" s="28">
        <v>0.10820381</v>
      </c>
      <c r="F123" s="28">
        <v>0.10613638</v>
      </c>
      <c r="G123" s="28">
        <v>0.10546328000000001</v>
      </c>
      <c r="H123" s="28">
        <v>0.10479017</v>
      </c>
      <c r="I123" s="28">
        <v>0.10581303</v>
      </c>
      <c r="J123" s="28">
        <v>0.10683589</v>
      </c>
      <c r="K123" s="28">
        <v>0.10943993</v>
      </c>
      <c r="L123" s="28">
        <v>0.11204397000000001</v>
      </c>
      <c r="M123" s="28">
        <v>0.12403464</v>
      </c>
      <c r="N123" s="28">
        <v>0.13602529999999999</v>
      </c>
      <c r="O123" s="28">
        <v>0.17655483</v>
      </c>
      <c r="P123" s="28">
        <v>0.21708436</v>
      </c>
      <c r="Q123" s="28">
        <v>0.26139821000000002</v>
      </c>
      <c r="R123" s="28">
        <v>0.30571206000000001</v>
      </c>
      <c r="S123" s="28">
        <v>0.35946376000000002</v>
      </c>
      <c r="T123" s="28">
        <v>0.41321545999999998</v>
      </c>
      <c r="U123" s="28">
        <v>0.44930681</v>
      </c>
      <c r="V123" s="28">
        <v>0.48539816000000002</v>
      </c>
      <c r="W123" s="28">
        <v>0.49587029999999999</v>
      </c>
      <c r="X123" s="28">
        <v>0.50634243999999995</v>
      </c>
      <c r="Y123" s="28">
        <v>0.51330176999999999</v>
      </c>
      <c r="Z123" s="28">
        <v>0.52026108999999998</v>
      </c>
      <c r="AA123" s="28">
        <v>0.52349312000000003</v>
      </c>
      <c r="AB123" s="28">
        <v>0.52672514999999998</v>
      </c>
      <c r="AC123" s="28">
        <v>0.52391933999999996</v>
      </c>
      <c r="AD123" s="28">
        <v>0.52111353999999999</v>
      </c>
      <c r="AE123" s="28">
        <v>0.51552313999999999</v>
      </c>
      <c r="AF123" s="28">
        <v>0.50993274</v>
      </c>
      <c r="AG123" s="28">
        <v>0.50271615000000003</v>
      </c>
      <c r="AH123" s="28">
        <v>0.49549956000000001</v>
      </c>
      <c r="AI123" s="28">
        <v>0.48262730999999998</v>
      </c>
      <c r="AJ123" s="28">
        <v>0.46975506</v>
      </c>
      <c r="AK123" s="28">
        <v>0.4375117</v>
      </c>
      <c r="AL123" s="28">
        <v>0.40526834</v>
      </c>
      <c r="AM123" s="28">
        <v>0.35422197</v>
      </c>
      <c r="AN123" s="28">
        <v>0.30317559999999999</v>
      </c>
      <c r="AO123" s="28">
        <v>0.28366763</v>
      </c>
      <c r="AP123" s="28">
        <v>0.26415967000000001</v>
      </c>
      <c r="AQ123" s="28">
        <v>0.24967126000000001</v>
      </c>
      <c r="AR123" s="28">
        <v>0.23518285999999999</v>
      </c>
      <c r="AS123" s="28">
        <v>0.20149513999999999</v>
      </c>
      <c r="AT123" s="28">
        <v>0.16780743000000001</v>
      </c>
      <c r="AU123" s="28">
        <v>0.15142612999999999</v>
      </c>
      <c r="AV123" s="28">
        <v>0.13504483</v>
      </c>
      <c r="AW123" s="28">
        <v>0.12530185999999999</v>
      </c>
      <c r="AX123" s="28">
        <v>0.11555890000000001</v>
      </c>
      <c r="AY123" s="3"/>
    </row>
    <row r="124" spans="1:51" ht="14.5" thickBot="1" x14ac:dyDescent="0.35">
      <c r="A124" s="47"/>
      <c r="B124" s="14" t="s">
        <v>158</v>
      </c>
      <c r="C124" s="25">
        <v>0.52794174000000005</v>
      </c>
      <c r="D124" s="26">
        <v>0.50843707999999999</v>
      </c>
      <c r="E124" s="26">
        <v>0.46592336000000001</v>
      </c>
      <c r="F124" s="26">
        <v>0.42340963999999998</v>
      </c>
      <c r="G124" s="26">
        <v>0.37280975999999999</v>
      </c>
      <c r="H124" s="26">
        <v>0.32220989</v>
      </c>
      <c r="I124" s="26">
        <v>0.27736940999999998</v>
      </c>
      <c r="J124" s="26">
        <v>0.23252892999999999</v>
      </c>
      <c r="K124" s="26">
        <v>0.19572618999999999</v>
      </c>
      <c r="L124" s="26">
        <v>0.15892344</v>
      </c>
      <c r="M124" s="26">
        <v>0.13046323000000001</v>
      </c>
      <c r="N124" s="26">
        <v>0.10200301000000001</v>
      </c>
      <c r="O124" s="26">
        <v>0.10626397999999999</v>
      </c>
      <c r="P124" s="26">
        <v>0.11052495</v>
      </c>
      <c r="Q124" s="26">
        <v>0.12779623000000001</v>
      </c>
      <c r="R124" s="26">
        <v>0.14506751000000001</v>
      </c>
      <c r="S124" s="26">
        <v>0.17951669000000001</v>
      </c>
      <c r="T124" s="26">
        <v>0.21396587</v>
      </c>
      <c r="U124" s="26">
        <v>0.26490814000000001</v>
      </c>
      <c r="V124" s="26">
        <v>0.31585042000000002</v>
      </c>
      <c r="W124" s="26">
        <v>0.37201255999999999</v>
      </c>
      <c r="X124" s="26">
        <v>0.42817470000000002</v>
      </c>
      <c r="Y124" s="26">
        <v>0.45881641000000001</v>
      </c>
      <c r="Z124" s="26">
        <v>0.48945812999999999</v>
      </c>
      <c r="AA124" s="26">
        <v>0.47931412000000001</v>
      </c>
      <c r="AB124" s="26">
        <v>0.46917009999999998</v>
      </c>
      <c r="AC124" s="26">
        <v>0.43055334000000001</v>
      </c>
      <c r="AD124" s="26">
        <v>0.39193656999999998</v>
      </c>
      <c r="AE124" s="26">
        <v>0.35020794999999999</v>
      </c>
      <c r="AF124" s="26">
        <v>0.30847933</v>
      </c>
      <c r="AG124" s="26">
        <v>0.27096498000000002</v>
      </c>
      <c r="AH124" s="26">
        <v>0.23345063999999999</v>
      </c>
      <c r="AI124" s="26">
        <v>0.21277006000000001</v>
      </c>
      <c r="AJ124" s="26">
        <v>0.19208949</v>
      </c>
      <c r="AK124" s="26">
        <v>0.17978905000000001</v>
      </c>
      <c r="AL124" s="26">
        <v>0.16748862</v>
      </c>
      <c r="AM124" s="26">
        <v>0.15504119</v>
      </c>
      <c r="AN124" s="26">
        <v>0.14259376000000001</v>
      </c>
      <c r="AO124" s="26">
        <v>0.14168675</v>
      </c>
      <c r="AP124" s="26">
        <v>0.14077973999999999</v>
      </c>
      <c r="AQ124" s="26">
        <v>0.20708762</v>
      </c>
      <c r="AR124" s="26">
        <v>0.27339550000000001</v>
      </c>
      <c r="AS124" s="26">
        <v>0.34264317</v>
      </c>
      <c r="AT124" s="26">
        <v>0.41189083999999998</v>
      </c>
      <c r="AU124" s="26">
        <v>0.47797824</v>
      </c>
      <c r="AV124" s="26">
        <v>0.54406564000000002</v>
      </c>
      <c r="AW124" s="26">
        <v>0.54575602000000001</v>
      </c>
      <c r="AX124" s="26">
        <v>0.5474464</v>
      </c>
      <c r="AY124" s="3"/>
    </row>
    <row r="125" spans="1:51" ht="14.5" thickBot="1" x14ac:dyDescent="0.35">
      <c r="A125" s="47"/>
      <c r="B125" s="14" t="s">
        <v>159</v>
      </c>
      <c r="C125" s="27">
        <v>0.30795275999999999</v>
      </c>
      <c r="D125" s="28">
        <v>0.28643697000000001</v>
      </c>
      <c r="E125" s="28">
        <v>0.26911934999999998</v>
      </c>
      <c r="F125" s="28">
        <v>0.25180174</v>
      </c>
      <c r="G125" s="28">
        <v>0.22804578</v>
      </c>
      <c r="H125" s="28">
        <v>0.20428982000000001</v>
      </c>
      <c r="I125" s="28">
        <v>0.17790918999999999</v>
      </c>
      <c r="J125" s="28">
        <v>0.15152856000000001</v>
      </c>
      <c r="K125" s="28">
        <v>0.12834261</v>
      </c>
      <c r="L125" s="28">
        <v>0.10515666999999999</v>
      </c>
      <c r="M125" s="28">
        <v>9.2316129999999996E-2</v>
      </c>
      <c r="N125" s="28">
        <v>7.9475580000000004E-2</v>
      </c>
      <c r="O125" s="28">
        <v>7.8573909999999997E-2</v>
      </c>
      <c r="P125" s="28">
        <v>7.7672229999999995E-2</v>
      </c>
      <c r="Q125" s="28">
        <v>8.8372069999999997E-2</v>
      </c>
      <c r="R125" s="28">
        <v>9.9071909999999999E-2</v>
      </c>
      <c r="S125" s="28">
        <v>0.12213574000000001</v>
      </c>
      <c r="T125" s="28">
        <v>0.14519957</v>
      </c>
      <c r="U125" s="28">
        <v>0.16899053</v>
      </c>
      <c r="V125" s="28">
        <v>0.19278149999999999</v>
      </c>
      <c r="W125" s="28">
        <v>0.21426728</v>
      </c>
      <c r="X125" s="28">
        <v>0.23575305999999999</v>
      </c>
      <c r="Y125" s="28">
        <v>0.24487523</v>
      </c>
      <c r="Z125" s="28">
        <v>0.25399739999999998</v>
      </c>
      <c r="AA125" s="28">
        <v>0.25485685000000002</v>
      </c>
      <c r="AB125" s="28">
        <v>0.25571630000000001</v>
      </c>
      <c r="AC125" s="28">
        <v>0.25332595000000002</v>
      </c>
      <c r="AD125" s="28">
        <v>0.25093559999999998</v>
      </c>
      <c r="AE125" s="28">
        <v>0.24496888999999999</v>
      </c>
      <c r="AF125" s="28">
        <v>0.23900218000000001</v>
      </c>
      <c r="AG125" s="28">
        <v>0.23813734</v>
      </c>
      <c r="AH125" s="28">
        <v>0.23727249</v>
      </c>
      <c r="AI125" s="28">
        <v>0.23996522000000001</v>
      </c>
      <c r="AJ125" s="28">
        <v>0.24265793999999999</v>
      </c>
      <c r="AK125" s="28">
        <v>0.25889698999999999</v>
      </c>
      <c r="AL125" s="28">
        <v>0.27513602999999998</v>
      </c>
      <c r="AM125" s="28">
        <v>0.30206537</v>
      </c>
      <c r="AN125" s="28">
        <v>0.32899471000000002</v>
      </c>
      <c r="AO125" s="28">
        <v>0.36256775000000002</v>
      </c>
      <c r="AP125" s="28">
        <v>0.39614078000000003</v>
      </c>
      <c r="AQ125" s="28">
        <v>0.41530887999999999</v>
      </c>
      <c r="AR125" s="28">
        <v>0.43447699000000001</v>
      </c>
      <c r="AS125" s="28">
        <v>0.43256018000000002</v>
      </c>
      <c r="AT125" s="28">
        <v>0.43064337000000003</v>
      </c>
      <c r="AU125" s="28">
        <v>0.4050859</v>
      </c>
      <c r="AV125" s="28">
        <v>0.37952843000000003</v>
      </c>
      <c r="AW125" s="28">
        <v>0.35449849</v>
      </c>
      <c r="AX125" s="28">
        <v>0.32946855000000003</v>
      </c>
      <c r="AY125" s="3"/>
    </row>
    <row r="126" spans="1:51" ht="14.5" thickBot="1" x14ac:dyDescent="0.35">
      <c r="A126" s="47"/>
      <c r="B126" s="14" t="s">
        <v>160</v>
      </c>
      <c r="C126" s="25">
        <v>0.23081378999999999</v>
      </c>
      <c r="D126" s="26">
        <v>0.22228644</v>
      </c>
      <c r="E126" s="26">
        <v>0.20369962999999999</v>
      </c>
      <c r="F126" s="26">
        <v>0.18511282000000001</v>
      </c>
      <c r="G126" s="26">
        <v>0.16299078</v>
      </c>
      <c r="H126" s="26">
        <v>0.14086873999999999</v>
      </c>
      <c r="I126" s="26">
        <v>0.12126468</v>
      </c>
      <c r="J126" s="26">
        <v>0.10166061999999999</v>
      </c>
      <c r="K126" s="26">
        <v>8.557062E-2</v>
      </c>
      <c r="L126" s="26">
        <v>6.9480630000000002E-2</v>
      </c>
      <c r="M126" s="26">
        <v>5.7037949999999997E-2</v>
      </c>
      <c r="N126" s="26">
        <v>4.4595269999999999E-2</v>
      </c>
      <c r="O126" s="26">
        <v>4.6458140000000002E-2</v>
      </c>
      <c r="P126" s="26">
        <v>4.8321019999999999E-2</v>
      </c>
      <c r="Q126" s="26">
        <v>0.11929482</v>
      </c>
      <c r="R126" s="26">
        <v>0.19026862</v>
      </c>
      <c r="S126" s="26">
        <v>0.23545171000000001</v>
      </c>
      <c r="T126" s="26">
        <v>0.28063479000000002</v>
      </c>
      <c r="U126" s="26">
        <v>0.34745000999999998</v>
      </c>
      <c r="V126" s="26">
        <v>0.41426521999999999</v>
      </c>
      <c r="W126" s="26">
        <v>0.48792674000000003</v>
      </c>
      <c r="X126" s="26">
        <v>0.56158825999999995</v>
      </c>
      <c r="Y126" s="26">
        <v>0.60177751999999995</v>
      </c>
      <c r="Z126" s="26">
        <v>0.64196679000000001</v>
      </c>
      <c r="AA126" s="26">
        <v>0.62866204000000003</v>
      </c>
      <c r="AB126" s="26">
        <v>0.61535728000000001</v>
      </c>
      <c r="AC126" s="26">
        <v>0.56470805000000002</v>
      </c>
      <c r="AD126" s="26">
        <v>0.51405880999999998</v>
      </c>
      <c r="AE126" s="26">
        <v>0.45932810000000002</v>
      </c>
      <c r="AF126" s="26">
        <v>0.40459739</v>
      </c>
      <c r="AG126" s="26">
        <v>0.35539408</v>
      </c>
      <c r="AH126" s="26">
        <v>0.30619076000000001</v>
      </c>
      <c r="AI126" s="26">
        <v>0.23707605000000001</v>
      </c>
      <c r="AJ126" s="26">
        <v>0.16796135000000001</v>
      </c>
      <c r="AK126" s="26">
        <v>0.12059332</v>
      </c>
      <c r="AL126" s="26">
        <v>7.3225280000000004E-2</v>
      </c>
      <c r="AM126" s="26">
        <v>6.7783319999999994E-2</v>
      </c>
      <c r="AN126" s="26">
        <v>6.2341359999999998E-2</v>
      </c>
      <c r="AO126" s="26">
        <v>6.1944819999999998E-2</v>
      </c>
      <c r="AP126" s="26">
        <v>6.1548279999999997E-2</v>
      </c>
      <c r="AQ126" s="26">
        <v>9.0537790000000007E-2</v>
      </c>
      <c r="AR126" s="26">
        <v>0.1195273</v>
      </c>
      <c r="AS126" s="26">
        <v>0.14980208</v>
      </c>
      <c r="AT126" s="26">
        <v>0.18007686000000001</v>
      </c>
      <c r="AU126" s="26">
        <v>0.20896997</v>
      </c>
      <c r="AV126" s="26">
        <v>0.23786309</v>
      </c>
      <c r="AW126" s="26">
        <v>0.23860212</v>
      </c>
      <c r="AX126" s="26">
        <v>0.23934114000000001</v>
      </c>
      <c r="AY126" s="3"/>
    </row>
    <row r="127" spans="1:51" ht="14.5" thickBot="1" x14ac:dyDescent="0.35">
      <c r="A127" s="47"/>
      <c r="B127" s="14" t="s">
        <v>161</v>
      </c>
      <c r="C127" s="27">
        <v>9.2710509999999996E-2</v>
      </c>
      <c r="D127" s="28">
        <v>8.919436E-2</v>
      </c>
      <c r="E127" s="28">
        <v>8.6889190000000005E-2</v>
      </c>
      <c r="F127" s="28">
        <v>8.6504719999999993E-2</v>
      </c>
      <c r="G127" s="28">
        <v>8.5849830000000002E-2</v>
      </c>
      <c r="H127" s="28">
        <v>8.5935339999999999E-2</v>
      </c>
      <c r="I127" s="28">
        <v>8.4760929999999998E-2</v>
      </c>
      <c r="J127" s="28">
        <v>8.6840329999999993E-2</v>
      </c>
      <c r="K127" s="28">
        <v>8.6415629999999993E-2</v>
      </c>
      <c r="L127" s="28">
        <v>8.7901419999999994E-2</v>
      </c>
      <c r="M127" s="28">
        <v>9.0628260000000002E-2</v>
      </c>
      <c r="N127" s="28">
        <v>9.4444210000000001E-2</v>
      </c>
      <c r="O127" s="28">
        <v>0.11002588000000001</v>
      </c>
      <c r="P127" s="28">
        <v>0.14620968000000001</v>
      </c>
      <c r="Q127" s="28">
        <v>0.17559158999999999</v>
      </c>
      <c r="R127" s="28">
        <v>0.22198393999999999</v>
      </c>
      <c r="S127" s="28">
        <v>0.24727927999999999</v>
      </c>
      <c r="T127" s="28">
        <v>0.28660457</v>
      </c>
      <c r="U127" s="28">
        <v>0.33423484999999997</v>
      </c>
      <c r="V127" s="28">
        <v>0.37202965999999998</v>
      </c>
      <c r="W127" s="28">
        <v>0.39262078</v>
      </c>
      <c r="X127" s="28">
        <v>0.40369032999999999</v>
      </c>
      <c r="Y127" s="28">
        <v>0.40956185000000001</v>
      </c>
      <c r="Z127" s="28">
        <v>0.41612094999999999</v>
      </c>
      <c r="AA127" s="28">
        <v>0.42082013000000001</v>
      </c>
      <c r="AB127" s="28">
        <v>0.42481939000000002</v>
      </c>
      <c r="AC127" s="28">
        <v>0.42604867000000002</v>
      </c>
      <c r="AD127" s="28">
        <v>0.42496716000000001</v>
      </c>
      <c r="AE127" s="28">
        <v>0.42150964000000002</v>
      </c>
      <c r="AF127" s="28">
        <v>0.41596395000000003</v>
      </c>
      <c r="AG127" s="28">
        <v>0.41246590999999999</v>
      </c>
      <c r="AH127" s="28">
        <v>0.40812953000000002</v>
      </c>
      <c r="AI127" s="28">
        <v>0.40079144</v>
      </c>
      <c r="AJ127" s="28">
        <v>0.39271528999999999</v>
      </c>
      <c r="AK127" s="28">
        <v>0.37996765999999998</v>
      </c>
      <c r="AL127" s="28">
        <v>0.36517967000000001</v>
      </c>
      <c r="AM127" s="28">
        <v>0.32780671</v>
      </c>
      <c r="AN127" s="28">
        <v>0.27068681999999999</v>
      </c>
      <c r="AO127" s="28">
        <v>0.24522763</v>
      </c>
      <c r="AP127" s="28">
        <v>0.22533860999999999</v>
      </c>
      <c r="AQ127" s="28">
        <v>0.21366908000000001</v>
      </c>
      <c r="AR127" s="28">
        <v>0.20123303000000001</v>
      </c>
      <c r="AS127" s="28">
        <v>0.19023080000000001</v>
      </c>
      <c r="AT127" s="28">
        <v>0.16334365000000001</v>
      </c>
      <c r="AU127" s="28">
        <v>0.13573328000000001</v>
      </c>
      <c r="AV127" s="28">
        <v>0.11957118999999999</v>
      </c>
      <c r="AW127" s="28">
        <v>0.10923281</v>
      </c>
      <c r="AX127" s="28">
        <v>9.6796590000000002E-2</v>
      </c>
      <c r="AY127" s="3"/>
    </row>
    <row r="128" spans="1:51" ht="14.5" thickBot="1" x14ac:dyDescent="0.35">
      <c r="A128" s="47"/>
      <c r="B128" s="14" t="s">
        <v>162</v>
      </c>
      <c r="C128" s="25">
        <v>0.42703273000000003</v>
      </c>
      <c r="D128" s="26">
        <v>0.41125612</v>
      </c>
      <c r="E128" s="26">
        <v>0.37686832999999997</v>
      </c>
      <c r="F128" s="26">
        <v>0.34248054</v>
      </c>
      <c r="G128" s="26">
        <v>0.30155216000000001</v>
      </c>
      <c r="H128" s="26">
        <v>0.26062376999999998</v>
      </c>
      <c r="I128" s="26">
        <v>0.22435395</v>
      </c>
      <c r="J128" s="26">
        <v>0.18808412999999999</v>
      </c>
      <c r="K128" s="26">
        <v>0.15831574000000001</v>
      </c>
      <c r="L128" s="26">
        <v>0.12854735</v>
      </c>
      <c r="M128" s="26">
        <v>0.10552692</v>
      </c>
      <c r="N128" s="26">
        <v>8.2506499999999997E-2</v>
      </c>
      <c r="O128" s="26">
        <v>8.5953039999999994E-2</v>
      </c>
      <c r="P128" s="26">
        <v>8.9399580000000006E-2</v>
      </c>
      <c r="Q128" s="26">
        <v>0.10336969</v>
      </c>
      <c r="R128" s="26">
        <v>0.11733979</v>
      </c>
      <c r="S128" s="26">
        <v>0.14520447</v>
      </c>
      <c r="T128" s="26">
        <v>0.17306915</v>
      </c>
      <c r="U128" s="26">
        <v>0.21427449000000001</v>
      </c>
      <c r="V128" s="26">
        <v>0.25547983000000002</v>
      </c>
      <c r="W128" s="26">
        <v>0.30090732999999997</v>
      </c>
      <c r="X128" s="26">
        <v>0.34633481999999999</v>
      </c>
      <c r="Y128" s="26">
        <v>0.37111978000000001</v>
      </c>
      <c r="Z128" s="26">
        <v>0.39590473999999998</v>
      </c>
      <c r="AA128" s="26">
        <v>0.38769962000000002</v>
      </c>
      <c r="AB128" s="26">
        <v>0.37949450000000001</v>
      </c>
      <c r="AC128" s="26">
        <v>0.34825882000000002</v>
      </c>
      <c r="AD128" s="26">
        <v>0.31702312999999999</v>
      </c>
      <c r="AE128" s="26">
        <v>0.28327037999999999</v>
      </c>
      <c r="AF128" s="26">
        <v>0.24951762</v>
      </c>
      <c r="AG128" s="26">
        <v>0.21917364</v>
      </c>
      <c r="AH128" s="26">
        <v>0.18882967000000001</v>
      </c>
      <c r="AI128" s="26">
        <v>0.17210191</v>
      </c>
      <c r="AJ128" s="26">
        <v>0.15537414999999999</v>
      </c>
      <c r="AK128" s="26">
        <v>0.14542478</v>
      </c>
      <c r="AL128" s="26">
        <v>0.1354754</v>
      </c>
      <c r="AM128" s="26">
        <v>0.12540714</v>
      </c>
      <c r="AN128" s="26">
        <v>0.11533887</v>
      </c>
      <c r="AO128" s="26">
        <v>0.11460521999999999</v>
      </c>
      <c r="AP128" s="26">
        <v>0.11387157000000001</v>
      </c>
      <c r="AQ128" s="26">
        <v>0.16750559000000001</v>
      </c>
      <c r="AR128" s="26">
        <v>0.22113959999999999</v>
      </c>
      <c r="AS128" s="26">
        <v>0.27715150999999999</v>
      </c>
      <c r="AT128" s="26">
        <v>0.33316340999999999</v>
      </c>
      <c r="AU128" s="26">
        <v>0.38661908</v>
      </c>
      <c r="AV128" s="26">
        <v>0.44007476000000001</v>
      </c>
      <c r="AW128" s="26">
        <v>0.44144203999999998</v>
      </c>
      <c r="AX128" s="26">
        <v>0.44280933</v>
      </c>
      <c r="AY128" s="3"/>
    </row>
    <row r="129" spans="1:51" ht="14.5" thickBot="1" x14ac:dyDescent="0.35">
      <c r="A129" s="47"/>
      <c r="B129" s="14" t="s">
        <v>163</v>
      </c>
      <c r="C129" s="27">
        <v>0.23081378999999999</v>
      </c>
      <c r="D129" s="28">
        <v>0.22228644</v>
      </c>
      <c r="E129" s="28">
        <v>0.20369962999999999</v>
      </c>
      <c r="F129" s="28">
        <v>0.18511282000000001</v>
      </c>
      <c r="G129" s="28">
        <v>0.16299078</v>
      </c>
      <c r="H129" s="28">
        <v>0.14086873999999999</v>
      </c>
      <c r="I129" s="28">
        <v>0.12126468</v>
      </c>
      <c r="J129" s="28">
        <v>0.10166061999999999</v>
      </c>
      <c r="K129" s="28">
        <v>8.557062E-2</v>
      </c>
      <c r="L129" s="28">
        <v>6.9480630000000002E-2</v>
      </c>
      <c r="M129" s="28">
        <v>5.7037949999999997E-2</v>
      </c>
      <c r="N129" s="28">
        <v>4.4595269999999999E-2</v>
      </c>
      <c r="O129" s="28">
        <v>4.6458140000000002E-2</v>
      </c>
      <c r="P129" s="28">
        <v>4.8321019999999999E-2</v>
      </c>
      <c r="Q129" s="28">
        <v>0.11929482</v>
      </c>
      <c r="R129" s="28">
        <v>0.19026862</v>
      </c>
      <c r="S129" s="28">
        <v>0.23545171000000001</v>
      </c>
      <c r="T129" s="28">
        <v>0.28063479000000002</v>
      </c>
      <c r="U129" s="28">
        <v>0.34745000999999998</v>
      </c>
      <c r="V129" s="28">
        <v>0.41426521999999999</v>
      </c>
      <c r="W129" s="28">
        <v>0.48792674000000003</v>
      </c>
      <c r="X129" s="28">
        <v>0.56158825999999995</v>
      </c>
      <c r="Y129" s="28">
        <v>0.60177751999999995</v>
      </c>
      <c r="Z129" s="28">
        <v>0.64196679000000001</v>
      </c>
      <c r="AA129" s="28">
        <v>0.62866204000000003</v>
      </c>
      <c r="AB129" s="28">
        <v>0.61535728000000001</v>
      </c>
      <c r="AC129" s="28">
        <v>0.56470805000000002</v>
      </c>
      <c r="AD129" s="28">
        <v>0.51405880999999998</v>
      </c>
      <c r="AE129" s="28">
        <v>0.45932810000000002</v>
      </c>
      <c r="AF129" s="28">
        <v>0.40459739</v>
      </c>
      <c r="AG129" s="28">
        <v>0.35539408</v>
      </c>
      <c r="AH129" s="28">
        <v>0.30619076000000001</v>
      </c>
      <c r="AI129" s="28">
        <v>0.23707605000000001</v>
      </c>
      <c r="AJ129" s="28">
        <v>0.16796135000000001</v>
      </c>
      <c r="AK129" s="28">
        <v>0.12059332</v>
      </c>
      <c r="AL129" s="28">
        <v>7.3225280000000004E-2</v>
      </c>
      <c r="AM129" s="28">
        <v>6.7783319999999994E-2</v>
      </c>
      <c r="AN129" s="28">
        <v>6.2341359999999998E-2</v>
      </c>
      <c r="AO129" s="28">
        <v>6.1944819999999998E-2</v>
      </c>
      <c r="AP129" s="28">
        <v>6.1548279999999997E-2</v>
      </c>
      <c r="AQ129" s="28">
        <v>9.0537790000000007E-2</v>
      </c>
      <c r="AR129" s="28">
        <v>0.1195273</v>
      </c>
      <c r="AS129" s="28">
        <v>0.14980208</v>
      </c>
      <c r="AT129" s="28">
        <v>0.18007686000000001</v>
      </c>
      <c r="AU129" s="28">
        <v>0.20896997</v>
      </c>
      <c r="AV129" s="28">
        <v>0.23786309</v>
      </c>
      <c r="AW129" s="28">
        <v>0.23860212</v>
      </c>
      <c r="AX129" s="28">
        <v>0.23934114000000001</v>
      </c>
      <c r="AY129" s="3"/>
    </row>
    <row r="130" spans="1:51" ht="14.5" thickBot="1" x14ac:dyDescent="0.35">
      <c r="A130" s="47"/>
      <c r="B130" s="14" t="s">
        <v>164</v>
      </c>
      <c r="C130" s="25">
        <v>0.23081378999999999</v>
      </c>
      <c r="D130" s="26">
        <v>0.22228644</v>
      </c>
      <c r="E130" s="26">
        <v>0.20369962999999999</v>
      </c>
      <c r="F130" s="26">
        <v>0.18511282000000001</v>
      </c>
      <c r="G130" s="26">
        <v>0.16299078</v>
      </c>
      <c r="H130" s="26">
        <v>0.14086873999999999</v>
      </c>
      <c r="I130" s="26">
        <v>0.12126468</v>
      </c>
      <c r="J130" s="26">
        <v>0.10166061999999999</v>
      </c>
      <c r="K130" s="26">
        <v>8.557062E-2</v>
      </c>
      <c r="L130" s="26">
        <v>6.9480630000000002E-2</v>
      </c>
      <c r="M130" s="26">
        <v>5.7037949999999997E-2</v>
      </c>
      <c r="N130" s="26">
        <v>4.4595269999999999E-2</v>
      </c>
      <c r="O130" s="26">
        <v>4.6458140000000002E-2</v>
      </c>
      <c r="P130" s="26">
        <v>4.8321019999999999E-2</v>
      </c>
      <c r="Q130" s="26">
        <v>0.11929482</v>
      </c>
      <c r="R130" s="26">
        <v>0.19026862</v>
      </c>
      <c r="S130" s="26">
        <v>0.23545171000000001</v>
      </c>
      <c r="T130" s="26">
        <v>0.28063479000000002</v>
      </c>
      <c r="U130" s="26">
        <v>0.34745000999999998</v>
      </c>
      <c r="V130" s="26">
        <v>0.41426521999999999</v>
      </c>
      <c r="W130" s="26">
        <v>0.48792674000000003</v>
      </c>
      <c r="X130" s="26">
        <v>0.56158825999999995</v>
      </c>
      <c r="Y130" s="26">
        <v>0.60177751999999995</v>
      </c>
      <c r="Z130" s="26">
        <v>0.64196679000000001</v>
      </c>
      <c r="AA130" s="26">
        <v>0.62866204000000003</v>
      </c>
      <c r="AB130" s="26">
        <v>0.61535728000000001</v>
      </c>
      <c r="AC130" s="26">
        <v>0.56470805000000002</v>
      </c>
      <c r="AD130" s="26">
        <v>0.51405880999999998</v>
      </c>
      <c r="AE130" s="26">
        <v>0.45932810000000002</v>
      </c>
      <c r="AF130" s="26">
        <v>0.40459739</v>
      </c>
      <c r="AG130" s="26">
        <v>0.35539408</v>
      </c>
      <c r="AH130" s="26">
        <v>0.30619076000000001</v>
      </c>
      <c r="AI130" s="26">
        <v>0.23707605000000001</v>
      </c>
      <c r="AJ130" s="26">
        <v>0.16796135000000001</v>
      </c>
      <c r="AK130" s="26">
        <v>0.12059332</v>
      </c>
      <c r="AL130" s="26">
        <v>7.3225280000000004E-2</v>
      </c>
      <c r="AM130" s="26">
        <v>6.7783319999999994E-2</v>
      </c>
      <c r="AN130" s="26">
        <v>6.2341359999999998E-2</v>
      </c>
      <c r="AO130" s="26">
        <v>6.1944819999999998E-2</v>
      </c>
      <c r="AP130" s="26">
        <v>6.1548279999999997E-2</v>
      </c>
      <c r="AQ130" s="26">
        <v>9.0537790000000007E-2</v>
      </c>
      <c r="AR130" s="26">
        <v>0.1195273</v>
      </c>
      <c r="AS130" s="26">
        <v>0.14980208</v>
      </c>
      <c r="AT130" s="26">
        <v>0.18007686000000001</v>
      </c>
      <c r="AU130" s="26">
        <v>0.20896997</v>
      </c>
      <c r="AV130" s="26">
        <v>0.23786309</v>
      </c>
      <c r="AW130" s="26">
        <v>0.23860212</v>
      </c>
      <c r="AX130" s="26">
        <v>0.23934114000000001</v>
      </c>
      <c r="AY130" s="3"/>
    </row>
    <row r="131" spans="1:51" ht="14.5" thickBot="1" x14ac:dyDescent="0.35">
      <c r="A131" s="47"/>
      <c r="B131" s="14" t="s">
        <v>165</v>
      </c>
      <c r="C131" s="27">
        <v>1.5762410000000001E-2</v>
      </c>
      <c r="D131" s="28">
        <v>1.466114E-2</v>
      </c>
      <c r="E131" s="28">
        <v>1.3774740000000001E-2</v>
      </c>
      <c r="F131" s="28">
        <v>1.288835E-2</v>
      </c>
      <c r="G131" s="28">
        <v>1.1672409999999999E-2</v>
      </c>
      <c r="H131" s="28">
        <v>1.0456470000000001E-2</v>
      </c>
      <c r="I131" s="28">
        <v>9.1061900000000001E-3</v>
      </c>
      <c r="J131" s="28">
        <v>7.7559200000000003E-3</v>
      </c>
      <c r="K131" s="28">
        <v>6.5691500000000002E-3</v>
      </c>
      <c r="L131" s="28">
        <v>5.3823899999999999E-3</v>
      </c>
      <c r="M131" s="28">
        <v>4.72516E-3</v>
      </c>
      <c r="N131" s="28">
        <v>4.06792E-3</v>
      </c>
      <c r="O131" s="28">
        <v>4.02177E-3</v>
      </c>
      <c r="P131" s="28">
        <v>3.97562E-3</v>
      </c>
      <c r="Q131" s="28">
        <v>4.5232800000000002E-3</v>
      </c>
      <c r="R131" s="28">
        <v>5.0709500000000003E-3</v>
      </c>
      <c r="S131" s="28">
        <v>6.2514600000000003E-3</v>
      </c>
      <c r="T131" s="28">
        <v>7.4319700000000004E-3</v>
      </c>
      <c r="U131" s="28">
        <v>8.6496999999999997E-3</v>
      </c>
      <c r="V131" s="28">
        <v>9.86743E-3</v>
      </c>
      <c r="W131" s="28">
        <v>1.096717E-2</v>
      </c>
      <c r="X131" s="28">
        <v>1.206691E-2</v>
      </c>
      <c r="Y131" s="28">
        <v>1.2533819999999999E-2</v>
      </c>
      <c r="Z131" s="28">
        <v>1.300073E-2</v>
      </c>
      <c r="AA131" s="28">
        <v>1.3044719999999999E-2</v>
      </c>
      <c r="AB131" s="28">
        <v>1.308871E-2</v>
      </c>
      <c r="AC131" s="28">
        <v>1.296636E-2</v>
      </c>
      <c r="AD131" s="28">
        <v>1.2844019999999999E-2</v>
      </c>
      <c r="AE131" s="28">
        <v>1.253861E-2</v>
      </c>
      <c r="AF131" s="28">
        <v>1.223321E-2</v>
      </c>
      <c r="AG131" s="28">
        <v>1.2188940000000001E-2</v>
      </c>
      <c r="AH131" s="28">
        <v>1.214468E-2</v>
      </c>
      <c r="AI131" s="28">
        <v>1.22825E-2</v>
      </c>
      <c r="AJ131" s="28">
        <v>1.242033E-2</v>
      </c>
      <c r="AK131" s="28">
        <v>1.3251519999999999E-2</v>
      </c>
      <c r="AL131" s="28">
        <v>1.40827E-2</v>
      </c>
      <c r="AM131" s="28">
        <v>1.546107E-2</v>
      </c>
      <c r="AN131" s="28">
        <v>1.6839429999999999E-2</v>
      </c>
      <c r="AO131" s="28">
        <v>1.8557850000000001E-2</v>
      </c>
      <c r="AP131" s="28">
        <v>2.0276269999999999E-2</v>
      </c>
      <c r="AQ131" s="28">
        <v>2.1257379999999999E-2</v>
      </c>
      <c r="AR131" s="28">
        <v>2.223849E-2</v>
      </c>
      <c r="AS131" s="28">
        <v>2.2140380000000001E-2</v>
      </c>
      <c r="AT131" s="28">
        <v>2.2042269999999999E-2</v>
      </c>
      <c r="AU131" s="28">
        <v>2.0734120000000002E-2</v>
      </c>
      <c r="AV131" s="28">
        <v>1.9425979999999999E-2</v>
      </c>
      <c r="AW131" s="28">
        <v>1.8144830000000001E-2</v>
      </c>
      <c r="AX131" s="28">
        <v>1.6863690000000001E-2</v>
      </c>
      <c r="AY131" s="3"/>
    </row>
    <row r="132" spans="1:51" ht="14.5" thickBot="1" x14ac:dyDescent="0.35">
      <c r="A132" s="47"/>
      <c r="B132" s="14" t="s">
        <v>166</v>
      </c>
      <c r="C132" s="25">
        <v>1.1814089999999999E-2</v>
      </c>
      <c r="D132" s="26">
        <v>1.137762E-2</v>
      </c>
      <c r="E132" s="26">
        <v>1.042627E-2</v>
      </c>
      <c r="F132" s="26">
        <v>9.4749099999999996E-3</v>
      </c>
      <c r="G132" s="26">
        <v>8.3426000000000004E-3</v>
      </c>
      <c r="H132" s="26">
        <v>7.2103000000000002E-3</v>
      </c>
      <c r="I132" s="26">
        <v>6.2068699999999997E-3</v>
      </c>
      <c r="J132" s="26">
        <v>5.2034500000000001E-3</v>
      </c>
      <c r="K132" s="26">
        <v>4.37989E-3</v>
      </c>
      <c r="L132" s="26">
        <v>3.5563299999999999E-3</v>
      </c>
      <c r="M132" s="26">
        <v>2.91946E-3</v>
      </c>
      <c r="N132" s="26">
        <v>2.2825900000000001E-3</v>
      </c>
      <c r="O132" s="26">
        <v>2.3779399999999998E-3</v>
      </c>
      <c r="P132" s="26">
        <v>2.47329E-3</v>
      </c>
      <c r="Q132" s="26">
        <v>6.10605E-3</v>
      </c>
      <c r="R132" s="26">
        <v>9.7388100000000005E-3</v>
      </c>
      <c r="S132" s="26">
        <v>1.205148E-2</v>
      </c>
      <c r="T132" s="26">
        <v>1.4364149999999999E-2</v>
      </c>
      <c r="U132" s="26">
        <v>1.7784060000000001E-2</v>
      </c>
      <c r="V132" s="26">
        <v>2.1203960000000001E-2</v>
      </c>
      <c r="W132" s="26">
        <v>2.497429E-2</v>
      </c>
      <c r="X132" s="26">
        <v>2.8744619999999999E-2</v>
      </c>
      <c r="Y132" s="26">
        <v>3.080169E-2</v>
      </c>
      <c r="Z132" s="26">
        <v>3.2858760000000001E-2</v>
      </c>
      <c r="AA132" s="26">
        <v>3.217776E-2</v>
      </c>
      <c r="AB132" s="26">
        <v>3.1496759999999999E-2</v>
      </c>
      <c r="AC132" s="26">
        <v>2.8904309999999999E-2</v>
      </c>
      <c r="AD132" s="26">
        <v>2.6311850000000001E-2</v>
      </c>
      <c r="AE132" s="26">
        <v>2.351048E-2</v>
      </c>
      <c r="AF132" s="26">
        <v>2.0709120000000001E-2</v>
      </c>
      <c r="AG132" s="26">
        <v>1.8190669999999999E-2</v>
      </c>
      <c r="AH132" s="26">
        <v>1.5672220000000001E-2</v>
      </c>
      <c r="AI132" s="26">
        <v>1.213462E-2</v>
      </c>
      <c r="AJ132" s="26">
        <v>8.5970200000000004E-3</v>
      </c>
      <c r="AK132" s="26">
        <v>6.17251E-3</v>
      </c>
      <c r="AL132" s="26">
        <v>3.748E-3</v>
      </c>
      <c r="AM132" s="26">
        <v>3.4694600000000002E-3</v>
      </c>
      <c r="AN132" s="26">
        <v>3.1909099999999999E-3</v>
      </c>
      <c r="AO132" s="26">
        <v>3.1706199999999999E-3</v>
      </c>
      <c r="AP132" s="26">
        <v>3.1503199999999999E-3</v>
      </c>
      <c r="AQ132" s="26">
        <v>4.6341300000000002E-3</v>
      </c>
      <c r="AR132" s="26">
        <v>6.1179499999999996E-3</v>
      </c>
      <c r="AS132" s="26">
        <v>7.6675500000000004E-3</v>
      </c>
      <c r="AT132" s="26">
        <v>9.2171500000000003E-3</v>
      </c>
      <c r="AU132" s="26">
        <v>1.069603E-2</v>
      </c>
      <c r="AV132" s="26">
        <v>1.2174910000000001E-2</v>
      </c>
      <c r="AW132" s="26">
        <v>1.221273E-2</v>
      </c>
      <c r="AX132" s="26">
        <v>1.2250560000000001E-2</v>
      </c>
      <c r="AY132" s="3"/>
    </row>
    <row r="133" spans="1:51" ht="14.5" thickBot="1" x14ac:dyDescent="0.35">
      <c r="A133" s="47"/>
      <c r="B133" s="14" t="s">
        <v>167</v>
      </c>
      <c r="C133" s="27">
        <v>8.5616500000000005E-3</v>
      </c>
      <c r="D133" s="28">
        <v>7.33856E-3</v>
      </c>
      <c r="E133" s="28">
        <v>6.0042799999999999E-3</v>
      </c>
      <c r="F133" s="28">
        <v>4.6699899999999997E-3</v>
      </c>
      <c r="G133" s="28">
        <v>2.8909500000000002E-3</v>
      </c>
      <c r="H133" s="28">
        <v>1.1119000000000001E-3</v>
      </c>
      <c r="I133" s="28">
        <v>5.6707000000000003E-4</v>
      </c>
      <c r="J133" s="28">
        <v>2.2240000000000001E-5</v>
      </c>
      <c r="K133" s="28">
        <v>4.5587999999999998E-4</v>
      </c>
      <c r="L133" s="28">
        <v>8.8951999999999998E-4</v>
      </c>
      <c r="M133" s="28">
        <v>3.4469000000000001E-3</v>
      </c>
      <c r="N133" s="28">
        <v>6.0042799999999999E-3</v>
      </c>
      <c r="O133" s="28">
        <v>9.5623700000000006E-3</v>
      </c>
      <c r="P133" s="28">
        <v>1.312046E-2</v>
      </c>
      <c r="Q133" s="28">
        <v>1.4121170000000001E-2</v>
      </c>
      <c r="R133" s="28">
        <v>1.5121880000000001E-2</v>
      </c>
      <c r="S133" s="28">
        <v>1.556664E-2</v>
      </c>
      <c r="T133" s="28">
        <v>1.6011399999999999E-2</v>
      </c>
      <c r="U133" s="28">
        <v>1.6011399999999999E-2</v>
      </c>
      <c r="V133" s="28">
        <v>1.6011399999999999E-2</v>
      </c>
      <c r="W133" s="28">
        <v>1.567783E-2</v>
      </c>
      <c r="X133" s="28">
        <v>1.534426E-2</v>
      </c>
      <c r="Y133" s="28">
        <v>1.456593E-2</v>
      </c>
      <c r="Z133" s="28">
        <v>1.3787600000000001E-2</v>
      </c>
      <c r="AA133" s="28">
        <v>1.3454030000000001E-2</v>
      </c>
      <c r="AB133" s="28">
        <v>1.312046E-2</v>
      </c>
      <c r="AC133" s="28">
        <v>1.312046E-2</v>
      </c>
      <c r="AD133" s="28">
        <v>1.312046E-2</v>
      </c>
      <c r="AE133" s="28">
        <v>1.334284E-2</v>
      </c>
      <c r="AF133" s="28">
        <v>1.3565219999999999E-2</v>
      </c>
      <c r="AG133" s="28">
        <v>1.4232359999999999E-2</v>
      </c>
      <c r="AH133" s="28">
        <v>1.48995E-2</v>
      </c>
      <c r="AI133" s="28">
        <v>1.623378E-2</v>
      </c>
      <c r="AJ133" s="28">
        <v>1.7568070000000002E-2</v>
      </c>
      <c r="AK133" s="28">
        <v>1.979187E-2</v>
      </c>
      <c r="AL133" s="28">
        <v>2.2015679999999999E-2</v>
      </c>
      <c r="AM133" s="28">
        <v>2.212687E-2</v>
      </c>
      <c r="AN133" s="28">
        <v>2.223806E-2</v>
      </c>
      <c r="AO133" s="28">
        <v>2.1126160000000001E-2</v>
      </c>
      <c r="AP133" s="28">
        <v>2.0014250000000001E-2</v>
      </c>
      <c r="AQ133" s="28">
        <v>1.8902349999999998E-2</v>
      </c>
      <c r="AR133" s="28">
        <v>1.7790449999999999E-2</v>
      </c>
      <c r="AS133" s="28">
        <v>1.623378E-2</v>
      </c>
      <c r="AT133" s="28">
        <v>1.467712E-2</v>
      </c>
      <c r="AU133" s="28">
        <v>1.3787600000000001E-2</v>
      </c>
      <c r="AV133" s="28">
        <v>1.2898069999999999E-2</v>
      </c>
      <c r="AW133" s="28">
        <v>1.134141E-2</v>
      </c>
      <c r="AX133" s="28">
        <v>9.78475E-3</v>
      </c>
      <c r="AY133" s="23"/>
    </row>
    <row r="134" spans="1:51" ht="14.5" thickBot="1" x14ac:dyDescent="0.35">
      <c r="A134" s="47"/>
      <c r="B134" s="14" t="s">
        <v>168</v>
      </c>
      <c r="C134" s="25">
        <v>2.1857459999999999E-2</v>
      </c>
      <c r="D134" s="26">
        <v>2.104994E-2</v>
      </c>
      <c r="E134" s="26">
        <v>1.9289819999999999E-2</v>
      </c>
      <c r="F134" s="26">
        <v>1.7529699999999999E-2</v>
      </c>
      <c r="G134" s="26">
        <v>1.54348E-2</v>
      </c>
      <c r="H134" s="26">
        <v>1.33399E-2</v>
      </c>
      <c r="I134" s="26">
        <v>1.1483449999999999E-2</v>
      </c>
      <c r="J134" s="26">
        <v>9.6269900000000002E-3</v>
      </c>
      <c r="K134" s="26">
        <v>8.1033100000000007E-3</v>
      </c>
      <c r="L134" s="26">
        <v>6.5796300000000004E-3</v>
      </c>
      <c r="M134" s="26">
        <v>5.4013400000000001E-3</v>
      </c>
      <c r="N134" s="26">
        <v>4.2230499999999999E-3</v>
      </c>
      <c r="O134" s="26">
        <v>4.39946E-3</v>
      </c>
      <c r="P134" s="26">
        <v>4.5758700000000001E-3</v>
      </c>
      <c r="Q134" s="26">
        <v>5.2909300000000001E-3</v>
      </c>
      <c r="R134" s="26">
        <v>6.0059800000000002E-3</v>
      </c>
      <c r="S134" s="26">
        <v>7.4322199999999998E-3</v>
      </c>
      <c r="T134" s="26">
        <v>8.8584600000000003E-3</v>
      </c>
      <c r="U134" s="26">
        <v>1.096754E-2</v>
      </c>
      <c r="V134" s="26">
        <v>1.3076610000000001E-2</v>
      </c>
      <c r="W134" s="26">
        <v>1.540179E-2</v>
      </c>
      <c r="X134" s="26">
        <v>1.772698E-2</v>
      </c>
      <c r="Y134" s="26">
        <v>1.8995580000000001E-2</v>
      </c>
      <c r="Z134" s="26">
        <v>2.0264190000000001E-2</v>
      </c>
      <c r="AA134" s="26">
        <v>1.9844219999999999E-2</v>
      </c>
      <c r="AB134" s="26">
        <v>1.9424239999999999E-2</v>
      </c>
      <c r="AC134" s="26">
        <v>1.7825460000000001E-2</v>
      </c>
      <c r="AD134" s="26">
        <v>1.6226669999999999E-2</v>
      </c>
      <c r="AE134" s="26">
        <v>1.4499059999999999E-2</v>
      </c>
      <c r="AF134" s="26">
        <v>1.277144E-2</v>
      </c>
      <c r="AG134" s="26">
        <v>1.12183E-2</v>
      </c>
      <c r="AH134" s="26">
        <v>9.6651500000000008E-3</v>
      </c>
      <c r="AI134" s="26">
        <v>8.8089499999999994E-3</v>
      </c>
      <c r="AJ134" s="26">
        <v>7.9527499999999997E-3</v>
      </c>
      <c r="AK134" s="26">
        <v>7.4434999999999996E-3</v>
      </c>
      <c r="AL134" s="26">
        <v>6.9342400000000004E-3</v>
      </c>
      <c r="AM134" s="26">
        <v>6.4189E-3</v>
      </c>
      <c r="AN134" s="26">
        <v>5.9035600000000004E-3</v>
      </c>
      <c r="AO134" s="26">
        <v>5.8660099999999996E-3</v>
      </c>
      <c r="AP134" s="26">
        <v>5.8284599999999997E-3</v>
      </c>
      <c r="AQ134" s="26">
        <v>8.5736900000000001E-3</v>
      </c>
      <c r="AR134" s="26">
        <v>1.131892E-2</v>
      </c>
      <c r="AS134" s="26">
        <v>1.418586E-2</v>
      </c>
      <c r="AT134" s="26">
        <v>1.7052810000000002E-2</v>
      </c>
      <c r="AU134" s="26">
        <v>1.978891E-2</v>
      </c>
      <c r="AV134" s="26">
        <v>2.2525010000000002E-2</v>
      </c>
      <c r="AW134" s="26">
        <v>2.2595000000000001E-2</v>
      </c>
      <c r="AX134" s="26">
        <v>2.2664980000000001E-2</v>
      </c>
      <c r="AY134" s="23"/>
    </row>
    <row r="135" spans="1:51" ht="14.5" thickBot="1" x14ac:dyDescent="0.35">
      <c r="A135" s="47"/>
      <c r="B135" s="14" t="s">
        <v>169</v>
      </c>
      <c r="C135" s="27">
        <v>1.1814089999999999E-2</v>
      </c>
      <c r="D135" s="28">
        <v>1.137762E-2</v>
      </c>
      <c r="E135" s="28">
        <v>1.042627E-2</v>
      </c>
      <c r="F135" s="28">
        <v>9.4749099999999996E-3</v>
      </c>
      <c r="G135" s="28">
        <v>8.3426000000000004E-3</v>
      </c>
      <c r="H135" s="28">
        <v>7.2103000000000002E-3</v>
      </c>
      <c r="I135" s="28">
        <v>6.2068699999999997E-3</v>
      </c>
      <c r="J135" s="28">
        <v>5.2034500000000001E-3</v>
      </c>
      <c r="K135" s="28">
        <v>4.37989E-3</v>
      </c>
      <c r="L135" s="28">
        <v>3.5563299999999999E-3</v>
      </c>
      <c r="M135" s="28">
        <v>2.91946E-3</v>
      </c>
      <c r="N135" s="28">
        <v>2.2825900000000001E-3</v>
      </c>
      <c r="O135" s="28">
        <v>2.3779399999999998E-3</v>
      </c>
      <c r="P135" s="28">
        <v>2.47329E-3</v>
      </c>
      <c r="Q135" s="28">
        <v>6.10605E-3</v>
      </c>
      <c r="R135" s="28">
        <v>9.7388100000000005E-3</v>
      </c>
      <c r="S135" s="28">
        <v>1.205148E-2</v>
      </c>
      <c r="T135" s="28">
        <v>1.4364149999999999E-2</v>
      </c>
      <c r="U135" s="28">
        <v>1.7784060000000001E-2</v>
      </c>
      <c r="V135" s="28">
        <v>2.1203960000000001E-2</v>
      </c>
      <c r="W135" s="28">
        <v>2.497429E-2</v>
      </c>
      <c r="X135" s="28">
        <v>2.8744619999999999E-2</v>
      </c>
      <c r="Y135" s="28">
        <v>3.080169E-2</v>
      </c>
      <c r="Z135" s="28">
        <v>3.2858760000000001E-2</v>
      </c>
      <c r="AA135" s="28">
        <v>3.217776E-2</v>
      </c>
      <c r="AB135" s="28">
        <v>3.1496759999999999E-2</v>
      </c>
      <c r="AC135" s="28">
        <v>2.8904309999999999E-2</v>
      </c>
      <c r="AD135" s="28">
        <v>2.6311850000000001E-2</v>
      </c>
      <c r="AE135" s="28">
        <v>2.351048E-2</v>
      </c>
      <c r="AF135" s="28">
        <v>2.0709120000000001E-2</v>
      </c>
      <c r="AG135" s="28">
        <v>1.8190669999999999E-2</v>
      </c>
      <c r="AH135" s="28">
        <v>1.5672220000000001E-2</v>
      </c>
      <c r="AI135" s="28">
        <v>1.213462E-2</v>
      </c>
      <c r="AJ135" s="28">
        <v>8.5970200000000004E-3</v>
      </c>
      <c r="AK135" s="28">
        <v>6.17251E-3</v>
      </c>
      <c r="AL135" s="28">
        <v>3.748E-3</v>
      </c>
      <c r="AM135" s="28">
        <v>3.4694600000000002E-3</v>
      </c>
      <c r="AN135" s="28">
        <v>3.1909099999999999E-3</v>
      </c>
      <c r="AO135" s="28">
        <v>3.1706199999999999E-3</v>
      </c>
      <c r="AP135" s="28">
        <v>3.1503199999999999E-3</v>
      </c>
      <c r="AQ135" s="28">
        <v>4.6341300000000002E-3</v>
      </c>
      <c r="AR135" s="28">
        <v>6.1179499999999996E-3</v>
      </c>
      <c r="AS135" s="28">
        <v>7.6675500000000004E-3</v>
      </c>
      <c r="AT135" s="28">
        <v>9.2171500000000003E-3</v>
      </c>
      <c r="AU135" s="28">
        <v>1.069603E-2</v>
      </c>
      <c r="AV135" s="28">
        <v>1.2174910000000001E-2</v>
      </c>
      <c r="AW135" s="28">
        <v>1.221273E-2</v>
      </c>
      <c r="AX135" s="28">
        <v>1.2250560000000001E-2</v>
      </c>
      <c r="AY135" s="23"/>
    </row>
    <row r="136" spans="1:51" ht="14.5" thickBot="1" x14ac:dyDescent="0.35">
      <c r="A136" s="47"/>
      <c r="B136" s="14" t="s">
        <v>170</v>
      </c>
      <c r="C136" s="25">
        <v>1.1814089999999999E-2</v>
      </c>
      <c r="D136" s="26">
        <v>1.137762E-2</v>
      </c>
      <c r="E136" s="26">
        <v>1.042627E-2</v>
      </c>
      <c r="F136" s="26">
        <v>9.4749099999999996E-3</v>
      </c>
      <c r="G136" s="26">
        <v>8.3426000000000004E-3</v>
      </c>
      <c r="H136" s="26">
        <v>7.2103000000000002E-3</v>
      </c>
      <c r="I136" s="26">
        <v>6.2068699999999997E-3</v>
      </c>
      <c r="J136" s="26">
        <v>5.2034500000000001E-3</v>
      </c>
      <c r="K136" s="26">
        <v>4.37989E-3</v>
      </c>
      <c r="L136" s="26">
        <v>3.5563299999999999E-3</v>
      </c>
      <c r="M136" s="26">
        <v>2.91946E-3</v>
      </c>
      <c r="N136" s="26">
        <v>2.2825900000000001E-3</v>
      </c>
      <c r="O136" s="26">
        <v>2.3779399999999998E-3</v>
      </c>
      <c r="P136" s="26">
        <v>2.47329E-3</v>
      </c>
      <c r="Q136" s="26">
        <v>6.10605E-3</v>
      </c>
      <c r="R136" s="26">
        <v>9.7388100000000005E-3</v>
      </c>
      <c r="S136" s="26">
        <v>1.205148E-2</v>
      </c>
      <c r="T136" s="26">
        <v>1.4364149999999999E-2</v>
      </c>
      <c r="U136" s="26">
        <v>1.7784060000000001E-2</v>
      </c>
      <c r="V136" s="26">
        <v>2.1203960000000001E-2</v>
      </c>
      <c r="W136" s="26">
        <v>2.497429E-2</v>
      </c>
      <c r="X136" s="26">
        <v>2.8744619999999999E-2</v>
      </c>
      <c r="Y136" s="26">
        <v>3.080169E-2</v>
      </c>
      <c r="Z136" s="26">
        <v>3.2858760000000001E-2</v>
      </c>
      <c r="AA136" s="26">
        <v>3.217776E-2</v>
      </c>
      <c r="AB136" s="26">
        <v>3.1496759999999999E-2</v>
      </c>
      <c r="AC136" s="26">
        <v>2.8904309999999999E-2</v>
      </c>
      <c r="AD136" s="26">
        <v>2.6311850000000001E-2</v>
      </c>
      <c r="AE136" s="26">
        <v>2.351048E-2</v>
      </c>
      <c r="AF136" s="26">
        <v>2.0709120000000001E-2</v>
      </c>
      <c r="AG136" s="26">
        <v>1.8190669999999999E-2</v>
      </c>
      <c r="AH136" s="26">
        <v>1.5672220000000001E-2</v>
      </c>
      <c r="AI136" s="26">
        <v>1.213462E-2</v>
      </c>
      <c r="AJ136" s="26">
        <v>8.5970200000000004E-3</v>
      </c>
      <c r="AK136" s="26">
        <v>6.17251E-3</v>
      </c>
      <c r="AL136" s="26">
        <v>3.748E-3</v>
      </c>
      <c r="AM136" s="26">
        <v>3.4694600000000002E-3</v>
      </c>
      <c r="AN136" s="26">
        <v>3.1909099999999999E-3</v>
      </c>
      <c r="AO136" s="26">
        <v>3.1706199999999999E-3</v>
      </c>
      <c r="AP136" s="26">
        <v>3.1503199999999999E-3</v>
      </c>
      <c r="AQ136" s="26">
        <v>4.6341300000000002E-3</v>
      </c>
      <c r="AR136" s="26">
        <v>6.1179499999999996E-3</v>
      </c>
      <c r="AS136" s="26">
        <v>7.6675500000000004E-3</v>
      </c>
      <c r="AT136" s="26">
        <v>9.2171500000000003E-3</v>
      </c>
      <c r="AU136" s="26">
        <v>1.069603E-2</v>
      </c>
      <c r="AV136" s="26">
        <v>1.2174910000000001E-2</v>
      </c>
      <c r="AW136" s="26">
        <v>1.221273E-2</v>
      </c>
      <c r="AX136" s="26">
        <v>1.2250560000000001E-2</v>
      </c>
      <c r="AY136" s="23"/>
    </row>
    <row r="137" spans="1:51" ht="14.5" thickBot="1" x14ac:dyDescent="0.35">
      <c r="A137" s="47"/>
      <c r="B137" s="14" t="s">
        <v>171</v>
      </c>
      <c r="C137" s="27">
        <v>1.9759900800000001</v>
      </c>
      <c r="D137" s="28">
        <v>2.2084595</v>
      </c>
      <c r="E137" s="28">
        <v>2.4409289200000002</v>
      </c>
      <c r="F137" s="28">
        <v>2.6733983399999999</v>
      </c>
      <c r="G137" s="28">
        <v>2.8361269299999998</v>
      </c>
      <c r="H137" s="28">
        <v>2.9988555300000002</v>
      </c>
      <c r="I137" s="28">
        <v>3.0407000200000001</v>
      </c>
      <c r="J137" s="28">
        <v>3.0825445199999999</v>
      </c>
      <c r="K137" s="28">
        <v>3.06162227</v>
      </c>
      <c r="L137" s="28">
        <v>3.0407000200000001</v>
      </c>
      <c r="M137" s="28">
        <v>3.0267518600000001</v>
      </c>
      <c r="N137" s="28">
        <v>3.0128036900000001</v>
      </c>
      <c r="O137" s="28">
        <v>2.9988555300000002</v>
      </c>
      <c r="P137" s="28">
        <v>2.9849073599999998</v>
      </c>
      <c r="Q137" s="28">
        <v>2.7384897700000002</v>
      </c>
      <c r="R137" s="28">
        <v>2.49207219</v>
      </c>
      <c r="S137" s="28">
        <v>2.22705705</v>
      </c>
      <c r="T137" s="28">
        <v>1.9620419099999999</v>
      </c>
      <c r="U137" s="28">
        <v>1.6435588000000001</v>
      </c>
      <c r="V137" s="28">
        <v>1.3250757</v>
      </c>
      <c r="W137" s="28">
        <v>1.18559405</v>
      </c>
      <c r="X137" s="28">
        <v>1.04611239</v>
      </c>
      <c r="Y137" s="28">
        <v>0.90081900000000004</v>
      </c>
      <c r="Z137" s="28">
        <v>0.75552562000000001</v>
      </c>
      <c r="AA137" s="28">
        <v>0.66253784999999998</v>
      </c>
      <c r="AB137" s="28">
        <v>0.56955007999999996</v>
      </c>
      <c r="AC137" s="28">
        <v>0.60442048999999998</v>
      </c>
      <c r="AD137" s="28">
        <v>0.63929091000000005</v>
      </c>
      <c r="AE137" s="28">
        <v>0.69740826</v>
      </c>
      <c r="AF137" s="28">
        <v>0.75552562000000001</v>
      </c>
      <c r="AG137" s="28">
        <v>0.80783123999999995</v>
      </c>
      <c r="AH137" s="28">
        <v>0.86013686</v>
      </c>
      <c r="AI137" s="28">
        <v>0.82526644000000005</v>
      </c>
      <c r="AJ137" s="28">
        <v>0.79039603000000003</v>
      </c>
      <c r="AK137" s="28">
        <v>0.73227867000000002</v>
      </c>
      <c r="AL137" s="28">
        <v>0.67416131999999995</v>
      </c>
      <c r="AM137" s="28">
        <v>0.59860875999999996</v>
      </c>
      <c r="AN137" s="28">
        <v>0.52305619999999997</v>
      </c>
      <c r="AO137" s="28">
        <v>0.49399752000000002</v>
      </c>
      <c r="AP137" s="28">
        <v>0.46493884000000002</v>
      </c>
      <c r="AQ137" s="28">
        <v>0.55211487000000004</v>
      </c>
      <c r="AR137" s="28">
        <v>0.63929091000000005</v>
      </c>
      <c r="AS137" s="28">
        <v>0.81364296999999997</v>
      </c>
      <c r="AT137" s="28">
        <v>0.98799504000000005</v>
      </c>
      <c r="AU137" s="28">
        <v>1.19140578</v>
      </c>
      <c r="AV137" s="28">
        <v>1.39481652</v>
      </c>
      <c r="AW137" s="28">
        <v>1.5691685900000001</v>
      </c>
      <c r="AX137" s="28">
        <v>1.74352065</v>
      </c>
      <c r="AY137" s="3"/>
    </row>
    <row r="138" spans="1:51" ht="14.5" thickBot="1" x14ac:dyDescent="0.35">
      <c r="A138" s="47"/>
      <c r="B138" s="14" t="s">
        <v>172</v>
      </c>
      <c r="C138" s="25">
        <v>1.3831765600000001</v>
      </c>
      <c r="D138" s="26">
        <v>1.45758327</v>
      </c>
      <c r="E138" s="26">
        <v>1.61101308</v>
      </c>
      <c r="F138" s="26">
        <v>1.7644428999999999</v>
      </c>
      <c r="G138" s="26">
        <v>1.8718437699999999</v>
      </c>
      <c r="H138" s="26">
        <v>1.97924465</v>
      </c>
      <c r="I138" s="26">
        <v>2.0068620099999999</v>
      </c>
      <c r="J138" s="26">
        <v>2.0344793800000001</v>
      </c>
      <c r="K138" s="26">
        <v>1.8732692900000001</v>
      </c>
      <c r="L138" s="26">
        <v>1.7120591999999999</v>
      </c>
      <c r="M138" s="26">
        <v>1.1984414400000001</v>
      </c>
      <c r="N138" s="26">
        <v>0.68482368000000005</v>
      </c>
      <c r="O138" s="26">
        <v>0.47452681000000002</v>
      </c>
      <c r="P138" s="26">
        <v>0.26422993</v>
      </c>
      <c r="Q138" s="26">
        <v>0.65233023999999995</v>
      </c>
      <c r="R138" s="26">
        <v>1.04043055</v>
      </c>
      <c r="S138" s="26">
        <v>1.2875015599999999</v>
      </c>
      <c r="T138" s="26">
        <v>1.5345725800000001</v>
      </c>
      <c r="U138" s="26">
        <v>1.89993283</v>
      </c>
      <c r="V138" s="26">
        <v>2.2652930699999998</v>
      </c>
      <c r="W138" s="26">
        <v>2.6680903900000001</v>
      </c>
      <c r="X138" s="26">
        <v>3.07088771</v>
      </c>
      <c r="Y138" s="26">
        <v>3.29065143</v>
      </c>
      <c r="Z138" s="26">
        <v>3.51041515</v>
      </c>
      <c r="AA138" s="26">
        <v>3.43766185</v>
      </c>
      <c r="AB138" s="26">
        <v>3.36490855</v>
      </c>
      <c r="AC138" s="26">
        <v>3.0879474099999999</v>
      </c>
      <c r="AD138" s="26">
        <v>2.8109862699999999</v>
      </c>
      <c r="AE138" s="26">
        <v>2.51170676</v>
      </c>
      <c r="AF138" s="26">
        <v>2.2124272399999998</v>
      </c>
      <c r="AG138" s="26">
        <v>1.9433727300000001</v>
      </c>
      <c r="AH138" s="26">
        <v>1.67431821</v>
      </c>
      <c r="AI138" s="26">
        <v>1.29638385</v>
      </c>
      <c r="AJ138" s="26">
        <v>0.91844948999999998</v>
      </c>
      <c r="AK138" s="26">
        <v>0.65943068999999999</v>
      </c>
      <c r="AL138" s="26">
        <v>0.40041189999999999</v>
      </c>
      <c r="AM138" s="26">
        <v>0.37065407</v>
      </c>
      <c r="AN138" s="26">
        <v>0.34089624000000002</v>
      </c>
      <c r="AO138" s="26">
        <v>0.33872785999999999</v>
      </c>
      <c r="AP138" s="26">
        <v>0.33655948000000002</v>
      </c>
      <c r="AQ138" s="26">
        <v>0.49508048999999998</v>
      </c>
      <c r="AR138" s="26">
        <v>0.65360149999999995</v>
      </c>
      <c r="AS138" s="26">
        <v>0.81915061</v>
      </c>
      <c r="AT138" s="26">
        <v>0.98469973</v>
      </c>
      <c r="AU138" s="26">
        <v>1.1426936299999999</v>
      </c>
      <c r="AV138" s="26">
        <v>1.30068753</v>
      </c>
      <c r="AW138" s="26">
        <v>1.3047286899999999</v>
      </c>
      <c r="AX138" s="26">
        <v>1.30876985</v>
      </c>
      <c r="AY138" s="3"/>
    </row>
    <row r="139" spans="1:51" ht="14.5" thickBot="1" x14ac:dyDescent="0.35">
      <c r="A139" s="47"/>
      <c r="B139" s="14" t="s">
        <v>173</v>
      </c>
      <c r="C139" s="27">
        <v>0.58411252999999996</v>
      </c>
      <c r="D139" s="28">
        <v>0.57043591000000005</v>
      </c>
      <c r="E139" s="28">
        <v>0.55974108</v>
      </c>
      <c r="F139" s="28">
        <v>0.54904624999999996</v>
      </c>
      <c r="G139" s="28">
        <v>0.54556422999999998</v>
      </c>
      <c r="H139" s="28">
        <v>0.54208221999999995</v>
      </c>
      <c r="I139" s="28">
        <v>0.54737349999999996</v>
      </c>
      <c r="J139" s="28">
        <v>0.55266477999999997</v>
      </c>
      <c r="K139" s="28">
        <v>0.56613555000000004</v>
      </c>
      <c r="L139" s="28">
        <v>0.57960632000000001</v>
      </c>
      <c r="M139" s="28">
        <v>0.64163435999999996</v>
      </c>
      <c r="N139" s="28">
        <v>0.70366240000000002</v>
      </c>
      <c r="O139" s="28">
        <v>0.91332268999999999</v>
      </c>
      <c r="P139" s="28">
        <v>1.1229829899999999</v>
      </c>
      <c r="Q139" s="28">
        <v>1.35221966</v>
      </c>
      <c r="R139" s="28">
        <v>1.58145632</v>
      </c>
      <c r="S139" s="28">
        <v>1.8595152699999999</v>
      </c>
      <c r="T139" s="28">
        <v>2.1375742199999999</v>
      </c>
      <c r="U139" s="28">
        <v>2.3242756899999999</v>
      </c>
      <c r="V139" s="28">
        <v>2.5109771599999999</v>
      </c>
      <c r="W139" s="28">
        <v>2.5651498099999999</v>
      </c>
      <c r="X139" s="28">
        <v>2.6193224700000002</v>
      </c>
      <c r="Y139" s="28">
        <v>2.6553232200000001</v>
      </c>
      <c r="Z139" s="28">
        <v>2.6913239799999999</v>
      </c>
      <c r="AA139" s="28">
        <v>2.70804336</v>
      </c>
      <c r="AB139" s="28">
        <v>2.7247627300000001</v>
      </c>
      <c r="AC139" s="28">
        <v>2.7102482299999999</v>
      </c>
      <c r="AD139" s="28">
        <v>2.6957337199999998</v>
      </c>
      <c r="AE139" s="28">
        <v>2.6668144499999999</v>
      </c>
      <c r="AF139" s="28">
        <v>2.6378951900000001</v>
      </c>
      <c r="AG139" s="28">
        <v>2.6005635699999998</v>
      </c>
      <c r="AH139" s="28">
        <v>2.56323196</v>
      </c>
      <c r="AI139" s="28">
        <v>2.4966434799999999</v>
      </c>
      <c r="AJ139" s="28">
        <v>2.4300550099999998</v>
      </c>
      <c r="AK139" s="28">
        <v>2.2632592599999999</v>
      </c>
      <c r="AL139" s="28">
        <v>2.0964635199999999</v>
      </c>
      <c r="AM139" s="28">
        <v>1.8323993300000001</v>
      </c>
      <c r="AN139" s="28">
        <v>1.56833515</v>
      </c>
      <c r="AO139" s="28">
        <v>1.46741995</v>
      </c>
      <c r="AP139" s="28">
        <v>1.36650476</v>
      </c>
      <c r="AQ139" s="28">
        <v>1.2915558700000001</v>
      </c>
      <c r="AR139" s="28">
        <v>1.2166069799999999</v>
      </c>
      <c r="AS139" s="28">
        <v>1.0423395600000001</v>
      </c>
      <c r="AT139" s="28">
        <v>0.86807213999999999</v>
      </c>
      <c r="AU139" s="28">
        <v>0.78333123999999998</v>
      </c>
      <c r="AV139" s="28">
        <v>0.69859035000000003</v>
      </c>
      <c r="AW139" s="28">
        <v>0.64818975000000001</v>
      </c>
      <c r="AX139" s="28">
        <v>0.59778914999999999</v>
      </c>
      <c r="AY139" s="3"/>
    </row>
    <row r="140" spans="1:51" ht="14.5" thickBot="1" x14ac:dyDescent="0.35">
      <c r="A140" s="47"/>
      <c r="B140" s="14" t="s">
        <v>174</v>
      </c>
      <c r="C140" s="25">
        <v>0.17421376999999999</v>
      </c>
      <c r="D140" s="26">
        <v>0.16094215000000001</v>
      </c>
      <c r="E140" s="26">
        <v>0.14876007999999999</v>
      </c>
      <c r="F140" s="26">
        <v>0.13657801</v>
      </c>
      <c r="G140" s="26">
        <v>0.12416989</v>
      </c>
      <c r="H140" s="26">
        <v>0.11176177</v>
      </c>
      <c r="I140" s="26">
        <v>9.9544919999999995E-2</v>
      </c>
      <c r="J140" s="26">
        <v>8.7328069999999994E-2</v>
      </c>
      <c r="K140" s="26">
        <v>7.8683500000000003E-2</v>
      </c>
      <c r="L140" s="26">
        <v>7.0038920000000005E-2</v>
      </c>
      <c r="M140" s="26">
        <v>6.7393149999999999E-2</v>
      </c>
      <c r="N140" s="26">
        <v>6.4747390000000002E-2</v>
      </c>
      <c r="O140" s="26">
        <v>7.0670209999999997E-2</v>
      </c>
      <c r="P140" s="26">
        <v>7.6593030000000006E-2</v>
      </c>
      <c r="Q140" s="26">
        <v>9.6096940000000006E-2</v>
      </c>
      <c r="R140" s="26">
        <v>0.11560085</v>
      </c>
      <c r="S140" s="26">
        <v>0.14389515999999999</v>
      </c>
      <c r="T140" s="26">
        <v>0.17218948000000001</v>
      </c>
      <c r="U140" s="26">
        <v>0.20052735999999999</v>
      </c>
      <c r="V140" s="26">
        <v>0.22886524</v>
      </c>
      <c r="W140" s="26">
        <v>0.24845046000000001</v>
      </c>
      <c r="X140" s="26">
        <v>0.26803567</v>
      </c>
      <c r="Y140" s="26">
        <v>0.27678583000000001</v>
      </c>
      <c r="Z140" s="26">
        <v>0.28553599000000002</v>
      </c>
      <c r="AA140" s="26">
        <v>0.28796988000000001</v>
      </c>
      <c r="AB140" s="26">
        <v>0.29040376000000001</v>
      </c>
      <c r="AC140" s="26">
        <v>0.29149260999999999</v>
      </c>
      <c r="AD140" s="26">
        <v>0.29258146000000002</v>
      </c>
      <c r="AE140" s="26">
        <v>0.29922822999999998</v>
      </c>
      <c r="AF140" s="26">
        <v>0.30587499000000001</v>
      </c>
      <c r="AG140" s="26">
        <v>0.30986155999999998</v>
      </c>
      <c r="AH140" s="26">
        <v>0.31384813</v>
      </c>
      <c r="AI140" s="26">
        <v>0.31452032000000002</v>
      </c>
      <c r="AJ140" s="26">
        <v>0.31519249999999999</v>
      </c>
      <c r="AK140" s="26">
        <v>0.30646719</v>
      </c>
      <c r="AL140" s="26">
        <v>0.29774187000000002</v>
      </c>
      <c r="AM140" s="26">
        <v>0.29299271999999998</v>
      </c>
      <c r="AN140" s="26">
        <v>0.28824358</v>
      </c>
      <c r="AO140" s="26">
        <v>0.28281341999999998</v>
      </c>
      <c r="AP140" s="26">
        <v>0.27738326000000002</v>
      </c>
      <c r="AQ140" s="26">
        <v>0.27299203999999999</v>
      </c>
      <c r="AR140" s="26">
        <v>0.26860081000000002</v>
      </c>
      <c r="AS140" s="26">
        <v>0.25786450999999999</v>
      </c>
      <c r="AT140" s="26">
        <v>0.24712820999999999</v>
      </c>
      <c r="AU140" s="26">
        <v>0.23253484999999999</v>
      </c>
      <c r="AV140" s="26">
        <v>0.21794150000000001</v>
      </c>
      <c r="AW140" s="26">
        <v>0.20271344999999999</v>
      </c>
      <c r="AX140" s="26">
        <v>0.1874854</v>
      </c>
      <c r="AY140" s="3"/>
    </row>
    <row r="141" spans="1:51" ht="14.5" thickBot="1" x14ac:dyDescent="0.35">
      <c r="A141" s="47"/>
      <c r="B141" s="14" t="s">
        <v>175</v>
      </c>
      <c r="C141" s="27">
        <v>0.19932937000000001</v>
      </c>
      <c r="D141" s="28">
        <v>0.1919652</v>
      </c>
      <c r="E141" s="28">
        <v>0.17591375000000001</v>
      </c>
      <c r="F141" s="28">
        <v>0.15986228999999999</v>
      </c>
      <c r="G141" s="28">
        <v>0.14075783</v>
      </c>
      <c r="H141" s="28">
        <v>0.12165337</v>
      </c>
      <c r="I141" s="28">
        <v>0.10472343000000001</v>
      </c>
      <c r="J141" s="28">
        <v>8.7793479999999993E-2</v>
      </c>
      <c r="K141" s="28">
        <v>7.3898259999999993E-2</v>
      </c>
      <c r="L141" s="28">
        <v>6.0003040000000001E-2</v>
      </c>
      <c r="M141" s="28">
        <v>4.9257620000000002E-2</v>
      </c>
      <c r="N141" s="28">
        <v>3.8512200000000003E-2</v>
      </c>
      <c r="O141" s="28">
        <v>4.0120969999999999E-2</v>
      </c>
      <c r="P141" s="28">
        <v>4.1729740000000001E-2</v>
      </c>
      <c r="Q141" s="28">
        <v>0.10302227</v>
      </c>
      <c r="R141" s="28">
        <v>0.16431481000000001</v>
      </c>
      <c r="S141" s="28">
        <v>0.20333464000000001</v>
      </c>
      <c r="T141" s="28">
        <v>0.24235448000000001</v>
      </c>
      <c r="U141" s="28">
        <v>0.30005568999999999</v>
      </c>
      <c r="V141" s="28">
        <v>0.35775689999999999</v>
      </c>
      <c r="W141" s="28">
        <v>0.42137053000000002</v>
      </c>
      <c r="X141" s="28">
        <v>0.48498416</v>
      </c>
      <c r="Y141" s="28">
        <v>0.51969136000000005</v>
      </c>
      <c r="Z141" s="28">
        <v>0.55439855999999998</v>
      </c>
      <c r="AA141" s="28">
        <v>0.54290866000000004</v>
      </c>
      <c r="AB141" s="28">
        <v>0.53141875999999999</v>
      </c>
      <c r="AC141" s="28">
        <v>0.48767839000000002</v>
      </c>
      <c r="AD141" s="28">
        <v>0.44393801999999999</v>
      </c>
      <c r="AE141" s="28">
        <v>0.39667291999999998</v>
      </c>
      <c r="AF141" s="28">
        <v>0.34940780999999999</v>
      </c>
      <c r="AG141" s="28">
        <v>0.30691613000000001</v>
      </c>
      <c r="AH141" s="28">
        <v>0.26442444999999998</v>
      </c>
      <c r="AI141" s="28">
        <v>0.20473742</v>
      </c>
      <c r="AJ141" s="28">
        <v>0.14505039</v>
      </c>
      <c r="AK141" s="28">
        <v>0.10414364</v>
      </c>
      <c r="AL141" s="28">
        <v>6.3236899999999999E-2</v>
      </c>
      <c r="AM141" s="28">
        <v>5.8537260000000001E-2</v>
      </c>
      <c r="AN141" s="28">
        <v>5.3837620000000003E-2</v>
      </c>
      <c r="AO141" s="28">
        <v>5.3495170000000002E-2</v>
      </c>
      <c r="AP141" s="28">
        <v>5.3152709999999999E-2</v>
      </c>
      <c r="AQ141" s="28">
        <v>7.8187880000000001E-2</v>
      </c>
      <c r="AR141" s="28">
        <v>0.10322304</v>
      </c>
      <c r="AS141" s="28">
        <v>0.12936814999999999</v>
      </c>
      <c r="AT141" s="28">
        <v>0.15551325999999999</v>
      </c>
      <c r="AU141" s="28">
        <v>0.18046518</v>
      </c>
      <c r="AV141" s="28">
        <v>0.20541709999999999</v>
      </c>
      <c r="AW141" s="28">
        <v>0.20605531999999999</v>
      </c>
      <c r="AX141" s="28">
        <v>0.20669354000000001</v>
      </c>
      <c r="AY141" s="3"/>
    </row>
    <row r="142" spans="1:51" ht="14.5" thickBot="1" x14ac:dyDescent="0.35">
      <c r="A142" s="47"/>
      <c r="B142" s="14" t="s">
        <v>176</v>
      </c>
      <c r="C142" s="25">
        <v>7.8874490000000005E-2</v>
      </c>
      <c r="D142" s="26">
        <v>7.7027700000000004E-2</v>
      </c>
      <c r="E142" s="26">
        <v>7.5583540000000005E-2</v>
      </c>
      <c r="F142" s="26">
        <v>7.4139389999999999E-2</v>
      </c>
      <c r="G142" s="26">
        <v>7.3669200000000004E-2</v>
      </c>
      <c r="H142" s="26">
        <v>7.3199009999999995E-2</v>
      </c>
      <c r="I142" s="26">
        <v>7.3913510000000002E-2</v>
      </c>
      <c r="J142" s="26">
        <v>7.4628009999999995E-2</v>
      </c>
      <c r="K142" s="26">
        <v>7.6447009999999996E-2</v>
      </c>
      <c r="L142" s="26">
        <v>7.8266009999999997E-2</v>
      </c>
      <c r="M142" s="26">
        <v>8.6641839999999998E-2</v>
      </c>
      <c r="N142" s="26">
        <v>9.5017679999999993E-2</v>
      </c>
      <c r="O142" s="26">
        <v>0.12332874000000001</v>
      </c>
      <c r="P142" s="26">
        <v>0.15163981000000001</v>
      </c>
      <c r="Q142" s="26">
        <v>0.18259433999999999</v>
      </c>
      <c r="R142" s="26">
        <v>0.21354886000000001</v>
      </c>
      <c r="S142" s="26">
        <v>0.25109600999999998</v>
      </c>
      <c r="T142" s="26">
        <v>0.28864316000000001</v>
      </c>
      <c r="U142" s="26">
        <v>0.31385402000000001</v>
      </c>
      <c r="V142" s="26">
        <v>0.33906489000000001</v>
      </c>
      <c r="W142" s="26">
        <v>0.34637999000000003</v>
      </c>
      <c r="X142" s="26">
        <v>0.35369508999999999</v>
      </c>
      <c r="Y142" s="26">
        <v>0.35855638000000001</v>
      </c>
      <c r="Z142" s="26">
        <v>0.36341767000000003</v>
      </c>
      <c r="AA142" s="26">
        <v>0.36567534000000002</v>
      </c>
      <c r="AB142" s="26">
        <v>0.36793301</v>
      </c>
      <c r="AC142" s="26">
        <v>0.36597307000000001</v>
      </c>
      <c r="AD142" s="26">
        <v>0.36401313000000002</v>
      </c>
      <c r="AE142" s="26">
        <v>0.36010808</v>
      </c>
      <c r="AF142" s="26">
        <v>0.35620301999999998</v>
      </c>
      <c r="AG142" s="26">
        <v>0.35116202000000002</v>
      </c>
      <c r="AH142" s="26">
        <v>0.34612102</v>
      </c>
      <c r="AI142" s="26">
        <v>0.33712936999999998</v>
      </c>
      <c r="AJ142" s="26">
        <v>0.32813773000000002</v>
      </c>
      <c r="AK142" s="26">
        <v>0.30561479000000003</v>
      </c>
      <c r="AL142" s="26">
        <v>0.28309184999999998</v>
      </c>
      <c r="AM142" s="26">
        <v>0.24743445999999999</v>
      </c>
      <c r="AN142" s="26">
        <v>0.21177707000000001</v>
      </c>
      <c r="AO142" s="26">
        <v>0.19815018000000001</v>
      </c>
      <c r="AP142" s="26">
        <v>0.1845233</v>
      </c>
      <c r="AQ142" s="26">
        <v>0.17440272000000001</v>
      </c>
      <c r="AR142" s="26">
        <v>0.16428214999999999</v>
      </c>
      <c r="AS142" s="26">
        <v>0.14075028000000001</v>
      </c>
      <c r="AT142" s="26">
        <v>0.11721842</v>
      </c>
      <c r="AU142" s="26">
        <v>0.1057756</v>
      </c>
      <c r="AV142" s="26">
        <v>9.4332780000000005E-2</v>
      </c>
      <c r="AW142" s="26">
        <v>8.752704E-2</v>
      </c>
      <c r="AX142" s="26">
        <v>8.0721290000000001E-2</v>
      </c>
      <c r="AY142" s="3"/>
    </row>
    <row r="143" spans="1:51" ht="14.5" thickBot="1" x14ac:dyDescent="0.35">
      <c r="A143" s="47"/>
      <c r="B143" s="14" t="s">
        <v>177</v>
      </c>
      <c r="C143" s="27">
        <v>0.36878283000000001</v>
      </c>
      <c r="D143" s="28">
        <v>0.35515826</v>
      </c>
      <c r="E143" s="28">
        <v>0.32546117000000002</v>
      </c>
      <c r="F143" s="28">
        <v>0.29576408999999998</v>
      </c>
      <c r="G143" s="28">
        <v>0.26041858000000001</v>
      </c>
      <c r="H143" s="28">
        <v>0.22507308000000001</v>
      </c>
      <c r="I143" s="28">
        <v>0.19375069</v>
      </c>
      <c r="J143" s="28">
        <v>0.16242829</v>
      </c>
      <c r="K143" s="28">
        <v>0.13672049999999999</v>
      </c>
      <c r="L143" s="28">
        <v>0.11101270000000001</v>
      </c>
      <c r="M143" s="28">
        <v>9.1132400000000002E-2</v>
      </c>
      <c r="N143" s="28">
        <v>7.1252099999999999E-2</v>
      </c>
      <c r="O143" s="28">
        <v>7.4228520000000006E-2</v>
      </c>
      <c r="P143" s="28">
        <v>7.7204930000000005E-2</v>
      </c>
      <c r="Q143" s="28">
        <v>8.9269429999999997E-2</v>
      </c>
      <c r="R143" s="28">
        <v>0.10133391999999999</v>
      </c>
      <c r="S143" s="28">
        <v>0.12539769000000001</v>
      </c>
      <c r="T143" s="28">
        <v>0.14946145</v>
      </c>
      <c r="U143" s="28">
        <v>0.18504613</v>
      </c>
      <c r="V143" s="28">
        <v>0.22063081000000001</v>
      </c>
      <c r="W143" s="28">
        <v>0.25986172000000002</v>
      </c>
      <c r="X143" s="28">
        <v>0.29909261999999998</v>
      </c>
      <c r="Y143" s="28">
        <v>0.32049675999999999</v>
      </c>
      <c r="Z143" s="28">
        <v>0.34190090000000001</v>
      </c>
      <c r="AA143" s="28">
        <v>0.33481501000000002</v>
      </c>
      <c r="AB143" s="28">
        <v>0.32772911999999998</v>
      </c>
      <c r="AC143" s="28">
        <v>0.30075416999999999</v>
      </c>
      <c r="AD143" s="28">
        <v>0.27377921999999999</v>
      </c>
      <c r="AE143" s="28">
        <v>0.24463055</v>
      </c>
      <c r="AF143" s="28">
        <v>0.21548187999999999</v>
      </c>
      <c r="AG143" s="28">
        <v>0.18927701</v>
      </c>
      <c r="AH143" s="28">
        <v>0.16307214</v>
      </c>
      <c r="AI143" s="28">
        <v>0.14862615000000001</v>
      </c>
      <c r="AJ143" s="28">
        <v>0.13418015999999999</v>
      </c>
      <c r="AK143" s="28">
        <v>0.12558794000000001</v>
      </c>
      <c r="AL143" s="28">
        <v>0.11699572</v>
      </c>
      <c r="AM143" s="28">
        <v>0.10830083</v>
      </c>
      <c r="AN143" s="28">
        <v>9.9605940000000004E-2</v>
      </c>
      <c r="AO143" s="28">
        <v>9.8972359999999995E-2</v>
      </c>
      <c r="AP143" s="28">
        <v>9.8338789999999995E-2</v>
      </c>
      <c r="AQ143" s="28">
        <v>0.14465679000000001</v>
      </c>
      <c r="AR143" s="28">
        <v>0.1909748</v>
      </c>
      <c r="AS143" s="28">
        <v>0.23934633</v>
      </c>
      <c r="AT143" s="28">
        <v>0.28771786999999999</v>
      </c>
      <c r="AU143" s="28">
        <v>0.33388185999999997</v>
      </c>
      <c r="AV143" s="28">
        <v>0.38004585000000002</v>
      </c>
      <c r="AW143" s="28">
        <v>0.38122663000000001</v>
      </c>
      <c r="AX143" s="28">
        <v>0.38240741</v>
      </c>
      <c r="AY143" s="3"/>
    </row>
    <row r="144" spans="1:51" ht="14.5" thickBot="1" x14ac:dyDescent="0.35">
      <c r="A144" s="47"/>
      <c r="B144" s="14" t="s">
        <v>178</v>
      </c>
      <c r="C144" s="25">
        <v>0.21325989000000001</v>
      </c>
      <c r="D144" s="26">
        <v>0.19836002999999999</v>
      </c>
      <c r="E144" s="26">
        <v>0.18636743</v>
      </c>
      <c r="F144" s="26">
        <v>0.17437484</v>
      </c>
      <c r="G144" s="26">
        <v>0.15792363000000001</v>
      </c>
      <c r="H144" s="26">
        <v>0.14147243000000001</v>
      </c>
      <c r="I144" s="26">
        <v>0.12320362</v>
      </c>
      <c r="J144" s="26">
        <v>0.10493481</v>
      </c>
      <c r="K144" s="26">
        <v>8.8878349999999995E-2</v>
      </c>
      <c r="L144" s="26">
        <v>7.2821880000000005E-2</v>
      </c>
      <c r="M144" s="26">
        <v>6.3929700000000006E-2</v>
      </c>
      <c r="N144" s="26">
        <v>5.5037519999999999E-2</v>
      </c>
      <c r="O144" s="26">
        <v>5.4413099999999999E-2</v>
      </c>
      <c r="P144" s="26">
        <v>5.3788679999999998E-2</v>
      </c>
      <c r="Q144" s="26">
        <v>6.1198410000000002E-2</v>
      </c>
      <c r="R144" s="26">
        <v>6.8608139999999998E-2</v>
      </c>
      <c r="S144" s="26">
        <v>8.458003E-2</v>
      </c>
      <c r="T144" s="26">
        <v>0.10055193</v>
      </c>
      <c r="U144" s="26">
        <v>0.11702738</v>
      </c>
      <c r="V144" s="26">
        <v>0.13350281999999999</v>
      </c>
      <c r="W144" s="26">
        <v>0.14838190000000001</v>
      </c>
      <c r="X144" s="26">
        <v>0.16326098999999999</v>
      </c>
      <c r="Y144" s="26">
        <v>0.16957817</v>
      </c>
      <c r="Z144" s="26">
        <v>0.17589535000000001</v>
      </c>
      <c r="AA144" s="26">
        <v>0.17649053000000001</v>
      </c>
      <c r="AB144" s="26">
        <v>0.17708570000000001</v>
      </c>
      <c r="AC144" s="26">
        <v>0.17543036000000001</v>
      </c>
      <c r="AD144" s="26">
        <v>0.17377503</v>
      </c>
      <c r="AE144" s="26">
        <v>0.16964303</v>
      </c>
      <c r="AF144" s="26">
        <v>0.16551104</v>
      </c>
      <c r="AG144" s="26">
        <v>0.16491212</v>
      </c>
      <c r="AH144" s="26">
        <v>0.16431320999999999</v>
      </c>
      <c r="AI144" s="26">
        <v>0.16617794999999999</v>
      </c>
      <c r="AJ144" s="26">
        <v>0.16804268</v>
      </c>
      <c r="AK144" s="26">
        <v>0.17928836000000001</v>
      </c>
      <c r="AL144" s="26">
        <v>0.19053402999999999</v>
      </c>
      <c r="AM144" s="26">
        <v>0.20918282999999999</v>
      </c>
      <c r="AN144" s="26">
        <v>0.22783162000000001</v>
      </c>
      <c r="AO144" s="26">
        <v>0.25108123999999998</v>
      </c>
      <c r="AP144" s="26">
        <v>0.27433085000000001</v>
      </c>
      <c r="AQ144" s="26">
        <v>0.28760491999999999</v>
      </c>
      <c r="AR144" s="26">
        <v>0.30087899000000001</v>
      </c>
      <c r="AS144" s="26">
        <v>0.29955158999999998</v>
      </c>
      <c r="AT144" s="26">
        <v>0.29822418000000001</v>
      </c>
      <c r="AU144" s="26">
        <v>0.28052542000000003</v>
      </c>
      <c r="AV144" s="26">
        <v>0.26282664999999999</v>
      </c>
      <c r="AW144" s="26">
        <v>0.24549320999999999</v>
      </c>
      <c r="AX144" s="26">
        <v>0.22815975999999999</v>
      </c>
      <c r="AY144" s="3"/>
    </row>
    <row r="145" spans="1:51" ht="14.5" thickBot="1" x14ac:dyDescent="0.35">
      <c r="A145" s="47"/>
      <c r="B145" s="14" t="s">
        <v>179</v>
      </c>
      <c r="C145" s="27">
        <v>0.15984050999999999</v>
      </c>
      <c r="D145" s="28">
        <v>0.15393525</v>
      </c>
      <c r="E145" s="28">
        <v>0.14106372</v>
      </c>
      <c r="F145" s="28">
        <v>0.12819220000000001</v>
      </c>
      <c r="G145" s="28">
        <v>0.1128725</v>
      </c>
      <c r="H145" s="28">
        <v>9.755279E-2</v>
      </c>
      <c r="I145" s="28">
        <v>8.3976819999999994E-2</v>
      </c>
      <c r="J145" s="28">
        <v>7.0400840000000006E-2</v>
      </c>
      <c r="K145" s="28">
        <v>5.9258379999999999E-2</v>
      </c>
      <c r="L145" s="28">
        <v>4.811592E-2</v>
      </c>
      <c r="M145" s="28">
        <v>3.9499260000000001E-2</v>
      </c>
      <c r="N145" s="28">
        <v>3.08826E-2</v>
      </c>
      <c r="O145" s="28">
        <v>3.2172659999999999E-2</v>
      </c>
      <c r="P145" s="28">
        <v>3.3462720000000001E-2</v>
      </c>
      <c r="Q145" s="28">
        <v>8.2612669999999999E-2</v>
      </c>
      <c r="R145" s="28">
        <v>0.13176262999999999</v>
      </c>
      <c r="S145" s="28">
        <v>0.16305230000000001</v>
      </c>
      <c r="T145" s="28">
        <v>0.19434197</v>
      </c>
      <c r="U145" s="28">
        <v>0.24061208000000001</v>
      </c>
      <c r="V145" s="28">
        <v>0.28688217999999999</v>
      </c>
      <c r="W145" s="28">
        <v>0.33789340000000001</v>
      </c>
      <c r="X145" s="28">
        <v>0.38890462999999997</v>
      </c>
      <c r="Y145" s="28">
        <v>0.41673602999999998</v>
      </c>
      <c r="Z145" s="28">
        <v>0.44456743999999998</v>
      </c>
      <c r="AA145" s="28">
        <v>0.43535379000000002</v>
      </c>
      <c r="AB145" s="28">
        <v>0.42614013000000001</v>
      </c>
      <c r="AC145" s="28">
        <v>0.39106510999999999</v>
      </c>
      <c r="AD145" s="28">
        <v>0.35599007999999999</v>
      </c>
      <c r="AE145" s="28">
        <v>0.3180886</v>
      </c>
      <c r="AF145" s="28">
        <v>0.28018712000000001</v>
      </c>
      <c r="AG145" s="28">
        <v>0.24611341</v>
      </c>
      <c r="AH145" s="28">
        <v>0.2120397</v>
      </c>
      <c r="AI145" s="28">
        <v>0.16417718000000001</v>
      </c>
      <c r="AJ145" s="28">
        <v>0.11631466</v>
      </c>
      <c r="AK145" s="28">
        <v>8.3511890000000005E-2</v>
      </c>
      <c r="AL145" s="28">
        <v>5.0709129999999998E-2</v>
      </c>
      <c r="AM145" s="28">
        <v>4.6940519999999999E-2</v>
      </c>
      <c r="AN145" s="28">
        <v>4.3171920000000003E-2</v>
      </c>
      <c r="AO145" s="28">
        <v>4.2897310000000001E-2</v>
      </c>
      <c r="AP145" s="28">
        <v>4.2622699999999999E-2</v>
      </c>
      <c r="AQ145" s="28">
        <v>6.2698190000000001E-2</v>
      </c>
      <c r="AR145" s="28">
        <v>8.2773669999999994E-2</v>
      </c>
      <c r="AS145" s="28">
        <v>0.10373921</v>
      </c>
      <c r="AT145" s="28">
        <v>0.12470475</v>
      </c>
      <c r="AU145" s="28">
        <v>0.14471348000000001</v>
      </c>
      <c r="AV145" s="28">
        <v>0.16472221000000001</v>
      </c>
      <c r="AW145" s="28">
        <v>0.16523399</v>
      </c>
      <c r="AX145" s="28">
        <v>0.16574576999999999</v>
      </c>
      <c r="AY145" s="3"/>
    </row>
    <row r="146" spans="1:51" ht="14.5" thickBot="1" x14ac:dyDescent="0.35">
      <c r="A146" s="47"/>
      <c r="B146" s="14" t="s">
        <v>180</v>
      </c>
      <c r="C146" s="25">
        <v>6.3248780000000004E-2</v>
      </c>
      <c r="D146" s="26">
        <v>6.1767849999999999E-2</v>
      </c>
      <c r="E146" s="26">
        <v>6.0609789999999997E-2</v>
      </c>
      <c r="F146" s="26">
        <v>5.9451740000000003E-2</v>
      </c>
      <c r="G146" s="26">
        <v>5.9074700000000001E-2</v>
      </c>
      <c r="H146" s="26">
        <v>5.8697659999999999E-2</v>
      </c>
      <c r="I146" s="26">
        <v>5.9270610000000001E-2</v>
      </c>
      <c r="J146" s="26">
        <v>5.9843559999999997E-2</v>
      </c>
      <c r="K146" s="26">
        <v>6.1302200000000001E-2</v>
      </c>
      <c r="L146" s="26">
        <v>6.2760839999999998E-2</v>
      </c>
      <c r="M146" s="26">
        <v>6.9477349999999993E-2</v>
      </c>
      <c r="N146" s="26">
        <v>7.6193860000000002E-2</v>
      </c>
      <c r="O146" s="26">
        <v>9.889626E-2</v>
      </c>
      <c r="P146" s="26">
        <v>0.12159866</v>
      </c>
      <c r="Q146" s="26">
        <v>0.14642083</v>
      </c>
      <c r="R146" s="26">
        <v>0.17124300000000001</v>
      </c>
      <c r="S146" s="26">
        <v>0.20135173000000001</v>
      </c>
      <c r="T146" s="26">
        <v>0.23146046000000001</v>
      </c>
      <c r="U146" s="26">
        <v>0.25167684000000001</v>
      </c>
      <c r="V146" s="26">
        <v>0.27189321999999999</v>
      </c>
      <c r="W146" s="26">
        <v>0.27775914000000002</v>
      </c>
      <c r="X146" s="26">
        <v>0.28362504999999999</v>
      </c>
      <c r="Y146" s="26">
        <v>0.28752327999999999</v>
      </c>
      <c r="Z146" s="26">
        <v>0.29142150999999999</v>
      </c>
      <c r="AA146" s="26">
        <v>0.29323190999999998</v>
      </c>
      <c r="AB146" s="26">
        <v>0.29504232000000002</v>
      </c>
      <c r="AC146" s="26">
        <v>0.29347065999999999</v>
      </c>
      <c r="AD146" s="26">
        <v>0.29189900000000002</v>
      </c>
      <c r="AE146" s="26">
        <v>0.28876756999999997</v>
      </c>
      <c r="AF146" s="26">
        <v>0.28563613999999998</v>
      </c>
      <c r="AG146" s="26">
        <v>0.28159380000000001</v>
      </c>
      <c r="AH146" s="26">
        <v>0.27755147000000002</v>
      </c>
      <c r="AI146" s="26">
        <v>0.27034113999999998</v>
      </c>
      <c r="AJ146" s="26">
        <v>0.26313081999999999</v>
      </c>
      <c r="AK146" s="26">
        <v>0.24506987</v>
      </c>
      <c r="AL146" s="26">
        <v>0.22700892</v>
      </c>
      <c r="AM146" s="26">
        <v>0.19841557000000001</v>
      </c>
      <c r="AN146" s="26">
        <v>0.16982221</v>
      </c>
      <c r="AO146" s="26">
        <v>0.15889492999999999</v>
      </c>
      <c r="AP146" s="26">
        <v>0.14796765000000001</v>
      </c>
      <c r="AQ146" s="26">
        <v>0.13985204000000001</v>
      </c>
      <c r="AR146" s="26">
        <v>0.13173644000000001</v>
      </c>
      <c r="AS146" s="26">
        <v>0.11286644</v>
      </c>
      <c r="AT146" s="26">
        <v>9.3996449999999995E-2</v>
      </c>
      <c r="AU146" s="26">
        <v>8.4820549999999995E-2</v>
      </c>
      <c r="AV146" s="26">
        <v>7.5644649999999994E-2</v>
      </c>
      <c r="AW146" s="26">
        <v>7.0187180000000002E-2</v>
      </c>
      <c r="AX146" s="26">
        <v>6.4729709999999996E-2</v>
      </c>
      <c r="AY146" s="3"/>
    </row>
    <row r="147" spans="1:51" ht="14.5" thickBot="1" x14ac:dyDescent="0.35">
      <c r="A147" s="47"/>
      <c r="B147" s="14" t="s">
        <v>181</v>
      </c>
      <c r="C147" s="27">
        <v>0.29572377999999999</v>
      </c>
      <c r="D147" s="28">
        <v>0.28479834999999998</v>
      </c>
      <c r="E147" s="28">
        <v>0.26098452</v>
      </c>
      <c r="F147" s="28">
        <v>0.23717067999999999</v>
      </c>
      <c r="G147" s="28">
        <v>0.20882742000000001</v>
      </c>
      <c r="H147" s="28">
        <v>0.18048417</v>
      </c>
      <c r="I147" s="28">
        <v>0.15536701</v>
      </c>
      <c r="J147" s="28">
        <v>0.13024985</v>
      </c>
      <c r="K147" s="28">
        <v>0.10963499</v>
      </c>
      <c r="L147" s="28">
        <v>8.9020130000000003E-2</v>
      </c>
      <c r="M147" s="28">
        <v>7.3078290000000004E-2</v>
      </c>
      <c r="N147" s="28">
        <v>5.7136449999999998E-2</v>
      </c>
      <c r="O147" s="28">
        <v>5.952321E-2</v>
      </c>
      <c r="P147" s="28">
        <v>6.1909970000000002E-2</v>
      </c>
      <c r="Q147" s="28">
        <v>7.1584389999999998E-2</v>
      </c>
      <c r="R147" s="28">
        <v>8.1258800000000006E-2</v>
      </c>
      <c r="S147" s="28">
        <v>0.10055533</v>
      </c>
      <c r="T147" s="28">
        <v>0.11985185</v>
      </c>
      <c r="U147" s="28">
        <v>0.14838689999999999</v>
      </c>
      <c r="V147" s="28">
        <v>0.17692194999999999</v>
      </c>
      <c r="W147" s="28">
        <v>0.20838087</v>
      </c>
      <c r="X147" s="28">
        <v>0.23983979999999999</v>
      </c>
      <c r="Y147" s="28">
        <v>0.2570036</v>
      </c>
      <c r="Z147" s="28">
        <v>0.27416739000000001</v>
      </c>
      <c r="AA147" s="28">
        <v>0.26848527999999999</v>
      </c>
      <c r="AB147" s="28">
        <v>0.26280315999999998</v>
      </c>
      <c r="AC147" s="28">
        <v>0.24117218000000001</v>
      </c>
      <c r="AD147" s="28">
        <v>0.21954119999999999</v>
      </c>
      <c r="AE147" s="28">
        <v>0.19616713999999999</v>
      </c>
      <c r="AF147" s="28">
        <v>0.17279306999999999</v>
      </c>
      <c r="AG147" s="28">
        <v>0.15177961000000001</v>
      </c>
      <c r="AH147" s="28">
        <v>0.13076614</v>
      </c>
      <c r="AI147" s="28">
        <v>0.11918202999999999</v>
      </c>
      <c r="AJ147" s="28">
        <v>0.10759791</v>
      </c>
      <c r="AK147" s="28">
        <v>0.10070788999999999</v>
      </c>
      <c r="AL147" s="28">
        <v>9.3817860000000003E-2</v>
      </c>
      <c r="AM147" s="28">
        <v>8.6845500000000006E-2</v>
      </c>
      <c r="AN147" s="28">
        <v>7.9873139999999995E-2</v>
      </c>
      <c r="AO147" s="28">
        <v>7.9365089999999999E-2</v>
      </c>
      <c r="AP147" s="28">
        <v>7.8857029999999995E-2</v>
      </c>
      <c r="AQ147" s="28">
        <v>0.11599904</v>
      </c>
      <c r="AR147" s="28">
        <v>0.15314105</v>
      </c>
      <c r="AS147" s="28">
        <v>0.19192977</v>
      </c>
      <c r="AT147" s="28">
        <v>0.23071848</v>
      </c>
      <c r="AU147" s="28">
        <v>0.26773699000000001</v>
      </c>
      <c r="AV147" s="28">
        <v>0.30475550000000001</v>
      </c>
      <c r="AW147" s="28">
        <v>0.30570236000000001</v>
      </c>
      <c r="AX147" s="28">
        <v>0.30664921000000001</v>
      </c>
      <c r="AY147" s="3"/>
    </row>
    <row r="148" spans="1:51" ht="14.5" thickBot="1" x14ac:dyDescent="0.35">
      <c r="A148" s="47"/>
      <c r="B148" s="14" t="s">
        <v>182</v>
      </c>
      <c r="C148" s="25">
        <v>0.15984050999999999</v>
      </c>
      <c r="D148" s="26">
        <v>0.15393525</v>
      </c>
      <c r="E148" s="26">
        <v>0.14106372</v>
      </c>
      <c r="F148" s="26">
        <v>0.12819220000000001</v>
      </c>
      <c r="G148" s="26">
        <v>0.1128725</v>
      </c>
      <c r="H148" s="26">
        <v>9.755279E-2</v>
      </c>
      <c r="I148" s="26">
        <v>8.3976819999999994E-2</v>
      </c>
      <c r="J148" s="26">
        <v>7.0400840000000006E-2</v>
      </c>
      <c r="K148" s="26">
        <v>5.9258379999999999E-2</v>
      </c>
      <c r="L148" s="26">
        <v>4.811592E-2</v>
      </c>
      <c r="M148" s="26">
        <v>3.9499260000000001E-2</v>
      </c>
      <c r="N148" s="26">
        <v>3.08826E-2</v>
      </c>
      <c r="O148" s="26">
        <v>3.2172659999999999E-2</v>
      </c>
      <c r="P148" s="26">
        <v>3.3462720000000001E-2</v>
      </c>
      <c r="Q148" s="26">
        <v>8.2612669999999999E-2</v>
      </c>
      <c r="R148" s="26">
        <v>0.13176262999999999</v>
      </c>
      <c r="S148" s="26">
        <v>0.16305230000000001</v>
      </c>
      <c r="T148" s="26">
        <v>0.19434197</v>
      </c>
      <c r="U148" s="26">
        <v>0.24061208000000001</v>
      </c>
      <c r="V148" s="26">
        <v>0.28688217999999999</v>
      </c>
      <c r="W148" s="26">
        <v>0.33789340000000001</v>
      </c>
      <c r="X148" s="26">
        <v>0.38890462999999997</v>
      </c>
      <c r="Y148" s="26">
        <v>0.41673602999999998</v>
      </c>
      <c r="Z148" s="26">
        <v>0.44456743999999998</v>
      </c>
      <c r="AA148" s="26">
        <v>0.43535379000000002</v>
      </c>
      <c r="AB148" s="26">
        <v>0.42614013000000001</v>
      </c>
      <c r="AC148" s="26">
        <v>0.39106510999999999</v>
      </c>
      <c r="AD148" s="26">
        <v>0.35599007999999999</v>
      </c>
      <c r="AE148" s="26">
        <v>0.3180886</v>
      </c>
      <c r="AF148" s="26">
        <v>0.28018712000000001</v>
      </c>
      <c r="AG148" s="26">
        <v>0.24611341</v>
      </c>
      <c r="AH148" s="26">
        <v>0.2120397</v>
      </c>
      <c r="AI148" s="26">
        <v>0.16417718000000001</v>
      </c>
      <c r="AJ148" s="26">
        <v>0.11631466</v>
      </c>
      <c r="AK148" s="26">
        <v>8.3511890000000005E-2</v>
      </c>
      <c r="AL148" s="26">
        <v>5.0709129999999998E-2</v>
      </c>
      <c r="AM148" s="26">
        <v>4.6940519999999999E-2</v>
      </c>
      <c r="AN148" s="26">
        <v>4.3171920000000003E-2</v>
      </c>
      <c r="AO148" s="26">
        <v>4.2897310000000001E-2</v>
      </c>
      <c r="AP148" s="26">
        <v>4.2622699999999999E-2</v>
      </c>
      <c r="AQ148" s="26">
        <v>6.2698190000000001E-2</v>
      </c>
      <c r="AR148" s="26">
        <v>8.2773669999999994E-2</v>
      </c>
      <c r="AS148" s="26">
        <v>0.10373921</v>
      </c>
      <c r="AT148" s="26">
        <v>0.12470475</v>
      </c>
      <c r="AU148" s="26">
        <v>0.14471348000000001</v>
      </c>
      <c r="AV148" s="26">
        <v>0.16472221000000001</v>
      </c>
      <c r="AW148" s="26">
        <v>0.16523399</v>
      </c>
      <c r="AX148" s="26">
        <v>0.16574576999999999</v>
      </c>
      <c r="AY148" s="3"/>
    </row>
    <row r="149" spans="1:51" ht="14.5" thickBot="1" x14ac:dyDescent="0.35">
      <c r="A149" s="47"/>
      <c r="B149" s="14" t="s">
        <v>183</v>
      </c>
      <c r="C149" s="27">
        <v>0.15984050999999999</v>
      </c>
      <c r="D149" s="28">
        <v>0.15393525</v>
      </c>
      <c r="E149" s="28">
        <v>0.14106372</v>
      </c>
      <c r="F149" s="28">
        <v>0.12819220000000001</v>
      </c>
      <c r="G149" s="28">
        <v>0.1128725</v>
      </c>
      <c r="H149" s="28">
        <v>9.755279E-2</v>
      </c>
      <c r="I149" s="28">
        <v>8.3976819999999994E-2</v>
      </c>
      <c r="J149" s="28">
        <v>7.0400840000000006E-2</v>
      </c>
      <c r="K149" s="28">
        <v>5.9258379999999999E-2</v>
      </c>
      <c r="L149" s="28">
        <v>4.811592E-2</v>
      </c>
      <c r="M149" s="28">
        <v>3.9499260000000001E-2</v>
      </c>
      <c r="N149" s="28">
        <v>3.08826E-2</v>
      </c>
      <c r="O149" s="28">
        <v>3.2172659999999999E-2</v>
      </c>
      <c r="P149" s="28">
        <v>3.3462720000000001E-2</v>
      </c>
      <c r="Q149" s="28">
        <v>8.2612669999999999E-2</v>
      </c>
      <c r="R149" s="28">
        <v>0.13176262999999999</v>
      </c>
      <c r="S149" s="28">
        <v>0.16305230000000001</v>
      </c>
      <c r="T149" s="28">
        <v>0.19434197</v>
      </c>
      <c r="U149" s="28">
        <v>0.24061208000000001</v>
      </c>
      <c r="V149" s="28">
        <v>0.28688217999999999</v>
      </c>
      <c r="W149" s="28">
        <v>0.33789340000000001</v>
      </c>
      <c r="X149" s="28">
        <v>0.38890462999999997</v>
      </c>
      <c r="Y149" s="28">
        <v>0.41673602999999998</v>
      </c>
      <c r="Z149" s="28">
        <v>0.44456743999999998</v>
      </c>
      <c r="AA149" s="28">
        <v>0.43535379000000002</v>
      </c>
      <c r="AB149" s="28">
        <v>0.42614013000000001</v>
      </c>
      <c r="AC149" s="28">
        <v>0.39106510999999999</v>
      </c>
      <c r="AD149" s="28">
        <v>0.35599007999999999</v>
      </c>
      <c r="AE149" s="28">
        <v>0.3180886</v>
      </c>
      <c r="AF149" s="28">
        <v>0.28018712000000001</v>
      </c>
      <c r="AG149" s="28">
        <v>0.24611341</v>
      </c>
      <c r="AH149" s="28">
        <v>0.2120397</v>
      </c>
      <c r="AI149" s="28">
        <v>0.16417718000000001</v>
      </c>
      <c r="AJ149" s="28">
        <v>0.11631466</v>
      </c>
      <c r="AK149" s="28">
        <v>8.3511890000000005E-2</v>
      </c>
      <c r="AL149" s="28">
        <v>5.0709129999999998E-2</v>
      </c>
      <c r="AM149" s="28">
        <v>4.6940519999999999E-2</v>
      </c>
      <c r="AN149" s="28">
        <v>4.3171920000000003E-2</v>
      </c>
      <c r="AO149" s="28">
        <v>4.2897310000000001E-2</v>
      </c>
      <c r="AP149" s="28">
        <v>4.2622699999999999E-2</v>
      </c>
      <c r="AQ149" s="28">
        <v>6.2698190000000001E-2</v>
      </c>
      <c r="AR149" s="28">
        <v>8.2773669999999994E-2</v>
      </c>
      <c r="AS149" s="28">
        <v>0.10373921</v>
      </c>
      <c r="AT149" s="28">
        <v>0.12470475</v>
      </c>
      <c r="AU149" s="28">
        <v>0.14471348000000001</v>
      </c>
      <c r="AV149" s="28">
        <v>0.16472221000000001</v>
      </c>
      <c r="AW149" s="28">
        <v>0.16523399</v>
      </c>
      <c r="AX149" s="28">
        <v>0.16574576999999999</v>
      </c>
      <c r="AY149" s="3"/>
    </row>
    <row r="150" spans="1:51" x14ac:dyDescent="0.3">
      <c r="A150" s="47"/>
      <c r="B150" s="3"/>
      <c r="C150" s="19"/>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51" ht="14.5" thickBot="1" x14ac:dyDescent="0.35">
      <c r="A151" s="47"/>
      <c r="B151" s="11" t="s">
        <v>106</v>
      </c>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51" ht="14.5" thickBot="1" x14ac:dyDescent="0.35">
      <c r="A152" s="47"/>
      <c r="B152" s="13"/>
      <c r="C152" s="20">
        <v>0</v>
      </c>
      <c r="D152" s="20">
        <v>2.0833333333333332E-2</v>
      </c>
      <c r="E152" s="20">
        <v>4.1666666666666699E-2</v>
      </c>
      <c r="F152" s="20">
        <v>6.25E-2</v>
      </c>
      <c r="G152" s="20">
        <v>8.3333333333333301E-2</v>
      </c>
      <c r="H152" s="20">
        <v>0.104166666666667</v>
      </c>
      <c r="I152" s="20">
        <v>0.125</v>
      </c>
      <c r="J152" s="20">
        <v>0.14583333333333301</v>
      </c>
      <c r="K152" s="20">
        <v>0.16666666666666699</v>
      </c>
      <c r="L152" s="20">
        <v>0.1875</v>
      </c>
      <c r="M152" s="20">
        <v>0.20833333333333301</v>
      </c>
      <c r="N152" s="20">
        <v>0.22916666666666699</v>
      </c>
      <c r="O152" s="20">
        <v>0.25</v>
      </c>
      <c r="P152" s="20">
        <v>0.27083333333333298</v>
      </c>
      <c r="Q152" s="20">
        <v>0.29166666666666702</v>
      </c>
      <c r="R152" s="20">
        <v>0.3125</v>
      </c>
      <c r="S152" s="20">
        <v>0.33333333333333298</v>
      </c>
      <c r="T152" s="20">
        <v>0.35416666666666702</v>
      </c>
      <c r="U152" s="20">
        <v>0.375</v>
      </c>
      <c r="V152" s="20">
        <v>0.39583333333333298</v>
      </c>
      <c r="W152" s="20">
        <v>0.41666666666666702</v>
      </c>
      <c r="X152" s="20">
        <v>0.4375</v>
      </c>
      <c r="Y152" s="20">
        <v>0.45833333333333298</v>
      </c>
      <c r="Z152" s="20">
        <v>0.47916666666666702</v>
      </c>
      <c r="AA152" s="20">
        <v>0.5</v>
      </c>
      <c r="AB152" s="20">
        <v>0.52083333333333304</v>
      </c>
      <c r="AC152" s="20">
        <v>0.54166666666666696</v>
      </c>
      <c r="AD152" s="20">
        <v>0.5625</v>
      </c>
      <c r="AE152" s="20">
        <v>0.58333333333333304</v>
      </c>
      <c r="AF152" s="20">
        <v>0.60416666666666696</v>
      </c>
      <c r="AG152" s="20">
        <v>0.625</v>
      </c>
      <c r="AH152" s="20">
        <v>0.64583333333333304</v>
      </c>
      <c r="AI152" s="20">
        <v>0.66666666666666696</v>
      </c>
      <c r="AJ152" s="20">
        <v>0.6875</v>
      </c>
      <c r="AK152" s="20">
        <v>0.70833333333333304</v>
      </c>
      <c r="AL152" s="20">
        <v>0.72916666666666696</v>
      </c>
      <c r="AM152" s="20">
        <v>0.75</v>
      </c>
      <c r="AN152" s="20">
        <v>0.77083333333333304</v>
      </c>
      <c r="AO152" s="20">
        <v>0.79166666666666696</v>
      </c>
      <c r="AP152" s="20">
        <v>0.8125</v>
      </c>
      <c r="AQ152" s="20">
        <v>0.83333333333333304</v>
      </c>
      <c r="AR152" s="20">
        <v>0.85416666666666696</v>
      </c>
      <c r="AS152" s="20">
        <v>0.875</v>
      </c>
      <c r="AT152" s="20">
        <v>0.89583333333333304</v>
      </c>
      <c r="AU152" s="20">
        <v>0.91666666666666696</v>
      </c>
      <c r="AV152" s="20">
        <v>0.9375</v>
      </c>
      <c r="AW152" s="20">
        <v>0.95833333333333304</v>
      </c>
      <c r="AX152" s="20">
        <v>0.97916666666666696</v>
      </c>
      <c r="AY152" s="3"/>
    </row>
    <row r="153" spans="1:51" ht="14.5" thickBot="1" x14ac:dyDescent="0.35">
      <c r="A153" s="47"/>
      <c r="B153" s="14" t="s">
        <v>139</v>
      </c>
      <c r="C153" s="21">
        <v>18.011685199999999</v>
      </c>
      <c r="D153" s="22">
        <v>19.90765206</v>
      </c>
      <c r="E153" s="22">
        <v>21.803618920000002</v>
      </c>
      <c r="F153" s="22">
        <v>23.130795729999999</v>
      </c>
      <c r="G153" s="22">
        <v>24.457972529999999</v>
      </c>
      <c r="H153" s="22">
        <v>24.799246570000001</v>
      </c>
      <c r="I153" s="22">
        <v>25.140520599999999</v>
      </c>
      <c r="J153" s="22">
        <v>24.969883580000001</v>
      </c>
      <c r="K153" s="22">
        <v>24.799246570000001</v>
      </c>
      <c r="L153" s="22">
        <v>24.685488549999999</v>
      </c>
      <c r="M153" s="22">
        <v>24.571730540000001</v>
      </c>
      <c r="N153" s="22">
        <v>24.457972529999999</v>
      </c>
      <c r="O153" s="22">
        <v>24.344214520000001</v>
      </c>
      <c r="P153" s="22">
        <v>22.334489640000001</v>
      </c>
      <c r="Q153" s="22">
        <v>20.324764770000002</v>
      </c>
      <c r="R153" s="22">
        <v>18.163362549999999</v>
      </c>
      <c r="S153" s="22">
        <v>16.001960319999998</v>
      </c>
      <c r="T153" s="22">
        <v>13.40448572</v>
      </c>
      <c r="U153" s="22">
        <v>10.80701112</v>
      </c>
      <c r="V153" s="22">
        <v>9.6694309999999994</v>
      </c>
      <c r="W153" s="22">
        <v>8.5318508800000004</v>
      </c>
      <c r="X153" s="22">
        <v>7.3468715900000001</v>
      </c>
      <c r="Y153" s="22">
        <v>6.1618922999999999</v>
      </c>
      <c r="Z153" s="22">
        <v>5.4035055600000002</v>
      </c>
      <c r="AA153" s="22">
        <v>4.6451188099999996</v>
      </c>
      <c r="AB153" s="22">
        <v>4.9295138400000003</v>
      </c>
      <c r="AC153" s="22">
        <v>5.21390887</v>
      </c>
      <c r="AD153" s="22">
        <v>5.6879005899999999</v>
      </c>
      <c r="AE153" s="22">
        <v>6.1618922999999999</v>
      </c>
      <c r="AF153" s="22">
        <v>6.5884848500000004</v>
      </c>
      <c r="AG153" s="22">
        <v>7.0150773900000001</v>
      </c>
      <c r="AH153" s="22">
        <v>6.7306823600000003</v>
      </c>
      <c r="AI153" s="22">
        <v>6.4462873299999996</v>
      </c>
      <c r="AJ153" s="22">
        <v>5.9722956199999997</v>
      </c>
      <c r="AK153" s="22">
        <v>5.4983038999999998</v>
      </c>
      <c r="AL153" s="22">
        <v>4.88211467</v>
      </c>
      <c r="AM153" s="22">
        <v>4.2659254400000002</v>
      </c>
      <c r="AN153" s="22">
        <v>4.0289295799999998</v>
      </c>
      <c r="AO153" s="22">
        <v>3.7919337299999998</v>
      </c>
      <c r="AP153" s="22">
        <v>4.5029212999999997</v>
      </c>
      <c r="AQ153" s="22">
        <v>5.21390887</v>
      </c>
      <c r="AR153" s="22">
        <v>6.6358840199999998</v>
      </c>
      <c r="AS153" s="22">
        <v>8.0578591700000004</v>
      </c>
      <c r="AT153" s="22">
        <v>9.7168301699999997</v>
      </c>
      <c r="AU153" s="22">
        <v>11.37580118</v>
      </c>
      <c r="AV153" s="22">
        <v>12.797776320000001</v>
      </c>
      <c r="AW153" s="22">
        <v>14.21975147</v>
      </c>
      <c r="AX153" s="22">
        <v>16.11571833</v>
      </c>
      <c r="AY153" s="3"/>
    </row>
    <row r="154" spans="1:51" ht="14.5" thickBot="1" x14ac:dyDescent="0.35">
      <c r="A154" s="47"/>
      <c r="B154" s="14" t="s">
        <v>140</v>
      </c>
      <c r="C154" s="25">
        <v>11.88771223</v>
      </c>
      <c r="D154" s="26">
        <v>13.139050360000001</v>
      </c>
      <c r="E154" s="26">
        <v>14.390388489999999</v>
      </c>
      <c r="F154" s="26">
        <v>15.266325180000001</v>
      </c>
      <c r="G154" s="26">
        <v>16.142261869999999</v>
      </c>
      <c r="H154" s="26">
        <v>16.367502729999998</v>
      </c>
      <c r="I154" s="26">
        <v>16.592743599999999</v>
      </c>
      <c r="J154" s="26">
        <v>15.277951359999999</v>
      </c>
      <c r="K154" s="26">
        <v>13.96315912</v>
      </c>
      <c r="L154" s="26">
        <v>9.7742113800000006</v>
      </c>
      <c r="M154" s="26">
        <v>5.5852636499999999</v>
      </c>
      <c r="N154" s="26">
        <v>3.8701309500000001</v>
      </c>
      <c r="O154" s="26">
        <v>2.1549982399999998</v>
      </c>
      <c r="P154" s="26">
        <v>5.3202546499999999</v>
      </c>
      <c r="Q154" s="26">
        <v>8.4855110499999995</v>
      </c>
      <c r="R154" s="26">
        <v>10.50056515</v>
      </c>
      <c r="S154" s="26">
        <v>12.51561925</v>
      </c>
      <c r="T154" s="26">
        <v>15.49541299</v>
      </c>
      <c r="U154" s="26">
        <v>18.47520673</v>
      </c>
      <c r="V154" s="26">
        <v>21.760328560000001</v>
      </c>
      <c r="W154" s="26">
        <v>25.045450379999998</v>
      </c>
      <c r="X154" s="26">
        <v>26.837792499999999</v>
      </c>
      <c r="Y154" s="26">
        <v>28.63013462</v>
      </c>
      <c r="Z154" s="26">
        <v>28.036775479999999</v>
      </c>
      <c r="AA154" s="26">
        <v>27.44341635</v>
      </c>
      <c r="AB154" s="26">
        <v>25.184585309999999</v>
      </c>
      <c r="AC154" s="26">
        <v>22.92575428</v>
      </c>
      <c r="AD154" s="26">
        <v>20.484899760000001</v>
      </c>
      <c r="AE154" s="26">
        <v>18.044045239999999</v>
      </c>
      <c r="AF154" s="26">
        <v>15.84969877</v>
      </c>
      <c r="AG154" s="26">
        <v>13.65535229</v>
      </c>
      <c r="AH154" s="26">
        <v>10.57300702</v>
      </c>
      <c r="AI154" s="26">
        <v>7.4906617500000001</v>
      </c>
      <c r="AJ154" s="26">
        <v>5.3781643099999998</v>
      </c>
      <c r="AK154" s="26">
        <v>3.2656668799999999</v>
      </c>
      <c r="AL154" s="26">
        <v>3.0229689</v>
      </c>
      <c r="AM154" s="26">
        <v>2.78027092</v>
      </c>
      <c r="AN154" s="26">
        <v>2.7625861299999999</v>
      </c>
      <c r="AO154" s="26">
        <v>2.7449013400000002</v>
      </c>
      <c r="AP154" s="26">
        <v>4.0377620500000004</v>
      </c>
      <c r="AQ154" s="26">
        <v>5.3306227499999999</v>
      </c>
      <c r="AR154" s="26">
        <v>6.6808030699999996</v>
      </c>
      <c r="AS154" s="26">
        <v>8.0309833899999994</v>
      </c>
      <c r="AT154" s="26">
        <v>9.3195451200000008</v>
      </c>
      <c r="AU154" s="26">
        <v>10.608106859999999</v>
      </c>
      <c r="AV154" s="26">
        <v>10.64106563</v>
      </c>
      <c r="AW154" s="26">
        <v>10.674024409999999</v>
      </c>
      <c r="AX154" s="26">
        <v>11.28086832</v>
      </c>
      <c r="AY154" s="3"/>
    </row>
    <row r="155" spans="1:51" ht="14.5" thickBot="1" x14ac:dyDescent="0.35">
      <c r="A155" s="47"/>
      <c r="B155" s="14" t="s">
        <v>141</v>
      </c>
      <c r="C155" s="27">
        <v>4.6523434400000001</v>
      </c>
      <c r="D155" s="28">
        <v>4.5651188600000001</v>
      </c>
      <c r="E155" s="28">
        <v>4.4778942800000001</v>
      </c>
      <c r="F155" s="28">
        <v>4.4494958000000002</v>
      </c>
      <c r="G155" s="28">
        <v>4.4210973200000003</v>
      </c>
      <c r="H155" s="28">
        <v>4.4642517699999997</v>
      </c>
      <c r="I155" s="28">
        <v>4.50740622</v>
      </c>
      <c r="J155" s="28">
        <v>4.6172706799999998</v>
      </c>
      <c r="K155" s="28">
        <v>4.7271351399999997</v>
      </c>
      <c r="L155" s="28">
        <v>5.2330215100000004</v>
      </c>
      <c r="M155" s="28">
        <v>5.7389078800000002</v>
      </c>
      <c r="N155" s="28">
        <v>7.4488487799999996</v>
      </c>
      <c r="O155" s="28">
        <v>9.1587896900000008</v>
      </c>
      <c r="P155" s="28">
        <v>11.028390959999999</v>
      </c>
      <c r="Q155" s="28">
        <v>12.897992240000001</v>
      </c>
      <c r="R155" s="28">
        <v>15.16577676</v>
      </c>
      <c r="S155" s="28">
        <v>17.433561279999999</v>
      </c>
      <c r="T155" s="28">
        <v>18.956255299999999</v>
      </c>
      <c r="U155" s="28">
        <v>20.478949320000002</v>
      </c>
      <c r="V155" s="28">
        <v>20.920768979999998</v>
      </c>
      <c r="W155" s="28">
        <v>21.362588630000001</v>
      </c>
      <c r="X155" s="28">
        <v>21.65620247</v>
      </c>
      <c r="Y155" s="28">
        <v>21.949816309999999</v>
      </c>
      <c r="Z155" s="28">
        <v>22.086175690000001</v>
      </c>
      <c r="AA155" s="28">
        <v>22.22253508</v>
      </c>
      <c r="AB155" s="28">
        <v>22.10415811</v>
      </c>
      <c r="AC155" s="28">
        <v>21.985781150000001</v>
      </c>
      <c r="AD155" s="28">
        <v>21.749922290000001</v>
      </c>
      <c r="AE155" s="28">
        <v>21.514063419999999</v>
      </c>
      <c r="AF155" s="28">
        <v>21.209595400000001</v>
      </c>
      <c r="AG155" s="28">
        <v>20.90512738</v>
      </c>
      <c r="AH155" s="28">
        <v>20.362047180000001</v>
      </c>
      <c r="AI155" s="28">
        <v>19.818966979999999</v>
      </c>
      <c r="AJ155" s="28">
        <v>18.45861944</v>
      </c>
      <c r="AK155" s="28">
        <v>17.0982719</v>
      </c>
      <c r="AL155" s="28">
        <v>14.944625439999999</v>
      </c>
      <c r="AM155" s="28">
        <v>12.79097898</v>
      </c>
      <c r="AN155" s="28">
        <v>11.96793796</v>
      </c>
      <c r="AO155" s="28">
        <v>11.144896940000001</v>
      </c>
      <c r="AP155" s="28">
        <v>10.53363115</v>
      </c>
      <c r="AQ155" s="28">
        <v>9.9223653600000006</v>
      </c>
      <c r="AR155" s="28">
        <v>8.5010805299999994</v>
      </c>
      <c r="AS155" s="28">
        <v>7.0797957</v>
      </c>
      <c r="AT155" s="28">
        <v>6.38866858</v>
      </c>
      <c r="AU155" s="28">
        <v>5.6975414600000001</v>
      </c>
      <c r="AV155" s="28">
        <v>5.2864858000000003</v>
      </c>
      <c r="AW155" s="28">
        <v>4.8754301299999998</v>
      </c>
      <c r="AX155" s="28">
        <v>4.7638867899999999</v>
      </c>
      <c r="AY155" s="3"/>
    </row>
    <row r="156" spans="1:51" ht="14.5" thickBot="1" x14ac:dyDescent="0.35">
      <c r="A156" s="47"/>
      <c r="B156" s="14" t="s">
        <v>142</v>
      </c>
      <c r="C156" s="25">
        <v>2.5119767099999999</v>
      </c>
      <c r="D156" s="26">
        <v>2.7763953099999998</v>
      </c>
      <c r="E156" s="26">
        <v>3.0408139099999998</v>
      </c>
      <c r="F156" s="26">
        <v>3.2259069299999998</v>
      </c>
      <c r="G156" s="26">
        <v>3.4109999599999998</v>
      </c>
      <c r="H156" s="26">
        <v>3.4585952999999998</v>
      </c>
      <c r="I156" s="26">
        <v>3.5061906500000002</v>
      </c>
      <c r="J156" s="26">
        <v>3.4823929800000002</v>
      </c>
      <c r="K156" s="26">
        <v>3.4585952999999998</v>
      </c>
      <c r="L156" s="26">
        <v>3.4427301899999998</v>
      </c>
      <c r="M156" s="26">
        <v>3.4268650699999998</v>
      </c>
      <c r="N156" s="26">
        <v>3.4109999599999998</v>
      </c>
      <c r="O156" s="26">
        <v>3.3951348399999999</v>
      </c>
      <c r="P156" s="26">
        <v>3.11485112</v>
      </c>
      <c r="Q156" s="26">
        <v>2.8345674000000001</v>
      </c>
      <c r="R156" s="26">
        <v>2.5331302</v>
      </c>
      <c r="S156" s="26">
        <v>2.23169299</v>
      </c>
      <c r="T156" s="26">
        <v>1.8694395100000001</v>
      </c>
      <c r="U156" s="26">
        <v>1.50718603</v>
      </c>
      <c r="V156" s="26">
        <v>1.3485348699999999</v>
      </c>
      <c r="W156" s="26">
        <v>1.1898837099999999</v>
      </c>
      <c r="X156" s="26">
        <v>1.0246220800000001</v>
      </c>
      <c r="Y156" s="26">
        <v>0.85936045000000005</v>
      </c>
      <c r="Z156" s="26">
        <v>0.75359301000000001</v>
      </c>
      <c r="AA156" s="26">
        <v>0.64782556999999996</v>
      </c>
      <c r="AB156" s="26">
        <v>0.68748836000000002</v>
      </c>
      <c r="AC156" s="26">
        <v>0.72715114999999997</v>
      </c>
      <c r="AD156" s="26">
        <v>0.79325579999999996</v>
      </c>
      <c r="AE156" s="26">
        <v>0.85936045000000005</v>
      </c>
      <c r="AF156" s="26">
        <v>0.91885463999999994</v>
      </c>
      <c r="AG156" s="26">
        <v>0.97834882000000001</v>
      </c>
      <c r="AH156" s="26">
        <v>0.93868602999999995</v>
      </c>
      <c r="AI156" s="26">
        <v>0.89902324</v>
      </c>
      <c r="AJ156" s="26">
        <v>0.83291859000000001</v>
      </c>
      <c r="AK156" s="26">
        <v>0.76681394000000003</v>
      </c>
      <c r="AL156" s="26">
        <v>0.68087790000000004</v>
      </c>
      <c r="AM156" s="26">
        <v>0.59494184999999999</v>
      </c>
      <c r="AN156" s="26">
        <v>0.56188952999999997</v>
      </c>
      <c r="AO156" s="26">
        <v>0.52883720000000001</v>
      </c>
      <c r="AP156" s="26">
        <v>0.62799417999999996</v>
      </c>
      <c r="AQ156" s="26">
        <v>0.72715114999999997</v>
      </c>
      <c r="AR156" s="26">
        <v>0.92546510000000004</v>
      </c>
      <c r="AS156" s="26">
        <v>1.1237790599999999</v>
      </c>
      <c r="AT156" s="26">
        <v>1.35514533</v>
      </c>
      <c r="AU156" s="26">
        <v>1.5865116100000001</v>
      </c>
      <c r="AV156" s="26">
        <v>1.78482556</v>
      </c>
      <c r="AW156" s="26">
        <v>1.98313951</v>
      </c>
      <c r="AX156" s="26">
        <v>2.2475581099999999</v>
      </c>
      <c r="AY156" s="3"/>
    </row>
    <row r="157" spans="1:51" ht="14.5" thickBot="1" x14ac:dyDescent="0.35">
      <c r="A157" s="47"/>
      <c r="B157" s="14" t="s">
        <v>143</v>
      </c>
      <c r="C157" s="27">
        <v>1.65790463</v>
      </c>
      <c r="D157" s="28">
        <v>1.83242091</v>
      </c>
      <c r="E157" s="28">
        <v>2.00693718</v>
      </c>
      <c r="F157" s="28">
        <v>2.12909858</v>
      </c>
      <c r="G157" s="28">
        <v>2.25125997</v>
      </c>
      <c r="H157" s="28">
        <v>2.2826729000000001</v>
      </c>
      <c r="I157" s="28">
        <v>2.3140858299999998</v>
      </c>
      <c r="J157" s="28">
        <v>2.1307200100000001</v>
      </c>
      <c r="K157" s="28">
        <v>1.94735418</v>
      </c>
      <c r="L157" s="28">
        <v>1.36314793</v>
      </c>
      <c r="M157" s="28">
        <v>0.77894167000000003</v>
      </c>
      <c r="N157" s="28">
        <v>0.53974288000000004</v>
      </c>
      <c r="O157" s="28">
        <v>0.30054407999999999</v>
      </c>
      <c r="P157" s="28">
        <v>0.74198253000000003</v>
      </c>
      <c r="Q157" s="28">
        <v>1.18342098</v>
      </c>
      <c r="R157" s="28">
        <v>1.46444793</v>
      </c>
      <c r="S157" s="28">
        <v>1.74547488</v>
      </c>
      <c r="T157" s="28">
        <v>2.16104802</v>
      </c>
      <c r="U157" s="28">
        <v>2.5766211499999998</v>
      </c>
      <c r="V157" s="28">
        <v>3.0347764800000001</v>
      </c>
      <c r="W157" s="28">
        <v>3.49293181</v>
      </c>
      <c r="X157" s="28">
        <v>3.7428985099999998</v>
      </c>
      <c r="Y157" s="28">
        <v>3.9928652200000001</v>
      </c>
      <c r="Z157" s="28">
        <v>3.9101131499999999</v>
      </c>
      <c r="AA157" s="28">
        <v>3.8273610699999998</v>
      </c>
      <c r="AB157" s="28">
        <v>3.5123360799999999</v>
      </c>
      <c r="AC157" s="28">
        <v>3.1973110899999999</v>
      </c>
      <c r="AD157" s="28">
        <v>2.85690043</v>
      </c>
      <c r="AE157" s="28">
        <v>2.5164897599999998</v>
      </c>
      <c r="AF157" s="28">
        <v>2.2104580299999999</v>
      </c>
      <c r="AG157" s="28">
        <v>1.9044262999999999</v>
      </c>
      <c r="AH157" s="28">
        <v>1.4745509400000001</v>
      </c>
      <c r="AI157" s="28">
        <v>1.04467559</v>
      </c>
      <c r="AJ157" s="28">
        <v>0.75005882999999995</v>
      </c>
      <c r="AK157" s="28">
        <v>0.45544206999999998</v>
      </c>
      <c r="AL157" s="28">
        <v>0.42159449999999998</v>
      </c>
      <c r="AM157" s="28">
        <v>0.38774693999999998</v>
      </c>
      <c r="AN157" s="28">
        <v>0.38528055</v>
      </c>
      <c r="AO157" s="28">
        <v>0.38281417000000001</v>
      </c>
      <c r="AP157" s="28">
        <v>0.56312134000000003</v>
      </c>
      <c r="AQ157" s="28">
        <v>0.74342850999999999</v>
      </c>
      <c r="AR157" s="28">
        <v>0.93172968</v>
      </c>
      <c r="AS157" s="28">
        <v>1.12003086</v>
      </c>
      <c r="AT157" s="28">
        <v>1.29973848</v>
      </c>
      <c r="AU157" s="28">
        <v>1.4794461000000001</v>
      </c>
      <c r="AV157" s="28">
        <v>1.4840426499999999</v>
      </c>
      <c r="AW157" s="28">
        <v>1.4886392100000001</v>
      </c>
      <c r="AX157" s="28">
        <v>1.57327192</v>
      </c>
      <c r="AY157" s="3"/>
    </row>
    <row r="158" spans="1:51" ht="14.5" thickBot="1" x14ac:dyDescent="0.35">
      <c r="A158" s="47"/>
      <c r="B158" s="14" t="s">
        <v>144</v>
      </c>
      <c r="C158" s="25">
        <v>0.64883314999999997</v>
      </c>
      <c r="D158" s="26">
        <v>0.63666847999999998</v>
      </c>
      <c r="E158" s="26">
        <v>0.62450382000000004</v>
      </c>
      <c r="F158" s="26">
        <v>0.62054326000000004</v>
      </c>
      <c r="G158" s="26">
        <v>0.61658270000000004</v>
      </c>
      <c r="H158" s="26">
        <v>0.62260117999999998</v>
      </c>
      <c r="I158" s="26">
        <v>0.62861966000000002</v>
      </c>
      <c r="J158" s="26">
        <v>0.64394176999999997</v>
      </c>
      <c r="K158" s="26">
        <v>0.65926388000000002</v>
      </c>
      <c r="L158" s="26">
        <v>0.72981666999999995</v>
      </c>
      <c r="M158" s="26">
        <v>0.80036947000000003</v>
      </c>
      <c r="N158" s="26">
        <v>1.0388442</v>
      </c>
      <c r="O158" s="26">
        <v>1.2773189300000001</v>
      </c>
      <c r="P158" s="26">
        <v>1.53806048</v>
      </c>
      <c r="Q158" s="26">
        <v>1.79880204</v>
      </c>
      <c r="R158" s="26">
        <v>2.1150757200000001</v>
      </c>
      <c r="S158" s="26">
        <v>2.4313494000000002</v>
      </c>
      <c r="T158" s="26">
        <v>2.6437099800000001</v>
      </c>
      <c r="U158" s="26">
        <v>2.85607056</v>
      </c>
      <c r="V158" s="26">
        <v>2.91768837</v>
      </c>
      <c r="W158" s="26">
        <v>2.97930619</v>
      </c>
      <c r="X158" s="26">
        <v>3.0202546699999999</v>
      </c>
      <c r="Y158" s="26">
        <v>3.0612031499999999</v>
      </c>
      <c r="Z158" s="26">
        <v>3.08022033</v>
      </c>
      <c r="AA158" s="26">
        <v>3.09923752</v>
      </c>
      <c r="AB158" s="26">
        <v>3.0827282299999998</v>
      </c>
      <c r="AC158" s="26">
        <v>3.0662189400000002</v>
      </c>
      <c r="AD158" s="26">
        <v>3.0333251799999998</v>
      </c>
      <c r="AE158" s="26">
        <v>3.0004314299999999</v>
      </c>
      <c r="AF158" s="26">
        <v>2.9579691800000001</v>
      </c>
      <c r="AG158" s="26">
        <v>2.9155069400000002</v>
      </c>
      <c r="AH158" s="26">
        <v>2.83976695</v>
      </c>
      <c r="AI158" s="26">
        <v>2.7640269599999998</v>
      </c>
      <c r="AJ158" s="26">
        <v>2.57430783</v>
      </c>
      <c r="AK158" s="26">
        <v>2.3845886900000002</v>
      </c>
      <c r="AL158" s="26">
        <v>2.0842331299999999</v>
      </c>
      <c r="AM158" s="26">
        <v>1.78387757</v>
      </c>
      <c r="AN158" s="26">
        <v>1.66909321</v>
      </c>
      <c r="AO158" s="26">
        <v>1.55430884</v>
      </c>
      <c r="AP158" s="26">
        <v>1.4690594400000001</v>
      </c>
      <c r="AQ158" s="26">
        <v>1.38381003</v>
      </c>
      <c r="AR158" s="26">
        <v>1.18559236</v>
      </c>
      <c r="AS158" s="26">
        <v>0.98737467999999995</v>
      </c>
      <c r="AT158" s="26">
        <v>0.89098752000000003</v>
      </c>
      <c r="AU158" s="26">
        <v>0.79460034999999996</v>
      </c>
      <c r="AV158" s="26">
        <v>0.73727299999999996</v>
      </c>
      <c r="AW158" s="26">
        <v>0.67994564999999996</v>
      </c>
      <c r="AX158" s="26">
        <v>0.66438940000000002</v>
      </c>
      <c r="AY158" s="3"/>
    </row>
    <row r="159" spans="1:51" ht="14.5" thickBot="1" x14ac:dyDescent="0.35">
      <c r="A159" s="47"/>
      <c r="B159" s="14" t="s">
        <v>145</v>
      </c>
      <c r="C159" s="27">
        <v>0.31770337999999998</v>
      </c>
      <c r="D159" s="28">
        <v>0.29365570000000002</v>
      </c>
      <c r="E159" s="28">
        <v>0.26960802</v>
      </c>
      <c r="F159" s="28">
        <v>0.24511411</v>
      </c>
      <c r="G159" s="28">
        <v>0.22062021000000001</v>
      </c>
      <c r="H159" s="28">
        <v>0.19650387999999999</v>
      </c>
      <c r="I159" s="28">
        <v>0.17238756</v>
      </c>
      <c r="J159" s="28">
        <v>0.15532297</v>
      </c>
      <c r="K159" s="28">
        <v>0.13825837999999999</v>
      </c>
      <c r="L159" s="28">
        <v>0.13303557999999999</v>
      </c>
      <c r="M159" s="28">
        <v>0.12781277999999999</v>
      </c>
      <c r="N159" s="28">
        <v>0.13950456</v>
      </c>
      <c r="O159" s="28">
        <v>0.15119634000000001</v>
      </c>
      <c r="P159" s="28">
        <v>0.18969748</v>
      </c>
      <c r="Q159" s="28">
        <v>0.22819863000000001</v>
      </c>
      <c r="R159" s="28">
        <v>0.28405224000000001</v>
      </c>
      <c r="S159" s="28">
        <v>0.33990584000000001</v>
      </c>
      <c r="T159" s="28">
        <v>0.39584544999999999</v>
      </c>
      <c r="U159" s="28">
        <v>0.45178506000000002</v>
      </c>
      <c r="V159" s="28">
        <v>0.49044671000000001</v>
      </c>
      <c r="W159" s="28">
        <v>0.52910836000000006</v>
      </c>
      <c r="X159" s="28">
        <v>0.54638136999999998</v>
      </c>
      <c r="Y159" s="28">
        <v>0.56365438000000001</v>
      </c>
      <c r="Z159" s="28">
        <v>0.56845891999999998</v>
      </c>
      <c r="AA159" s="28">
        <v>0.57326347</v>
      </c>
      <c r="AB159" s="28">
        <v>0.57541288000000002</v>
      </c>
      <c r="AC159" s="28">
        <v>0.57756229000000003</v>
      </c>
      <c r="AD159" s="28">
        <v>0.59068315000000005</v>
      </c>
      <c r="AE159" s="28">
        <v>0.60380402</v>
      </c>
      <c r="AF159" s="28">
        <v>0.61167358999999999</v>
      </c>
      <c r="AG159" s="28">
        <v>0.61954315999999998</v>
      </c>
      <c r="AH159" s="28">
        <v>0.62087007999999999</v>
      </c>
      <c r="AI159" s="28">
        <v>0.62219698999999995</v>
      </c>
      <c r="AJ159" s="28">
        <v>0.60497301999999997</v>
      </c>
      <c r="AK159" s="28">
        <v>0.58774905</v>
      </c>
      <c r="AL159" s="28">
        <v>0.57837413000000004</v>
      </c>
      <c r="AM159" s="28">
        <v>0.56899920999999998</v>
      </c>
      <c r="AN159" s="28">
        <v>0.55827996000000002</v>
      </c>
      <c r="AO159" s="28">
        <v>0.54756070999999995</v>
      </c>
      <c r="AP159" s="28">
        <v>0.53889233000000003</v>
      </c>
      <c r="AQ159" s="28">
        <v>0.53022395</v>
      </c>
      <c r="AR159" s="28">
        <v>0.50903025999999996</v>
      </c>
      <c r="AS159" s="28">
        <v>0.48783655999999997</v>
      </c>
      <c r="AT159" s="28">
        <v>0.45902895999999999</v>
      </c>
      <c r="AU159" s="28">
        <v>0.43022135</v>
      </c>
      <c r="AV159" s="28">
        <v>0.40016084000000002</v>
      </c>
      <c r="AW159" s="28">
        <v>0.37010032999999998</v>
      </c>
      <c r="AX159" s="28">
        <v>0.34390185000000001</v>
      </c>
      <c r="AY159" s="3"/>
    </row>
    <row r="160" spans="1:51" ht="14.5" thickBot="1" x14ac:dyDescent="0.35">
      <c r="A160" s="47"/>
      <c r="B160" s="14" t="s">
        <v>146</v>
      </c>
      <c r="C160" s="25">
        <v>0.37894357000000001</v>
      </c>
      <c r="D160" s="26">
        <v>0.34725763999999998</v>
      </c>
      <c r="E160" s="26">
        <v>0.31557171000000001</v>
      </c>
      <c r="F160" s="26">
        <v>0.27785907999999998</v>
      </c>
      <c r="G160" s="26">
        <v>0.24014646000000001</v>
      </c>
      <c r="H160" s="26">
        <v>0.20672636999999999</v>
      </c>
      <c r="I160" s="26">
        <v>0.17330628000000001</v>
      </c>
      <c r="J160" s="26">
        <v>0.14587681</v>
      </c>
      <c r="K160" s="26">
        <v>0.11844733</v>
      </c>
      <c r="L160" s="26">
        <v>9.7235630000000003E-2</v>
      </c>
      <c r="M160" s="26">
        <v>7.6023930000000003E-2</v>
      </c>
      <c r="N160" s="26">
        <v>7.9199679999999995E-2</v>
      </c>
      <c r="O160" s="26">
        <v>8.2375420000000005E-2</v>
      </c>
      <c r="P160" s="26">
        <v>0.20336825</v>
      </c>
      <c r="Q160" s="26">
        <v>0.32436108000000002</v>
      </c>
      <c r="R160" s="26">
        <v>0.4013871</v>
      </c>
      <c r="S160" s="26">
        <v>0.47841310999999997</v>
      </c>
      <c r="T160" s="26">
        <v>0.59231657999999998</v>
      </c>
      <c r="U160" s="26">
        <v>0.70622004000000005</v>
      </c>
      <c r="V160" s="26">
        <v>0.83179475999999997</v>
      </c>
      <c r="W160" s="26">
        <v>0.95736947999999999</v>
      </c>
      <c r="X160" s="26">
        <v>1.0258822700000001</v>
      </c>
      <c r="Y160" s="26">
        <v>1.0943950600000001</v>
      </c>
      <c r="Z160" s="26">
        <v>1.0717137299999999</v>
      </c>
      <c r="AA160" s="26">
        <v>1.0490324099999999</v>
      </c>
      <c r="AB160" s="26">
        <v>0.96268794999999996</v>
      </c>
      <c r="AC160" s="26">
        <v>0.87634349</v>
      </c>
      <c r="AD160" s="26">
        <v>0.78304112999999997</v>
      </c>
      <c r="AE160" s="26">
        <v>0.68973876999999995</v>
      </c>
      <c r="AF160" s="26">
        <v>0.60585924999999996</v>
      </c>
      <c r="AG160" s="26">
        <v>0.52197972999999998</v>
      </c>
      <c r="AH160" s="26">
        <v>0.40415621000000002</v>
      </c>
      <c r="AI160" s="26">
        <v>0.28633268000000001</v>
      </c>
      <c r="AJ160" s="26">
        <v>0.20558186000000001</v>
      </c>
      <c r="AK160" s="26">
        <v>0.12483105</v>
      </c>
      <c r="AL160" s="26">
        <v>0.11555385</v>
      </c>
      <c r="AM160" s="26">
        <v>0.10627665</v>
      </c>
      <c r="AN160" s="26">
        <v>0.10560064</v>
      </c>
      <c r="AO160" s="26">
        <v>0.10492464</v>
      </c>
      <c r="AP160" s="26">
        <v>0.15434460999999999</v>
      </c>
      <c r="AQ160" s="26">
        <v>0.20376457000000001</v>
      </c>
      <c r="AR160" s="26">
        <v>0.25537559999999998</v>
      </c>
      <c r="AS160" s="26">
        <v>0.30698662999999998</v>
      </c>
      <c r="AT160" s="26">
        <v>0.35624227000000003</v>
      </c>
      <c r="AU160" s="26">
        <v>0.40549791000000002</v>
      </c>
      <c r="AV160" s="26">
        <v>0.40675777000000002</v>
      </c>
      <c r="AW160" s="26">
        <v>0.40801763000000002</v>
      </c>
      <c r="AX160" s="26">
        <v>0.39348060000000001</v>
      </c>
      <c r="AY160" s="3"/>
    </row>
    <row r="161" spans="1:51" ht="14.5" thickBot="1" x14ac:dyDescent="0.35">
      <c r="A161" s="47"/>
      <c r="B161" s="14" t="s">
        <v>147</v>
      </c>
      <c r="C161" s="27">
        <v>0.15205437999999999</v>
      </c>
      <c r="D161" s="28">
        <v>0.14920359</v>
      </c>
      <c r="E161" s="28">
        <v>0.14635279000000001</v>
      </c>
      <c r="F161" s="28">
        <v>0.14542463</v>
      </c>
      <c r="G161" s="28">
        <v>0.14449646999999999</v>
      </c>
      <c r="H161" s="28">
        <v>0.14590691</v>
      </c>
      <c r="I161" s="28">
        <v>0.14731733999999999</v>
      </c>
      <c r="J161" s="28">
        <v>0.15090808999999999</v>
      </c>
      <c r="K161" s="28">
        <v>0.15449883</v>
      </c>
      <c r="L161" s="28">
        <v>0.17103291000000001</v>
      </c>
      <c r="M161" s="28">
        <v>0.18756700000000001</v>
      </c>
      <c r="N161" s="28">
        <v>0.24345367000000001</v>
      </c>
      <c r="O161" s="28">
        <v>0.29934034999999998</v>
      </c>
      <c r="P161" s="28">
        <v>0.36044526999999998</v>
      </c>
      <c r="Q161" s="28">
        <v>0.42155018999999999</v>
      </c>
      <c r="R161" s="28">
        <v>0.49566908999999998</v>
      </c>
      <c r="S161" s="28">
        <v>0.56978799000000002</v>
      </c>
      <c r="T161" s="28">
        <v>0.61955479999999996</v>
      </c>
      <c r="U161" s="28">
        <v>0.66932161000000001</v>
      </c>
      <c r="V161" s="28">
        <v>0.68376177999999999</v>
      </c>
      <c r="W161" s="28">
        <v>0.69820194000000002</v>
      </c>
      <c r="X161" s="28">
        <v>0.70779824000000002</v>
      </c>
      <c r="Y161" s="28">
        <v>0.71739454000000002</v>
      </c>
      <c r="Z161" s="28">
        <v>0.72185122999999995</v>
      </c>
      <c r="AA161" s="28">
        <v>0.72630790999999995</v>
      </c>
      <c r="AB161" s="28">
        <v>0.72243895000000002</v>
      </c>
      <c r="AC161" s="28">
        <v>0.71856998999999999</v>
      </c>
      <c r="AD161" s="28">
        <v>0.71086132000000002</v>
      </c>
      <c r="AE161" s="28">
        <v>0.70315265999999998</v>
      </c>
      <c r="AF161" s="28">
        <v>0.69320161000000002</v>
      </c>
      <c r="AG161" s="28">
        <v>0.68325055999999995</v>
      </c>
      <c r="AH161" s="28">
        <v>0.66550085000000003</v>
      </c>
      <c r="AI161" s="28">
        <v>0.64775115000000005</v>
      </c>
      <c r="AJ161" s="28">
        <v>0.60329036999999996</v>
      </c>
      <c r="AK161" s="28">
        <v>0.55882958999999999</v>
      </c>
      <c r="AL161" s="28">
        <v>0.48844111000000001</v>
      </c>
      <c r="AM161" s="28">
        <v>0.41805262999999998</v>
      </c>
      <c r="AN161" s="28">
        <v>0.39115285999999999</v>
      </c>
      <c r="AO161" s="28">
        <v>0.36425308000000001</v>
      </c>
      <c r="AP161" s="28">
        <v>0.34427484000000003</v>
      </c>
      <c r="AQ161" s="28">
        <v>0.32429659999999999</v>
      </c>
      <c r="AR161" s="28">
        <v>0.27784418</v>
      </c>
      <c r="AS161" s="28">
        <v>0.23139177</v>
      </c>
      <c r="AT161" s="28">
        <v>0.20880339000000001</v>
      </c>
      <c r="AU161" s="28">
        <v>0.18621499999999999</v>
      </c>
      <c r="AV161" s="28">
        <v>0.17278030999999999</v>
      </c>
      <c r="AW161" s="28">
        <v>0.15934561</v>
      </c>
      <c r="AX161" s="28">
        <v>0.15570000000000001</v>
      </c>
      <c r="AY161" s="3"/>
    </row>
    <row r="162" spans="1:51" ht="14.5" thickBot="1" x14ac:dyDescent="0.35">
      <c r="A162" s="47"/>
      <c r="B162" s="14" t="s">
        <v>148</v>
      </c>
      <c r="C162" s="25">
        <v>0.70109027000000002</v>
      </c>
      <c r="D162" s="26">
        <v>0.64246756999999999</v>
      </c>
      <c r="E162" s="26">
        <v>0.58384486999999996</v>
      </c>
      <c r="F162" s="26">
        <v>0.51407206000000005</v>
      </c>
      <c r="G162" s="26">
        <v>0.44429924999999998</v>
      </c>
      <c r="H162" s="26">
        <v>0.38246815000000001</v>
      </c>
      <c r="I162" s="26">
        <v>0.32063704999999998</v>
      </c>
      <c r="J162" s="26">
        <v>0.26988929</v>
      </c>
      <c r="K162" s="26">
        <v>0.21914153</v>
      </c>
      <c r="L162" s="26">
        <v>0.17989738</v>
      </c>
      <c r="M162" s="26">
        <v>0.14065322999999999</v>
      </c>
      <c r="N162" s="26">
        <v>0.14652873999999999</v>
      </c>
      <c r="O162" s="26">
        <v>0.15240424</v>
      </c>
      <c r="P162" s="26">
        <v>0.17621982999999999</v>
      </c>
      <c r="Q162" s="26">
        <v>0.20003541</v>
      </c>
      <c r="R162" s="26">
        <v>0.24753781</v>
      </c>
      <c r="S162" s="26">
        <v>0.29504022000000002</v>
      </c>
      <c r="T162" s="26">
        <v>0.36528516</v>
      </c>
      <c r="U162" s="26">
        <v>0.43553011000000003</v>
      </c>
      <c r="V162" s="26">
        <v>0.51297278999999996</v>
      </c>
      <c r="W162" s="26">
        <v>0.59041546</v>
      </c>
      <c r="X162" s="26">
        <v>0.63266770999999999</v>
      </c>
      <c r="Y162" s="26">
        <v>0.67491995000000005</v>
      </c>
      <c r="Z162" s="26">
        <v>0.66093225</v>
      </c>
      <c r="AA162" s="26">
        <v>0.64694454000000001</v>
      </c>
      <c r="AB162" s="26">
        <v>0.59369539999999998</v>
      </c>
      <c r="AC162" s="26">
        <v>0.54044625000000002</v>
      </c>
      <c r="AD162" s="26">
        <v>0.48290612999999999</v>
      </c>
      <c r="AE162" s="26">
        <v>0.42536601000000002</v>
      </c>
      <c r="AF162" s="26">
        <v>0.37363700999999999</v>
      </c>
      <c r="AG162" s="26">
        <v>0.32190801000000002</v>
      </c>
      <c r="AH162" s="26">
        <v>0.29339131000000002</v>
      </c>
      <c r="AI162" s="26">
        <v>0.26487461000000001</v>
      </c>
      <c r="AJ162" s="26">
        <v>0.24791337999999999</v>
      </c>
      <c r="AK162" s="26">
        <v>0.23095214999999999</v>
      </c>
      <c r="AL162" s="26">
        <v>0.21378823999999999</v>
      </c>
      <c r="AM162" s="26">
        <v>0.19662433000000001</v>
      </c>
      <c r="AN162" s="26">
        <v>0.19537363999999999</v>
      </c>
      <c r="AO162" s="26">
        <v>0.19412294999999999</v>
      </c>
      <c r="AP162" s="26">
        <v>0.28555571000000002</v>
      </c>
      <c r="AQ162" s="26">
        <v>0.37698848000000001</v>
      </c>
      <c r="AR162" s="26">
        <v>0.47247496999999999</v>
      </c>
      <c r="AS162" s="26">
        <v>0.56796144999999998</v>
      </c>
      <c r="AT162" s="26">
        <v>0.65909019000000002</v>
      </c>
      <c r="AU162" s="26">
        <v>0.75021892999999995</v>
      </c>
      <c r="AV162" s="26">
        <v>0.75254982000000004</v>
      </c>
      <c r="AW162" s="26">
        <v>0.75488069999999996</v>
      </c>
      <c r="AX162" s="26">
        <v>0.72798549000000001</v>
      </c>
      <c r="AY162" s="3"/>
    </row>
    <row r="163" spans="1:51" ht="14.5" thickBot="1" x14ac:dyDescent="0.35">
      <c r="A163" s="47"/>
      <c r="B163" s="14" t="s">
        <v>149</v>
      </c>
      <c r="C163" s="27">
        <v>0.39172552999999999</v>
      </c>
      <c r="D163" s="28">
        <v>0.36804229999999999</v>
      </c>
      <c r="E163" s="28">
        <v>0.34435906999999999</v>
      </c>
      <c r="F163" s="28">
        <v>0.31187089000000001</v>
      </c>
      <c r="G163" s="28">
        <v>0.27938270999999998</v>
      </c>
      <c r="H163" s="28">
        <v>0.24330508000000001</v>
      </c>
      <c r="I163" s="28">
        <v>0.20722746</v>
      </c>
      <c r="J163" s="28">
        <v>0.17551881999999999</v>
      </c>
      <c r="K163" s="28">
        <v>0.14381018000000001</v>
      </c>
      <c r="L163" s="28">
        <v>0.12624970999999999</v>
      </c>
      <c r="M163" s="28">
        <v>0.10868924000000001</v>
      </c>
      <c r="N163" s="28">
        <v>0.10745612</v>
      </c>
      <c r="O163" s="28">
        <v>0.106223</v>
      </c>
      <c r="P163" s="28">
        <v>0.12085588999999999</v>
      </c>
      <c r="Q163" s="28">
        <v>0.13548878</v>
      </c>
      <c r="R163" s="28">
        <v>0.16703042000000001</v>
      </c>
      <c r="S163" s="28">
        <v>0.19857205999999999</v>
      </c>
      <c r="T163" s="28">
        <v>0.23110811000000001</v>
      </c>
      <c r="U163" s="28">
        <v>0.26364416000000002</v>
      </c>
      <c r="V163" s="28">
        <v>0.29302769000000001</v>
      </c>
      <c r="W163" s="28">
        <v>0.32241121</v>
      </c>
      <c r="X163" s="28">
        <v>0.33488652000000002</v>
      </c>
      <c r="Y163" s="28">
        <v>0.34736181999999999</v>
      </c>
      <c r="Z163" s="28">
        <v>0.34853718</v>
      </c>
      <c r="AA163" s="28">
        <v>0.34971255000000001</v>
      </c>
      <c r="AB163" s="28">
        <v>0.34644354999999999</v>
      </c>
      <c r="AC163" s="28">
        <v>0.34317456000000002</v>
      </c>
      <c r="AD163" s="28">
        <v>0.33501460999999999</v>
      </c>
      <c r="AE163" s="28">
        <v>0.32685465000000002</v>
      </c>
      <c r="AF163" s="28">
        <v>0.32567191000000001</v>
      </c>
      <c r="AG163" s="28">
        <v>0.32448916999999999</v>
      </c>
      <c r="AH163" s="28">
        <v>0.32817168000000002</v>
      </c>
      <c r="AI163" s="28">
        <v>0.33185419999999999</v>
      </c>
      <c r="AJ163" s="28">
        <v>0.3540624</v>
      </c>
      <c r="AK163" s="28">
        <v>0.37627059000000002</v>
      </c>
      <c r="AL163" s="28">
        <v>0.41309862000000003</v>
      </c>
      <c r="AM163" s="28">
        <v>0.44992665999999998</v>
      </c>
      <c r="AN163" s="28">
        <v>0.49584046999999998</v>
      </c>
      <c r="AO163" s="28">
        <v>0.54175428999999997</v>
      </c>
      <c r="AP163" s="28">
        <v>0.56796820999999997</v>
      </c>
      <c r="AQ163" s="28">
        <v>0.59418212999999998</v>
      </c>
      <c r="AR163" s="28">
        <v>0.59156074000000003</v>
      </c>
      <c r="AS163" s="28">
        <v>0.58893934000000003</v>
      </c>
      <c r="AT163" s="28">
        <v>0.55398745000000005</v>
      </c>
      <c r="AU163" s="28">
        <v>0.51903555999999995</v>
      </c>
      <c r="AV163" s="28">
        <v>0.48480510999999998</v>
      </c>
      <c r="AW163" s="28">
        <v>0.45057466000000002</v>
      </c>
      <c r="AX163" s="28">
        <v>0.42115010000000003</v>
      </c>
      <c r="AY163" s="3"/>
    </row>
    <row r="164" spans="1:51" ht="14.5" thickBot="1" x14ac:dyDescent="0.35">
      <c r="A164" s="47"/>
      <c r="B164" s="14" t="s">
        <v>150</v>
      </c>
      <c r="C164" s="25">
        <v>0.30399453999999998</v>
      </c>
      <c r="D164" s="26">
        <v>0.27857558999999998</v>
      </c>
      <c r="E164" s="26">
        <v>0.25315662999999999</v>
      </c>
      <c r="F164" s="26">
        <v>0.22290297000000001</v>
      </c>
      <c r="G164" s="26">
        <v>0.1926493</v>
      </c>
      <c r="H164" s="26">
        <v>0.16583917000000001</v>
      </c>
      <c r="I164" s="26">
        <v>0.13902904999999999</v>
      </c>
      <c r="J164" s="26">
        <v>0.11702469</v>
      </c>
      <c r="K164" s="26">
        <v>9.502033E-2</v>
      </c>
      <c r="L164" s="26">
        <v>7.8003970000000006E-2</v>
      </c>
      <c r="M164" s="26">
        <v>6.0987600000000003E-2</v>
      </c>
      <c r="N164" s="26">
        <v>6.3535240000000007E-2</v>
      </c>
      <c r="O164" s="26">
        <v>6.6082870000000002E-2</v>
      </c>
      <c r="P164" s="26">
        <v>0.16314524</v>
      </c>
      <c r="Q164" s="26">
        <v>0.26020759999999998</v>
      </c>
      <c r="R164" s="26">
        <v>0.32199909999999998</v>
      </c>
      <c r="S164" s="26">
        <v>0.38379058999999999</v>
      </c>
      <c r="T164" s="26">
        <v>0.47516575999999999</v>
      </c>
      <c r="U164" s="26">
        <v>0.56654092</v>
      </c>
      <c r="V164" s="26">
        <v>0.66727895000000004</v>
      </c>
      <c r="W164" s="26">
        <v>0.76801699000000001</v>
      </c>
      <c r="X164" s="26">
        <v>0.82297902999999994</v>
      </c>
      <c r="Y164" s="26">
        <v>0.87794108000000004</v>
      </c>
      <c r="Z164" s="26">
        <v>0.85974576000000003</v>
      </c>
      <c r="AA164" s="26">
        <v>0.84155044000000001</v>
      </c>
      <c r="AB164" s="26">
        <v>0.77228355000000004</v>
      </c>
      <c r="AC164" s="26">
        <v>0.70301665000000002</v>
      </c>
      <c r="AD164" s="26">
        <v>0.62816802000000005</v>
      </c>
      <c r="AE164" s="26">
        <v>0.55331938999999997</v>
      </c>
      <c r="AF164" s="26">
        <v>0.48602990000000001</v>
      </c>
      <c r="AG164" s="26">
        <v>0.41874042</v>
      </c>
      <c r="AH164" s="26">
        <v>0.32422052000000001</v>
      </c>
      <c r="AI164" s="26">
        <v>0.22970061999999999</v>
      </c>
      <c r="AJ164" s="26">
        <v>0.16492103</v>
      </c>
      <c r="AK164" s="26">
        <v>0.10014145000000001</v>
      </c>
      <c r="AL164" s="26">
        <v>9.2699130000000005E-2</v>
      </c>
      <c r="AM164" s="26">
        <v>8.5256810000000002E-2</v>
      </c>
      <c r="AN164" s="26">
        <v>8.4714510000000007E-2</v>
      </c>
      <c r="AO164" s="26">
        <v>8.4172209999999997E-2</v>
      </c>
      <c r="AP164" s="26">
        <v>0.12381768999999999</v>
      </c>
      <c r="AQ164" s="26">
        <v>0.16346316999999999</v>
      </c>
      <c r="AR164" s="26">
        <v>0.20486636</v>
      </c>
      <c r="AS164" s="26">
        <v>0.24626954000000001</v>
      </c>
      <c r="AT164" s="26">
        <v>0.28578320000000001</v>
      </c>
      <c r="AU164" s="26">
        <v>0.32529686000000002</v>
      </c>
      <c r="AV164" s="26">
        <v>0.32630753000000001</v>
      </c>
      <c r="AW164" s="26">
        <v>0.32731821</v>
      </c>
      <c r="AX164" s="26">
        <v>0.31565638000000001</v>
      </c>
      <c r="AY164" s="3"/>
    </row>
    <row r="165" spans="1:51" ht="14.5" thickBot="1" x14ac:dyDescent="0.35">
      <c r="A165" s="47"/>
      <c r="B165" s="14" t="s">
        <v>151</v>
      </c>
      <c r="C165" s="27">
        <v>0.12198044</v>
      </c>
      <c r="D165" s="28">
        <v>0.11969349</v>
      </c>
      <c r="E165" s="28">
        <v>0.11740653</v>
      </c>
      <c r="F165" s="28">
        <v>0.11666195</v>
      </c>
      <c r="G165" s="28">
        <v>0.11591736</v>
      </c>
      <c r="H165" s="28">
        <v>0.11704884</v>
      </c>
      <c r="I165" s="28">
        <v>0.11818031</v>
      </c>
      <c r="J165" s="28">
        <v>0.12106086000000001</v>
      </c>
      <c r="K165" s="28">
        <v>0.12394141</v>
      </c>
      <c r="L165" s="28">
        <v>0.13720531999999999</v>
      </c>
      <c r="M165" s="28">
        <v>0.15046921999999999</v>
      </c>
      <c r="N165" s="28">
        <v>0.19530239999999999</v>
      </c>
      <c r="O165" s="28">
        <v>0.24013557999999999</v>
      </c>
      <c r="P165" s="28">
        <v>0.28915490999999999</v>
      </c>
      <c r="Q165" s="28">
        <v>0.33817425000000001</v>
      </c>
      <c r="R165" s="28">
        <v>0.39763361000000003</v>
      </c>
      <c r="S165" s="28">
        <v>0.45709295999999999</v>
      </c>
      <c r="T165" s="28">
        <v>0.49701668999999998</v>
      </c>
      <c r="U165" s="28">
        <v>0.53694041999999997</v>
      </c>
      <c r="V165" s="28">
        <v>0.54852455</v>
      </c>
      <c r="W165" s="28">
        <v>0.56010868000000003</v>
      </c>
      <c r="X165" s="28">
        <v>0.56780697999999996</v>
      </c>
      <c r="Y165" s="28">
        <v>0.57550528000000001</v>
      </c>
      <c r="Z165" s="28">
        <v>0.57908051000000005</v>
      </c>
      <c r="AA165" s="28">
        <v>0.58265573000000004</v>
      </c>
      <c r="AB165" s="28">
        <v>0.57955199000000002</v>
      </c>
      <c r="AC165" s="28">
        <v>0.57644825</v>
      </c>
      <c r="AD165" s="28">
        <v>0.57026423000000004</v>
      </c>
      <c r="AE165" s="28">
        <v>0.56408022000000002</v>
      </c>
      <c r="AF165" s="28">
        <v>0.55609732999999995</v>
      </c>
      <c r="AG165" s="28">
        <v>0.54811443999999998</v>
      </c>
      <c r="AH165" s="28">
        <v>0.53387534000000003</v>
      </c>
      <c r="AI165" s="28">
        <v>0.51963625000000002</v>
      </c>
      <c r="AJ165" s="28">
        <v>0.48396910999999998</v>
      </c>
      <c r="AK165" s="28">
        <v>0.44830196</v>
      </c>
      <c r="AL165" s="28">
        <v>0.39183520999999999</v>
      </c>
      <c r="AM165" s="28">
        <v>0.33536844999999998</v>
      </c>
      <c r="AN165" s="28">
        <v>0.31378903000000002</v>
      </c>
      <c r="AO165" s="28">
        <v>0.29220960000000001</v>
      </c>
      <c r="AP165" s="28">
        <v>0.27618273999999998</v>
      </c>
      <c r="AQ165" s="28">
        <v>0.26015588000000001</v>
      </c>
      <c r="AR165" s="28">
        <v>0.22289101</v>
      </c>
      <c r="AS165" s="28">
        <v>0.18562614999999999</v>
      </c>
      <c r="AT165" s="28">
        <v>0.16750539</v>
      </c>
      <c r="AU165" s="28">
        <v>0.14938462999999999</v>
      </c>
      <c r="AV165" s="28">
        <v>0.13860711000000001</v>
      </c>
      <c r="AW165" s="28">
        <v>0.12782958</v>
      </c>
      <c r="AX165" s="28">
        <v>0.12490501</v>
      </c>
      <c r="AY165" s="3"/>
    </row>
    <row r="166" spans="1:51" ht="14.5" thickBot="1" x14ac:dyDescent="0.35">
      <c r="A166" s="47"/>
      <c r="B166" s="14" t="s">
        <v>152</v>
      </c>
      <c r="C166" s="25">
        <v>0.56242574000000001</v>
      </c>
      <c r="D166" s="26">
        <v>0.51539767999999997</v>
      </c>
      <c r="E166" s="26">
        <v>0.46836960999999999</v>
      </c>
      <c r="F166" s="26">
        <v>0.41239675999999997</v>
      </c>
      <c r="G166" s="26">
        <v>0.35642391000000001</v>
      </c>
      <c r="H166" s="26">
        <v>0.30682201999999997</v>
      </c>
      <c r="I166" s="26">
        <v>0.25722012999999999</v>
      </c>
      <c r="J166" s="26">
        <v>0.21650947000000001</v>
      </c>
      <c r="K166" s="26">
        <v>0.17579881</v>
      </c>
      <c r="L166" s="26">
        <v>0.14431653</v>
      </c>
      <c r="M166" s="26">
        <v>0.11283425</v>
      </c>
      <c r="N166" s="26">
        <v>0.11754768</v>
      </c>
      <c r="O166" s="26">
        <v>0.1222611</v>
      </c>
      <c r="P166" s="26">
        <v>0.14136634000000001</v>
      </c>
      <c r="Q166" s="26">
        <v>0.16047158</v>
      </c>
      <c r="R166" s="26">
        <v>0.19857875999999999</v>
      </c>
      <c r="S166" s="26">
        <v>0.23668594000000001</v>
      </c>
      <c r="T166" s="26">
        <v>0.29303754999999998</v>
      </c>
      <c r="U166" s="26">
        <v>0.34938915999999998</v>
      </c>
      <c r="V166" s="26">
        <v>0.41151491000000001</v>
      </c>
      <c r="W166" s="26">
        <v>0.47364065</v>
      </c>
      <c r="X166" s="26">
        <v>0.50753607000000001</v>
      </c>
      <c r="Y166" s="26">
        <v>0.54143149000000002</v>
      </c>
      <c r="Z166" s="26">
        <v>0.53021032999999995</v>
      </c>
      <c r="AA166" s="26">
        <v>0.51898917</v>
      </c>
      <c r="AB166" s="26">
        <v>0.47627186999999999</v>
      </c>
      <c r="AC166" s="26">
        <v>0.43355455999999998</v>
      </c>
      <c r="AD166" s="26">
        <v>0.38739496000000001</v>
      </c>
      <c r="AE166" s="26">
        <v>0.34123535999999999</v>
      </c>
      <c r="AF166" s="26">
        <v>0.29973754000000002</v>
      </c>
      <c r="AG166" s="26">
        <v>0.25823971000000001</v>
      </c>
      <c r="AH166" s="26">
        <v>0.23536315999999999</v>
      </c>
      <c r="AI166" s="26">
        <v>0.21248660999999999</v>
      </c>
      <c r="AJ166" s="26">
        <v>0.19888005</v>
      </c>
      <c r="AK166" s="26">
        <v>0.18527347999999999</v>
      </c>
      <c r="AL166" s="26">
        <v>0.17150431999999999</v>
      </c>
      <c r="AM166" s="26">
        <v>0.15773514999999999</v>
      </c>
      <c r="AN166" s="26">
        <v>0.15673182999999999</v>
      </c>
      <c r="AO166" s="26">
        <v>0.15572850999999999</v>
      </c>
      <c r="AP166" s="26">
        <v>0.22907732</v>
      </c>
      <c r="AQ166" s="26">
        <v>0.30242614000000001</v>
      </c>
      <c r="AR166" s="26">
        <v>0.37902690999999999</v>
      </c>
      <c r="AS166" s="26">
        <v>0.45562768999999997</v>
      </c>
      <c r="AT166" s="26">
        <v>0.52873261000000005</v>
      </c>
      <c r="AU166" s="26">
        <v>0.60183752999999995</v>
      </c>
      <c r="AV166" s="26">
        <v>0.60370740000000001</v>
      </c>
      <c r="AW166" s="26">
        <v>0.60557728</v>
      </c>
      <c r="AX166" s="26">
        <v>0.58400151</v>
      </c>
      <c r="AY166" s="3"/>
    </row>
    <row r="167" spans="1:51" ht="14.5" thickBot="1" x14ac:dyDescent="0.35">
      <c r="A167" s="47"/>
      <c r="B167" s="14" t="s">
        <v>153</v>
      </c>
      <c r="C167" s="27">
        <v>0.30399453999999998</v>
      </c>
      <c r="D167" s="28">
        <v>0.27857558999999998</v>
      </c>
      <c r="E167" s="28">
        <v>0.25315662999999999</v>
      </c>
      <c r="F167" s="28">
        <v>0.22290297000000001</v>
      </c>
      <c r="G167" s="28">
        <v>0.1926493</v>
      </c>
      <c r="H167" s="28">
        <v>0.16583917000000001</v>
      </c>
      <c r="I167" s="28">
        <v>0.13902904999999999</v>
      </c>
      <c r="J167" s="28">
        <v>0.11702469</v>
      </c>
      <c r="K167" s="28">
        <v>9.502033E-2</v>
      </c>
      <c r="L167" s="28">
        <v>7.8003970000000006E-2</v>
      </c>
      <c r="M167" s="28">
        <v>6.0987600000000003E-2</v>
      </c>
      <c r="N167" s="28">
        <v>6.3535240000000007E-2</v>
      </c>
      <c r="O167" s="28">
        <v>6.6082870000000002E-2</v>
      </c>
      <c r="P167" s="28">
        <v>0.16314524</v>
      </c>
      <c r="Q167" s="28">
        <v>0.26020759999999998</v>
      </c>
      <c r="R167" s="28">
        <v>0.32199909999999998</v>
      </c>
      <c r="S167" s="28">
        <v>0.38379058999999999</v>
      </c>
      <c r="T167" s="28">
        <v>0.47516575999999999</v>
      </c>
      <c r="U167" s="28">
        <v>0.56654092</v>
      </c>
      <c r="V167" s="28">
        <v>0.66727895000000004</v>
      </c>
      <c r="W167" s="28">
        <v>0.76801699000000001</v>
      </c>
      <c r="X167" s="28">
        <v>0.82297902999999994</v>
      </c>
      <c r="Y167" s="28">
        <v>0.87794108000000004</v>
      </c>
      <c r="Z167" s="28">
        <v>0.85974576000000003</v>
      </c>
      <c r="AA167" s="28">
        <v>0.84155044000000001</v>
      </c>
      <c r="AB167" s="28">
        <v>0.77228355000000004</v>
      </c>
      <c r="AC167" s="28">
        <v>0.70301665000000002</v>
      </c>
      <c r="AD167" s="28">
        <v>0.62816802000000005</v>
      </c>
      <c r="AE167" s="28">
        <v>0.55331938999999997</v>
      </c>
      <c r="AF167" s="28">
        <v>0.48602990000000001</v>
      </c>
      <c r="AG167" s="28">
        <v>0.41874042</v>
      </c>
      <c r="AH167" s="28">
        <v>0.32422052000000001</v>
      </c>
      <c r="AI167" s="28">
        <v>0.22970061999999999</v>
      </c>
      <c r="AJ167" s="28">
        <v>0.16492103</v>
      </c>
      <c r="AK167" s="28">
        <v>0.10014145000000001</v>
      </c>
      <c r="AL167" s="28">
        <v>9.2699130000000005E-2</v>
      </c>
      <c r="AM167" s="28">
        <v>8.5256810000000002E-2</v>
      </c>
      <c r="AN167" s="28">
        <v>8.4714510000000007E-2</v>
      </c>
      <c r="AO167" s="28">
        <v>8.4172209999999997E-2</v>
      </c>
      <c r="AP167" s="28">
        <v>0.12381768999999999</v>
      </c>
      <c r="AQ167" s="28">
        <v>0.16346316999999999</v>
      </c>
      <c r="AR167" s="28">
        <v>0.20486636</v>
      </c>
      <c r="AS167" s="28">
        <v>0.24626954000000001</v>
      </c>
      <c r="AT167" s="28">
        <v>0.28578320000000001</v>
      </c>
      <c r="AU167" s="28">
        <v>0.32529686000000002</v>
      </c>
      <c r="AV167" s="28">
        <v>0.32630753000000001</v>
      </c>
      <c r="AW167" s="28">
        <v>0.32731821</v>
      </c>
      <c r="AX167" s="28">
        <v>0.31565638000000001</v>
      </c>
      <c r="AY167" s="3"/>
    </row>
    <row r="168" spans="1:51" ht="14.5" thickBot="1" x14ac:dyDescent="0.35">
      <c r="A168" s="47"/>
      <c r="B168" s="14" t="s">
        <v>154</v>
      </c>
      <c r="C168" s="25">
        <v>0.30399453999999998</v>
      </c>
      <c r="D168" s="26">
        <v>0.27857558999999998</v>
      </c>
      <c r="E168" s="26">
        <v>0.25315662999999999</v>
      </c>
      <c r="F168" s="26">
        <v>0.22290297000000001</v>
      </c>
      <c r="G168" s="26">
        <v>0.1926493</v>
      </c>
      <c r="H168" s="26">
        <v>0.16583917000000001</v>
      </c>
      <c r="I168" s="26">
        <v>0.13902904999999999</v>
      </c>
      <c r="J168" s="26">
        <v>0.11702469</v>
      </c>
      <c r="K168" s="26">
        <v>9.502033E-2</v>
      </c>
      <c r="L168" s="26">
        <v>7.8003970000000006E-2</v>
      </c>
      <c r="M168" s="26">
        <v>6.0987600000000003E-2</v>
      </c>
      <c r="N168" s="26">
        <v>6.3535240000000007E-2</v>
      </c>
      <c r="O168" s="26">
        <v>6.6082870000000002E-2</v>
      </c>
      <c r="P168" s="26">
        <v>0.16314524</v>
      </c>
      <c r="Q168" s="26">
        <v>0.26020759999999998</v>
      </c>
      <c r="R168" s="26">
        <v>0.32199909999999998</v>
      </c>
      <c r="S168" s="26">
        <v>0.38379058999999999</v>
      </c>
      <c r="T168" s="26">
        <v>0.47516575999999999</v>
      </c>
      <c r="U168" s="26">
        <v>0.56654092</v>
      </c>
      <c r="V168" s="26">
        <v>0.66727895000000004</v>
      </c>
      <c r="W168" s="26">
        <v>0.76801699000000001</v>
      </c>
      <c r="X168" s="26">
        <v>0.82297902999999994</v>
      </c>
      <c r="Y168" s="26">
        <v>0.87794108000000004</v>
      </c>
      <c r="Z168" s="26">
        <v>0.85974576000000003</v>
      </c>
      <c r="AA168" s="26">
        <v>0.84155044000000001</v>
      </c>
      <c r="AB168" s="26">
        <v>0.77228355000000004</v>
      </c>
      <c r="AC168" s="26">
        <v>0.70301665000000002</v>
      </c>
      <c r="AD168" s="26">
        <v>0.62816802000000005</v>
      </c>
      <c r="AE168" s="26">
        <v>0.55331938999999997</v>
      </c>
      <c r="AF168" s="26">
        <v>0.48602990000000001</v>
      </c>
      <c r="AG168" s="26">
        <v>0.41874042</v>
      </c>
      <c r="AH168" s="26">
        <v>0.32422052000000001</v>
      </c>
      <c r="AI168" s="26">
        <v>0.22970061999999999</v>
      </c>
      <c r="AJ168" s="26">
        <v>0.16492103</v>
      </c>
      <c r="AK168" s="26">
        <v>0.10014145000000001</v>
      </c>
      <c r="AL168" s="26">
        <v>9.2699130000000005E-2</v>
      </c>
      <c r="AM168" s="26">
        <v>8.5256810000000002E-2</v>
      </c>
      <c r="AN168" s="26">
        <v>8.4714510000000007E-2</v>
      </c>
      <c r="AO168" s="26">
        <v>8.4172209999999997E-2</v>
      </c>
      <c r="AP168" s="26">
        <v>0.12381768999999999</v>
      </c>
      <c r="AQ168" s="26">
        <v>0.16346316999999999</v>
      </c>
      <c r="AR168" s="26">
        <v>0.20486636</v>
      </c>
      <c r="AS168" s="26">
        <v>0.24626954000000001</v>
      </c>
      <c r="AT168" s="26">
        <v>0.28578320000000001</v>
      </c>
      <c r="AU168" s="26">
        <v>0.32529686000000002</v>
      </c>
      <c r="AV168" s="26">
        <v>0.32630753000000001</v>
      </c>
      <c r="AW168" s="26">
        <v>0.32731821</v>
      </c>
      <c r="AX168" s="26">
        <v>0.31565638000000001</v>
      </c>
      <c r="AY168" s="3"/>
    </row>
    <row r="169" spans="1:51" ht="14.5" thickBot="1" x14ac:dyDescent="0.35">
      <c r="A169" s="47"/>
      <c r="B169" s="14" t="s">
        <v>155</v>
      </c>
      <c r="C169" s="21">
        <v>0.21656594000000001</v>
      </c>
      <c r="D169" s="22">
        <v>0.20017357999999999</v>
      </c>
      <c r="E169" s="22">
        <v>0.18378122</v>
      </c>
      <c r="F169" s="22">
        <v>0.16708468000000001</v>
      </c>
      <c r="G169" s="22">
        <v>0.15038815</v>
      </c>
      <c r="H169" s="22">
        <v>0.13394898999999999</v>
      </c>
      <c r="I169" s="22">
        <v>0.11750984</v>
      </c>
      <c r="J169" s="22">
        <v>0.10587758</v>
      </c>
      <c r="K169" s="22">
        <v>9.4245319999999994E-2</v>
      </c>
      <c r="L169" s="22">
        <v>9.0685139999999997E-2</v>
      </c>
      <c r="M169" s="22">
        <v>8.7124960000000001E-2</v>
      </c>
      <c r="N169" s="22">
        <v>9.5094789999999998E-2</v>
      </c>
      <c r="O169" s="22">
        <v>0.10306462</v>
      </c>
      <c r="P169" s="22">
        <v>0.12930933999999999</v>
      </c>
      <c r="Q169" s="22">
        <v>0.15555405999999999</v>
      </c>
      <c r="R169" s="22">
        <v>0.19362728000000001</v>
      </c>
      <c r="S169" s="22">
        <v>0.23170049000000001</v>
      </c>
      <c r="T169" s="22">
        <v>0.26983233000000001</v>
      </c>
      <c r="U169" s="22">
        <v>0.30796416999999998</v>
      </c>
      <c r="V169" s="22">
        <v>0.33431830000000001</v>
      </c>
      <c r="W169" s="22">
        <v>0.36067242999999999</v>
      </c>
      <c r="X169" s="22">
        <v>0.37244676999999998</v>
      </c>
      <c r="Y169" s="22">
        <v>0.38422109999999998</v>
      </c>
      <c r="Z169" s="22">
        <v>0.38749616999999997</v>
      </c>
      <c r="AA169" s="22">
        <v>0.39077124000000002</v>
      </c>
      <c r="AB169" s="22">
        <v>0.39223640999999998</v>
      </c>
      <c r="AC169" s="22">
        <v>0.39370158</v>
      </c>
      <c r="AD169" s="22">
        <v>0.40264555000000002</v>
      </c>
      <c r="AE169" s="22">
        <v>0.41158952999999998</v>
      </c>
      <c r="AF169" s="22">
        <v>0.41695390999999998</v>
      </c>
      <c r="AG169" s="22">
        <v>0.42231828999999999</v>
      </c>
      <c r="AH169" s="22">
        <v>0.42322280000000001</v>
      </c>
      <c r="AI169" s="22">
        <v>0.42412729999999998</v>
      </c>
      <c r="AJ169" s="22">
        <v>0.41238639999999999</v>
      </c>
      <c r="AK169" s="22">
        <v>0.40064548999999999</v>
      </c>
      <c r="AL169" s="22">
        <v>0.39425497999999998</v>
      </c>
      <c r="AM169" s="22">
        <v>0.38786446000000002</v>
      </c>
      <c r="AN169" s="22">
        <v>0.38055757000000001</v>
      </c>
      <c r="AO169" s="22">
        <v>0.37325068</v>
      </c>
      <c r="AP169" s="22">
        <v>0.36734178000000001</v>
      </c>
      <c r="AQ169" s="22">
        <v>0.36143289000000001</v>
      </c>
      <c r="AR169" s="22">
        <v>0.34698598000000003</v>
      </c>
      <c r="AS169" s="22">
        <v>0.33253906999999999</v>
      </c>
      <c r="AT169" s="22">
        <v>0.31290204999999999</v>
      </c>
      <c r="AU169" s="22">
        <v>0.29326502999999998</v>
      </c>
      <c r="AV169" s="22">
        <v>0.27277395999999998</v>
      </c>
      <c r="AW169" s="22">
        <v>0.25228288999999998</v>
      </c>
      <c r="AX169" s="22">
        <v>0.23442441</v>
      </c>
      <c r="AY169" s="3"/>
    </row>
    <row r="170" spans="1:51" ht="14.5" thickBot="1" x14ac:dyDescent="0.35">
      <c r="A170" s="47"/>
      <c r="B170" s="14" t="s">
        <v>156</v>
      </c>
      <c r="C170" s="25">
        <v>0.25831098000000002</v>
      </c>
      <c r="D170" s="26">
        <v>0.23671191999999999</v>
      </c>
      <c r="E170" s="26">
        <v>0.21511287000000001</v>
      </c>
      <c r="F170" s="26">
        <v>0.18940565000000001</v>
      </c>
      <c r="G170" s="26">
        <v>0.16369843000000001</v>
      </c>
      <c r="H170" s="26">
        <v>0.14091725999999999</v>
      </c>
      <c r="I170" s="26">
        <v>0.11813609999999999</v>
      </c>
      <c r="J170" s="26">
        <v>9.9438499999999999E-2</v>
      </c>
      <c r="K170" s="26">
        <v>8.0740900000000004E-2</v>
      </c>
      <c r="L170" s="26">
        <v>6.6281720000000002E-2</v>
      </c>
      <c r="M170" s="26">
        <v>5.1822529999999999E-2</v>
      </c>
      <c r="N170" s="26">
        <v>5.3987319999999998E-2</v>
      </c>
      <c r="O170" s="26">
        <v>5.6152100000000003E-2</v>
      </c>
      <c r="P170" s="26">
        <v>0.13862817</v>
      </c>
      <c r="Q170" s="26">
        <v>0.22110423000000001</v>
      </c>
      <c r="R170" s="26">
        <v>0.27360984999999999</v>
      </c>
      <c r="S170" s="26">
        <v>0.32611547000000002</v>
      </c>
      <c r="T170" s="26">
        <v>0.40375899999999998</v>
      </c>
      <c r="U170" s="26">
        <v>0.48140252</v>
      </c>
      <c r="V170" s="26">
        <v>0.56700189000000001</v>
      </c>
      <c r="W170" s="26">
        <v>0.65260125000000002</v>
      </c>
      <c r="X170" s="26">
        <v>0.69930373000000001</v>
      </c>
      <c r="Y170" s="26">
        <v>0.74600622000000005</v>
      </c>
      <c r="Z170" s="26">
        <v>0.73054525000000003</v>
      </c>
      <c r="AA170" s="26">
        <v>0.71508428000000002</v>
      </c>
      <c r="AB170" s="26">
        <v>0.65622663999999997</v>
      </c>
      <c r="AC170" s="26">
        <v>0.59736900999999998</v>
      </c>
      <c r="AD170" s="26">
        <v>0.53376844999999995</v>
      </c>
      <c r="AE170" s="26">
        <v>0.47016788999999998</v>
      </c>
      <c r="AF170" s="26">
        <v>0.41299050999999998</v>
      </c>
      <c r="AG170" s="26">
        <v>0.35581312999999998</v>
      </c>
      <c r="AH170" s="26">
        <v>0.27549744999999998</v>
      </c>
      <c r="AI170" s="26">
        <v>0.19518177</v>
      </c>
      <c r="AJ170" s="26">
        <v>0.14013709999999999</v>
      </c>
      <c r="AK170" s="26">
        <v>8.5092429999999997E-2</v>
      </c>
      <c r="AL170" s="26">
        <v>7.8768530000000003E-2</v>
      </c>
      <c r="AM170" s="26">
        <v>7.2444629999999996E-2</v>
      </c>
      <c r="AN170" s="26">
        <v>7.1983820000000004E-2</v>
      </c>
      <c r="AO170" s="26">
        <v>7.1523009999999998E-2</v>
      </c>
      <c r="AP170" s="26">
        <v>0.10521067000000001</v>
      </c>
      <c r="AQ170" s="26">
        <v>0.13889831999999999</v>
      </c>
      <c r="AR170" s="26">
        <v>0.17407954</v>
      </c>
      <c r="AS170" s="26">
        <v>0.20926075</v>
      </c>
      <c r="AT170" s="26">
        <v>0.24283639000000001</v>
      </c>
      <c r="AU170" s="26">
        <v>0.27641202999999998</v>
      </c>
      <c r="AV170" s="26">
        <v>0.27727083000000002</v>
      </c>
      <c r="AW170" s="26">
        <v>0.27812962000000002</v>
      </c>
      <c r="AX170" s="26">
        <v>0.26822030000000002</v>
      </c>
      <c r="AY170" s="3"/>
    </row>
    <row r="171" spans="1:51" ht="14.5" thickBot="1" x14ac:dyDescent="0.35">
      <c r="A171" s="47"/>
      <c r="B171" s="14" t="s">
        <v>157</v>
      </c>
      <c r="C171" s="27">
        <v>0.10364951</v>
      </c>
      <c r="D171" s="28">
        <v>0.10170624</v>
      </c>
      <c r="E171" s="28">
        <v>9.9762959999999998E-2</v>
      </c>
      <c r="F171" s="28">
        <v>9.9130270000000006E-2</v>
      </c>
      <c r="G171" s="28">
        <v>9.8497580000000001E-2</v>
      </c>
      <c r="H171" s="28">
        <v>9.9459019999999995E-2</v>
      </c>
      <c r="I171" s="28">
        <v>0.10042046</v>
      </c>
      <c r="J171" s="28">
        <v>0.10286813</v>
      </c>
      <c r="K171" s="28">
        <v>0.1053158</v>
      </c>
      <c r="L171" s="28">
        <v>0.11658643</v>
      </c>
      <c r="M171" s="28">
        <v>0.12785706999999999</v>
      </c>
      <c r="N171" s="28">
        <v>0.16595283</v>
      </c>
      <c r="O171" s="28">
        <v>0.20404858000000001</v>
      </c>
      <c r="P171" s="28">
        <v>0.24570141000000001</v>
      </c>
      <c r="Q171" s="28">
        <v>0.28735423999999998</v>
      </c>
      <c r="R171" s="28">
        <v>0.33787819000000002</v>
      </c>
      <c r="S171" s="28">
        <v>0.38840214000000001</v>
      </c>
      <c r="T171" s="28">
        <v>0.42232621999999997</v>
      </c>
      <c r="U171" s="28">
        <v>0.45625030999999999</v>
      </c>
      <c r="V171" s="28">
        <v>0.4660936</v>
      </c>
      <c r="W171" s="28">
        <v>0.4759369</v>
      </c>
      <c r="X171" s="28">
        <v>0.48247832000000002</v>
      </c>
      <c r="Y171" s="28">
        <v>0.48901973999999998</v>
      </c>
      <c r="Z171" s="28">
        <v>0.49205768999999999</v>
      </c>
      <c r="AA171" s="28">
        <v>0.49509564</v>
      </c>
      <c r="AB171" s="28">
        <v>0.49245832</v>
      </c>
      <c r="AC171" s="28">
        <v>0.48982100000000001</v>
      </c>
      <c r="AD171" s="28">
        <v>0.48456630000000001</v>
      </c>
      <c r="AE171" s="28">
        <v>0.47931161</v>
      </c>
      <c r="AF171" s="28">
        <v>0.47252836999999998</v>
      </c>
      <c r="AG171" s="28">
        <v>0.46574513000000001</v>
      </c>
      <c r="AH171" s="28">
        <v>0.45364585000000002</v>
      </c>
      <c r="AI171" s="28">
        <v>0.44154657000000003</v>
      </c>
      <c r="AJ171" s="28">
        <v>0.41123939999999998</v>
      </c>
      <c r="AK171" s="28">
        <v>0.38093222999999998</v>
      </c>
      <c r="AL171" s="28">
        <v>0.33295116000000002</v>
      </c>
      <c r="AM171" s="28">
        <v>0.28497009000000001</v>
      </c>
      <c r="AN171" s="28">
        <v>0.26663356999999999</v>
      </c>
      <c r="AO171" s="28">
        <v>0.24829704999999999</v>
      </c>
      <c r="AP171" s="28">
        <v>0.23467866000000001</v>
      </c>
      <c r="AQ171" s="28">
        <v>0.22106028</v>
      </c>
      <c r="AR171" s="28">
        <v>0.18939549</v>
      </c>
      <c r="AS171" s="28">
        <v>0.1577307</v>
      </c>
      <c r="AT171" s="28">
        <v>0.14233308</v>
      </c>
      <c r="AU171" s="28">
        <v>0.12693546999999999</v>
      </c>
      <c r="AV171" s="28">
        <v>0.11777756</v>
      </c>
      <c r="AW171" s="28">
        <v>0.10861966000000001</v>
      </c>
      <c r="AX171" s="28">
        <v>0.10613459</v>
      </c>
      <c r="AY171" s="3"/>
    </row>
    <row r="172" spans="1:51" ht="14.5" thickBot="1" x14ac:dyDescent="0.35">
      <c r="A172" s="47"/>
      <c r="B172" s="14" t="s">
        <v>158</v>
      </c>
      <c r="C172" s="25">
        <v>0.47790576000000001</v>
      </c>
      <c r="D172" s="26">
        <v>0.43794495999999999</v>
      </c>
      <c r="E172" s="26">
        <v>0.39798415999999998</v>
      </c>
      <c r="F172" s="26">
        <v>0.35042276999999999</v>
      </c>
      <c r="G172" s="26">
        <v>0.30286139000000001</v>
      </c>
      <c r="H172" s="26">
        <v>0.26071355000000002</v>
      </c>
      <c r="I172" s="26">
        <v>0.21856571</v>
      </c>
      <c r="J172" s="26">
        <v>0.18397295</v>
      </c>
      <c r="K172" s="26">
        <v>0.14938019</v>
      </c>
      <c r="L172" s="26">
        <v>0.12262898999999999</v>
      </c>
      <c r="M172" s="26">
        <v>9.5877799999999999E-2</v>
      </c>
      <c r="N172" s="26">
        <v>9.9882899999999997E-2</v>
      </c>
      <c r="O172" s="26">
        <v>0.10388799999999999</v>
      </c>
      <c r="P172" s="26">
        <v>0.12012215</v>
      </c>
      <c r="Q172" s="26">
        <v>0.13635630000000001</v>
      </c>
      <c r="R172" s="26">
        <v>0.16873683</v>
      </c>
      <c r="S172" s="26">
        <v>0.20111735</v>
      </c>
      <c r="T172" s="26">
        <v>0.24900058</v>
      </c>
      <c r="U172" s="26">
        <v>0.29688381000000003</v>
      </c>
      <c r="V172" s="26">
        <v>0.34967344</v>
      </c>
      <c r="W172" s="26">
        <v>0.40246307999999997</v>
      </c>
      <c r="X172" s="26">
        <v>0.43126478000000001</v>
      </c>
      <c r="Y172" s="26">
        <v>0.46006648</v>
      </c>
      <c r="Z172" s="26">
        <v>0.45053161000000003</v>
      </c>
      <c r="AA172" s="26">
        <v>0.44099674</v>
      </c>
      <c r="AB172" s="26">
        <v>0.40469887999999998</v>
      </c>
      <c r="AC172" s="26">
        <v>0.36840103000000002</v>
      </c>
      <c r="AD172" s="26">
        <v>0.32917817999999999</v>
      </c>
      <c r="AE172" s="26">
        <v>0.28995534000000001</v>
      </c>
      <c r="AF172" s="26">
        <v>0.25469371000000002</v>
      </c>
      <c r="AG172" s="26">
        <v>0.21943208</v>
      </c>
      <c r="AH172" s="26">
        <v>0.19999336000000001</v>
      </c>
      <c r="AI172" s="26">
        <v>0.18055463999999999</v>
      </c>
      <c r="AJ172" s="26">
        <v>0.16899283000000001</v>
      </c>
      <c r="AK172" s="26">
        <v>0.15743103</v>
      </c>
      <c r="AL172" s="26">
        <v>0.14573106</v>
      </c>
      <c r="AM172" s="26">
        <v>0.13403109999999999</v>
      </c>
      <c r="AN172" s="26">
        <v>0.13317855000000001</v>
      </c>
      <c r="AO172" s="26">
        <v>0.132326</v>
      </c>
      <c r="AP172" s="26">
        <v>0.19465214</v>
      </c>
      <c r="AQ172" s="26">
        <v>0.25697827000000001</v>
      </c>
      <c r="AR172" s="26">
        <v>0.32206766999999997</v>
      </c>
      <c r="AS172" s="26">
        <v>0.38715706</v>
      </c>
      <c r="AT172" s="26">
        <v>0.44927594999999998</v>
      </c>
      <c r="AU172" s="26">
        <v>0.51139484000000002</v>
      </c>
      <c r="AV172" s="26">
        <v>0.51298370999999998</v>
      </c>
      <c r="AW172" s="26">
        <v>0.51457259</v>
      </c>
      <c r="AX172" s="26">
        <v>0.49623917000000001</v>
      </c>
      <c r="AY172" s="3"/>
    </row>
    <row r="173" spans="1:51" ht="14.5" thickBot="1" x14ac:dyDescent="0.35">
      <c r="A173" s="47"/>
      <c r="B173" s="14" t="s">
        <v>159</v>
      </c>
      <c r="C173" s="27">
        <v>0.26872590000000002</v>
      </c>
      <c r="D173" s="28">
        <v>0.25247907000000003</v>
      </c>
      <c r="E173" s="28">
        <v>0.23623225</v>
      </c>
      <c r="F173" s="28">
        <v>0.21394516999999999</v>
      </c>
      <c r="G173" s="28">
        <v>0.1916581</v>
      </c>
      <c r="H173" s="28">
        <v>0.16690864999999999</v>
      </c>
      <c r="I173" s="28">
        <v>0.14215918999999999</v>
      </c>
      <c r="J173" s="28">
        <v>0.12040689</v>
      </c>
      <c r="K173" s="28">
        <v>9.8654580000000006E-2</v>
      </c>
      <c r="L173" s="28">
        <v>8.6608000000000004E-2</v>
      </c>
      <c r="M173" s="28">
        <v>7.4561420000000003E-2</v>
      </c>
      <c r="N173" s="28">
        <v>7.3715500000000003E-2</v>
      </c>
      <c r="O173" s="28">
        <v>7.2869569999999995E-2</v>
      </c>
      <c r="P173" s="28">
        <v>8.2907819999999993E-2</v>
      </c>
      <c r="Q173" s="28">
        <v>9.2946059999999997E-2</v>
      </c>
      <c r="R173" s="28">
        <v>0.1145838</v>
      </c>
      <c r="S173" s="28">
        <v>0.13622154</v>
      </c>
      <c r="T173" s="28">
        <v>0.15854145</v>
      </c>
      <c r="U173" s="28">
        <v>0.18086136</v>
      </c>
      <c r="V173" s="28">
        <v>0.20101863</v>
      </c>
      <c r="W173" s="28">
        <v>0.22117589000000001</v>
      </c>
      <c r="X173" s="28">
        <v>0.22973402000000001</v>
      </c>
      <c r="Y173" s="28">
        <v>0.23829215000000001</v>
      </c>
      <c r="Z173" s="28">
        <v>0.23909844999999999</v>
      </c>
      <c r="AA173" s="28">
        <v>0.23990475999999999</v>
      </c>
      <c r="AB173" s="28">
        <v>0.23766221000000001</v>
      </c>
      <c r="AC173" s="28">
        <v>0.23541966</v>
      </c>
      <c r="AD173" s="28">
        <v>0.22982189</v>
      </c>
      <c r="AE173" s="28">
        <v>0.22422412</v>
      </c>
      <c r="AF173" s="28">
        <v>0.22341274999999999</v>
      </c>
      <c r="AG173" s="28">
        <v>0.22260137999999999</v>
      </c>
      <c r="AH173" s="28">
        <v>0.22512761000000001</v>
      </c>
      <c r="AI173" s="28">
        <v>0.22765383</v>
      </c>
      <c r="AJ173" s="28">
        <v>0.24288878</v>
      </c>
      <c r="AK173" s="28">
        <v>0.25812373</v>
      </c>
      <c r="AL173" s="28">
        <v>0.28338795999999999</v>
      </c>
      <c r="AM173" s="28">
        <v>0.30865219999999999</v>
      </c>
      <c r="AN173" s="28">
        <v>0.34014933000000003</v>
      </c>
      <c r="AO173" s="28">
        <v>0.37164647000000001</v>
      </c>
      <c r="AP173" s="28">
        <v>0.38962935999999998</v>
      </c>
      <c r="AQ173" s="28">
        <v>0.40761226</v>
      </c>
      <c r="AR173" s="28">
        <v>0.40581397000000002</v>
      </c>
      <c r="AS173" s="28">
        <v>0.40401567999999999</v>
      </c>
      <c r="AT173" s="28">
        <v>0.38003849000000001</v>
      </c>
      <c r="AU173" s="28">
        <v>0.35606130000000003</v>
      </c>
      <c r="AV173" s="28">
        <v>0.33257902</v>
      </c>
      <c r="AW173" s="28">
        <v>0.30909673999999998</v>
      </c>
      <c r="AX173" s="28">
        <v>0.28891132000000003</v>
      </c>
      <c r="AY173" s="3"/>
    </row>
    <row r="174" spans="1:51" ht="14.5" thickBot="1" x14ac:dyDescent="0.35">
      <c r="A174" s="47"/>
      <c r="B174" s="14" t="s">
        <v>160</v>
      </c>
      <c r="C174" s="25">
        <v>0.20854195</v>
      </c>
      <c r="D174" s="26">
        <v>0.19110441</v>
      </c>
      <c r="E174" s="26">
        <v>0.17366686000000001</v>
      </c>
      <c r="F174" s="26">
        <v>0.15291268</v>
      </c>
      <c r="G174" s="26">
        <v>0.13215848999999999</v>
      </c>
      <c r="H174" s="26">
        <v>0.1137666</v>
      </c>
      <c r="I174" s="26">
        <v>9.5374700000000007E-2</v>
      </c>
      <c r="J174" s="26">
        <v>8.0279589999999998E-2</v>
      </c>
      <c r="K174" s="26">
        <v>6.5184480000000003E-2</v>
      </c>
      <c r="L174" s="26">
        <v>5.3511160000000002E-2</v>
      </c>
      <c r="M174" s="26">
        <v>4.1837840000000001E-2</v>
      </c>
      <c r="N174" s="26">
        <v>4.3585529999999997E-2</v>
      </c>
      <c r="O174" s="26">
        <v>4.533322E-2</v>
      </c>
      <c r="P174" s="26">
        <v>0.11191854</v>
      </c>
      <c r="Q174" s="26">
        <v>0.17850387000000001</v>
      </c>
      <c r="R174" s="26">
        <v>0.22089317999999999</v>
      </c>
      <c r="S174" s="26">
        <v>0.26328248999999998</v>
      </c>
      <c r="T174" s="26">
        <v>0.32596636000000001</v>
      </c>
      <c r="U174" s="26">
        <v>0.38865023999999998</v>
      </c>
      <c r="V174" s="26">
        <v>0.45775708999999998</v>
      </c>
      <c r="W174" s="26">
        <v>0.52686394000000003</v>
      </c>
      <c r="X174" s="26">
        <v>0.56456821000000001</v>
      </c>
      <c r="Y174" s="26">
        <v>0.60227248</v>
      </c>
      <c r="Z174" s="26">
        <v>0.58979039</v>
      </c>
      <c r="AA174" s="26">
        <v>0.5773083</v>
      </c>
      <c r="AB174" s="26">
        <v>0.52979083000000005</v>
      </c>
      <c r="AC174" s="26">
        <v>0.48227334999999999</v>
      </c>
      <c r="AD174" s="26">
        <v>0.43092677000000001</v>
      </c>
      <c r="AE174" s="26">
        <v>0.37958018999999998</v>
      </c>
      <c r="AF174" s="26">
        <v>0.33341923000000001</v>
      </c>
      <c r="AG174" s="26">
        <v>0.28725826999999998</v>
      </c>
      <c r="AH174" s="26">
        <v>0.22241709000000001</v>
      </c>
      <c r="AI174" s="26">
        <v>0.15757591000000001</v>
      </c>
      <c r="AJ174" s="26">
        <v>0.11313674999999999</v>
      </c>
      <c r="AK174" s="26">
        <v>6.8697590000000003E-2</v>
      </c>
      <c r="AL174" s="26">
        <v>6.3592120000000002E-2</v>
      </c>
      <c r="AM174" s="26">
        <v>5.8486650000000001E-2</v>
      </c>
      <c r="AN174" s="26">
        <v>5.811463E-2</v>
      </c>
      <c r="AO174" s="26">
        <v>5.7742599999999998E-2</v>
      </c>
      <c r="AP174" s="26">
        <v>8.4939630000000002E-2</v>
      </c>
      <c r="AQ174" s="26">
        <v>0.11213665</v>
      </c>
      <c r="AR174" s="26">
        <v>0.14053947</v>
      </c>
      <c r="AS174" s="26">
        <v>0.16894228</v>
      </c>
      <c r="AT174" s="26">
        <v>0.19604886999999999</v>
      </c>
      <c r="AU174" s="26">
        <v>0.22315546</v>
      </c>
      <c r="AV174" s="26">
        <v>0.22384878999999999</v>
      </c>
      <c r="AW174" s="26">
        <v>0.22454212000000001</v>
      </c>
      <c r="AX174" s="26">
        <v>0.21654203999999999</v>
      </c>
      <c r="AY174" s="3"/>
    </row>
    <row r="175" spans="1:51" ht="14.5" thickBot="1" x14ac:dyDescent="0.35">
      <c r="A175" s="47"/>
      <c r="B175" s="14" t="s">
        <v>161</v>
      </c>
      <c r="C175" s="27">
        <v>8.3679260000000005E-2</v>
      </c>
      <c r="D175" s="28">
        <v>8.1516630000000007E-2</v>
      </c>
      <c r="E175" s="28">
        <v>8.1155930000000001E-2</v>
      </c>
      <c r="F175" s="28">
        <v>8.0541539999999995E-2</v>
      </c>
      <c r="G175" s="28">
        <v>8.0621750000000006E-2</v>
      </c>
      <c r="H175" s="28">
        <v>7.9519960000000001E-2</v>
      </c>
      <c r="I175" s="28">
        <v>8.1470780000000007E-2</v>
      </c>
      <c r="J175" s="28">
        <v>8.1072350000000001E-2</v>
      </c>
      <c r="K175" s="28">
        <v>8.2466269999999994E-2</v>
      </c>
      <c r="L175" s="28">
        <v>8.5024500000000003E-2</v>
      </c>
      <c r="M175" s="28">
        <v>8.8604500000000003E-2</v>
      </c>
      <c r="N175" s="28">
        <v>0.10322273</v>
      </c>
      <c r="O175" s="28">
        <v>0.13716919</v>
      </c>
      <c r="P175" s="28">
        <v>0.16473435</v>
      </c>
      <c r="Q175" s="28">
        <v>0.20825816</v>
      </c>
      <c r="R175" s="28">
        <v>0.23198942</v>
      </c>
      <c r="S175" s="28">
        <v>0.26888314000000002</v>
      </c>
      <c r="T175" s="28">
        <v>0.31356832000000001</v>
      </c>
      <c r="U175" s="28">
        <v>0.34902619000000001</v>
      </c>
      <c r="V175" s="28">
        <v>0.36834412</v>
      </c>
      <c r="W175" s="28">
        <v>0.37872920999999998</v>
      </c>
      <c r="X175" s="28">
        <v>0.38423768000000003</v>
      </c>
      <c r="Y175" s="28">
        <v>0.39039121999999998</v>
      </c>
      <c r="Z175" s="28">
        <v>0.39479984000000001</v>
      </c>
      <c r="AA175" s="28">
        <v>0.39855182</v>
      </c>
      <c r="AB175" s="28">
        <v>0.39970508999999999</v>
      </c>
      <c r="AC175" s="28">
        <v>0.39869043999999998</v>
      </c>
      <c r="AD175" s="28">
        <v>0.39544671999999997</v>
      </c>
      <c r="AE175" s="28">
        <v>0.39024393000000002</v>
      </c>
      <c r="AF175" s="28">
        <v>0.38696217999999999</v>
      </c>
      <c r="AG175" s="28">
        <v>0.38289392999999999</v>
      </c>
      <c r="AH175" s="28">
        <v>0.37600956000000002</v>
      </c>
      <c r="AI175" s="28">
        <v>0.36843279000000001</v>
      </c>
      <c r="AJ175" s="28">
        <v>0.35647337000000001</v>
      </c>
      <c r="AK175" s="28">
        <v>0.34259974999999998</v>
      </c>
      <c r="AL175" s="28">
        <v>0.30753765</v>
      </c>
      <c r="AM175" s="28">
        <v>0.25394962999999998</v>
      </c>
      <c r="AN175" s="28">
        <v>0.23006462999999999</v>
      </c>
      <c r="AO175" s="28">
        <v>0.21140539999999999</v>
      </c>
      <c r="AP175" s="28">
        <v>0.20045742</v>
      </c>
      <c r="AQ175" s="28">
        <v>0.18879032000000001</v>
      </c>
      <c r="AR175" s="28">
        <v>0.17846838000000001</v>
      </c>
      <c r="AS175" s="28">
        <v>0.15324372999999999</v>
      </c>
      <c r="AT175" s="28">
        <v>0.12734056999999999</v>
      </c>
      <c r="AU175" s="28">
        <v>0.11217782</v>
      </c>
      <c r="AV175" s="28">
        <v>0.10247869</v>
      </c>
      <c r="AW175" s="28">
        <v>9.0811429999999999E-2</v>
      </c>
      <c r="AX175" s="28">
        <v>8.6978E-2</v>
      </c>
      <c r="AY175" s="3"/>
    </row>
    <row r="176" spans="1:51" ht="14.5" thickBot="1" x14ac:dyDescent="0.35">
      <c r="A176" s="47"/>
      <c r="B176" s="14" t="s">
        <v>162</v>
      </c>
      <c r="C176" s="25">
        <v>0.38582719999999998</v>
      </c>
      <c r="D176" s="26">
        <v>0.35356567999999999</v>
      </c>
      <c r="E176" s="26">
        <v>0.32130417</v>
      </c>
      <c r="F176" s="26">
        <v>0.28290648000000002</v>
      </c>
      <c r="G176" s="26">
        <v>0.24450879</v>
      </c>
      <c r="H176" s="26">
        <v>0.21048162000000001</v>
      </c>
      <c r="I176" s="26">
        <v>0.17645445000000001</v>
      </c>
      <c r="J176" s="26">
        <v>0.14852671000000001</v>
      </c>
      <c r="K176" s="26">
        <v>0.12059897</v>
      </c>
      <c r="L176" s="26">
        <v>9.9001950000000005E-2</v>
      </c>
      <c r="M176" s="26">
        <v>7.7404929999999997E-2</v>
      </c>
      <c r="N176" s="26">
        <v>8.0638360000000006E-2</v>
      </c>
      <c r="O176" s="26">
        <v>8.3871799999999996E-2</v>
      </c>
      <c r="P176" s="26">
        <v>9.6978099999999998E-2</v>
      </c>
      <c r="Q176" s="26">
        <v>0.1100844</v>
      </c>
      <c r="R176" s="26">
        <v>0.13622614</v>
      </c>
      <c r="S176" s="26">
        <v>0.16236787999999999</v>
      </c>
      <c r="T176" s="26">
        <v>0.20102539999999999</v>
      </c>
      <c r="U176" s="26">
        <v>0.23968291999999999</v>
      </c>
      <c r="V176" s="26">
        <v>0.28230151999999997</v>
      </c>
      <c r="W176" s="26">
        <v>0.32492012999999997</v>
      </c>
      <c r="X176" s="26">
        <v>0.34817258000000001</v>
      </c>
      <c r="Y176" s="26">
        <v>0.37142502999999999</v>
      </c>
      <c r="Z176" s="26">
        <v>0.36372725</v>
      </c>
      <c r="AA176" s="26">
        <v>0.35602947000000001</v>
      </c>
      <c r="AB176" s="26">
        <v>0.32672516000000001</v>
      </c>
      <c r="AC176" s="26">
        <v>0.29742085000000001</v>
      </c>
      <c r="AD176" s="26">
        <v>0.26575511000000002</v>
      </c>
      <c r="AE176" s="26">
        <v>0.23408936</v>
      </c>
      <c r="AF176" s="26">
        <v>0.20562163</v>
      </c>
      <c r="AG176" s="26">
        <v>0.17715389000000001</v>
      </c>
      <c r="AH176" s="26">
        <v>0.16146044000000001</v>
      </c>
      <c r="AI176" s="26">
        <v>0.14576700000000001</v>
      </c>
      <c r="AJ176" s="26">
        <v>0.13643282000000001</v>
      </c>
      <c r="AK176" s="26">
        <v>0.12709864000000001</v>
      </c>
      <c r="AL176" s="26">
        <v>0.11765291999999999</v>
      </c>
      <c r="AM176" s="26">
        <v>0.1082072</v>
      </c>
      <c r="AN176" s="26">
        <v>0.10751891</v>
      </c>
      <c r="AO176" s="26">
        <v>0.10683063</v>
      </c>
      <c r="AP176" s="26">
        <v>0.15714832000000001</v>
      </c>
      <c r="AQ176" s="26">
        <v>0.20746602</v>
      </c>
      <c r="AR176" s="26">
        <v>0.26001458</v>
      </c>
      <c r="AS176" s="26">
        <v>0.31256314000000002</v>
      </c>
      <c r="AT176" s="26">
        <v>0.36271352000000001</v>
      </c>
      <c r="AU176" s="26">
        <v>0.41286390000000001</v>
      </c>
      <c r="AV176" s="26">
        <v>0.41414665000000001</v>
      </c>
      <c r="AW176" s="26">
        <v>0.41542939000000001</v>
      </c>
      <c r="AX176" s="26">
        <v>0.40062829</v>
      </c>
      <c r="AY176" s="3"/>
    </row>
    <row r="177" spans="1:51" ht="14.5" thickBot="1" x14ac:dyDescent="0.35">
      <c r="A177" s="47"/>
      <c r="B177" s="14" t="s">
        <v>163</v>
      </c>
      <c r="C177" s="27">
        <v>0.20854195</v>
      </c>
      <c r="D177" s="28">
        <v>0.19110441</v>
      </c>
      <c r="E177" s="28">
        <v>0.17366686000000001</v>
      </c>
      <c r="F177" s="28">
        <v>0.15291268</v>
      </c>
      <c r="G177" s="28">
        <v>0.13215848999999999</v>
      </c>
      <c r="H177" s="28">
        <v>0.1137666</v>
      </c>
      <c r="I177" s="28">
        <v>9.5374700000000007E-2</v>
      </c>
      <c r="J177" s="28">
        <v>8.0279589999999998E-2</v>
      </c>
      <c r="K177" s="28">
        <v>6.5184480000000003E-2</v>
      </c>
      <c r="L177" s="28">
        <v>5.3511160000000002E-2</v>
      </c>
      <c r="M177" s="28">
        <v>4.1837840000000001E-2</v>
      </c>
      <c r="N177" s="28">
        <v>4.3585529999999997E-2</v>
      </c>
      <c r="O177" s="28">
        <v>4.533322E-2</v>
      </c>
      <c r="P177" s="28">
        <v>0.11191854</v>
      </c>
      <c r="Q177" s="28">
        <v>0.17850387000000001</v>
      </c>
      <c r="R177" s="28">
        <v>0.22089317999999999</v>
      </c>
      <c r="S177" s="28">
        <v>0.26328248999999998</v>
      </c>
      <c r="T177" s="28">
        <v>0.32596636000000001</v>
      </c>
      <c r="U177" s="28">
        <v>0.38865023999999998</v>
      </c>
      <c r="V177" s="28">
        <v>0.45775708999999998</v>
      </c>
      <c r="W177" s="28">
        <v>0.52686394000000003</v>
      </c>
      <c r="X177" s="28">
        <v>0.56456821000000001</v>
      </c>
      <c r="Y177" s="28">
        <v>0.60227248</v>
      </c>
      <c r="Z177" s="28">
        <v>0.58979039</v>
      </c>
      <c r="AA177" s="28">
        <v>0.5773083</v>
      </c>
      <c r="AB177" s="28">
        <v>0.52979083000000005</v>
      </c>
      <c r="AC177" s="28">
        <v>0.48227334999999999</v>
      </c>
      <c r="AD177" s="28">
        <v>0.43092677000000001</v>
      </c>
      <c r="AE177" s="28">
        <v>0.37958018999999998</v>
      </c>
      <c r="AF177" s="28">
        <v>0.33341923000000001</v>
      </c>
      <c r="AG177" s="28">
        <v>0.28725826999999998</v>
      </c>
      <c r="AH177" s="28">
        <v>0.22241709000000001</v>
      </c>
      <c r="AI177" s="28">
        <v>0.15757591000000001</v>
      </c>
      <c r="AJ177" s="28">
        <v>0.11313674999999999</v>
      </c>
      <c r="AK177" s="28">
        <v>6.8697590000000003E-2</v>
      </c>
      <c r="AL177" s="28">
        <v>6.3592120000000002E-2</v>
      </c>
      <c r="AM177" s="28">
        <v>5.8486650000000001E-2</v>
      </c>
      <c r="AN177" s="28">
        <v>5.811463E-2</v>
      </c>
      <c r="AO177" s="28">
        <v>5.7742599999999998E-2</v>
      </c>
      <c r="AP177" s="28">
        <v>8.4939630000000002E-2</v>
      </c>
      <c r="AQ177" s="28">
        <v>0.11213665</v>
      </c>
      <c r="AR177" s="28">
        <v>0.14053947</v>
      </c>
      <c r="AS177" s="28">
        <v>0.16894228</v>
      </c>
      <c r="AT177" s="28">
        <v>0.19604886999999999</v>
      </c>
      <c r="AU177" s="28">
        <v>0.22315546</v>
      </c>
      <c r="AV177" s="28">
        <v>0.22384878999999999</v>
      </c>
      <c r="AW177" s="28">
        <v>0.22454212000000001</v>
      </c>
      <c r="AX177" s="28">
        <v>0.21654203999999999</v>
      </c>
      <c r="AY177" s="3"/>
    </row>
    <row r="178" spans="1:51" ht="14.5" thickBot="1" x14ac:dyDescent="0.35">
      <c r="A178" s="47"/>
      <c r="B178" s="14" t="s">
        <v>164</v>
      </c>
      <c r="C178" s="25">
        <v>0.20854195</v>
      </c>
      <c r="D178" s="26">
        <v>0.19110441</v>
      </c>
      <c r="E178" s="26">
        <v>0.17366686000000001</v>
      </c>
      <c r="F178" s="26">
        <v>0.15291268</v>
      </c>
      <c r="G178" s="26">
        <v>0.13215848999999999</v>
      </c>
      <c r="H178" s="26">
        <v>0.1137666</v>
      </c>
      <c r="I178" s="26">
        <v>9.5374700000000007E-2</v>
      </c>
      <c r="J178" s="26">
        <v>8.0279589999999998E-2</v>
      </c>
      <c r="K178" s="26">
        <v>6.5184480000000003E-2</v>
      </c>
      <c r="L178" s="26">
        <v>5.3511160000000002E-2</v>
      </c>
      <c r="M178" s="26">
        <v>4.1837840000000001E-2</v>
      </c>
      <c r="N178" s="26">
        <v>4.3585529999999997E-2</v>
      </c>
      <c r="O178" s="26">
        <v>4.533322E-2</v>
      </c>
      <c r="P178" s="26">
        <v>0.11191854</v>
      </c>
      <c r="Q178" s="26">
        <v>0.17850387000000001</v>
      </c>
      <c r="R178" s="26">
        <v>0.22089317999999999</v>
      </c>
      <c r="S178" s="26">
        <v>0.26328248999999998</v>
      </c>
      <c r="T178" s="26">
        <v>0.32596636000000001</v>
      </c>
      <c r="U178" s="26">
        <v>0.38865023999999998</v>
      </c>
      <c r="V178" s="26">
        <v>0.45775708999999998</v>
      </c>
      <c r="W178" s="26">
        <v>0.52686394000000003</v>
      </c>
      <c r="X178" s="26">
        <v>0.56456821000000001</v>
      </c>
      <c r="Y178" s="26">
        <v>0.60227248</v>
      </c>
      <c r="Z178" s="26">
        <v>0.58979039</v>
      </c>
      <c r="AA178" s="26">
        <v>0.5773083</v>
      </c>
      <c r="AB178" s="26">
        <v>0.52979083000000005</v>
      </c>
      <c r="AC178" s="26">
        <v>0.48227334999999999</v>
      </c>
      <c r="AD178" s="26">
        <v>0.43092677000000001</v>
      </c>
      <c r="AE178" s="26">
        <v>0.37958018999999998</v>
      </c>
      <c r="AF178" s="26">
        <v>0.33341923000000001</v>
      </c>
      <c r="AG178" s="26">
        <v>0.28725826999999998</v>
      </c>
      <c r="AH178" s="26">
        <v>0.22241709000000001</v>
      </c>
      <c r="AI178" s="26">
        <v>0.15757591000000001</v>
      </c>
      <c r="AJ178" s="26">
        <v>0.11313674999999999</v>
      </c>
      <c r="AK178" s="26">
        <v>6.8697590000000003E-2</v>
      </c>
      <c r="AL178" s="26">
        <v>6.3592120000000002E-2</v>
      </c>
      <c r="AM178" s="26">
        <v>5.8486650000000001E-2</v>
      </c>
      <c r="AN178" s="26">
        <v>5.811463E-2</v>
      </c>
      <c r="AO178" s="26">
        <v>5.7742599999999998E-2</v>
      </c>
      <c r="AP178" s="26">
        <v>8.4939630000000002E-2</v>
      </c>
      <c r="AQ178" s="26">
        <v>0.11213665</v>
      </c>
      <c r="AR178" s="26">
        <v>0.14053947</v>
      </c>
      <c r="AS178" s="26">
        <v>0.16894228</v>
      </c>
      <c r="AT178" s="26">
        <v>0.19604886999999999</v>
      </c>
      <c r="AU178" s="26">
        <v>0.22315546</v>
      </c>
      <c r="AV178" s="26">
        <v>0.22384878999999999</v>
      </c>
      <c r="AW178" s="26">
        <v>0.22454212000000001</v>
      </c>
      <c r="AX178" s="26">
        <v>0.21654203999999999</v>
      </c>
      <c r="AY178" s="3"/>
    </row>
    <row r="179" spans="1:51" ht="14.5" thickBot="1" x14ac:dyDescent="0.35">
      <c r="A179" s="47"/>
      <c r="B179" s="14" t="s">
        <v>165</v>
      </c>
      <c r="C179" s="27">
        <v>1.191479E-2</v>
      </c>
      <c r="D179" s="28">
        <v>1.119443E-2</v>
      </c>
      <c r="E179" s="28">
        <v>1.047408E-2</v>
      </c>
      <c r="F179" s="28">
        <v>9.4859100000000002E-3</v>
      </c>
      <c r="G179" s="28">
        <v>8.4977500000000001E-3</v>
      </c>
      <c r="H179" s="28">
        <v>7.4004099999999996E-3</v>
      </c>
      <c r="I179" s="28">
        <v>6.3030600000000001E-3</v>
      </c>
      <c r="J179" s="28">
        <v>5.3386099999999997E-3</v>
      </c>
      <c r="K179" s="28">
        <v>4.3741500000000003E-3</v>
      </c>
      <c r="L179" s="28">
        <v>3.8400299999999999E-3</v>
      </c>
      <c r="M179" s="28">
        <v>3.30591E-3</v>
      </c>
      <c r="N179" s="28">
        <v>3.2683999999999999E-3</v>
      </c>
      <c r="O179" s="28">
        <v>3.2309000000000001E-3</v>
      </c>
      <c r="P179" s="28">
        <v>3.6759700000000002E-3</v>
      </c>
      <c r="Q179" s="28">
        <v>4.1210500000000002E-3</v>
      </c>
      <c r="R179" s="28">
        <v>5.0804200000000004E-3</v>
      </c>
      <c r="S179" s="28">
        <v>6.0397999999999997E-3</v>
      </c>
      <c r="T179" s="28">
        <v>7.0294199999999998E-3</v>
      </c>
      <c r="U179" s="28">
        <v>8.0190399999999998E-3</v>
      </c>
      <c r="V179" s="28">
        <v>8.9127800000000004E-3</v>
      </c>
      <c r="W179" s="28">
        <v>9.8065099999999992E-3</v>
      </c>
      <c r="X179" s="28">
        <v>1.0185960000000001E-2</v>
      </c>
      <c r="Y179" s="28">
        <v>1.0565410000000001E-2</v>
      </c>
      <c r="Z179" s="28">
        <v>1.060116E-2</v>
      </c>
      <c r="AA179" s="28">
        <v>1.0636909999999999E-2</v>
      </c>
      <c r="AB179" s="28">
        <v>1.053748E-2</v>
      </c>
      <c r="AC179" s="28">
        <v>1.0438050000000001E-2</v>
      </c>
      <c r="AD179" s="28">
        <v>1.018986E-2</v>
      </c>
      <c r="AE179" s="28">
        <v>9.9416599999999997E-3</v>
      </c>
      <c r="AF179" s="28">
        <v>9.90569E-3</v>
      </c>
      <c r="AG179" s="28">
        <v>9.8697100000000003E-3</v>
      </c>
      <c r="AH179" s="28">
        <v>9.9817199999999995E-3</v>
      </c>
      <c r="AI179" s="28">
        <v>1.009373E-2</v>
      </c>
      <c r="AJ179" s="28">
        <v>1.0769219999999999E-2</v>
      </c>
      <c r="AK179" s="28">
        <v>1.144471E-2</v>
      </c>
      <c r="AL179" s="28">
        <v>1.2564870000000001E-2</v>
      </c>
      <c r="AM179" s="28">
        <v>1.3685040000000001E-2</v>
      </c>
      <c r="AN179" s="28">
        <v>1.5081560000000001E-2</v>
      </c>
      <c r="AO179" s="28">
        <v>1.6478079999999999E-2</v>
      </c>
      <c r="AP179" s="28">
        <v>1.7275410000000001E-2</v>
      </c>
      <c r="AQ179" s="28">
        <v>1.807274E-2</v>
      </c>
      <c r="AR179" s="28">
        <v>1.7992999999999999E-2</v>
      </c>
      <c r="AS179" s="28">
        <v>1.7913269999999998E-2</v>
      </c>
      <c r="AT179" s="28">
        <v>1.6850170000000001E-2</v>
      </c>
      <c r="AU179" s="28">
        <v>1.578707E-2</v>
      </c>
      <c r="AV179" s="28">
        <v>1.4745909999999999E-2</v>
      </c>
      <c r="AW179" s="28">
        <v>1.370475E-2</v>
      </c>
      <c r="AX179" s="28">
        <v>1.280977E-2</v>
      </c>
      <c r="AY179" s="3"/>
    </row>
    <row r="180" spans="1:51" ht="14.5" thickBot="1" x14ac:dyDescent="0.35">
      <c r="A180" s="47"/>
      <c r="B180" s="14" t="s">
        <v>166</v>
      </c>
      <c r="C180" s="25">
        <v>9.2463500000000004E-3</v>
      </c>
      <c r="D180" s="26">
        <v>8.4732000000000002E-3</v>
      </c>
      <c r="E180" s="26">
        <v>7.70005E-3</v>
      </c>
      <c r="F180" s="26">
        <v>6.7798499999999996E-3</v>
      </c>
      <c r="G180" s="26">
        <v>5.8596500000000001E-3</v>
      </c>
      <c r="H180" s="26">
        <v>5.0441899999999996E-3</v>
      </c>
      <c r="I180" s="26">
        <v>4.22873E-3</v>
      </c>
      <c r="J180" s="26">
        <v>3.5594400000000001E-3</v>
      </c>
      <c r="K180" s="26">
        <v>2.8901500000000002E-3</v>
      </c>
      <c r="L180" s="26">
        <v>2.37258E-3</v>
      </c>
      <c r="M180" s="26">
        <v>1.85501E-3</v>
      </c>
      <c r="N180" s="26">
        <v>1.9325E-3</v>
      </c>
      <c r="O180" s="26">
        <v>2.0099900000000001E-3</v>
      </c>
      <c r="P180" s="26">
        <v>4.9622499999999996E-3</v>
      </c>
      <c r="Q180" s="26">
        <v>7.9145199999999995E-3</v>
      </c>
      <c r="R180" s="26">
        <v>9.7939700000000008E-3</v>
      </c>
      <c r="S180" s="26">
        <v>1.167343E-2</v>
      </c>
      <c r="T180" s="26">
        <v>1.445272E-2</v>
      </c>
      <c r="U180" s="26">
        <v>1.7232000000000001E-2</v>
      </c>
      <c r="V180" s="26">
        <v>2.0296060000000001E-2</v>
      </c>
      <c r="W180" s="26">
        <v>2.3360120000000002E-2</v>
      </c>
      <c r="X180" s="26">
        <v>2.503186E-2</v>
      </c>
      <c r="Y180" s="26">
        <v>2.6703589999999999E-2</v>
      </c>
      <c r="Z180" s="26">
        <v>2.6150159999999999E-2</v>
      </c>
      <c r="AA180" s="26">
        <v>2.5596730000000002E-2</v>
      </c>
      <c r="AB180" s="26">
        <v>2.3489900000000001E-2</v>
      </c>
      <c r="AC180" s="26">
        <v>2.1383059999999999E-2</v>
      </c>
      <c r="AD180" s="26">
        <v>1.9106459999999999E-2</v>
      </c>
      <c r="AE180" s="26">
        <v>1.682985E-2</v>
      </c>
      <c r="AF180" s="26">
        <v>1.478316E-2</v>
      </c>
      <c r="AG180" s="26">
        <v>1.273647E-2</v>
      </c>
      <c r="AH180" s="26">
        <v>9.8615400000000002E-3</v>
      </c>
      <c r="AI180" s="26">
        <v>6.9866099999999999E-3</v>
      </c>
      <c r="AJ180" s="26">
        <v>5.0162599999999998E-3</v>
      </c>
      <c r="AK180" s="26">
        <v>3.0459200000000001E-3</v>
      </c>
      <c r="AL180" s="26">
        <v>2.8195500000000001E-3</v>
      </c>
      <c r="AM180" s="26">
        <v>2.5931800000000001E-3</v>
      </c>
      <c r="AN180" s="26">
        <v>2.57669E-3</v>
      </c>
      <c r="AO180" s="26">
        <v>2.5601999999999999E-3</v>
      </c>
      <c r="AP180" s="26">
        <v>3.7660599999999999E-3</v>
      </c>
      <c r="AQ180" s="26">
        <v>4.9719200000000003E-3</v>
      </c>
      <c r="AR180" s="26">
        <v>6.2312499999999998E-3</v>
      </c>
      <c r="AS180" s="26">
        <v>7.4905700000000002E-3</v>
      </c>
      <c r="AT180" s="26">
        <v>8.6924299999999993E-3</v>
      </c>
      <c r="AU180" s="26">
        <v>9.8942800000000001E-3</v>
      </c>
      <c r="AV180" s="26">
        <v>9.9250199999999997E-3</v>
      </c>
      <c r="AW180" s="26">
        <v>9.9557599999999993E-3</v>
      </c>
      <c r="AX180" s="26">
        <v>9.6010499999999999E-3</v>
      </c>
      <c r="AY180" s="3"/>
    </row>
    <row r="181" spans="1:51" ht="14.5" thickBot="1" x14ac:dyDescent="0.35">
      <c r="A181" s="47"/>
      <c r="B181" s="14" t="s">
        <v>167</v>
      </c>
      <c r="C181" s="27">
        <v>5.9638900000000003E-3</v>
      </c>
      <c r="D181" s="28">
        <v>4.8795399999999999E-3</v>
      </c>
      <c r="E181" s="28">
        <v>3.7951999999999999E-3</v>
      </c>
      <c r="F181" s="28">
        <v>2.3494100000000001E-3</v>
      </c>
      <c r="G181" s="28">
        <v>9.0362000000000005E-4</v>
      </c>
      <c r="H181" s="28">
        <v>4.6085000000000001E-4</v>
      </c>
      <c r="I181" s="28">
        <v>1.8070000000000001E-5</v>
      </c>
      <c r="J181" s="28">
        <v>3.7048000000000002E-4</v>
      </c>
      <c r="K181" s="28">
        <v>7.2289999999999995E-4</v>
      </c>
      <c r="L181" s="28">
        <v>2.8012200000000001E-3</v>
      </c>
      <c r="M181" s="28">
        <v>4.8795399999999999E-3</v>
      </c>
      <c r="N181" s="28">
        <v>7.7711300000000002E-3</v>
      </c>
      <c r="O181" s="28">
        <v>1.0662710000000001E-2</v>
      </c>
      <c r="P181" s="28">
        <v>1.147596E-2</v>
      </c>
      <c r="Q181" s="28">
        <v>1.228922E-2</v>
      </c>
      <c r="R181" s="28">
        <v>1.2650669999999999E-2</v>
      </c>
      <c r="S181" s="28">
        <v>1.301212E-2</v>
      </c>
      <c r="T181" s="28">
        <v>1.301212E-2</v>
      </c>
      <c r="U181" s="28">
        <v>1.301212E-2</v>
      </c>
      <c r="V181" s="28">
        <v>1.274103E-2</v>
      </c>
      <c r="W181" s="28">
        <v>1.246995E-2</v>
      </c>
      <c r="X181" s="28">
        <v>1.183741E-2</v>
      </c>
      <c r="Y181" s="28">
        <v>1.120488E-2</v>
      </c>
      <c r="Z181" s="28">
        <v>1.0933790000000001E-2</v>
      </c>
      <c r="AA181" s="28">
        <v>1.0662710000000001E-2</v>
      </c>
      <c r="AB181" s="28">
        <v>1.0662710000000001E-2</v>
      </c>
      <c r="AC181" s="28">
        <v>1.0662710000000001E-2</v>
      </c>
      <c r="AD181" s="28">
        <v>1.0843429999999999E-2</v>
      </c>
      <c r="AE181" s="28">
        <v>1.102415E-2</v>
      </c>
      <c r="AF181" s="28">
        <v>1.156633E-2</v>
      </c>
      <c r="AG181" s="28">
        <v>1.2108499999999999E-2</v>
      </c>
      <c r="AH181" s="28">
        <v>1.3192840000000001E-2</v>
      </c>
      <c r="AI181" s="28">
        <v>1.427718E-2</v>
      </c>
      <c r="AJ181" s="28">
        <v>1.6084419999999999E-2</v>
      </c>
      <c r="AK181" s="28">
        <v>1.789166E-2</v>
      </c>
      <c r="AL181" s="28">
        <v>1.7982020000000001E-2</v>
      </c>
      <c r="AM181" s="28">
        <v>1.8072379999999999E-2</v>
      </c>
      <c r="AN181" s="28">
        <v>1.716877E-2</v>
      </c>
      <c r="AO181" s="28">
        <v>1.6265149999999999E-2</v>
      </c>
      <c r="AP181" s="28">
        <v>1.536153E-2</v>
      </c>
      <c r="AQ181" s="28">
        <v>1.4457909999999999E-2</v>
      </c>
      <c r="AR181" s="28">
        <v>1.3192840000000001E-2</v>
      </c>
      <c r="AS181" s="28">
        <v>1.1927770000000001E-2</v>
      </c>
      <c r="AT181" s="28">
        <v>1.120488E-2</v>
      </c>
      <c r="AU181" s="28">
        <v>1.048198E-2</v>
      </c>
      <c r="AV181" s="28">
        <v>9.21692E-3</v>
      </c>
      <c r="AW181" s="28">
        <v>7.9518499999999999E-3</v>
      </c>
      <c r="AX181" s="28">
        <v>6.9578699999999997E-3</v>
      </c>
      <c r="AY181" s="23"/>
    </row>
    <row r="182" spans="1:51" ht="14.5" thickBot="1" x14ac:dyDescent="0.35">
      <c r="A182" s="47"/>
      <c r="B182" s="14" t="s">
        <v>168</v>
      </c>
      <c r="C182" s="25">
        <v>1.710683E-2</v>
      </c>
      <c r="D182" s="26">
        <v>1.567642E-2</v>
      </c>
      <c r="E182" s="26">
        <v>1.4246E-2</v>
      </c>
      <c r="F182" s="26">
        <v>1.2543520000000001E-2</v>
      </c>
      <c r="G182" s="26">
        <v>1.084105E-2</v>
      </c>
      <c r="H182" s="26">
        <v>9.3323499999999997E-3</v>
      </c>
      <c r="I182" s="26">
        <v>7.8236499999999997E-3</v>
      </c>
      <c r="J182" s="26">
        <v>6.58539E-3</v>
      </c>
      <c r="K182" s="26">
        <v>5.3471200000000003E-3</v>
      </c>
      <c r="L182" s="26">
        <v>4.3895499999999999E-3</v>
      </c>
      <c r="M182" s="26">
        <v>3.4319799999999998E-3</v>
      </c>
      <c r="N182" s="26">
        <v>3.5753500000000001E-3</v>
      </c>
      <c r="O182" s="26">
        <v>3.7187100000000001E-3</v>
      </c>
      <c r="P182" s="26">
        <v>4.2998200000000002E-3</v>
      </c>
      <c r="Q182" s="26">
        <v>4.8809300000000003E-3</v>
      </c>
      <c r="R182" s="26">
        <v>6.0400000000000002E-3</v>
      </c>
      <c r="S182" s="26">
        <v>7.1990800000000001E-3</v>
      </c>
      <c r="T182" s="26">
        <v>8.9130800000000003E-3</v>
      </c>
      <c r="U182" s="26">
        <v>1.0627080000000001E-2</v>
      </c>
      <c r="V182" s="26">
        <v>1.25167E-2</v>
      </c>
      <c r="W182" s="26">
        <v>1.440633E-2</v>
      </c>
      <c r="X182" s="26">
        <v>1.5437299999999999E-2</v>
      </c>
      <c r="Y182" s="26">
        <v>1.6468259999999998E-2</v>
      </c>
      <c r="Z182" s="26">
        <v>1.6126959999999999E-2</v>
      </c>
      <c r="AA182" s="26">
        <v>1.578566E-2</v>
      </c>
      <c r="AB182" s="26">
        <v>1.448636E-2</v>
      </c>
      <c r="AC182" s="26">
        <v>1.318706E-2</v>
      </c>
      <c r="AD182" s="26">
        <v>1.178307E-2</v>
      </c>
      <c r="AE182" s="26">
        <v>1.0379070000000001E-2</v>
      </c>
      <c r="AF182" s="26">
        <v>9.1168599999999992E-3</v>
      </c>
      <c r="AG182" s="26">
        <v>7.8546599999999994E-3</v>
      </c>
      <c r="AH182" s="26">
        <v>7.1588399999999996E-3</v>
      </c>
      <c r="AI182" s="26">
        <v>6.4630299999999998E-3</v>
      </c>
      <c r="AJ182" s="26">
        <v>6.0491700000000004E-3</v>
      </c>
      <c r="AK182" s="26">
        <v>5.6353100000000001E-3</v>
      </c>
      <c r="AL182" s="26">
        <v>5.2164999999999998E-3</v>
      </c>
      <c r="AM182" s="26">
        <v>4.7977000000000002E-3</v>
      </c>
      <c r="AN182" s="26">
        <v>4.7671800000000002E-3</v>
      </c>
      <c r="AO182" s="26">
        <v>4.7366600000000002E-3</v>
      </c>
      <c r="AP182" s="26">
        <v>6.9676499999999997E-3</v>
      </c>
      <c r="AQ182" s="26">
        <v>9.1986399999999992E-3</v>
      </c>
      <c r="AR182" s="26">
        <v>1.152854E-2</v>
      </c>
      <c r="AS182" s="26">
        <v>1.385844E-2</v>
      </c>
      <c r="AT182" s="26">
        <v>1.6082010000000001E-2</v>
      </c>
      <c r="AU182" s="26">
        <v>1.8305579999999998E-2</v>
      </c>
      <c r="AV182" s="26">
        <v>1.8362460000000001E-2</v>
      </c>
      <c r="AW182" s="26">
        <v>1.8419330000000001E-2</v>
      </c>
      <c r="AX182" s="26">
        <v>1.7763080000000001E-2</v>
      </c>
      <c r="AY182" s="23"/>
    </row>
    <row r="183" spans="1:51" ht="14.5" thickBot="1" x14ac:dyDescent="0.35">
      <c r="A183" s="47"/>
      <c r="B183" s="14" t="s">
        <v>169</v>
      </c>
      <c r="C183" s="27">
        <v>9.2463500000000004E-3</v>
      </c>
      <c r="D183" s="28">
        <v>8.4732000000000002E-3</v>
      </c>
      <c r="E183" s="28">
        <v>7.70005E-3</v>
      </c>
      <c r="F183" s="28">
        <v>6.7798499999999996E-3</v>
      </c>
      <c r="G183" s="28">
        <v>5.8596500000000001E-3</v>
      </c>
      <c r="H183" s="28">
        <v>5.0441899999999996E-3</v>
      </c>
      <c r="I183" s="28">
        <v>4.22873E-3</v>
      </c>
      <c r="J183" s="28">
        <v>3.5594400000000001E-3</v>
      </c>
      <c r="K183" s="28">
        <v>2.8901500000000002E-3</v>
      </c>
      <c r="L183" s="28">
        <v>2.37258E-3</v>
      </c>
      <c r="M183" s="28">
        <v>1.85501E-3</v>
      </c>
      <c r="N183" s="28">
        <v>1.9325E-3</v>
      </c>
      <c r="O183" s="28">
        <v>2.0099900000000001E-3</v>
      </c>
      <c r="P183" s="28">
        <v>4.9622499999999996E-3</v>
      </c>
      <c r="Q183" s="28">
        <v>7.9145199999999995E-3</v>
      </c>
      <c r="R183" s="28">
        <v>9.7939700000000008E-3</v>
      </c>
      <c r="S183" s="28">
        <v>1.167343E-2</v>
      </c>
      <c r="T183" s="28">
        <v>1.445272E-2</v>
      </c>
      <c r="U183" s="28">
        <v>1.7232000000000001E-2</v>
      </c>
      <c r="V183" s="28">
        <v>2.0296060000000001E-2</v>
      </c>
      <c r="W183" s="28">
        <v>2.3360120000000002E-2</v>
      </c>
      <c r="X183" s="28">
        <v>2.503186E-2</v>
      </c>
      <c r="Y183" s="28">
        <v>2.6703589999999999E-2</v>
      </c>
      <c r="Z183" s="28">
        <v>2.6150159999999999E-2</v>
      </c>
      <c r="AA183" s="28">
        <v>2.5596730000000002E-2</v>
      </c>
      <c r="AB183" s="28">
        <v>2.3489900000000001E-2</v>
      </c>
      <c r="AC183" s="28">
        <v>2.1383059999999999E-2</v>
      </c>
      <c r="AD183" s="28">
        <v>1.9106459999999999E-2</v>
      </c>
      <c r="AE183" s="28">
        <v>1.682985E-2</v>
      </c>
      <c r="AF183" s="28">
        <v>1.478316E-2</v>
      </c>
      <c r="AG183" s="28">
        <v>1.273647E-2</v>
      </c>
      <c r="AH183" s="28">
        <v>9.8615400000000002E-3</v>
      </c>
      <c r="AI183" s="28">
        <v>6.9866099999999999E-3</v>
      </c>
      <c r="AJ183" s="28">
        <v>5.0162599999999998E-3</v>
      </c>
      <c r="AK183" s="28">
        <v>3.0459200000000001E-3</v>
      </c>
      <c r="AL183" s="28">
        <v>2.8195500000000001E-3</v>
      </c>
      <c r="AM183" s="28">
        <v>2.5931800000000001E-3</v>
      </c>
      <c r="AN183" s="28">
        <v>2.57669E-3</v>
      </c>
      <c r="AO183" s="28">
        <v>2.5601999999999999E-3</v>
      </c>
      <c r="AP183" s="28">
        <v>3.7660599999999999E-3</v>
      </c>
      <c r="AQ183" s="28">
        <v>4.9719200000000003E-3</v>
      </c>
      <c r="AR183" s="28">
        <v>6.2312499999999998E-3</v>
      </c>
      <c r="AS183" s="28">
        <v>7.4905700000000002E-3</v>
      </c>
      <c r="AT183" s="28">
        <v>8.6924299999999993E-3</v>
      </c>
      <c r="AU183" s="28">
        <v>9.8942800000000001E-3</v>
      </c>
      <c r="AV183" s="28">
        <v>9.9250199999999997E-3</v>
      </c>
      <c r="AW183" s="28">
        <v>9.9557599999999993E-3</v>
      </c>
      <c r="AX183" s="28">
        <v>9.6010499999999999E-3</v>
      </c>
      <c r="AY183" s="23"/>
    </row>
    <row r="184" spans="1:51" ht="14.5" thickBot="1" x14ac:dyDescent="0.35">
      <c r="A184" s="47"/>
      <c r="B184" s="14" t="s">
        <v>170</v>
      </c>
      <c r="C184" s="25">
        <v>9.2463500000000004E-3</v>
      </c>
      <c r="D184" s="26">
        <v>8.4732000000000002E-3</v>
      </c>
      <c r="E184" s="26">
        <v>7.70005E-3</v>
      </c>
      <c r="F184" s="26">
        <v>6.7798499999999996E-3</v>
      </c>
      <c r="G184" s="26">
        <v>5.8596500000000001E-3</v>
      </c>
      <c r="H184" s="26">
        <v>5.0441899999999996E-3</v>
      </c>
      <c r="I184" s="26">
        <v>4.22873E-3</v>
      </c>
      <c r="J184" s="26">
        <v>3.5594400000000001E-3</v>
      </c>
      <c r="K184" s="26">
        <v>2.8901500000000002E-3</v>
      </c>
      <c r="L184" s="26">
        <v>2.37258E-3</v>
      </c>
      <c r="M184" s="26">
        <v>1.85501E-3</v>
      </c>
      <c r="N184" s="26">
        <v>1.9325E-3</v>
      </c>
      <c r="O184" s="26">
        <v>2.0099900000000001E-3</v>
      </c>
      <c r="P184" s="26">
        <v>4.9622499999999996E-3</v>
      </c>
      <c r="Q184" s="26">
        <v>7.9145199999999995E-3</v>
      </c>
      <c r="R184" s="26">
        <v>9.7939700000000008E-3</v>
      </c>
      <c r="S184" s="26">
        <v>1.167343E-2</v>
      </c>
      <c r="T184" s="26">
        <v>1.445272E-2</v>
      </c>
      <c r="U184" s="26">
        <v>1.7232000000000001E-2</v>
      </c>
      <c r="V184" s="26">
        <v>2.0296060000000001E-2</v>
      </c>
      <c r="W184" s="26">
        <v>2.3360120000000002E-2</v>
      </c>
      <c r="X184" s="26">
        <v>2.503186E-2</v>
      </c>
      <c r="Y184" s="26">
        <v>2.6703589999999999E-2</v>
      </c>
      <c r="Z184" s="26">
        <v>2.6150159999999999E-2</v>
      </c>
      <c r="AA184" s="26">
        <v>2.5596730000000002E-2</v>
      </c>
      <c r="AB184" s="26">
        <v>2.3489900000000001E-2</v>
      </c>
      <c r="AC184" s="26">
        <v>2.1383059999999999E-2</v>
      </c>
      <c r="AD184" s="26">
        <v>1.9106459999999999E-2</v>
      </c>
      <c r="AE184" s="26">
        <v>1.682985E-2</v>
      </c>
      <c r="AF184" s="26">
        <v>1.478316E-2</v>
      </c>
      <c r="AG184" s="26">
        <v>1.273647E-2</v>
      </c>
      <c r="AH184" s="26">
        <v>9.8615400000000002E-3</v>
      </c>
      <c r="AI184" s="26">
        <v>6.9866099999999999E-3</v>
      </c>
      <c r="AJ184" s="26">
        <v>5.0162599999999998E-3</v>
      </c>
      <c r="AK184" s="26">
        <v>3.0459200000000001E-3</v>
      </c>
      <c r="AL184" s="26">
        <v>2.8195500000000001E-3</v>
      </c>
      <c r="AM184" s="26">
        <v>2.5931800000000001E-3</v>
      </c>
      <c r="AN184" s="26">
        <v>2.57669E-3</v>
      </c>
      <c r="AO184" s="26">
        <v>2.5601999999999999E-3</v>
      </c>
      <c r="AP184" s="26">
        <v>3.7660599999999999E-3</v>
      </c>
      <c r="AQ184" s="26">
        <v>4.9719200000000003E-3</v>
      </c>
      <c r="AR184" s="26">
        <v>6.2312499999999998E-3</v>
      </c>
      <c r="AS184" s="26">
        <v>7.4905700000000002E-3</v>
      </c>
      <c r="AT184" s="26">
        <v>8.6924299999999993E-3</v>
      </c>
      <c r="AU184" s="26">
        <v>9.8942800000000001E-3</v>
      </c>
      <c r="AV184" s="26">
        <v>9.9250199999999997E-3</v>
      </c>
      <c r="AW184" s="26">
        <v>9.9557599999999993E-3</v>
      </c>
      <c r="AX184" s="26">
        <v>9.6010499999999999E-3</v>
      </c>
      <c r="AY184" s="23"/>
    </row>
    <row r="185" spans="1:51" ht="14.5" thickBot="1" x14ac:dyDescent="0.35">
      <c r="A185" s="47"/>
      <c r="B185" s="14" t="s">
        <v>171</v>
      </c>
      <c r="C185" s="27">
        <v>2.12483266</v>
      </c>
      <c r="D185" s="28">
        <v>2.3484992500000001</v>
      </c>
      <c r="E185" s="28">
        <v>2.5721658500000002</v>
      </c>
      <c r="F185" s="28">
        <v>2.7287324700000002</v>
      </c>
      <c r="G185" s="28">
        <v>2.8852990799999998</v>
      </c>
      <c r="H185" s="28">
        <v>2.9255590699999998</v>
      </c>
      <c r="I185" s="28">
        <v>2.9658190599999998</v>
      </c>
      <c r="J185" s="28">
        <v>2.9456890599999999</v>
      </c>
      <c r="K185" s="28">
        <v>2.9255590699999998</v>
      </c>
      <c r="L185" s="28">
        <v>2.9121390800000002</v>
      </c>
      <c r="M185" s="28">
        <v>2.8987190799999998</v>
      </c>
      <c r="N185" s="28">
        <v>2.8852990799999998</v>
      </c>
      <c r="O185" s="28">
        <v>2.8718790900000002</v>
      </c>
      <c r="P185" s="28">
        <v>2.6347925000000001</v>
      </c>
      <c r="Q185" s="28">
        <v>2.39770591</v>
      </c>
      <c r="R185" s="28">
        <v>2.1427259900000002</v>
      </c>
      <c r="S185" s="28">
        <v>1.8877460699999999</v>
      </c>
      <c r="T185" s="28">
        <v>1.58132283</v>
      </c>
      <c r="U185" s="28">
        <v>1.2748995999999999</v>
      </c>
      <c r="V185" s="28">
        <v>1.14069964</v>
      </c>
      <c r="W185" s="28">
        <v>1.0064996799999999</v>
      </c>
      <c r="X185" s="28">
        <v>0.86670806</v>
      </c>
      <c r="Y185" s="28">
        <v>0.72691644</v>
      </c>
      <c r="Z185" s="28">
        <v>0.63744979999999996</v>
      </c>
      <c r="AA185" s="28">
        <v>0.54798316000000002</v>
      </c>
      <c r="AB185" s="28">
        <v>0.58153315000000005</v>
      </c>
      <c r="AC185" s="28">
        <v>0.61508313999999997</v>
      </c>
      <c r="AD185" s="28">
        <v>0.67099978999999998</v>
      </c>
      <c r="AE185" s="28">
        <v>0.72691644</v>
      </c>
      <c r="AF185" s="28">
        <v>0.77724141999999996</v>
      </c>
      <c r="AG185" s="28">
        <v>0.82756640000000004</v>
      </c>
      <c r="AH185" s="28">
        <v>0.79401641000000001</v>
      </c>
      <c r="AI185" s="28">
        <v>0.76046643000000003</v>
      </c>
      <c r="AJ185" s="28">
        <v>0.70454978000000001</v>
      </c>
      <c r="AK185" s="28">
        <v>0.64863313</v>
      </c>
      <c r="AL185" s="28">
        <v>0.57594148000000001</v>
      </c>
      <c r="AM185" s="28">
        <v>0.50324983999999995</v>
      </c>
      <c r="AN185" s="28">
        <v>0.47529152000000002</v>
      </c>
      <c r="AO185" s="28">
        <v>0.44733318999999999</v>
      </c>
      <c r="AP185" s="28">
        <v>0.53120816000000004</v>
      </c>
      <c r="AQ185" s="28">
        <v>0.61508313999999997</v>
      </c>
      <c r="AR185" s="28">
        <v>0.78283307999999996</v>
      </c>
      <c r="AS185" s="28">
        <v>0.95058303</v>
      </c>
      <c r="AT185" s="28">
        <v>1.1462912999999999</v>
      </c>
      <c r="AU185" s="28">
        <v>1.34199957</v>
      </c>
      <c r="AV185" s="28">
        <v>1.50974952</v>
      </c>
      <c r="AW185" s="28">
        <v>1.6774994700000001</v>
      </c>
      <c r="AX185" s="28">
        <v>1.90116606</v>
      </c>
      <c r="AY185" s="3"/>
    </row>
    <row r="186" spans="1:51" ht="14.5" thickBot="1" x14ac:dyDescent="0.35">
      <c r="A186" s="47"/>
      <c r="B186" s="14" t="s">
        <v>172</v>
      </c>
      <c r="C186" s="25">
        <v>1.4023895500000001</v>
      </c>
      <c r="D186" s="26">
        <v>1.55000951</v>
      </c>
      <c r="E186" s="26">
        <v>1.6976294599999999</v>
      </c>
      <c r="F186" s="26">
        <v>1.8009634299999999</v>
      </c>
      <c r="G186" s="26">
        <v>1.9042973999999999</v>
      </c>
      <c r="H186" s="26">
        <v>1.93086899</v>
      </c>
      <c r="I186" s="26">
        <v>1.9574405800000001</v>
      </c>
      <c r="J186" s="26">
        <v>1.80233496</v>
      </c>
      <c r="K186" s="26">
        <v>1.6472293499999999</v>
      </c>
      <c r="L186" s="26">
        <v>1.15306055</v>
      </c>
      <c r="M186" s="26">
        <v>0.65889173999999995</v>
      </c>
      <c r="N186" s="26">
        <v>0.45655809000000003</v>
      </c>
      <c r="O186" s="26">
        <v>0.25422444</v>
      </c>
      <c r="P186" s="26">
        <v>0.62762870999999998</v>
      </c>
      <c r="Q186" s="26">
        <v>1.0010329899999999</v>
      </c>
      <c r="R186" s="26">
        <v>1.2387482599999999</v>
      </c>
      <c r="S186" s="26">
        <v>1.4764635399999999</v>
      </c>
      <c r="T186" s="26">
        <v>1.8279888399999999</v>
      </c>
      <c r="U186" s="26">
        <v>2.1795141400000002</v>
      </c>
      <c r="V186" s="26">
        <v>2.5670589000000001</v>
      </c>
      <c r="W186" s="26">
        <v>2.9546036600000001</v>
      </c>
      <c r="X186" s="26">
        <v>3.1660456699999999</v>
      </c>
      <c r="Y186" s="26">
        <v>3.3774876900000002</v>
      </c>
      <c r="Z186" s="26">
        <v>3.3074893099999998</v>
      </c>
      <c r="AA186" s="26">
        <v>3.2374909199999999</v>
      </c>
      <c r="AB186" s="26">
        <v>2.9710173599999998</v>
      </c>
      <c r="AC186" s="26">
        <v>2.7045437899999998</v>
      </c>
      <c r="AD186" s="26">
        <v>2.41659698</v>
      </c>
      <c r="AE186" s="26">
        <v>2.1286501599999998</v>
      </c>
      <c r="AF186" s="26">
        <v>1.8697838200000001</v>
      </c>
      <c r="AG186" s="26">
        <v>1.6109174799999999</v>
      </c>
      <c r="AH186" s="26">
        <v>1.24729421</v>
      </c>
      <c r="AI186" s="26">
        <v>0.88367094000000002</v>
      </c>
      <c r="AJ186" s="26">
        <v>0.63446029999999998</v>
      </c>
      <c r="AK186" s="26">
        <v>0.38524965999999999</v>
      </c>
      <c r="AL186" s="26">
        <v>0.35661865999999998</v>
      </c>
      <c r="AM186" s="26">
        <v>0.32798766000000001</v>
      </c>
      <c r="AN186" s="26">
        <v>0.32590139000000001</v>
      </c>
      <c r="AO186" s="26">
        <v>0.32381512000000001</v>
      </c>
      <c r="AP186" s="26">
        <v>0.47633347999999998</v>
      </c>
      <c r="AQ186" s="26">
        <v>0.62885184000000005</v>
      </c>
      <c r="AR186" s="26">
        <v>0.78813217000000002</v>
      </c>
      <c r="AS186" s="26">
        <v>0.94741249999999999</v>
      </c>
      <c r="AT186" s="26">
        <v>1.0994237099999999</v>
      </c>
      <c r="AU186" s="26">
        <v>1.2514349199999999</v>
      </c>
      <c r="AV186" s="26">
        <v>1.25532306</v>
      </c>
      <c r="AW186" s="26">
        <v>1.2592112</v>
      </c>
      <c r="AX186" s="26">
        <v>1.3308003799999999</v>
      </c>
      <c r="AY186" s="3"/>
    </row>
    <row r="187" spans="1:51" ht="14.5" thickBot="1" x14ac:dyDescent="0.35">
      <c r="A187" s="47"/>
      <c r="B187" s="14" t="s">
        <v>173</v>
      </c>
      <c r="C187" s="27">
        <v>0.54883545</v>
      </c>
      <c r="D187" s="28">
        <v>0.53854559000000002</v>
      </c>
      <c r="E187" s="28">
        <v>0.52825573999999997</v>
      </c>
      <c r="F187" s="28">
        <v>0.52490557999999998</v>
      </c>
      <c r="G187" s="28">
        <v>0.52155541999999999</v>
      </c>
      <c r="H187" s="28">
        <v>0.52664633000000005</v>
      </c>
      <c r="I187" s="28">
        <v>0.53173725000000005</v>
      </c>
      <c r="J187" s="28">
        <v>0.54469791999999995</v>
      </c>
      <c r="K187" s="28">
        <v>0.5576586</v>
      </c>
      <c r="L187" s="28">
        <v>0.61733784999999997</v>
      </c>
      <c r="M187" s="28">
        <v>0.67701710000000004</v>
      </c>
      <c r="N187" s="28">
        <v>0.87873827000000004</v>
      </c>
      <c r="O187" s="28">
        <v>1.08045945</v>
      </c>
      <c r="P187" s="28">
        <v>1.3010157</v>
      </c>
      <c r="Q187" s="28">
        <v>1.5215719599999999</v>
      </c>
      <c r="R187" s="28">
        <v>1.7891017600000001</v>
      </c>
      <c r="S187" s="28">
        <v>2.05663157</v>
      </c>
      <c r="T187" s="28">
        <v>2.2362632900000001</v>
      </c>
      <c r="U187" s="28">
        <v>2.4158950099999998</v>
      </c>
      <c r="V187" s="28">
        <v>2.4680163300000002</v>
      </c>
      <c r="W187" s="28">
        <v>2.5201376500000001</v>
      </c>
      <c r="X187" s="28">
        <v>2.55477518</v>
      </c>
      <c r="Y187" s="28">
        <v>2.58941271</v>
      </c>
      <c r="Z187" s="28">
        <v>2.6054989800000001</v>
      </c>
      <c r="AA187" s="28">
        <v>2.6215852499999999</v>
      </c>
      <c r="AB187" s="28">
        <v>2.6076203599999999</v>
      </c>
      <c r="AC187" s="28">
        <v>2.5936554699999999</v>
      </c>
      <c r="AD187" s="28">
        <v>2.5658312799999998</v>
      </c>
      <c r="AE187" s="28">
        <v>2.5380070799999999</v>
      </c>
      <c r="AF187" s="28">
        <v>2.5020890900000001</v>
      </c>
      <c r="AG187" s="28">
        <v>2.46617109</v>
      </c>
      <c r="AH187" s="28">
        <v>2.4021040999999999</v>
      </c>
      <c r="AI187" s="28">
        <v>2.3380371000000002</v>
      </c>
      <c r="AJ187" s="28">
        <v>2.1775573499999998</v>
      </c>
      <c r="AK187" s="28">
        <v>2.01707759</v>
      </c>
      <c r="AL187" s="28">
        <v>1.7630126100000001</v>
      </c>
      <c r="AM187" s="28">
        <v>1.5089476399999999</v>
      </c>
      <c r="AN187" s="28">
        <v>1.4118537600000001</v>
      </c>
      <c r="AO187" s="28">
        <v>1.31475988</v>
      </c>
      <c r="AP187" s="28">
        <v>1.24264905</v>
      </c>
      <c r="AQ187" s="28">
        <v>1.1705382200000001</v>
      </c>
      <c r="AR187" s="28">
        <v>1.0028697099999999</v>
      </c>
      <c r="AS187" s="28">
        <v>0.83520119999999998</v>
      </c>
      <c r="AT187" s="28">
        <v>0.75366915999999995</v>
      </c>
      <c r="AU187" s="28">
        <v>0.67213712000000003</v>
      </c>
      <c r="AV187" s="28">
        <v>0.62364501000000006</v>
      </c>
      <c r="AW187" s="28">
        <v>0.57515291000000002</v>
      </c>
      <c r="AX187" s="28">
        <v>0.56199418000000001</v>
      </c>
      <c r="AY187" s="3"/>
    </row>
    <row r="188" spans="1:51" ht="14.5" thickBot="1" x14ac:dyDescent="0.35">
      <c r="A188" s="47"/>
      <c r="B188" s="14" t="s">
        <v>174</v>
      </c>
      <c r="C188" s="25">
        <v>0.15127768</v>
      </c>
      <c r="D188" s="26">
        <v>0.13982712999999999</v>
      </c>
      <c r="E188" s="26">
        <v>0.12837659000000001</v>
      </c>
      <c r="F188" s="26">
        <v>0.11671357</v>
      </c>
      <c r="G188" s="26">
        <v>0.10505054</v>
      </c>
      <c r="H188" s="26">
        <v>9.3567310000000001E-2</v>
      </c>
      <c r="I188" s="26">
        <v>8.2084080000000004E-2</v>
      </c>
      <c r="J188" s="26">
        <v>7.3958599999999999E-2</v>
      </c>
      <c r="K188" s="26">
        <v>6.5833130000000004E-2</v>
      </c>
      <c r="L188" s="26">
        <v>6.3346239999999998E-2</v>
      </c>
      <c r="M188" s="26">
        <v>6.085935E-2</v>
      </c>
      <c r="N188" s="26">
        <v>6.6426509999999994E-2</v>
      </c>
      <c r="O188" s="26">
        <v>7.1993669999999996E-2</v>
      </c>
      <c r="P188" s="26">
        <v>9.0326379999999998E-2</v>
      </c>
      <c r="Q188" s="26">
        <v>0.10865909</v>
      </c>
      <c r="R188" s="26">
        <v>0.13525435</v>
      </c>
      <c r="S188" s="26">
        <v>0.16184961</v>
      </c>
      <c r="T188" s="26">
        <v>0.18848582</v>
      </c>
      <c r="U188" s="26">
        <v>0.21512202999999999</v>
      </c>
      <c r="V188" s="26">
        <v>0.23353115999999999</v>
      </c>
      <c r="W188" s="26">
        <v>0.25194030000000001</v>
      </c>
      <c r="X188" s="26">
        <v>0.26016502000000002</v>
      </c>
      <c r="Y188" s="26">
        <v>0.26838973999999999</v>
      </c>
      <c r="Z188" s="26">
        <v>0.27067746999999998</v>
      </c>
      <c r="AA188" s="26">
        <v>0.27296520000000002</v>
      </c>
      <c r="AB188" s="26">
        <v>0.27398866999999999</v>
      </c>
      <c r="AC188" s="26">
        <v>0.27501213000000002</v>
      </c>
      <c r="AD188" s="26">
        <v>0.28125976000000003</v>
      </c>
      <c r="AE188" s="26">
        <v>0.28750738999999997</v>
      </c>
      <c r="AF188" s="26">
        <v>0.29125456999999999</v>
      </c>
      <c r="AG188" s="26">
        <v>0.29500175000000001</v>
      </c>
      <c r="AH188" s="26">
        <v>0.29563357000000001</v>
      </c>
      <c r="AI188" s="26">
        <v>0.29626539000000002</v>
      </c>
      <c r="AJ188" s="26">
        <v>0.28806403000000003</v>
      </c>
      <c r="AK188" s="26">
        <v>0.27986265999999999</v>
      </c>
      <c r="AL188" s="26">
        <v>0.2753987</v>
      </c>
      <c r="AM188" s="26">
        <v>0.27093473000000001</v>
      </c>
      <c r="AN188" s="26">
        <v>0.26583065</v>
      </c>
      <c r="AO188" s="26">
        <v>0.26072656999999999</v>
      </c>
      <c r="AP188" s="26">
        <v>0.25659904</v>
      </c>
      <c r="AQ188" s="26">
        <v>0.25247150000000002</v>
      </c>
      <c r="AR188" s="26">
        <v>0.24237991</v>
      </c>
      <c r="AS188" s="26">
        <v>0.23228831999999999</v>
      </c>
      <c r="AT188" s="26">
        <v>0.21857128000000001</v>
      </c>
      <c r="AU188" s="26">
        <v>0.20485424999999999</v>
      </c>
      <c r="AV188" s="26">
        <v>0.19054062999999999</v>
      </c>
      <c r="AW188" s="26">
        <v>0.17622702000000001</v>
      </c>
      <c r="AX188" s="26">
        <v>0.16375234999999999</v>
      </c>
      <c r="AY188" s="3"/>
    </row>
    <row r="189" spans="1:51" ht="14.5" thickBot="1" x14ac:dyDescent="0.35">
      <c r="A189" s="47"/>
      <c r="B189" s="14" t="s">
        <v>175</v>
      </c>
      <c r="C189" s="27">
        <v>0.18043782</v>
      </c>
      <c r="D189" s="28">
        <v>0.16535024000000001</v>
      </c>
      <c r="E189" s="28">
        <v>0.15026265999999999</v>
      </c>
      <c r="F189" s="28">
        <v>0.13230542000000001</v>
      </c>
      <c r="G189" s="28">
        <v>0.11434817</v>
      </c>
      <c r="H189" s="28">
        <v>9.8434850000000004E-2</v>
      </c>
      <c r="I189" s="28">
        <v>8.2521540000000004E-2</v>
      </c>
      <c r="J189" s="28">
        <v>6.9460720000000004E-2</v>
      </c>
      <c r="K189" s="28">
        <v>5.6399900000000003E-2</v>
      </c>
      <c r="L189" s="28">
        <v>4.6299729999999997E-2</v>
      </c>
      <c r="M189" s="28">
        <v>3.6199559999999999E-2</v>
      </c>
      <c r="N189" s="28">
        <v>3.7711729999999999E-2</v>
      </c>
      <c r="O189" s="28">
        <v>3.9223889999999997E-2</v>
      </c>
      <c r="P189" s="28">
        <v>9.6835850000000001E-2</v>
      </c>
      <c r="Q189" s="28">
        <v>0.15444780999999999</v>
      </c>
      <c r="R189" s="28">
        <v>0.19112452999999999</v>
      </c>
      <c r="S189" s="28">
        <v>0.22780125000000001</v>
      </c>
      <c r="T189" s="28">
        <v>0.28203752999999998</v>
      </c>
      <c r="U189" s="28">
        <v>0.33627382</v>
      </c>
      <c r="V189" s="28">
        <v>0.39606749000000002</v>
      </c>
      <c r="W189" s="28">
        <v>0.45586116999999998</v>
      </c>
      <c r="X189" s="28">
        <v>0.48848423000000002</v>
      </c>
      <c r="Y189" s="28">
        <v>0.52110727999999995</v>
      </c>
      <c r="Z189" s="28">
        <v>0.51030734</v>
      </c>
      <c r="AA189" s="28">
        <v>0.49950739999999999</v>
      </c>
      <c r="AB189" s="28">
        <v>0.45839361000000001</v>
      </c>
      <c r="AC189" s="28">
        <v>0.41727982000000002</v>
      </c>
      <c r="AD189" s="28">
        <v>0.37285296000000001</v>
      </c>
      <c r="AE189" s="28">
        <v>0.3284261</v>
      </c>
      <c r="AF189" s="28">
        <v>0.28848602000000001</v>
      </c>
      <c r="AG189" s="28">
        <v>0.24854593</v>
      </c>
      <c r="AH189" s="28">
        <v>0.19244306999999999</v>
      </c>
      <c r="AI189" s="28">
        <v>0.13634019999999999</v>
      </c>
      <c r="AJ189" s="28">
        <v>9.7889889999999993E-2</v>
      </c>
      <c r="AK189" s="28">
        <v>5.9439569999999997E-2</v>
      </c>
      <c r="AL189" s="28">
        <v>5.5022130000000002E-2</v>
      </c>
      <c r="AM189" s="28">
        <v>5.0604700000000002E-2</v>
      </c>
      <c r="AN189" s="28">
        <v>5.0282809999999997E-2</v>
      </c>
      <c r="AO189" s="28">
        <v>4.9960930000000001E-2</v>
      </c>
      <c r="AP189" s="28">
        <v>7.3492749999999996E-2</v>
      </c>
      <c r="AQ189" s="28">
        <v>9.7024559999999996E-2</v>
      </c>
      <c r="AR189" s="28">
        <v>0.12159968</v>
      </c>
      <c r="AS189" s="28">
        <v>0.14617479</v>
      </c>
      <c r="AT189" s="28">
        <v>0.16962836000000001</v>
      </c>
      <c r="AU189" s="28">
        <v>0.19308193000000001</v>
      </c>
      <c r="AV189" s="28">
        <v>0.19368183</v>
      </c>
      <c r="AW189" s="28">
        <v>0.19428171999999999</v>
      </c>
      <c r="AX189" s="28">
        <v>0.18735977000000001</v>
      </c>
      <c r="AY189" s="3"/>
    </row>
    <row r="190" spans="1:51" ht="14.5" thickBot="1" x14ac:dyDescent="0.35">
      <c r="A190" s="47"/>
      <c r="B190" s="14" t="s">
        <v>176</v>
      </c>
      <c r="C190" s="25">
        <v>7.2402229999999998E-2</v>
      </c>
      <c r="D190" s="26">
        <v>7.1044800000000005E-2</v>
      </c>
      <c r="E190" s="26">
        <v>6.9687360000000004E-2</v>
      </c>
      <c r="F190" s="26">
        <v>6.9245409999999993E-2</v>
      </c>
      <c r="G190" s="26">
        <v>6.8803459999999997E-2</v>
      </c>
      <c r="H190" s="26">
        <v>6.9475049999999997E-2</v>
      </c>
      <c r="I190" s="26">
        <v>7.0146639999999996E-2</v>
      </c>
      <c r="J190" s="26">
        <v>7.1856409999999996E-2</v>
      </c>
      <c r="K190" s="26">
        <v>7.3566179999999995E-2</v>
      </c>
      <c r="L190" s="26">
        <v>8.1439049999999999E-2</v>
      </c>
      <c r="M190" s="26">
        <v>8.9311929999999998E-2</v>
      </c>
      <c r="N190" s="26">
        <v>0.11592292999999999</v>
      </c>
      <c r="O190" s="26">
        <v>0.14253394</v>
      </c>
      <c r="P190" s="26">
        <v>0.17162965999999999</v>
      </c>
      <c r="Q190" s="26">
        <v>0.20072539</v>
      </c>
      <c r="R190" s="26">
        <v>0.23601785</v>
      </c>
      <c r="S190" s="26">
        <v>0.27131031999999999</v>
      </c>
      <c r="T190" s="26">
        <v>0.29500728999999998</v>
      </c>
      <c r="U190" s="26">
        <v>0.31870426000000002</v>
      </c>
      <c r="V190" s="26">
        <v>0.32558008999999999</v>
      </c>
      <c r="W190" s="26">
        <v>0.33245592000000002</v>
      </c>
      <c r="X190" s="26">
        <v>0.33702530000000003</v>
      </c>
      <c r="Y190" s="26">
        <v>0.34159466999999999</v>
      </c>
      <c r="Z190" s="26">
        <v>0.34371677</v>
      </c>
      <c r="AA190" s="26">
        <v>0.34583887000000002</v>
      </c>
      <c r="AB190" s="26">
        <v>0.34399661999999998</v>
      </c>
      <c r="AC190" s="26">
        <v>0.34215437999999998</v>
      </c>
      <c r="AD190" s="26">
        <v>0.33848381</v>
      </c>
      <c r="AE190" s="26">
        <v>0.33481325000000001</v>
      </c>
      <c r="AF190" s="26">
        <v>0.33007495999999997</v>
      </c>
      <c r="AG190" s="26">
        <v>0.32533666999999999</v>
      </c>
      <c r="AH190" s="26">
        <v>0.31688496999999999</v>
      </c>
      <c r="AI190" s="26">
        <v>0.30843325999999999</v>
      </c>
      <c r="AJ190" s="26">
        <v>0.28726281999999997</v>
      </c>
      <c r="AK190" s="26">
        <v>0.26609237000000002</v>
      </c>
      <c r="AL190" s="26">
        <v>0.23257617999999999</v>
      </c>
      <c r="AM190" s="26">
        <v>0.19905998999999999</v>
      </c>
      <c r="AN190" s="26">
        <v>0.18625138999999999</v>
      </c>
      <c r="AO190" s="26">
        <v>0.17344279000000001</v>
      </c>
      <c r="AP190" s="26">
        <v>0.16392994999999999</v>
      </c>
      <c r="AQ190" s="26">
        <v>0.15441711</v>
      </c>
      <c r="AR190" s="26">
        <v>0.13229832</v>
      </c>
      <c r="AS190" s="26">
        <v>0.11017953</v>
      </c>
      <c r="AT190" s="26">
        <v>9.9423849999999994E-2</v>
      </c>
      <c r="AU190" s="26">
        <v>8.8668159999999996E-2</v>
      </c>
      <c r="AV190" s="26">
        <v>8.2271090000000005E-2</v>
      </c>
      <c r="AW190" s="26">
        <v>7.5874029999999995E-2</v>
      </c>
      <c r="AX190" s="26">
        <v>7.4138129999999997E-2</v>
      </c>
      <c r="AY190" s="3"/>
    </row>
    <row r="191" spans="1:51" ht="14.5" thickBot="1" x14ac:dyDescent="0.35">
      <c r="A191" s="47"/>
      <c r="B191" s="14" t="s">
        <v>177</v>
      </c>
      <c r="C191" s="27">
        <v>0.33383122999999998</v>
      </c>
      <c r="D191" s="28">
        <v>0.30591743999999998</v>
      </c>
      <c r="E191" s="28">
        <v>0.27800364</v>
      </c>
      <c r="F191" s="28">
        <v>0.24478061000000001</v>
      </c>
      <c r="G191" s="28">
        <v>0.21155758999999999</v>
      </c>
      <c r="H191" s="28">
        <v>0.18211608000000001</v>
      </c>
      <c r="I191" s="28">
        <v>0.15267458</v>
      </c>
      <c r="J191" s="28">
        <v>0.12851051999999999</v>
      </c>
      <c r="K191" s="28">
        <v>0.10434646</v>
      </c>
      <c r="L191" s="28">
        <v>8.5659959999999993E-2</v>
      </c>
      <c r="M191" s="28">
        <v>6.6973459999999999E-2</v>
      </c>
      <c r="N191" s="28">
        <v>6.9771139999999995E-2</v>
      </c>
      <c r="O191" s="28">
        <v>7.2568820000000006E-2</v>
      </c>
      <c r="P191" s="28">
        <v>8.3908849999999993E-2</v>
      </c>
      <c r="Q191" s="28">
        <v>9.5248890000000003E-2</v>
      </c>
      <c r="R191" s="28">
        <v>0.11786764</v>
      </c>
      <c r="S191" s="28">
        <v>0.14048638999999999</v>
      </c>
      <c r="T191" s="28">
        <v>0.17393423</v>
      </c>
      <c r="U191" s="28">
        <v>0.20738207</v>
      </c>
      <c r="V191" s="28">
        <v>0.24425717999999999</v>
      </c>
      <c r="W191" s="28">
        <v>0.2811323</v>
      </c>
      <c r="X191" s="28">
        <v>0.30125112999999998</v>
      </c>
      <c r="Y191" s="28">
        <v>0.32136997</v>
      </c>
      <c r="Z191" s="28">
        <v>0.31470957999999999</v>
      </c>
      <c r="AA191" s="28">
        <v>0.30804918999999997</v>
      </c>
      <c r="AB191" s="28">
        <v>0.28269407000000002</v>
      </c>
      <c r="AC191" s="28">
        <v>0.25733895000000001</v>
      </c>
      <c r="AD191" s="28">
        <v>0.22994064</v>
      </c>
      <c r="AE191" s="28">
        <v>0.20254232999999999</v>
      </c>
      <c r="AF191" s="28">
        <v>0.17791104999999999</v>
      </c>
      <c r="AG191" s="28">
        <v>0.15327975999999999</v>
      </c>
      <c r="AH191" s="28">
        <v>0.13970124</v>
      </c>
      <c r="AI191" s="28">
        <v>0.12612271999999999</v>
      </c>
      <c r="AJ191" s="28">
        <v>0.11804646000000001</v>
      </c>
      <c r="AK191" s="28">
        <v>0.1099702</v>
      </c>
      <c r="AL191" s="28">
        <v>0.10179742999999999</v>
      </c>
      <c r="AM191" s="28">
        <v>9.3624659999999998E-2</v>
      </c>
      <c r="AN191" s="28">
        <v>9.3029130000000002E-2</v>
      </c>
      <c r="AO191" s="28">
        <v>9.2433609999999999E-2</v>
      </c>
      <c r="AP191" s="28">
        <v>0.13597023999999999</v>
      </c>
      <c r="AQ191" s="28">
        <v>0.17950688000000001</v>
      </c>
      <c r="AR191" s="28">
        <v>0.22497374000000001</v>
      </c>
      <c r="AS191" s="28">
        <v>0.27044058999999998</v>
      </c>
      <c r="AT191" s="28">
        <v>0.31383246999999997</v>
      </c>
      <c r="AU191" s="28">
        <v>0.35722433999999997</v>
      </c>
      <c r="AV191" s="28">
        <v>0.35833420999999999</v>
      </c>
      <c r="AW191" s="28">
        <v>0.35944408999999999</v>
      </c>
      <c r="AX191" s="28">
        <v>0.34663766000000001</v>
      </c>
      <c r="AY191" s="3"/>
    </row>
    <row r="192" spans="1:51" ht="14.5" thickBot="1" x14ac:dyDescent="0.35">
      <c r="A192" s="47"/>
      <c r="B192" s="14" t="s">
        <v>178</v>
      </c>
      <c r="C192" s="25">
        <v>0.18609496</v>
      </c>
      <c r="D192" s="26">
        <v>0.1748439</v>
      </c>
      <c r="E192" s="26">
        <v>0.16359282999999999</v>
      </c>
      <c r="F192" s="26">
        <v>0.14815884000000001</v>
      </c>
      <c r="G192" s="26">
        <v>0.13272486</v>
      </c>
      <c r="H192" s="26">
        <v>0.11558565</v>
      </c>
      <c r="I192" s="26">
        <v>9.8446450000000005E-2</v>
      </c>
      <c r="J192" s="26">
        <v>8.3382789999999998E-2</v>
      </c>
      <c r="K192" s="26">
        <v>6.831914E-2</v>
      </c>
      <c r="L192" s="26">
        <v>5.997678E-2</v>
      </c>
      <c r="M192" s="26">
        <v>5.163442E-2</v>
      </c>
      <c r="N192" s="26">
        <v>5.1048610000000001E-2</v>
      </c>
      <c r="O192" s="26">
        <v>5.0462800000000002E-2</v>
      </c>
      <c r="P192" s="26">
        <v>5.7414369999999999E-2</v>
      </c>
      <c r="Q192" s="26">
        <v>6.4365939999999996E-2</v>
      </c>
      <c r="R192" s="26">
        <v>7.9350249999999997E-2</v>
      </c>
      <c r="S192" s="26">
        <v>9.4334570000000006E-2</v>
      </c>
      <c r="T192" s="26">
        <v>0.10979129999999999</v>
      </c>
      <c r="U192" s="26">
        <v>0.12524803000000001</v>
      </c>
      <c r="V192" s="26">
        <v>0.1392071</v>
      </c>
      <c r="W192" s="26">
        <v>0.15316618000000001</v>
      </c>
      <c r="X192" s="26">
        <v>0.15909276</v>
      </c>
      <c r="Y192" s="26">
        <v>0.16501932999999999</v>
      </c>
      <c r="Z192" s="26">
        <v>0.16557770999999999</v>
      </c>
      <c r="AA192" s="26">
        <v>0.16613607999999999</v>
      </c>
      <c r="AB192" s="26">
        <v>0.16458308999999999</v>
      </c>
      <c r="AC192" s="26">
        <v>0.16303011000000001</v>
      </c>
      <c r="AD192" s="26">
        <v>0.15915361</v>
      </c>
      <c r="AE192" s="26">
        <v>0.1552771</v>
      </c>
      <c r="AF192" s="26">
        <v>0.15471521999999999</v>
      </c>
      <c r="AG192" s="26">
        <v>0.15415334</v>
      </c>
      <c r="AH192" s="26">
        <v>0.15590277999999999</v>
      </c>
      <c r="AI192" s="26">
        <v>0.15765220999999999</v>
      </c>
      <c r="AJ192" s="26">
        <v>0.16820254000000001</v>
      </c>
      <c r="AK192" s="26">
        <v>0.17875287000000001</v>
      </c>
      <c r="AL192" s="26">
        <v>0.19624855999999999</v>
      </c>
      <c r="AM192" s="26">
        <v>0.21374425999999999</v>
      </c>
      <c r="AN192" s="26">
        <v>0.2355563</v>
      </c>
      <c r="AO192" s="26">
        <v>0.25736832999999998</v>
      </c>
      <c r="AP192" s="26">
        <v>0.26982163999999997</v>
      </c>
      <c r="AQ192" s="26">
        <v>0.28227493999999997</v>
      </c>
      <c r="AR192" s="26">
        <v>0.28102960999999999</v>
      </c>
      <c r="AS192" s="26">
        <v>0.27978428</v>
      </c>
      <c r="AT192" s="26">
        <v>0.26317986999999998</v>
      </c>
      <c r="AU192" s="26">
        <v>0.24657546</v>
      </c>
      <c r="AV192" s="26">
        <v>0.23031378999999999</v>
      </c>
      <c r="AW192" s="26">
        <v>0.21405210999999999</v>
      </c>
      <c r="AX192" s="26">
        <v>0.20007353999999999</v>
      </c>
      <c r="AY192" s="3"/>
    </row>
    <row r="193" spans="1:51" ht="14.5" thickBot="1" x14ac:dyDescent="0.35">
      <c r="A193" s="47"/>
      <c r="B193" s="14" t="s">
        <v>179</v>
      </c>
      <c r="C193" s="27">
        <v>0.14441707000000001</v>
      </c>
      <c r="D193" s="28">
        <v>0.13234141999999999</v>
      </c>
      <c r="E193" s="28">
        <v>0.12026578</v>
      </c>
      <c r="F193" s="28">
        <v>0.10589332999999999</v>
      </c>
      <c r="G193" s="28">
        <v>9.1520879999999999E-2</v>
      </c>
      <c r="H193" s="28">
        <v>7.878433E-2</v>
      </c>
      <c r="I193" s="28">
        <v>6.6047789999999995E-2</v>
      </c>
      <c r="J193" s="28">
        <v>5.5594299999999999E-2</v>
      </c>
      <c r="K193" s="28">
        <v>4.5140800000000002E-2</v>
      </c>
      <c r="L193" s="28">
        <v>3.7056930000000002E-2</v>
      </c>
      <c r="M193" s="28">
        <v>2.8973059999999998E-2</v>
      </c>
      <c r="N193" s="28">
        <v>3.0183350000000001E-2</v>
      </c>
      <c r="O193" s="28">
        <v>3.139364E-2</v>
      </c>
      <c r="P193" s="28">
        <v>7.7504539999999997E-2</v>
      </c>
      <c r="Q193" s="28">
        <v>0.12361543999999999</v>
      </c>
      <c r="R193" s="28">
        <v>0.15297040000000001</v>
      </c>
      <c r="S193" s="28">
        <v>0.18232535</v>
      </c>
      <c r="T193" s="28">
        <v>0.22573446999999999</v>
      </c>
      <c r="U193" s="28">
        <v>0.26914357999999999</v>
      </c>
      <c r="V193" s="28">
        <v>0.31700065999999999</v>
      </c>
      <c r="W193" s="28">
        <v>0.36485773999999999</v>
      </c>
      <c r="X193" s="28">
        <v>0.39096827000000001</v>
      </c>
      <c r="Y193" s="28">
        <v>0.41707880000000003</v>
      </c>
      <c r="Z193" s="28">
        <v>0.40843484000000002</v>
      </c>
      <c r="AA193" s="28">
        <v>0.39979089000000001</v>
      </c>
      <c r="AB193" s="28">
        <v>0.36688463999999998</v>
      </c>
      <c r="AC193" s="28">
        <v>0.33397838000000002</v>
      </c>
      <c r="AD193" s="28">
        <v>0.29842044000000001</v>
      </c>
      <c r="AE193" s="28">
        <v>0.2628625</v>
      </c>
      <c r="AF193" s="28">
        <v>0.23089564000000001</v>
      </c>
      <c r="AG193" s="28">
        <v>0.19892878999999999</v>
      </c>
      <c r="AH193" s="28">
        <v>0.15402572</v>
      </c>
      <c r="AI193" s="28">
        <v>0.10912265</v>
      </c>
      <c r="AJ193" s="28">
        <v>7.834816E-2</v>
      </c>
      <c r="AK193" s="28">
        <v>4.7573659999999997E-2</v>
      </c>
      <c r="AL193" s="28">
        <v>4.403808E-2</v>
      </c>
      <c r="AM193" s="28">
        <v>4.0502499999999997E-2</v>
      </c>
      <c r="AN193" s="28">
        <v>4.0244870000000002E-2</v>
      </c>
      <c r="AO193" s="28">
        <v>3.998724E-2</v>
      </c>
      <c r="AP193" s="28">
        <v>5.8821409999999998E-2</v>
      </c>
      <c r="AQ193" s="28">
        <v>7.7655580000000002E-2</v>
      </c>
      <c r="AR193" s="28">
        <v>9.7324770000000005E-2</v>
      </c>
      <c r="AS193" s="28">
        <v>0.11699395999999999</v>
      </c>
      <c r="AT193" s="28">
        <v>0.13576550000000001</v>
      </c>
      <c r="AU193" s="28">
        <v>0.15453705000000001</v>
      </c>
      <c r="AV193" s="28">
        <v>0.15501718</v>
      </c>
      <c r="AW193" s="28">
        <v>0.15549731999999999</v>
      </c>
      <c r="AX193" s="28">
        <v>0.14995720000000001</v>
      </c>
      <c r="AY193" s="3"/>
    </row>
    <row r="194" spans="1:51" ht="14.5" thickBot="1" x14ac:dyDescent="0.35">
      <c r="A194" s="47"/>
      <c r="B194" s="14" t="s">
        <v>180</v>
      </c>
      <c r="C194" s="25">
        <v>5.7948600000000003E-2</v>
      </c>
      <c r="D194" s="26">
        <v>5.686215E-2</v>
      </c>
      <c r="E194" s="26">
        <v>5.5775699999999998E-2</v>
      </c>
      <c r="F194" s="26">
        <v>5.5421970000000001E-2</v>
      </c>
      <c r="G194" s="26">
        <v>5.5068249999999999E-2</v>
      </c>
      <c r="H194" s="26">
        <v>5.5605769999999999E-2</v>
      </c>
      <c r="I194" s="26">
        <v>5.6143289999999998E-2</v>
      </c>
      <c r="J194" s="26">
        <v>5.7511739999999999E-2</v>
      </c>
      <c r="K194" s="26">
        <v>5.8880189999999999E-2</v>
      </c>
      <c r="L194" s="26">
        <v>6.51814E-2</v>
      </c>
      <c r="M194" s="26">
        <v>7.1482610000000002E-2</v>
      </c>
      <c r="N194" s="26">
        <v>9.2781269999999999E-2</v>
      </c>
      <c r="O194" s="26">
        <v>0.11407993</v>
      </c>
      <c r="P194" s="26">
        <v>0.13736729</v>
      </c>
      <c r="Q194" s="26">
        <v>0.16065463999999999</v>
      </c>
      <c r="R194" s="26">
        <v>0.18890167999999999</v>
      </c>
      <c r="S194" s="26">
        <v>0.21714871999999999</v>
      </c>
      <c r="T194" s="26">
        <v>0.23611507000000001</v>
      </c>
      <c r="U194" s="26">
        <v>0.25508143</v>
      </c>
      <c r="V194" s="26">
        <v>0.26058463999999998</v>
      </c>
      <c r="W194" s="26">
        <v>0.26608785000000001</v>
      </c>
      <c r="X194" s="26">
        <v>0.26974503999999999</v>
      </c>
      <c r="Y194" s="26">
        <v>0.27340223000000002</v>
      </c>
      <c r="Z194" s="26">
        <v>0.27510069999999998</v>
      </c>
      <c r="AA194" s="26">
        <v>0.27679915999999999</v>
      </c>
      <c r="AB194" s="26">
        <v>0.27532467999999999</v>
      </c>
      <c r="AC194" s="26">
        <v>0.27385019999999999</v>
      </c>
      <c r="AD194" s="26">
        <v>0.27091239</v>
      </c>
      <c r="AE194" s="26">
        <v>0.26797459000000001</v>
      </c>
      <c r="AF194" s="26">
        <v>0.26418219999999998</v>
      </c>
      <c r="AG194" s="26">
        <v>0.26038981</v>
      </c>
      <c r="AH194" s="26">
        <v>0.25362531999999999</v>
      </c>
      <c r="AI194" s="26">
        <v>0.24686083</v>
      </c>
      <c r="AJ194" s="26">
        <v>0.22991663000000001</v>
      </c>
      <c r="AK194" s="26">
        <v>0.21297242999999999</v>
      </c>
      <c r="AL194" s="26">
        <v>0.18614707</v>
      </c>
      <c r="AM194" s="26">
        <v>0.15932171000000001</v>
      </c>
      <c r="AN194" s="26">
        <v>0.14907007999999999</v>
      </c>
      <c r="AO194" s="26">
        <v>0.13881846</v>
      </c>
      <c r="AP194" s="26">
        <v>0.13120466</v>
      </c>
      <c r="AQ194" s="26">
        <v>0.12359087000000001</v>
      </c>
      <c r="AR194" s="26">
        <v>0.10588765</v>
      </c>
      <c r="AS194" s="26">
        <v>8.8184429999999994E-2</v>
      </c>
      <c r="AT194" s="26">
        <v>7.9575889999999996E-2</v>
      </c>
      <c r="AU194" s="26">
        <v>7.0967359999999993E-2</v>
      </c>
      <c r="AV194" s="26">
        <v>6.5847340000000004E-2</v>
      </c>
      <c r="AW194" s="26">
        <v>6.0727320000000001E-2</v>
      </c>
      <c r="AX194" s="26">
        <v>5.9337960000000002E-2</v>
      </c>
      <c r="AY194" s="3"/>
    </row>
    <row r="195" spans="1:51" ht="14.5" thickBot="1" x14ac:dyDescent="0.35">
      <c r="A195" s="47"/>
      <c r="B195" s="14" t="s">
        <v>181</v>
      </c>
      <c r="C195" s="27">
        <v>0.2671886</v>
      </c>
      <c r="D195" s="28">
        <v>0.24484723</v>
      </c>
      <c r="E195" s="28">
        <v>0.22250586</v>
      </c>
      <c r="F195" s="28">
        <v>0.19591513999999999</v>
      </c>
      <c r="G195" s="28">
        <v>0.16932441000000001</v>
      </c>
      <c r="H195" s="28">
        <v>0.14576030000000001</v>
      </c>
      <c r="I195" s="28">
        <v>0.1221962</v>
      </c>
      <c r="J195" s="28">
        <v>0.102856</v>
      </c>
      <c r="K195" s="28">
        <v>8.3515809999999996E-2</v>
      </c>
      <c r="L195" s="28">
        <v>6.8559690000000006E-2</v>
      </c>
      <c r="M195" s="28">
        <v>5.3603570000000003E-2</v>
      </c>
      <c r="N195" s="28">
        <v>5.5842749999999997E-2</v>
      </c>
      <c r="O195" s="28">
        <v>5.8081929999999997E-2</v>
      </c>
      <c r="P195" s="28">
        <v>6.715815E-2</v>
      </c>
      <c r="Q195" s="28">
        <v>7.6234380000000004E-2</v>
      </c>
      <c r="R195" s="28">
        <v>9.4337760000000007E-2</v>
      </c>
      <c r="S195" s="28">
        <v>0.11244113</v>
      </c>
      <c r="T195" s="28">
        <v>0.13921179</v>
      </c>
      <c r="U195" s="28">
        <v>0.16598245</v>
      </c>
      <c r="V195" s="28">
        <v>0.19549620000000001</v>
      </c>
      <c r="W195" s="28">
        <v>0.22500993999999999</v>
      </c>
      <c r="X195" s="28">
        <v>0.24111246</v>
      </c>
      <c r="Y195" s="28">
        <v>0.25721497999999998</v>
      </c>
      <c r="Z195" s="28">
        <v>0.2518842</v>
      </c>
      <c r="AA195" s="28">
        <v>0.24655342999999999</v>
      </c>
      <c r="AB195" s="28">
        <v>0.22625993999999999</v>
      </c>
      <c r="AC195" s="28">
        <v>0.20596645999999999</v>
      </c>
      <c r="AD195" s="28">
        <v>0.18403765999999999</v>
      </c>
      <c r="AE195" s="28">
        <v>0.16210886999999999</v>
      </c>
      <c r="AF195" s="28">
        <v>0.14239472</v>
      </c>
      <c r="AG195" s="28">
        <v>0.12268057</v>
      </c>
      <c r="AH195" s="28">
        <v>0.11181273</v>
      </c>
      <c r="AI195" s="28">
        <v>0.10094488</v>
      </c>
      <c r="AJ195" s="28">
        <v>9.4480889999999998E-2</v>
      </c>
      <c r="AK195" s="28">
        <v>8.801689E-2</v>
      </c>
      <c r="AL195" s="28">
        <v>8.1475640000000002E-2</v>
      </c>
      <c r="AM195" s="28">
        <v>7.4934399999999998E-2</v>
      </c>
      <c r="AN195" s="28">
        <v>7.4457759999999998E-2</v>
      </c>
      <c r="AO195" s="28">
        <v>7.3981110000000003E-2</v>
      </c>
      <c r="AP195" s="28">
        <v>0.10882654999999999</v>
      </c>
      <c r="AQ195" s="28">
        <v>0.14367198</v>
      </c>
      <c r="AR195" s="28">
        <v>0.18006230000000001</v>
      </c>
      <c r="AS195" s="28">
        <v>0.21645262000000001</v>
      </c>
      <c r="AT195" s="28">
        <v>0.25118219000000003</v>
      </c>
      <c r="AU195" s="28">
        <v>0.28591175000000002</v>
      </c>
      <c r="AV195" s="28">
        <v>0.28680006000000002</v>
      </c>
      <c r="AW195" s="28">
        <v>0.28768838000000002</v>
      </c>
      <c r="AX195" s="28">
        <v>0.27743848999999998</v>
      </c>
      <c r="AY195" s="3"/>
    </row>
    <row r="196" spans="1:51" ht="14.5" thickBot="1" x14ac:dyDescent="0.35">
      <c r="A196" s="47"/>
      <c r="B196" s="14" t="s">
        <v>182</v>
      </c>
      <c r="C196" s="25">
        <v>0.14441707000000001</v>
      </c>
      <c r="D196" s="26">
        <v>0.13234141999999999</v>
      </c>
      <c r="E196" s="26">
        <v>0.12026578</v>
      </c>
      <c r="F196" s="26">
        <v>0.10589332999999999</v>
      </c>
      <c r="G196" s="26">
        <v>9.1520879999999999E-2</v>
      </c>
      <c r="H196" s="26">
        <v>7.878433E-2</v>
      </c>
      <c r="I196" s="26">
        <v>6.6047789999999995E-2</v>
      </c>
      <c r="J196" s="26">
        <v>5.5594299999999999E-2</v>
      </c>
      <c r="K196" s="26">
        <v>4.5140800000000002E-2</v>
      </c>
      <c r="L196" s="26">
        <v>3.7056930000000002E-2</v>
      </c>
      <c r="M196" s="26">
        <v>2.8973059999999998E-2</v>
      </c>
      <c r="N196" s="26">
        <v>3.0183350000000001E-2</v>
      </c>
      <c r="O196" s="26">
        <v>3.139364E-2</v>
      </c>
      <c r="P196" s="26">
        <v>7.7504539999999997E-2</v>
      </c>
      <c r="Q196" s="26">
        <v>0.12361543999999999</v>
      </c>
      <c r="R196" s="26">
        <v>0.15297040000000001</v>
      </c>
      <c r="S196" s="26">
        <v>0.18232535</v>
      </c>
      <c r="T196" s="26">
        <v>0.22573446999999999</v>
      </c>
      <c r="U196" s="26">
        <v>0.26914357999999999</v>
      </c>
      <c r="V196" s="26">
        <v>0.31700065999999999</v>
      </c>
      <c r="W196" s="26">
        <v>0.36485773999999999</v>
      </c>
      <c r="X196" s="26">
        <v>0.39096827000000001</v>
      </c>
      <c r="Y196" s="26">
        <v>0.41707880000000003</v>
      </c>
      <c r="Z196" s="26">
        <v>0.40843484000000002</v>
      </c>
      <c r="AA196" s="26">
        <v>0.39979089000000001</v>
      </c>
      <c r="AB196" s="26">
        <v>0.36688463999999998</v>
      </c>
      <c r="AC196" s="26">
        <v>0.33397838000000002</v>
      </c>
      <c r="AD196" s="26">
        <v>0.29842044000000001</v>
      </c>
      <c r="AE196" s="26">
        <v>0.2628625</v>
      </c>
      <c r="AF196" s="26">
        <v>0.23089564000000001</v>
      </c>
      <c r="AG196" s="26">
        <v>0.19892878999999999</v>
      </c>
      <c r="AH196" s="26">
        <v>0.15402572</v>
      </c>
      <c r="AI196" s="26">
        <v>0.10912265</v>
      </c>
      <c r="AJ196" s="26">
        <v>7.834816E-2</v>
      </c>
      <c r="AK196" s="26">
        <v>4.7573659999999997E-2</v>
      </c>
      <c r="AL196" s="26">
        <v>4.403808E-2</v>
      </c>
      <c r="AM196" s="26">
        <v>4.0502499999999997E-2</v>
      </c>
      <c r="AN196" s="26">
        <v>4.0244870000000002E-2</v>
      </c>
      <c r="AO196" s="26">
        <v>3.998724E-2</v>
      </c>
      <c r="AP196" s="26">
        <v>5.8821409999999998E-2</v>
      </c>
      <c r="AQ196" s="26">
        <v>7.7655580000000002E-2</v>
      </c>
      <c r="AR196" s="26">
        <v>9.7324770000000005E-2</v>
      </c>
      <c r="AS196" s="26">
        <v>0.11699395999999999</v>
      </c>
      <c r="AT196" s="26">
        <v>0.13576550000000001</v>
      </c>
      <c r="AU196" s="26">
        <v>0.15453705000000001</v>
      </c>
      <c r="AV196" s="26">
        <v>0.15501718</v>
      </c>
      <c r="AW196" s="26">
        <v>0.15549731999999999</v>
      </c>
      <c r="AX196" s="26">
        <v>0.14995720000000001</v>
      </c>
      <c r="AY196" s="3"/>
    </row>
    <row r="197" spans="1:51" ht="14.5" thickBot="1" x14ac:dyDescent="0.35">
      <c r="A197" s="47"/>
      <c r="B197" s="14" t="s">
        <v>183</v>
      </c>
      <c r="C197" s="27">
        <v>0.14441707000000001</v>
      </c>
      <c r="D197" s="28">
        <v>0.13234141999999999</v>
      </c>
      <c r="E197" s="28">
        <v>0.12026578</v>
      </c>
      <c r="F197" s="28">
        <v>0.10589332999999999</v>
      </c>
      <c r="G197" s="28">
        <v>9.1520879999999999E-2</v>
      </c>
      <c r="H197" s="28">
        <v>7.878433E-2</v>
      </c>
      <c r="I197" s="28">
        <v>6.6047789999999995E-2</v>
      </c>
      <c r="J197" s="28">
        <v>5.5594299999999999E-2</v>
      </c>
      <c r="K197" s="28">
        <v>4.5140800000000002E-2</v>
      </c>
      <c r="L197" s="28">
        <v>3.7056930000000002E-2</v>
      </c>
      <c r="M197" s="28">
        <v>2.8973059999999998E-2</v>
      </c>
      <c r="N197" s="28">
        <v>3.0183350000000001E-2</v>
      </c>
      <c r="O197" s="28">
        <v>3.139364E-2</v>
      </c>
      <c r="P197" s="28">
        <v>7.7504539999999997E-2</v>
      </c>
      <c r="Q197" s="28">
        <v>0.12361543999999999</v>
      </c>
      <c r="R197" s="28">
        <v>0.15297040000000001</v>
      </c>
      <c r="S197" s="28">
        <v>0.18232535</v>
      </c>
      <c r="T197" s="28">
        <v>0.22573446999999999</v>
      </c>
      <c r="U197" s="28">
        <v>0.26914357999999999</v>
      </c>
      <c r="V197" s="28">
        <v>0.31700065999999999</v>
      </c>
      <c r="W197" s="28">
        <v>0.36485773999999999</v>
      </c>
      <c r="X197" s="28">
        <v>0.39096827000000001</v>
      </c>
      <c r="Y197" s="28">
        <v>0.41707880000000003</v>
      </c>
      <c r="Z197" s="28">
        <v>0.40843484000000002</v>
      </c>
      <c r="AA197" s="28">
        <v>0.39979089000000001</v>
      </c>
      <c r="AB197" s="28">
        <v>0.36688463999999998</v>
      </c>
      <c r="AC197" s="28">
        <v>0.33397838000000002</v>
      </c>
      <c r="AD197" s="28">
        <v>0.29842044000000001</v>
      </c>
      <c r="AE197" s="28">
        <v>0.2628625</v>
      </c>
      <c r="AF197" s="28">
        <v>0.23089564000000001</v>
      </c>
      <c r="AG197" s="28">
        <v>0.19892878999999999</v>
      </c>
      <c r="AH197" s="28">
        <v>0.15402572</v>
      </c>
      <c r="AI197" s="28">
        <v>0.10912265</v>
      </c>
      <c r="AJ197" s="28">
        <v>7.834816E-2</v>
      </c>
      <c r="AK197" s="28">
        <v>4.7573659999999997E-2</v>
      </c>
      <c r="AL197" s="28">
        <v>4.403808E-2</v>
      </c>
      <c r="AM197" s="28">
        <v>4.0502499999999997E-2</v>
      </c>
      <c r="AN197" s="28">
        <v>4.0244870000000002E-2</v>
      </c>
      <c r="AO197" s="28">
        <v>3.998724E-2</v>
      </c>
      <c r="AP197" s="28">
        <v>5.8821409999999998E-2</v>
      </c>
      <c r="AQ197" s="28">
        <v>7.7655580000000002E-2</v>
      </c>
      <c r="AR197" s="28">
        <v>9.7324770000000005E-2</v>
      </c>
      <c r="AS197" s="28">
        <v>0.11699395999999999</v>
      </c>
      <c r="AT197" s="28">
        <v>0.13576550000000001</v>
      </c>
      <c r="AU197" s="28">
        <v>0.15453705000000001</v>
      </c>
      <c r="AV197" s="28">
        <v>0.15501718</v>
      </c>
      <c r="AW197" s="28">
        <v>0.15549731999999999</v>
      </c>
      <c r="AX197" s="28">
        <v>0.14995720000000001</v>
      </c>
      <c r="AY197" s="3"/>
    </row>
    <row r="198" spans="1:51" x14ac:dyDescent="0.3">
      <c r="A198" s="47"/>
      <c r="B198" s="3"/>
      <c r="C198" s="19"/>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c r="AU198" s="3"/>
      <c r="AV198" s="3"/>
      <c r="AW198" s="3"/>
      <c r="AX198" s="3"/>
      <c r="AY198" s="3"/>
    </row>
    <row r="199" spans="1:51" ht="14.5" thickBot="1" x14ac:dyDescent="0.35">
      <c r="A199" s="47"/>
      <c r="B199" s="11" t="s">
        <v>107</v>
      </c>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c r="AW199" s="3"/>
      <c r="AX199" s="3"/>
      <c r="AY199" s="3"/>
    </row>
    <row r="200" spans="1:51" ht="14.5" thickBot="1" x14ac:dyDescent="0.35">
      <c r="A200" s="47"/>
      <c r="B200" s="13"/>
      <c r="C200" s="20">
        <v>0</v>
      </c>
      <c r="D200" s="20">
        <v>2.0833333333333332E-2</v>
      </c>
      <c r="E200" s="20">
        <v>4.1666666666666699E-2</v>
      </c>
      <c r="F200" s="20">
        <v>6.25E-2</v>
      </c>
      <c r="G200" s="20">
        <v>8.3333333333333301E-2</v>
      </c>
      <c r="H200" s="20">
        <v>0.104166666666667</v>
      </c>
      <c r="I200" s="20">
        <v>0.125</v>
      </c>
      <c r="J200" s="20">
        <v>0.14583333333333301</v>
      </c>
      <c r="K200" s="20">
        <v>0.16666666666666699</v>
      </c>
      <c r="L200" s="20">
        <v>0.1875</v>
      </c>
      <c r="M200" s="20">
        <v>0.20833333333333301</v>
      </c>
      <c r="N200" s="20">
        <v>0.22916666666666699</v>
      </c>
      <c r="O200" s="20">
        <v>0.25</v>
      </c>
      <c r="P200" s="20">
        <v>0.27083333333333298</v>
      </c>
      <c r="Q200" s="20">
        <v>0.29166666666666702</v>
      </c>
      <c r="R200" s="20">
        <v>0.3125</v>
      </c>
      <c r="S200" s="20">
        <v>0.33333333333333298</v>
      </c>
      <c r="T200" s="20">
        <v>0.35416666666666702</v>
      </c>
      <c r="U200" s="20">
        <v>0.375</v>
      </c>
      <c r="V200" s="20">
        <v>0.39583333333333298</v>
      </c>
      <c r="W200" s="20">
        <v>0.41666666666666702</v>
      </c>
      <c r="X200" s="20">
        <v>0.4375</v>
      </c>
      <c r="Y200" s="20">
        <v>0.45833333333333298</v>
      </c>
      <c r="Z200" s="20">
        <v>0.47916666666666702</v>
      </c>
      <c r="AA200" s="20">
        <v>0.5</v>
      </c>
      <c r="AB200" s="20">
        <v>0.52083333333333304</v>
      </c>
      <c r="AC200" s="20">
        <v>0.54166666666666696</v>
      </c>
      <c r="AD200" s="20">
        <v>0.5625</v>
      </c>
      <c r="AE200" s="20">
        <v>0.58333333333333304</v>
      </c>
      <c r="AF200" s="20">
        <v>0.60416666666666696</v>
      </c>
      <c r="AG200" s="20">
        <v>0.625</v>
      </c>
      <c r="AH200" s="20">
        <v>0.64583333333333304</v>
      </c>
      <c r="AI200" s="20">
        <v>0.66666666666666696</v>
      </c>
      <c r="AJ200" s="20">
        <v>0.6875</v>
      </c>
      <c r="AK200" s="20">
        <v>0.70833333333333304</v>
      </c>
      <c r="AL200" s="20">
        <v>0.72916666666666696</v>
      </c>
      <c r="AM200" s="20">
        <v>0.75</v>
      </c>
      <c r="AN200" s="20">
        <v>0.77083333333333304</v>
      </c>
      <c r="AO200" s="20">
        <v>0.79166666666666696</v>
      </c>
      <c r="AP200" s="20">
        <v>0.8125</v>
      </c>
      <c r="AQ200" s="20">
        <v>0.83333333333333304</v>
      </c>
      <c r="AR200" s="20">
        <v>0.85416666666666696</v>
      </c>
      <c r="AS200" s="20">
        <v>0.875</v>
      </c>
      <c r="AT200" s="20">
        <v>0.89583333333333304</v>
      </c>
      <c r="AU200" s="20">
        <v>0.91666666666666696</v>
      </c>
      <c r="AV200" s="20">
        <v>0.9375</v>
      </c>
      <c r="AW200" s="20">
        <v>0.95833333333333304</v>
      </c>
      <c r="AX200" s="20">
        <v>0.97916666666666696</v>
      </c>
      <c r="AY200" s="3"/>
    </row>
    <row r="201" spans="1:51" ht="14.5" thickBot="1" x14ac:dyDescent="0.35">
      <c r="A201" s="47"/>
      <c r="B201" s="14" t="s">
        <v>139</v>
      </c>
      <c r="C201" s="21">
        <v>18.781612769999999</v>
      </c>
      <c r="D201" s="22">
        <v>20.758624650000002</v>
      </c>
      <c r="E201" s="22">
        <v>22.73563652</v>
      </c>
      <c r="F201" s="22">
        <v>24.119544829999999</v>
      </c>
      <c r="G201" s="22">
        <v>25.503453140000001</v>
      </c>
      <c r="H201" s="22">
        <v>25.85931527</v>
      </c>
      <c r="I201" s="22">
        <v>26.215177409999999</v>
      </c>
      <c r="J201" s="22">
        <v>26.037246339999999</v>
      </c>
      <c r="K201" s="22">
        <v>25.85931527</v>
      </c>
      <c r="L201" s="22">
        <v>25.740694560000001</v>
      </c>
      <c r="M201" s="22">
        <v>25.62207385</v>
      </c>
      <c r="N201" s="22">
        <v>25.503453140000001</v>
      </c>
      <c r="O201" s="22">
        <v>25.384832419999999</v>
      </c>
      <c r="P201" s="22">
        <v>23.289199839999998</v>
      </c>
      <c r="Q201" s="22">
        <v>21.193567259999998</v>
      </c>
      <c r="R201" s="22">
        <v>18.939773720000002</v>
      </c>
      <c r="S201" s="22">
        <v>16.685980189999999</v>
      </c>
      <c r="T201" s="22">
        <v>13.97747393</v>
      </c>
      <c r="U201" s="22">
        <v>11.268967659999999</v>
      </c>
      <c r="V201" s="22">
        <v>10.082760540000001</v>
      </c>
      <c r="W201" s="22">
        <v>8.89655342</v>
      </c>
      <c r="X201" s="22">
        <v>7.6609210000000001</v>
      </c>
      <c r="Y201" s="22">
        <v>6.4252885800000001</v>
      </c>
      <c r="Z201" s="22">
        <v>5.6344838299999997</v>
      </c>
      <c r="AA201" s="22">
        <v>4.8436790800000002</v>
      </c>
      <c r="AB201" s="22">
        <v>5.14023086</v>
      </c>
      <c r="AC201" s="22">
        <v>5.4367826499999996</v>
      </c>
      <c r="AD201" s="22">
        <v>5.9310356100000003</v>
      </c>
      <c r="AE201" s="22">
        <v>6.4252885800000001</v>
      </c>
      <c r="AF201" s="22">
        <v>6.8701162499999997</v>
      </c>
      <c r="AG201" s="22">
        <v>7.3149439200000002</v>
      </c>
      <c r="AH201" s="22">
        <v>7.0183921399999996</v>
      </c>
      <c r="AI201" s="22">
        <v>6.7218403599999998</v>
      </c>
      <c r="AJ201" s="22">
        <v>6.2275873900000001</v>
      </c>
      <c r="AK201" s="22">
        <v>5.7333344300000002</v>
      </c>
      <c r="AL201" s="22">
        <v>5.0908055699999997</v>
      </c>
      <c r="AM201" s="22">
        <v>4.44827671</v>
      </c>
      <c r="AN201" s="22">
        <v>4.2011502299999997</v>
      </c>
      <c r="AO201" s="22">
        <v>3.9540237399999998</v>
      </c>
      <c r="AP201" s="22">
        <v>4.6954031900000004</v>
      </c>
      <c r="AQ201" s="22">
        <v>5.4367826499999996</v>
      </c>
      <c r="AR201" s="22">
        <v>6.9195415499999999</v>
      </c>
      <c r="AS201" s="22">
        <v>8.4023004500000003</v>
      </c>
      <c r="AT201" s="22">
        <v>10.13218584</v>
      </c>
      <c r="AU201" s="22">
        <v>11.86207123</v>
      </c>
      <c r="AV201" s="22">
        <v>13.34483013</v>
      </c>
      <c r="AW201" s="22">
        <v>14.82758903</v>
      </c>
      <c r="AX201" s="22">
        <v>16.804600900000001</v>
      </c>
      <c r="AY201" s="3"/>
    </row>
    <row r="202" spans="1:51" ht="14.5" thickBot="1" x14ac:dyDescent="0.35">
      <c r="A202" s="47"/>
      <c r="B202" s="14" t="s">
        <v>140</v>
      </c>
      <c r="C202" s="25">
        <v>12.39586443</v>
      </c>
      <c r="D202" s="26">
        <v>13.700692269999999</v>
      </c>
      <c r="E202" s="26">
        <v>15.0055201</v>
      </c>
      <c r="F202" s="26">
        <v>15.918899590000001</v>
      </c>
      <c r="G202" s="26">
        <v>16.832279069999998</v>
      </c>
      <c r="H202" s="26">
        <v>17.067148079999999</v>
      </c>
      <c r="I202" s="26">
        <v>17.30201709</v>
      </c>
      <c r="J202" s="26">
        <v>15.93102274</v>
      </c>
      <c r="K202" s="26">
        <v>14.560028389999999</v>
      </c>
      <c r="L202" s="26">
        <v>10.192019869999999</v>
      </c>
      <c r="M202" s="26">
        <v>5.8240113500000001</v>
      </c>
      <c r="N202" s="26">
        <v>4.0355635799999998</v>
      </c>
      <c r="O202" s="26">
        <v>2.2471158099999999</v>
      </c>
      <c r="P202" s="26">
        <v>5.5476742799999998</v>
      </c>
      <c r="Q202" s="26">
        <v>8.8482327499999993</v>
      </c>
      <c r="R202" s="26">
        <v>10.949422350000001</v>
      </c>
      <c r="S202" s="26">
        <v>13.050611959999999</v>
      </c>
      <c r="T202" s="26">
        <v>16.157779980000001</v>
      </c>
      <c r="U202" s="26">
        <v>19.264948</v>
      </c>
      <c r="V202" s="26">
        <v>22.69049566</v>
      </c>
      <c r="W202" s="26">
        <v>26.116043319999999</v>
      </c>
      <c r="X202" s="26">
        <v>27.985000899999999</v>
      </c>
      <c r="Y202" s="26">
        <v>29.853958479999999</v>
      </c>
      <c r="Z202" s="26">
        <v>29.235235620000001</v>
      </c>
      <c r="AA202" s="26">
        <v>28.616512749999998</v>
      </c>
      <c r="AB202" s="26">
        <v>26.261125710000002</v>
      </c>
      <c r="AC202" s="26">
        <v>23.905738679999999</v>
      </c>
      <c r="AD202" s="26">
        <v>21.36054738</v>
      </c>
      <c r="AE202" s="26">
        <v>18.815356080000001</v>
      </c>
      <c r="AF202" s="26">
        <v>16.527210060000002</v>
      </c>
      <c r="AG202" s="26">
        <v>14.23906405</v>
      </c>
      <c r="AH202" s="26">
        <v>11.024960829999999</v>
      </c>
      <c r="AI202" s="26">
        <v>7.8108576100000002</v>
      </c>
      <c r="AJ202" s="26">
        <v>5.6080593500000004</v>
      </c>
      <c r="AK202" s="26">
        <v>3.4052610900000002</v>
      </c>
      <c r="AL202" s="26">
        <v>3.1521887400000002</v>
      </c>
      <c r="AM202" s="26">
        <v>2.8991163900000001</v>
      </c>
      <c r="AN202" s="26">
        <v>2.8806756500000001</v>
      </c>
      <c r="AO202" s="26">
        <v>2.8622349100000002</v>
      </c>
      <c r="AP202" s="26">
        <v>4.21036024</v>
      </c>
      <c r="AQ202" s="26">
        <v>5.5584855800000001</v>
      </c>
      <c r="AR202" s="26">
        <v>6.9663807100000001</v>
      </c>
      <c r="AS202" s="26">
        <v>8.3742758399999992</v>
      </c>
      <c r="AT202" s="26">
        <v>9.71791844</v>
      </c>
      <c r="AU202" s="26">
        <v>11.061561040000001</v>
      </c>
      <c r="AV202" s="26">
        <v>11.095928669999999</v>
      </c>
      <c r="AW202" s="26">
        <v>11.13029631</v>
      </c>
      <c r="AX202" s="26">
        <v>11.763080370000001</v>
      </c>
      <c r="AY202" s="3"/>
    </row>
    <row r="203" spans="1:51" ht="14.5" thickBot="1" x14ac:dyDescent="0.35">
      <c r="A203" s="47"/>
      <c r="B203" s="14" t="s">
        <v>141</v>
      </c>
      <c r="C203" s="27">
        <v>4.8512125299999997</v>
      </c>
      <c r="D203" s="28">
        <v>4.7602594500000004</v>
      </c>
      <c r="E203" s="28">
        <v>4.6693063700000002</v>
      </c>
      <c r="F203" s="28">
        <v>4.6396939699999997</v>
      </c>
      <c r="G203" s="28">
        <v>4.6100815600000002</v>
      </c>
      <c r="H203" s="28">
        <v>4.6550806900000001</v>
      </c>
      <c r="I203" s="28">
        <v>4.70007983</v>
      </c>
      <c r="J203" s="28">
        <v>4.81464056</v>
      </c>
      <c r="K203" s="28">
        <v>4.92920128</v>
      </c>
      <c r="L203" s="28">
        <v>5.4567122699999997</v>
      </c>
      <c r="M203" s="28">
        <v>5.9842232600000003</v>
      </c>
      <c r="N203" s="28">
        <v>7.7672573099999997</v>
      </c>
      <c r="O203" s="28">
        <v>9.5502913500000002</v>
      </c>
      <c r="P203" s="28">
        <v>11.499810610000001</v>
      </c>
      <c r="Q203" s="28">
        <v>13.44932987</v>
      </c>
      <c r="R203" s="28">
        <v>15.814053120000001</v>
      </c>
      <c r="S203" s="28">
        <v>18.178776370000001</v>
      </c>
      <c r="T203" s="28">
        <v>19.766559480000002</v>
      </c>
      <c r="U203" s="28">
        <v>21.354342580000001</v>
      </c>
      <c r="V203" s="28">
        <v>21.815048260000001</v>
      </c>
      <c r="W203" s="28">
        <v>22.275753940000001</v>
      </c>
      <c r="X203" s="28">
        <v>22.581918600000002</v>
      </c>
      <c r="Y203" s="28">
        <v>22.888083259999998</v>
      </c>
      <c r="Z203" s="28">
        <v>23.030271460000002</v>
      </c>
      <c r="AA203" s="28">
        <v>23.172459660000001</v>
      </c>
      <c r="AB203" s="28">
        <v>23.049022560000001</v>
      </c>
      <c r="AC203" s="28">
        <v>22.92558545</v>
      </c>
      <c r="AD203" s="28">
        <v>22.67964456</v>
      </c>
      <c r="AE203" s="28">
        <v>22.433703680000001</v>
      </c>
      <c r="AF203" s="28">
        <v>22.116220869999999</v>
      </c>
      <c r="AG203" s="28">
        <v>21.798738050000001</v>
      </c>
      <c r="AH203" s="28">
        <v>21.23244334</v>
      </c>
      <c r="AI203" s="28">
        <v>20.666148629999999</v>
      </c>
      <c r="AJ203" s="28">
        <v>19.24765167</v>
      </c>
      <c r="AK203" s="28">
        <v>17.829154710000001</v>
      </c>
      <c r="AL203" s="28">
        <v>15.58344846</v>
      </c>
      <c r="AM203" s="28">
        <v>13.337742220000001</v>
      </c>
      <c r="AN203" s="28">
        <v>12.479519489999999</v>
      </c>
      <c r="AO203" s="28">
        <v>11.62129676</v>
      </c>
      <c r="AP203" s="28">
        <v>10.9839018</v>
      </c>
      <c r="AQ203" s="28">
        <v>10.34650684</v>
      </c>
      <c r="AR203" s="28">
        <v>8.8644677600000001</v>
      </c>
      <c r="AS203" s="28">
        <v>7.3824286800000003</v>
      </c>
      <c r="AT203" s="28">
        <v>6.6617586299999996</v>
      </c>
      <c r="AU203" s="28">
        <v>5.9410885899999997</v>
      </c>
      <c r="AV203" s="28">
        <v>5.5124619399999997</v>
      </c>
      <c r="AW203" s="28">
        <v>5.0838352899999997</v>
      </c>
      <c r="AX203" s="28">
        <v>4.9675239099999997</v>
      </c>
      <c r="AY203" s="3"/>
    </row>
    <row r="204" spans="1:51" ht="14.5" thickBot="1" x14ac:dyDescent="0.35">
      <c r="A204" s="47"/>
      <c r="B204" s="14" t="s">
        <v>142</v>
      </c>
      <c r="C204" s="25">
        <v>3.8002570699999998</v>
      </c>
      <c r="D204" s="26">
        <v>4.20028413</v>
      </c>
      <c r="E204" s="26">
        <v>4.6003111900000002</v>
      </c>
      <c r="F204" s="26">
        <v>4.8803301299999999</v>
      </c>
      <c r="G204" s="26">
        <v>5.1603490799999996</v>
      </c>
      <c r="H204" s="26">
        <v>5.2323539500000003</v>
      </c>
      <c r="I204" s="26">
        <v>5.30435882</v>
      </c>
      <c r="J204" s="26">
        <v>5.2683563800000002</v>
      </c>
      <c r="K204" s="26">
        <v>5.2323539500000003</v>
      </c>
      <c r="L204" s="26">
        <v>5.2083523200000004</v>
      </c>
      <c r="M204" s="26">
        <v>5.1843507000000004</v>
      </c>
      <c r="N204" s="26">
        <v>5.1603490799999996</v>
      </c>
      <c r="O204" s="26">
        <v>5.1363474499999997</v>
      </c>
      <c r="P204" s="26">
        <v>4.7123187700000004</v>
      </c>
      <c r="Q204" s="26">
        <v>4.2882900800000003</v>
      </c>
      <c r="R204" s="26">
        <v>3.83225924</v>
      </c>
      <c r="S204" s="26">
        <v>3.3762283900000001</v>
      </c>
      <c r="T204" s="26">
        <v>2.8281913200000002</v>
      </c>
      <c r="U204" s="26">
        <v>2.2801542399999999</v>
      </c>
      <c r="V204" s="26">
        <v>2.0401380100000002</v>
      </c>
      <c r="W204" s="26">
        <v>1.8001217700000001</v>
      </c>
      <c r="X204" s="26">
        <v>1.55010486</v>
      </c>
      <c r="Y204" s="26">
        <v>1.30008795</v>
      </c>
      <c r="Z204" s="26">
        <v>1.1400771199999999</v>
      </c>
      <c r="AA204" s="26">
        <v>0.98006629999999995</v>
      </c>
      <c r="AB204" s="26">
        <v>1.0400703600000001</v>
      </c>
      <c r="AC204" s="26">
        <v>1.1000744200000001</v>
      </c>
      <c r="AD204" s="26">
        <v>1.20008118</v>
      </c>
      <c r="AE204" s="26">
        <v>1.30008795</v>
      </c>
      <c r="AF204" s="26">
        <v>1.39009403</v>
      </c>
      <c r="AG204" s="26">
        <v>1.4801001199999999</v>
      </c>
      <c r="AH204" s="26">
        <v>1.4200960600000001</v>
      </c>
      <c r="AI204" s="26">
        <v>1.3600920000000001</v>
      </c>
      <c r="AJ204" s="26">
        <v>1.26008524</v>
      </c>
      <c r="AK204" s="26">
        <v>1.16007847</v>
      </c>
      <c r="AL204" s="26">
        <v>1.03006968</v>
      </c>
      <c r="AM204" s="26">
        <v>0.90006089</v>
      </c>
      <c r="AN204" s="26">
        <v>0.85005750000000002</v>
      </c>
      <c r="AO204" s="26">
        <v>0.80005411999999998</v>
      </c>
      <c r="AP204" s="26">
        <v>0.95006427000000004</v>
      </c>
      <c r="AQ204" s="26">
        <v>1.1000744200000001</v>
      </c>
      <c r="AR204" s="26">
        <v>1.4000947100000001</v>
      </c>
      <c r="AS204" s="26">
        <v>1.70011501</v>
      </c>
      <c r="AT204" s="26">
        <v>2.0501386799999999</v>
      </c>
      <c r="AU204" s="26">
        <v>2.4001623599999999</v>
      </c>
      <c r="AV204" s="26">
        <v>2.7001826599999998</v>
      </c>
      <c r="AW204" s="26">
        <v>3.0002029499999998</v>
      </c>
      <c r="AX204" s="26">
        <v>3.40023001</v>
      </c>
      <c r="AY204" s="3"/>
    </row>
    <row r="205" spans="1:51" ht="14.5" thickBot="1" x14ac:dyDescent="0.35">
      <c r="A205" s="47"/>
      <c r="B205" s="14" t="s">
        <v>143</v>
      </c>
      <c r="C205" s="27">
        <v>2.50816967</v>
      </c>
      <c r="D205" s="28">
        <v>2.7721875300000001</v>
      </c>
      <c r="E205" s="28">
        <v>3.0362053900000001</v>
      </c>
      <c r="F205" s="28">
        <v>3.2210178900000002</v>
      </c>
      <c r="G205" s="28">
        <v>3.4058303900000002</v>
      </c>
      <c r="H205" s="28">
        <v>3.4533535999999998</v>
      </c>
      <c r="I205" s="28">
        <v>3.5008768199999998</v>
      </c>
      <c r="J205" s="28">
        <v>3.2234708799999998</v>
      </c>
      <c r="K205" s="28">
        <v>2.9460649399999999</v>
      </c>
      <c r="L205" s="28">
        <v>2.0622454499999998</v>
      </c>
      <c r="M205" s="28">
        <v>1.1784259699999999</v>
      </c>
      <c r="N205" s="28">
        <v>0.81655283000000001</v>
      </c>
      <c r="O205" s="28">
        <v>0.45467967999999997</v>
      </c>
      <c r="P205" s="28">
        <v>1.12251214</v>
      </c>
      <c r="Q205" s="28">
        <v>1.7903446000000001</v>
      </c>
      <c r="R205" s="28">
        <v>2.2154976899999999</v>
      </c>
      <c r="S205" s="28">
        <v>2.6406507800000001</v>
      </c>
      <c r="T205" s="28">
        <v>3.2693527599999999</v>
      </c>
      <c r="U205" s="28">
        <v>3.89805475</v>
      </c>
      <c r="V205" s="28">
        <v>4.5911774300000001</v>
      </c>
      <c r="W205" s="28">
        <v>5.2843001000000003</v>
      </c>
      <c r="X205" s="28">
        <v>5.6624635400000001</v>
      </c>
      <c r="Y205" s="28">
        <v>6.0406269799999999</v>
      </c>
      <c r="Z205" s="28">
        <v>5.91543507</v>
      </c>
      <c r="AA205" s="28">
        <v>5.7902431600000002</v>
      </c>
      <c r="AB205" s="28">
        <v>5.3136559600000002</v>
      </c>
      <c r="AC205" s="28">
        <v>4.8370687600000002</v>
      </c>
      <c r="AD205" s="28">
        <v>4.3220767100000002</v>
      </c>
      <c r="AE205" s="28">
        <v>3.8070846700000001</v>
      </c>
      <c r="AF205" s="28">
        <v>3.3441029599999998</v>
      </c>
      <c r="AG205" s="28">
        <v>2.88112126</v>
      </c>
      <c r="AH205" s="28">
        <v>2.2307820899999999</v>
      </c>
      <c r="AI205" s="28">
        <v>1.5804429200000001</v>
      </c>
      <c r="AJ205" s="28">
        <v>1.13473041</v>
      </c>
      <c r="AK205" s="28">
        <v>0.68901791000000001</v>
      </c>
      <c r="AL205" s="28">
        <v>0.63781144000000001</v>
      </c>
      <c r="AM205" s="28">
        <v>0.58660498000000005</v>
      </c>
      <c r="AN205" s="28">
        <v>0.58287369</v>
      </c>
      <c r="AO205" s="28">
        <v>0.57914241</v>
      </c>
      <c r="AP205" s="28">
        <v>0.85192104999999996</v>
      </c>
      <c r="AQ205" s="28">
        <v>1.1246996899999999</v>
      </c>
      <c r="AR205" s="28">
        <v>1.40957211</v>
      </c>
      <c r="AS205" s="28">
        <v>1.6944445299999999</v>
      </c>
      <c r="AT205" s="28">
        <v>1.96631614</v>
      </c>
      <c r="AU205" s="28">
        <v>2.2381877499999998</v>
      </c>
      <c r="AV205" s="28">
        <v>2.2451416700000002</v>
      </c>
      <c r="AW205" s="28">
        <v>2.2520955900000001</v>
      </c>
      <c r="AX205" s="28">
        <v>2.3801326299999999</v>
      </c>
      <c r="AY205" s="3"/>
    </row>
    <row r="206" spans="1:51" ht="14.5" thickBot="1" x14ac:dyDescent="0.35">
      <c r="A206" s="47"/>
      <c r="B206" s="14" t="s">
        <v>144</v>
      </c>
      <c r="C206" s="25">
        <v>0.98159061000000003</v>
      </c>
      <c r="D206" s="26">
        <v>0.96318722999999995</v>
      </c>
      <c r="E206" s="26">
        <v>0.94478386000000003</v>
      </c>
      <c r="F206" s="26">
        <v>0.93879210999999996</v>
      </c>
      <c r="G206" s="26">
        <v>0.93280034999999994</v>
      </c>
      <c r="H206" s="26">
        <v>0.94190543999999998</v>
      </c>
      <c r="I206" s="26">
        <v>0.95101053000000002</v>
      </c>
      <c r="J206" s="26">
        <v>0.97419065999999999</v>
      </c>
      <c r="K206" s="26">
        <v>0.99737078999999995</v>
      </c>
      <c r="L206" s="26">
        <v>1.10410696</v>
      </c>
      <c r="M206" s="26">
        <v>1.21084313</v>
      </c>
      <c r="N206" s="26">
        <v>1.5716208599999999</v>
      </c>
      <c r="O206" s="26">
        <v>1.9323986</v>
      </c>
      <c r="P206" s="26">
        <v>2.32686283</v>
      </c>
      <c r="Q206" s="26">
        <v>2.7213270500000002</v>
      </c>
      <c r="R206" s="26">
        <v>3.1998033299999999</v>
      </c>
      <c r="S206" s="26">
        <v>3.6782796200000001</v>
      </c>
      <c r="T206" s="26">
        <v>3.9995504300000002</v>
      </c>
      <c r="U206" s="26">
        <v>4.3208212399999999</v>
      </c>
      <c r="V206" s="26">
        <v>4.4140400700000004</v>
      </c>
      <c r="W206" s="26">
        <v>4.50725891</v>
      </c>
      <c r="X206" s="26">
        <v>4.5692080300000004</v>
      </c>
      <c r="Y206" s="26">
        <v>4.6311571499999999</v>
      </c>
      <c r="Z206" s="26">
        <v>4.6599273999999999</v>
      </c>
      <c r="AA206" s="26">
        <v>4.6886976499999999</v>
      </c>
      <c r="AB206" s="26">
        <v>4.6637214800000004</v>
      </c>
      <c r="AC206" s="26">
        <v>4.63874531</v>
      </c>
      <c r="AD206" s="26">
        <v>4.5889818199999999</v>
      </c>
      <c r="AE206" s="26">
        <v>4.5392183299999997</v>
      </c>
      <c r="AF206" s="26">
        <v>4.4749791099999996</v>
      </c>
      <c r="AG206" s="26">
        <v>4.4107398800000004</v>
      </c>
      <c r="AH206" s="26">
        <v>4.2961562400000002</v>
      </c>
      <c r="AI206" s="26">
        <v>4.1815726099999999</v>
      </c>
      <c r="AJ206" s="26">
        <v>3.8945550199999999</v>
      </c>
      <c r="AK206" s="26">
        <v>3.6075374400000002</v>
      </c>
      <c r="AL206" s="26">
        <v>3.1531429700000002</v>
      </c>
      <c r="AM206" s="26">
        <v>2.6987484899999998</v>
      </c>
      <c r="AN206" s="26">
        <v>2.52509637</v>
      </c>
      <c r="AO206" s="26">
        <v>2.3514442400000002</v>
      </c>
      <c r="AP206" s="26">
        <v>2.22247423</v>
      </c>
      <c r="AQ206" s="26">
        <v>2.0935042300000002</v>
      </c>
      <c r="AR206" s="26">
        <v>1.7936295799999999</v>
      </c>
      <c r="AS206" s="26">
        <v>1.4937549400000001</v>
      </c>
      <c r="AT206" s="26">
        <v>1.3479351100000001</v>
      </c>
      <c r="AU206" s="26">
        <v>1.2021152900000001</v>
      </c>
      <c r="AV206" s="26">
        <v>1.11538731</v>
      </c>
      <c r="AW206" s="26">
        <v>1.02865932</v>
      </c>
      <c r="AX206" s="26">
        <v>1.0051249600000001</v>
      </c>
      <c r="AY206" s="3"/>
    </row>
    <row r="207" spans="1:51" ht="14.5" thickBot="1" x14ac:dyDescent="0.35">
      <c r="A207" s="47"/>
      <c r="B207" s="14" t="s">
        <v>145</v>
      </c>
      <c r="C207" s="27">
        <v>0.41023695999999998</v>
      </c>
      <c r="D207" s="28">
        <v>0.3791852</v>
      </c>
      <c r="E207" s="28">
        <v>0.34813345000000001</v>
      </c>
      <c r="F207" s="28">
        <v>0.3165055</v>
      </c>
      <c r="G207" s="28">
        <v>0.28487755999999997</v>
      </c>
      <c r="H207" s="28">
        <v>0.25373716000000002</v>
      </c>
      <c r="I207" s="28">
        <v>0.22259677</v>
      </c>
      <c r="J207" s="28">
        <v>0.20056199</v>
      </c>
      <c r="K207" s="28">
        <v>0.17852720999999999</v>
      </c>
      <c r="L207" s="28">
        <v>0.17178323000000001</v>
      </c>
      <c r="M207" s="28">
        <v>0.16503925</v>
      </c>
      <c r="N207" s="28">
        <v>0.18013635</v>
      </c>
      <c r="O207" s="28">
        <v>0.19523345</v>
      </c>
      <c r="P207" s="28">
        <v>0.24494835000000001</v>
      </c>
      <c r="Q207" s="28">
        <v>0.29466325999999998</v>
      </c>
      <c r="R207" s="28">
        <v>0.36678465999999998</v>
      </c>
      <c r="S207" s="28">
        <v>0.43890605999999999</v>
      </c>
      <c r="T207" s="28">
        <v>0.51113850999999999</v>
      </c>
      <c r="U207" s="28">
        <v>0.58337097000000004</v>
      </c>
      <c r="V207" s="28">
        <v>0.63329312999999998</v>
      </c>
      <c r="W207" s="28">
        <v>0.68321529000000003</v>
      </c>
      <c r="X207" s="28">
        <v>0.70551920000000001</v>
      </c>
      <c r="Y207" s="28">
        <v>0.72782309999999995</v>
      </c>
      <c r="Z207" s="28">
        <v>0.73402701000000004</v>
      </c>
      <c r="AA207" s="28">
        <v>0.74023090999999996</v>
      </c>
      <c r="AB207" s="28">
        <v>0.74300635000000004</v>
      </c>
      <c r="AC207" s="28">
        <v>0.74578180000000005</v>
      </c>
      <c r="AD207" s="28">
        <v>0.76272421000000001</v>
      </c>
      <c r="AE207" s="28">
        <v>0.77966663000000003</v>
      </c>
      <c r="AF207" s="28">
        <v>0.78982828000000005</v>
      </c>
      <c r="AG207" s="28">
        <v>0.79998992999999996</v>
      </c>
      <c r="AH207" s="28">
        <v>0.80170330999999995</v>
      </c>
      <c r="AI207" s="28">
        <v>0.80341669999999998</v>
      </c>
      <c r="AJ207" s="28">
        <v>0.78117612000000003</v>
      </c>
      <c r="AK207" s="28">
        <v>0.75893553000000002</v>
      </c>
      <c r="AL207" s="28">
        <v>0.74683009</v>
      </c>
      <c r="AM207" s="28">
        <v>0.73472464999999998</v>
      </c>
      <c r="AN207" s="28">
        <v>0.72088333999999998</v>
      </c>
      <c r="AO207" s="28">
        <v>0.70704202999999999</v>
      </c>
      <c r="AP207" s="28">
        <v>0.69584891000000004</v>
      </c>
      <c r="AQ207" s="28">
        <v>0.68465580000000004</v>
      </c>
      <c r="AR207" s="28">
        <v>0.65728927999999998</v>
      </c>
      <c r="AS207" s="28">
        <v>0.62992276000000003</v>
      </c>
      <c r="AT207" s="28">
        <v>0.59272471000000004</v>
      </c>
      <c r="AU207" s="28">
        <v>0.55552665999999995</v>
      </c>
      <c r="AV207" s="28">
        <v>0.51671078999999998</v>
      </c>
      <c r="AW207" s="28">
        <v>0.47789493</v>
      </c>
      <c r="AX207" s="28">
        <v>0.44406593999999999</v>
      </c>
      <c r="AY207" s="3"/>
    </row>
    <row r="208" spans="1:51" ht="14.5" thickBot="1" x14ac:dyDescent="0.35">
      <c r="A208" s="47"/>
      <c r="B208" s="14" t="s">
        <v>146</v>
      </c>
      <c r="C208" s="25">
        <v>0.48931383000000001</v>
      </c>
      <c r="D208" s="26">
        <v>0.44839912999999998</v>
      </c>
      <c r="E208" s="26">
        <v>0.40748443000000001</v>
      </c>
      <c r="F208" s="26">
        <v>0.35878769999999999</v>
      </c>
      <c r="G208" s="26">
        <v>0.31009098000000002</v>
      </c>
      <c r="H208" s="26">
        <v>0.26693703000000002</v>
      </c>
      <c r="I208" s="26">
        <v>0.22378308999999999</v>
      </c>
      <c r="J208" s="26">
        <v>0.18836455999999999</v>
      </c>
      <c r="K208" s="26">
        <v>0.15294604000000001</v>
      </c>
      <c r="L208" s="26">
        <v>0.12555627</v>
      </c>
      <c r="M208" s="26">
        <v>9.8166489999999995E-2</v>
      </c>
      <c r="N208" s="26">
        <v>0.1022672</v>
      </c>
      <c r="O208" s="26">
        <v>0.1063679</v>
      </c>
      <c r="P208" s="26">
        <v>0.26260083000000001</v>
      </c>
      <c r="Q208" s="26">
        <v>0.41883376</v>
      </c>
      <c r="R208" s="26">
        <v>0.51829420999999998</v>
      </c>
      <c r="S208" s="26">
        <v>0.61775464999999996</v>
      </c>
      <c r="T208" s="26">
        <v>0.76483338999999995</v>
      </c>
      <c r="U208" s="26">
        <v>0.91191211999999999</v>
      </c>
      <c r="V208" s="26">
        <v>1.0740614500000001</v>
      </c>
      <c r="W208" s="26">
        <v>1.23621078</v>
      </c>
      <c r="X208" s="26">
        <v>1.32467845</v>
      </c>
      <c r="Y208" s="26">
        <v>1.41314612</v>
      </c>
      <c r="Z208" s="26">
        <v>1.3838586900000001</v>
      </c>
      <c r="AA208" s="26">
        <v>1.3545712599999999</v>
      </c>
      <c r="AB208" s="26">
        <v>1.2430783000000001</v>
      </c>
      <c r="AC208" s="26">
        <v>1.1315853499999999</v>
      </c>
      <c r="AD208" s="26">
        <v>1.01110795</v>
      </c>
      <c r="AE208" s="26">
        <v>0.89063055000000002</v>
      </c>
      <c r="AF208" s="26">
        <v>0.78232047000000005</v>
      </c>
      <c r="AG208" s="26">
        <v>0.67401038999999996</v>
      </c>
      <c r="AH208" s="26">
        <v>0.52186984000000003</v>
      </c>
      <c r="AI208" s="26">
        <v>0.36972929999999998</v>
      </c>
      <c r="AJ208" s="26">
        <v>0.26545918000000002</v>
      </c>
      <c r="AK208" s="26">
        <v>0.16118906</v>
      </c>
      <c r="AL208" s="26">
        <v>0.1492098</v>
      </c>
      <c r="AM208" s="26">
        <v>0.13723055000000001</v>
      </c>
      <c r="AN208" s="26">
        <v>0.13635765</v>
      </c>
      <c r="AO208" s="26">
        <v>0.13548474999999999</v>
      </c>
      <c r="AP208" s="26">
        <v>0.19929867000000001</v>
      </c>
      <c r="AQ208" s="26">
        <v>0.26311258999999998</v>
      </c>
      <c r="AR208" s="26">
        <v>0.32975573000000002</v>
      </c>
      <c r="AS208" s="26">
        <v>0.39639887000000001</v>
      </c>
      <c r="AT208" s="26">
        <v>0.46000059999999998</v>
      </c>
      <c r="AU208" s="26">
        <v>0.52360233</v>
      </c>
      <c r="AV208" s="26">
        <v>0.52522913000000004</v>
      </c>
      <c r="AW208" s="26">
        <v>0.52685592999999997</v>
      </c>
      <c r="AX208" s="26">
        <v>0.50808487999999996</v>
      </c>
      <c r="AY208" s="3"/>
    </row>
    <row r="209" spans="1:51" ht="14.5" thickBot="1" x14ac:dyDescent="0.35">
      <c r="A209" s="47"/>
      <c r="B209" s="14" t="s">
        <v>147</v>
      </c>
      <c r="C209" s="27">
        <v>0.1963414</v>
      </c>
      <c r="D209" s="28">
        <v>0.19266029000000001</v>
      </c>
      <c r="E209" s="28">
        <v>0.18897918</v>
      </c>
      <c r="F209" s="28">
        <v>0.18778069</v>
      </c>
      <c r="G209" s="28">
        <v>0.1865822</v>
      </c>
      <c r="H209" s="28">
        <v>0.18840343000000001</v>
      </c>
      <c r="I209" s="28">
        <v>0.19022465999999999</v>
      </c>
      <c r="J209" s="28">
        <v>0.19486123999999999</v>
      </c>
      <c r="K209" s="28">
        <v>0.19949781999999999</v>
      </c>
      <c r="L209" s="28">
        <v>0.22084757999999999</v>
      </c>
      <c r="M209" s="28">
        <v>0.24219735000000001</v>
      </c>
      <c r="N209" s="28">
        <v>0.31436144999999999</v>
      </c>
      <c r="O209" s="28">
        <v>0.38652555999999999</v>
      </c>
      <c r="P209" s="28">
        <v>0.46542776000000002</v>
      </c>
      <c r="Q209" s="28">
        <v>0.54432996</v>
      </c>
      <c r="R209" s="28">
        <v>0.64003655999999998</v>
      </c>
      <c r="S209" s="28">
        <v>0.73574317</v>
      </c>
      <c r="T209" s="28">
        <v>0.80000495000000005</v>
      </c>
      <c r="U209" s="28">
        <v>0.86426674000000003</v>
      </c>
      <c r="V209" s="28">
        <v>0.88291271000000004</v>
      </c>
      <c r="W209" s="28">
        <v>0.90155869</v>
      </c>
      <c r="X209" s="28">
        <v>0.91394998000000005</v>
      </c>
      <c r="Y209" s="28">
        <v>0.92634128000000004</v>
      </c>
      <c r="Z209" s="28">
        <v>0.93209600999999997</v>
      </c>
      <c r="AA209" s="28">
        <v>0.93785074000000002</v>
      </c>
      <c r="AB209" s="28">
        <v>0.93285492000000003</v>
      </c>
      <c r="AC209" s="28">
        <v>0.92785909</v>
      </c>
      <c r="AD209" s="28">
        <v>0.91790521000000003</v>
      </c>
      <c r="AE209" s="28">
        <v>0.90795132999999995</v>
      </c>
      <c r="AF209" s="28">
        <v>0.89510195999999997</v>
      </c>
      <c r="AG209" s="28">
        <v>0.88225260000000005</v>
      </c>
      <c r="AH209" s="28">
        <v>0.85933314999999999</v>
      </c>
      <c r="AI209" s="28">
        <v>0.83641370999999998</v>
      </c>
      <c r="AJ209" s="28">
        <v>0.77900338000000002</v>
      </c>
      <c r="AK209" s="28">
        <v>0.72159306000000001</v>
      </c>
      <c r="AL209" s="28">
        <v>0.63070338000000004</v>
      </c>
      <c r="AM209" s="28">
        <v>0.53981371</v>
      </c>
      <c r="AN209" s="28">
        <v>0.50507917000000002</v>
      </c>
      <c r="AO209" s="28">
        <v>0.47034461999999999</v>
      </c>
      <c r="AP209" s="28">
        <v>0.44454756000000001</v>
      </c>
      <c r="AQ209" s="28">
        <v>0.41875050000000003</v>
      </c>
      <c r="AR209" s="28">
        <v>0.35876846000000001</v>
      </c>
      <c r="AS209" s="28">
        <v>0.29878642</v>
      </c>
      <c r="AT209" s="28">
        <v>0.26961899</v>
      </c>
      <c r="AU209" s="28">
        <v>0.24045157</v>
      </c>
      <c r="AV209" s="28">
        <v>0.22310392000000001</v>
      </c>
      <c r="AW209" s="28">
        <v>0.20575626</v>
      </c>
      <c r="AX209" s="28">
        <v>0.20104883000000001</v>
      </c>
      <c r="AY209" s="3"/>
    </row>
    <row r="210" spans="1:51" ht="14.5" thickBot="1" x14ac:dyDescent="0.35">
      <c r="A210" s="47"/>
      <c r="B210" s="14" t="s">
        <v>148</v>
      </c>
      <c r="C210" s="25">
        <v>0.90528825999999996</v>
      </c>
      <c r="D210" s="26">
        <v>0.82959123999999995</v>
      </c>
      <c r="E210" s="26">
        <v>0.75389421999999995</v>
      </c>
      <c r="F210" s="26">
        <v>0.66379953999999997</v>
      </c>
      <c r="G210" s="26">
        <v>0.57370485999999998</v>
      </c>
      <c r="H210" s="26">
        <v>0.49386498000000001</v>
      </c>
      <c r="I210" s="26">
        <v>0.41402508999999998</v>
      </c>
      <c r="J210" s="26">
        <v>0.34849665000000002</v>
      </c>
      <c r="K210" s="26">
        <v>0.2829682</v>
      </c>
      <c r="L210" s="26">
        <v>0.23229389</v>
      </c>
      <c r="M210" s="26">
        <v>0.18161958</v>
      </c>
      <c r="N210" s="26">
        <v>0.18920637000000001</v>
      </c>
      <c r="O210" s="26">
        <v>0.19679315999999999</v>
      </c>
      <c r="P210" s="26">
        <v>0.22754521999999999</v>
      </c>
      <c r="Q210" s="26">
        <v>0.25829728000000002</v>
      </c>
      <c r="R210" s="26">
        <v>0.31963512999999999</v>
      </c>
      <c r="S210" s="26">
        <v>0.38097298000000002</v>
      </c>
      <c r="T210" s="26">
        <v>0.47167731000000002</v>
      </c>
      <c r="U210" s="26">
        <v>0.56238164000000002</v>
      </c>
      <c r="V210" s="26">
        <v>0.66238010000000003</v>
      </c>
      <c r="W210" s="26">
        <v>0.76237856000000004</v>
      </c>
      <c r="X210" s="26">
        <v>0.81693709999999997</v>
      </c>
      <c r="Y210" s="26">
        <v>0.87149564000000002</v>
      </c>
      <c r="Z210" s="26">
        <v>0.85343389999999997</v>
      </c>
      <c r="AA210" s="26">
        <v>0.83537216999999997</v>
      </c>
      <c r="AB210" s="26">
        <v>0.76661380000000001</v>
      </c>
      <c r="AC210" s="26">
        <v>0.69785543000000005</v>
      </c>
      <c r="AD210" s="26">
        <v>0.62355629999999995</v>
      </c>
      <c r="AE210" s="26">
        <v>0.54925716999999996</v>
      </c>
      <c r="AF210" s="26">
        <v>0.48246169999999999</v>
      </c>
      <c r="AG210" s="26">
        <v>0.41566621999999998</v>
      </c>
      <c r="AH210" s="26">
        <v>0.37884381</v>
      </c>
      <c r="AI210" s="26">
        <v>0.34202138999999998</v>
      </c>
      <c r="AJ210" s="26">
        <v>0.32012007999999997</v>
      </c>
      <c r="AK210" s="26">
        <v>0.29821876000000003</v>
      </c>
      <c r="AL210" s="26">
        <v>0.27605573</v>
      </c>
      <c r="AM210" s="26">
        <v>0.25389268999999998</v>
      </c>
      <c r="AN210" s="26">
        <v>0.25227772999999998</v>
      </c>
      <c r="AO210" s="26">
        <v>0.25066275999999998</v>
      </c>
      <c r="AP210" s="26">
        <v>0.36872603999999998</v>
      </c>
      <c r="AQ210" s="26">
        <v>0.48678930999999998</v>
      </c>
      <c r="AR210" s="26">
        <v>0.61008697000000001</v>
      </c>
      <c r="AS210" s="26">
        <v>0.73338464000000003</v>
      </c>
      <c r="AT210" s="26">
        <v>0.85105533</v>
      </c>
      <c r="AU210" s="26">
        <v>0.96872603000000002</v>
      </c>
      <c r="AV210" s="26">
        <v>0.97173580000000004</v>
      </c>
      <c r="AW210" s="26">
        <v>0.97474558</v>
      </c>
      <c r="AX210" s="26">
        <v>0.94001692000000003</v>
      </c>
      <c r="AY210" s="3"/>
    </row>
    <row r="211" spans="1:51" ht="14.5" thickBot="1" x14ac:dyDescent="0.35">
      <c r="A211" s="47"/>
      <c r="B211" s="14" t="s">
        <v>149</v>
      </c>
      <c r="C211" s="27">
        <v>0.44837789</v>
      </c>
      <c r="D211" s="28">
        <v>0.42126953</v>
      </c>
      <c r="E211" s="28">
        <v>0.39416117000000001</v>
      </c>
      <c r="F211" s="28">
        <v>0.35697445999999999</v>
      </c>
      <c r="G211" s="28">
        <v>0.31978775999999998</v>
      </c>
      <c r="H211" s="28">
        <v>0.27849248999999998</v>
      </c>
      <c r="I211" s="28">
        <v>0.23719723000000001</v>
      </c>
      <c r="J211" s="28">
        <v>0.20090279999999999</v>
      </c>
      <c r="K211" s="28">
        <v>0.16460838</v>
      </c>
      <c r="L211" s="28">
        <v>0.14450826</v>
      </c>
      <c r="M211" s="28">
        <v>0.12440815</v>
      </c>
      <c r="N211" s="28">
        <v>0.1229967</v>
      </c>
      <c r="O211" s="28">
        <v>0.12158525000000001</v>
      </c>
      <c r="P211" s="28">
        <v>0.13833438000000001</v>
      </c>
      <c r="Q211" s="28">
        <v>0.15508352</v>
      </c>
      <c r="R211" s="28">
        <v>0.19118679</v>
      </c>
      <c r="S211" s="28">
        <v>0.22729005999999999</v>
      </c>
      <c r="T211" s="28">
        <v>0.26453156</v>
      </c>
      <c r="U211" s="28">
        <v>0.30177305999999998</v>
      </c>
      <c r="V211" s="28">
        <v>0.33540609999999998</v>
      </c>
      <c r="W211" s="28">
        <v>0.36903914999999998</v>
      </c>
      <c r="X211" s="28">
        <v>0.38331866999999997</v>
      </c>
      <c r="Y211" s="28">
        <v>0.39759819000000002</v>
      </c>
      <c r="Z211" s="28">
        <v>0.39894352999999999</v>
      </c>
      <c r="AA211" s="28">
        <v>0.40028887000000002</v>
      </c>
      <c r="AB211" s="28">
        <v>0.39654710999999998</v>
      </c>
      <c r="AC211" s="28">
        <v>0.39280535</v>
      </c>
      <c r="AD211" s="28">
        <v>0.38346528000000002</v>
      </c>
      <c r="AE211" s="28">
        <v>0.37412521999999998</v>
      </c>
      <c r="AF211" s="28">
        <v>0.37277142000000002</v>
      </c>
      <c r="AG211" s="28">
        <v>0.37141763</v>
      </c>
      <c r="AH211" s="28">
        <v>0.37563271999999998</v>
      </c>
      <c r="AI211" s="28">
        <v>0.37984781000000001</v>
      </c>
      <c r="AJ211" s="28">
        <v>0.40526781000000001</v>
      </c>
      <c r="AK211" s="28">
        <v>0.43068781</v>
      </c>
      <c r="AL211" s="28">
        <v>0.47284200999999998</v>
      </c>
      <c r="AM211" s="28">
        <v>0.51499620999999995</v>
      </c>
      <c r="AN211" s="28">
        <v>0.5675502</v>
      </c>
      <c r="AO211" s="28">
        <v>0.62010419000000006</v>
      </c>
      <c r="AP211" s="28">
        <v>0.65010924000000003</v>
      </c>
      <c r="AQ211" s="28">
        <v>0.68011427999999996</v>
      </c>
      <c r="AR211" s="28">
        <v>0.67711376999999995</v>
      </c>
      <c r="AS211" s="28">
        <v>0.67411326999999999</v>
      </c>
      <c r="AT211" s="28">
        <v>0.63410655000000005</v>
      </c>
      <c r="AU211" s="28">
        <v>0.59409983</v>
      </c>
      <c r="AV211" s="28">
        <v>0.55491888</v>
      </c>
      <c r="AW211" s="28">
        <v>0.51573793000000001</v>
      </c>
      <c r="AX211" s="28">
        <v>0.48205790999999998</v>
      </c>
      <c r="AY211" s="3"/>
    </row>
    <row r="212" spans="1:51" ht="14.5" thickBot="1" x14ac:dyDescent="0.35">
      <c r="A212" s="47"/>
      <c r="B212" s="14" t="s">
        <v>150</v>
      </c>
      <c r="C212" s="25">
        <v>0.34795902000000001</v>
      </c>
      <c r="D212" s="26">
        <v>0.31886390999999997</v>
      </c>
      <c r="E212" s="26">
        <v>0.28976879999999999</v>
      </c>
      <c r="F212" s="26">
        <v>0.25513976999999999</v>
      </c>
      <c r="G212" s="26">
        <v>0.22051072999999999</v>
      </c>
      <c r="H212" s="26">
        <v>0.18982325999999999</v>
      </c>
      <c r="I212" s="26">
        <v>0.15913579</v>
      </c>
      <c r="J212" s="26">
        <v>0.13394909999999999</v>
      </c>
      <c r="K212" s="26">
        <v>0.10876242</v>
      </c>
      <c r="L212" s="26">
        <v>8.9285100000000006E-2</v>
      </c>
      <c r="M212" s="26">
        <v>6.9807789999999995E-2</v>
      </c>
      <c r="N212" s="26">
        <v>7.2723869999999996E-2</v>
      </c>
      <c r="O212" s="26">
        <v>7.5639949999999997E-2</v>
      </c>
      <c r="P212" s="26">
        <v>0.18673972</v>
      </c>
      <c r="Q212" s="26">
        <v>0.29783949999999998</v>
      </c>
      <c r="R212" s="26">
        <v>0.36856744000000002</v>
      </c>
      <c r="S212" s="26">
        <v>0.43929537000000002</v>
      </c>
      <c r="T212" s="26">
        <v>0.54388544999999999</v>
      </c>
      <c r="U212" s="26">
        <v>0.64847553000000002</v>
      </c>
      <c r="V212" s="26">
        <v>0.76378256</v>
      </c>
      <c r="W212" s="26">
        <v>0.87908958000000004</v>
      </c>
      <c r="X212" s="26">
        <v>0.94200037999999997</v>
      </c>
      <c r="Y212" s="26">
        <v>1.0049111799999999</v>
      </c>
      <c r="Z212" s="26">
        <v>0.98408441000000002</v>
      </c>
      <c r="AA212" s="26">
        <v>0.96325764000000003</v>
      </c>
      <c r="AB212" s="26">
        <v>0.88397318000000003</v>
      </c>
      <c r="AC212" s="26">
        <v>0.80468872999999996</v>
      </c>
      <c r="AD212" s="26">
        <v>0.71901530000000002</v>
      </c>
      <c r="AE212" s="26">
        <v>0.63334186000000003</v>
      </c>
      <c r="AF212" s="26">
        <v>0.55632079999999995</v>
      </c>
      <c r="AG212" s="26">
        <v>0.47929973999999997</v>
      </c>
      <c r="AH212" s="26">
        <v>0.37111012999999998</v>
      </c>
      <c r="AI212" s="26">
        <v>0.26292051</v>
      </c>
      <c r="AJ212" s="26">
        <v>0.18877234000000001</v>
      </c>
      <c r="AK212" s="26">
        <v>0.11462416</v>
      </c>
      <c r="AL212" s="26">
        <v>0.10610551999999999</v>
      </c>
      <c r="AM212" s="26">
        <v>9.7586870000000006E-2</v>
      </c>
      <c r="AN212" s="26">
        <v>9.6966140000000006E-2</v>
      </c>
      <c r="AO212" s="26">
        <v>9.6345410000000006E-2</v>
      </c>
      <c r="AP212" s="26">
        <v>0.14172451999999999</v>
      </c>
      <c r="AQ212" s="26">
        <v>0.18710363999999999</v>
      </c>
      <c r="AR212" s="26">
        <v>0.23449465999999999</v>
      </c>
      <c r="AS212" s="26">
        <v>0.28188568000000003</v>
      </c>
      <c r="AT212" s="26">
        <v>0.32711390000000001</v>
      </c>
      <c r="AU212" s="26">
        <v>0.37234212</v>
      </c>
      <c r="AV212" s="26">
        <v>0.37349896999999999</v>
      </c>
      <c r="AW212" s="26">
        <v>0.37465581999999997</v>
      </c>
      <c r="AX212" s="26">
        <v>0.36130741999999999</v>
      </c>
      <c r="AY212" s="3"/>
    </row>
    <row r="213" spans="1:51" ht="14.5" thickBot="1" x14ac:dyDescent="0.35">
      <c r="A213" s="47"/>
      <c r="B213" s="14" t="s">
        <v>151</v>
      </c>
      <c r="C213" s="27">
        <v>0.13962156000000001</v>
      </c>
      <c r="D213" s="28">
        <v>0.13700387</v>
      </c>
      <c r="E213" s="28">
        <v>0.13438617</v>
      </c>
      <c r="F213" s="28">
        <v>0.13353390000000001</v>
      </c>
      <c r="G213" s="28">
        <v>0.13268162999999999</v>
      </c>
      <c r="H213" s="28">
        <v>0.13397674000000001</v>
      </c>
      <c r="I213" s="28">
        <v>0.13527185</v>
      </c>
      <c r="J213" s="28">
        <v>0.13856899</v>
      </c>
      <c r="K213" s="28">
        <v>0.14186614</v>
      </c>
      <c r="L213" s="28">
        <v>0.1570483</v>
      </c>
      <c r="M213" s="28">
        <v>0.17223047</v>
      </c>
      <c r="N213" s="28">
        <v>0.22354753999999999</v>
      </c>
      <c r="O213" s="28">
        <v>0.27486460000000001</v>
      </c>
      <c r="P213" s="28">
        <v>0.33097324</v>
      </c>
      <c r="Q213" s="28">
        <v>0.38708187999999999</v>
      </c>
      <c r="R213" s="28">
        <v>0.4551404</v>
      </c>
      <c r="S213" s="28">
        <v>0.52319892999999995</v>
      </c>
      <c r="T213" s="28">
        <v>0.56889652000000002</v>
      </c>
      <c r="U213" s="28">
        <v>0.61459412000000002</v>
      </c>
      <c r="V213" s="28">
        <v>0.62785358000000002</v>
      </c>
      <c r="W213" s="28">
        <v>0.64111304000000002</v>
      </c>
      <c r="X213" s="28">
        <v>0.64992468999999997</v>
      </c>
      <c r="Y213" s="28">
        <v>0.65873634000000003</v>
      </c>
      <c r="Z213" s="28">
        <v>0.66282861999999998</v>
      </c>
      <c r="AA213" s="28">
        <v>0.66692090999999998</v>
      </c>
      <c r="AB213" s="28">
        <v>0.66336828999999997</v>
      </c>
      <c r="AC213" s="28">
        <v>0.65981568000000002</v>
      </c>
      <c r="AD213" s="28">
        <v>0.65273731000000002</v>
      </c>
      <c r="AE213" s="28">
        <v>0.64565894999999995</v>
      </c>
      <c r="AF213" s="28">
        <v>0.63652154999999999</v>
      </c>
      <c r="AG213" s="28">
        <v>0.62738415999999997</v>
      </c>
      <c r="AH213" s="28">
        <v>0.61108576999999997</v>
      </c>
      <c r="AI213" s="28">
        <v>0.59478737999999998</v>
      </c>
      <c r="AJ213" s="28">
        <v>0.55396197000000003</v>
      </c>
      <c r="AK213" s="28">
        <v>0.51313655000000002</v>
      </c>
      <c r="AL213" s="28">
        <v>0.44850342999999998</v>
      </c>
      <c r="AM213" s="28">
        <v>0.3838703</v>
      </c>
      <c r="AN213" s="28">
        <v>0.35916999999999999</v>
      </c>
      <c r="AO213" s="28">
        <v>0.33446970999999998</v>
      </c>
      <c r="AP213" s="28">
        <v>0.31612499999999999</v>
      </c>
      <c r="AQ213" s="28">
        <v>0.29778029</v>
      </c>
      <c r="AR213" s="28">
        <v>0.25512607999999998</v>
      </c>
      <c r="AS213" s="28">
        <v>0.21247188</v>
      </c>
      <c r="AT213" s="28">
        <v>0.19173045</v>
      </c>
      <c r="AU213" s="28">
        <v>0.17098901999999999</v>
      </c>
      <c r="AV213" s="28">
        <v>0.15865282</v>
      </c>
      <c r="AW213" s="28">
        <v>0.14631662000000001</v>
      </c>
      <c r="AX213" s="28">
        <v>0.14296908999999999</v>
      </c>
      <c r="AY213" s="3"/>
    </row>
    <row r="214" spans="1:51" ht="14.5" thickBot="1" x14ac:dyDescent="0.35">
      <c r="A214" s="47"/>
      <c r="B214" s="14" t="s">
        <v>152</v>
      </c>
      <c r="C214" s="25">
        <v>0.64376520000000004</v>
      </c>
      <c r="D214" s="26">
        <v>0.58993582</v>
      </c>
      <c r="E214" s="26">
        <v>0.53610643000000002</v>
      </c>
      <c r="F214" s="26">
        <v>0.47203864000000001</v>
      </c>
      <c r="G214" s="26">
        <v>0.40797085</v>
      </c>
      <c r="H214" s="26">
        <v>0.35119540999999999</v>
      </c>
      <c r="I214" s="26">
        <v>0.29441996999999998</v>
      </c>
      <c r="J214" s="26">
        <v>0.24782162999999999</v>
      </c>
      <c r="K214" s="26">
        <v>0.20122329</v>
      </c>
      <c r="L214" s="26">
        <v>0.16518795999999999</v>
      </c>
      <c r="M214" s="26">
        <v>0.12915264000000001</v>
      </c>
      <c r="N214" s="26">
        <v>0.13454773</v>
      </c>
      <c r="O214" s="26">
        <v>0.13994282</v>
      </c>
      <c r="P214" s="26">
        <v>0.16181110000000001</v>
      </c>
      <c r="Q214" s="26">
        <v>0.18367939</v>
      </c>
      <c r="R214" s="26">
        <v>0.22729773</v>
      </c>
      <c r="S214" s="26">
        <v>0.27091607000000001</v>
      </c>
      <c r="T214" s="26">
        <v>0.33541739999999998</v>
      </c>
      <c r="U214" s="26">
        <v>0.39991872000000001</v>
      </c>
      <c r="V214" s="26">
        <v>0.47102925000000001</v>
      </c>
      <c r="W214" s="26">
        <v>0.54213977999999996</v>
      </c>
      <c r="X214" s="26">
        <v>0.58093724999999996</v>
      </c>
      <c r="Y214" s="26">
        <v>0.61973471000000002</v>
      </c>
      <c r="Z214" s="26">
        <v>0.60689071999999999</v>
      </c>
      <c r="AA214" s="26">
        <v>0.59404672999999997</v>
      </c>
      <c r="AB214" s="26">
        <v>0.54515153000000005</v>
      </c>
      <c r="AC214" s="26">
        <v>0.49625634000000002</v>
      </c>
      <c r="AD214" s="26">
        <v>0.44342102</v>
      </c>
      <c r="AE214" s="26">
        <v>0.39058569999999998</v>
      </c>
      <c r="AF214" s="26">
        <v>0.34308634999999998</v>
      </c>
      <c r="AG214" s="26">
        <v>0.29558700999999998</v>
      </c>
      <c r="AH214" s="26">
        <v>0.26940198999999998</v>
      </c>
      <c r="AI214" s="26">
        <v>0.24321697</v>
      </c>
      <c r="AJ214" s="26">
        <v>0.22764259000000001</v>
      </c>
      <c r="AK214" s="26">
        <v>0.21206821000000001</v>
      </c>
      <c r="AL214" s="26">
        <v>0.19630771</v>
      </c>
      <c r="AM214" s="26">
        <v>0.18054722000000001</v>
      </c>
      <c r="AN214" s="26">
        <v>0.17939879</v>
      </c>
      <c r="AO214" s="26">
        <v>0.17825036</v>
      </c>
      <c r="AP214" s="26">
        <v>0.26220707999999998</v>
      </c>
      <c r="AQ214" s="26">
        <v>0.34616379000000003</v>
      </c>
      <c r="AR214" s="26">
        <v>0.43384275999999999</v>
      </c>
      <c r="AS214" s="26">
        <v>0.52152173999999996</v>
      </c>
      <c r="AT214" s="26">
        <v>0.60519928000000001</v>
      </c>
      <c r="AU214" s="26">
        <v>0.68887681999999995</v>
      </c>
      <c r="AV214" s="26">
        <v>0.69101712000000004</v>
      </c>
      <c r="AW214" s="26">
        <v>0.69315742000000002</v>
      </c>
      <c r="AX214" s="26">
        <v>0.66846130999999998</v>
      </c>
      <c r="AY214" s="3"/>
    </row>
    <row r="215" spans="1:51" ht="14.5" thickBot="1" x14ac:dyDescent="0.35">
      <c r="A215" s="47"/>
      <c r="B215" s="14" t="s">
        <v>153</v>
      </c>
      <c r="C215" s="27">
        <v>0.34795902000000001</v>
      </c>
      <c r="D215" s="28">
        <v>0.31886390999999997</v>
      </c>
      <c r="E215" s="28">
        <v>0.28976879999999999</v>
      </c>
      <c r="F215" s="28">
        <v>0.25513976999999999</v>
      </c>
      <c r="G215" s="28">
        <v>0.22051072999999999</v>
      </c>
      <c r="H215" s="28">
        <v>0.18982325999999999</v>
      </c>
      <c r="I215" s="28">
        <v>0.15913579</v>
      </c>
      <c r="J215" s="28">
        <v>0.13394909999999999</v>
      </c>
      <c r="K215" s="28">
        <v>0.10876242</v>
      </c>
      <c r="L215" s="28">
        <v>8.9285100000000006E-2</v>
      </c>
      <c r="M215" s="28">
        <v>6.9807789999999995E-2</v>
      </c>
      <c r="N215" s="28">
        <v>7.2723869999999996E-2</v>
      </c>
      <c r="O215" s="28">
        <v>7.5639949999999997E-2</v>
      </c>
      <c r="P215" s="28">
        <v>0.18673972</v>
      </c>
      <c r="Q215" s="28">
        <v>0.29783949999999998</v>
      </c>
      <c r="R215" s="28">
        <v>0.36856744000000002</v>
      </c>
      <c r="S215" s="28">
        <v>0.43929537000000002</v>
      </c>
      <c r="T215" s="28">
        <v>0.54388544999999999</v>
      </c>
      <c r="U215" s="28">
        <v>0.64847553000000002</v>
      </c>
      <c r="V215" s="28">
        <v>0.76378256</v>
      </c>
      <c r="W215" s="28">
        <v>0.87908958000000004</v>
      </c>
      <c r="X215" s="28">
        <v>0.94200037999999997</v>
      </c>
      <c r="Y215" s="28">
        <v>1.0049111799999999</v>
      </c>
      <c r="Z215" s="28">
        <v>0.98408441000000002</v>
      </c>
      <c r="AA215" s="28">
        <v>0.96325764000000003</v>
      </c>
      <c r="AB215" s="28">
        <v>0.88397318000000003</v>
      </c>
      <c r="AC215" s="28">
        <v>0.80468872999999996</v>
      </c>
      <c r="AD215" s="28">
        <v>0.71901530000000002</v>
      </c>
      <c r="AE215" s="28">
        <v>0.63334186000000003</v>
      </c>
      <c r="AF215" s="28">
        <v>0.55632079999999995</v>
      </c>
      <c r="AG215" s="28">
        <v>0.47929973999999997</v>
      </c>
      <c r="AH215" s="28">
        <v>0.37111012999999998</v>
      </c>
      <c r="AI215" s="28">
        <v>0.26292051</v>
      </c>
      <c r="AJ215" s="28">
        <v>0.18877234000000001</v>
      </c>
      <c r="AK215" s="28">
        <v>0.11462416</v>
      </c>
      <c r="AL215" s="28">
        <v>0.10610551999999999</v>
      </c>
      <c r="AM215" s="28">
        <v>9.7586870000000006E-2</v>
      </c>
      <c r="AN215" s="28">
        <v>9.6966140000000006E-2</v>
      </c>
      <c r="AO215" s="28">
        <v>9.6345410000000006E-2</v>
      </c>
      <c r="AP215" s="28">
        <v>0.14172451999999999</v>
      </c>
      <c r="AQ215" s="28">
        <v>0.18710363999999999</v>
      </c>
      <c r="AR215" s="28">
        <v>0.23449465999999999</v>
      </c>
      <c r="AS215" s="28">
        <v>0.28188568000000003</v>
      </c>
      <c r="AT215" s="28">
        <v>0.32711390000000001</v>
      </c>
      <c r="AU215" s="28">
        <v>0.37234212</v>
      </c>
      <c r="AV215" s="28">
        <v>0.37349896999999999</v>
      </c>
      <c r="AW215" s="28">
        <v>0.37465581999999997</v>
      </c>
      <c r="AX215" s="28">
        <v>0.36130741999999999</v>
      </c>
      <c r="AY215" s="3"/>
    </row>
    <row r="216" spans="1:51" ht="14.5" thickBot="1" x14ac:dyDescent="0.35">
      <c r="A216" s="47"/>
      <c r="B216" s="14" t="s">
        <v>154</v>
      </c>
      <c r="C216" s="25">
        <v>0.34795902000000001</v>
      </c>
      <c r="D216" s="26">
        <v>0.31886390999999997</v>
      </c>
      <c r="E216" s="26">
        <v>0.28976879999999999</v>
      </c>
      <c r="F216" s="26">
        <v>0.25513976999999999</v>
      </c>
      <c r="G216" s="26">
        <v>0.22051072999999999</v>
      </c>
      <c r="H216" s="26">
        <v>0.18982325999999999</v>
      </c>
      <c r="I216" s="26">
        <v>0.15913579</v>
      </c>
      <c r="J216" s="26">
        <v>0.13394909999999999</v>
      </c>
      <c r="K216" s="26">
        <v>0.10876242</v>
      </c>
      <c r="L216" s="26">
        <v>8.9285100000000006E-2</v>
      </c>
      <c r="M216" s="26">
        <v>6.9807789999999995E-2</v>
      </c>
      <c r="N216" s="26">
        <v>7.2723869999999996E-2</v>
      </c>
      <c r="O216" s="26">
        <v>7.5639949999999997E-2</v>
      </c>
      <c r="P216" s="26">
        <v>0.18673972</v>
      </c>
      <c r="Q216" s="26">
        <v>0.29783949999999998</v>
      </c>
      <c r="R216" s="26">
        <v>0.36856744000000002</v>
      </c>
      <c r="S216" s="26">
        <v>0.43929537000000002</v>
      </c>
      <c r="T216" s="26">
        <v>0.54388544999999999</v>
      </c>
      <c r="U216" s="26">
        <v>0.64847553000000002</v>
      </c>
      <c r="V216" s="26">
        <v>0.76378256</v>
      </c>
      <c r="W216" s="26">
        <v>0.87908958000000004</v>
      </c>
      <c r="X216" s="26">
        <v>0.94200037999999997</v>
      </c>
      <c r="Y216" s="26">
        <v>1.0049111799999999</v>
      </c>
      <c r="Z216" s="26">
        <v>0.98408441000000002</v>
      </c>
      <c r="AA216" s="26">
        <v>0.96325764000000003</v>
      </c>
      <c r="AB216" s="26">
        <v>0.88397318000000003</v>
      </c>
      <c r="AC216" s="26">
        <v>0.80468872999999996</v>
      </c>
      <c r="AD216" s="26">
        <v>0.71901530000000002</v>
      </c>
      <c r="AE216" s="26">
        <v>0.63334186000000003</v>
      </c>
      <c r="AF216" s="26">
        <v>0.55632079999999995</v>
      </c>
      <c r="AG216" s="26">
        <v>0.47929973999999997</v>
      </c>
      <c r="AH216" s="26">
        <v>0.37111012999999998</v>
      </c>
      <c r="AI216" s="26">
        <v>0.26292051</v>
      </c>
      <c r="AJ216" s="26">
        <v>0.18877234000000001</v>
      </c>
      <c r="AK216" s="26">
        <v>0.11462416</v>
      </c>
      <c r="AL216" s="26">
        <v>0.10610551999999999</v>
      </c>
      <c r="AM216" s="26">
        <v>9.7586870000000006E-2</v>
      </c>
      <c r="AN216" s="26">
        <v>9.6966140000000006E-2</v>
      </c>
      <c r="AO216" s="26">
        <v>9.6345410000000006E-2</v>
      </c>
      <c r="AP216" s="26">
        <v>0.14172451999999999</v>
      </c>
      <c r="AQ216" s="26">
        <v>0.18710363999999999</v>
      </c>
      <c r="AR216" s="26">
        <v>0.23449465999999999</v>
      </c>
      <c r="AS216" s="26">
        <v>0.28188568000000003</v>
      </c>
      <c r="AT216" s="26">
        <v>0.32711390000000001</v>
      </c>
      <c r="AU216" s="26">
        <v>0.37234212</v>
      </c>
      <c r="AV216" s="26">
        <v>0.37349896999999999</v>
      </c>
      <c r="AW216" s="26">
        <v>0.37465581999999997</v>
      </c>
      <c r="AX216" s="26">
        <v>0.36130741999999999</v>
      </c>
      <c r="AY216" s="3"/>
    </row>
    <row r="217" spans="1:51" ht="14.5" thickBot="1" x14ac:dyDescent="0.35">
      <c r="A217" s="47"/>
      <c r="B217" s="14" t="s">
        <v>155</v>
      </c>
      <c r="C217" s="21">
        <v>0.27948151999999998</v>
      </c>
      <c r="D217" s="22">
        <v>0.25832693000000001</v>
      </c>
      <c r="E217" s="22">
        <v>0.23717235</v>
      </c>
      <c r="F217" s="22">
        <v>0.21562523</v>
      </c>
      <c r="G217" s="22">
        <v>0.19407811</v>
      </c>
      <c r="H217" s="22">
        <v>0.17286314</v>
      </c>
      <c r="I217" s="22">
        <v>0.15164817</v>
      </c>
      <c r="J217" s="22">
        <v>0.13663657000000001</v>
      </c>
      <c r="K217" s="22">
        <v>0.12162496</v>
      </c>
      <c r="L217" s="22">
        <v>0.1170305</v>
      </c>
      <c r="M217" s="22">
        <v>0.11243604</v>
      </c>
      <c r="N217" s="22">
        <v>0.12272122000000001</v>
      </c>
      <c r="O217" s="22">
        <v>0.1330064</v>
      </c>
      <c r="P217" s="22">
        <v>0.16687560000000001</v>
      </c>
      <c r="Q217" s="22">
        <v>0.2007448</v>
      </c>
      <c r="R217" s="22">
        <v>0.24987883999999999</v>
      </c>
      <c r="S217" s="22">
        <v>0.29901287999999998</v>
      </c>
      <c r="T217" s="22">
        <v>0.34822257000000001</v>
      </c>
      <c r="U217" s="22">
        <v>0.39743225999999998</v>
      </c>
      <c r="V217" s="22">
        <v>0.43144265999999998</v>
      </c>
      <c r="W217" s="22">
        <v>0.46545305999999997</v>
      </c>
      <c r="X217" s="22">
        <v>0.48064801000000001</v>
      </c>
      <c r="Y217" s="22">
        <v>0.49584296</v>
      </c>
      <c r="Z217" s="22">
        <v>0.50006947999999996</v>
      </c>
      <c r="AA217" s="22">
        <v>0.50429599999999997</v>
      </c>
      <c r="AB217" s="22">
        <v>0.50618682999999998</v>
      </c>
      <c r="AC217" s="22">
        <v>0.50807765000000005</v>
      </c>
      <c r="AD217" s="22">
        <v>0.51961997999999998</v>
      </c>
      <c r="AE217" s="22">
        <v>0.53116231999999997</v>
      </c>
      <c r="AF217" s="22">
        <v>0.53808513000000002</v>
      </c>
      <c r="AG217" s="22">
        <v>0.54500793999999997</v>
      </c>
      <c r="AH217" s="22">
        <v>0.54617521999999996</v>
      </c>
      <c r="AI217" s="22">
        <v>0.54734249000000001</v>
      </c>
      <c r="AJ217" s="22">
        <v>0.53219068000000003</v>
      </c>
      <c r="AK217" s="22">
        <v>0.51703887000000004</v>
      </c>
      <c r="AL217" s="22">
        <v>0.50879182000000001</v>
      </c>
      <c r="AM217" s="22">
        <v>0.50054476000000003</v>
      </c>
      <c r="AN217" s="22">
        <v>0.49111511000000002</v>
      </c>
      <c r="AO217" s="22">
        <v>0.48168546000000001</v>
      </c>
      <c r="AP217" s="22">
        <v>0.47405995000000001</v>
      </c>
      <c r="AQ217" s="22">
        <v>0.46643443000000001</v>
      </c>
      <c r="AR217" s="22">
        <v>0.44779047999999999</v>
      </c>
      <c r="AS217" s="22">
        <v>0.42914653000000003</v>
      </c>
      <c r="AT217" s="22">
        <v>0.40380466999999998</v>
      </c>
      <c r="AU217" s="22">
        <v>0.37846281999999998</v>
      </c>
      <c r="AV217" s="22">
        <v>0.35201879000000003</v>
      </c>
      <c r="AW217" s="22">
        <v>0.32557476000000002</v>
      </c>
      <c r="AX217" s="22">
        <v>0.30252814</v>
      </c>
      <c r="AY217" s="3"/>
    </row>
    <row r="218" spans="1:51" ht="14.5" thickBot="1" x14ac:dyDescent="0.35">
      <c r="A218" s="47"/>
      <c r="B218" s="14" t="s">
        <v>156</v>
      </c>
      <c r="C218" s="25">
        <v>0.33335409999999999</v>
      </c>
      <c r="D218" s="26">
        <v>0.30548019999999998</v>
      </c>
      <c r="E218" s="26">
        <v>0.27760629999999997</v>
      </c>
      <c r="F218" s="26">
        <v>0.24443076</v>
      </c>
      <c r="G218" s="26">
        <v>0.21125521999999999</v>
      </c>
      <c r="H218" s="26">
        <v>0.18185578999999999</v>
      </c>
      <c r="I218" s="26">
        <v>0.15245637000000001</v>
      </c>
      <c r="J218" s="26">
        <v>0.12832684</v>
      </c>
      <c r="K218" s="26">
        <v>0.10419732</v>
      </c>
      <c r="L218" s="26">
        <v>8.5537530000000001E-2</v>
      </c>
      <c r="M218" s="26">
        <v>6.6877740000000005E-2</v>
      </c>
      <c r="N218" s="26">
        <v>6.9671419999999998E-2</v>
      </c>
      <c r="O218" s="26">
        <v>7.2465100000000005E-2</v>
      </c>
      <c r="P218" s="26">
        <v>0.17890168000000001</v>
      </c>
      <c r="Q218" s="26">
        <v>0.28533825000000002</v>
      </c>
      <c r="R218" s="26">
        <v>0.35309752</v>
      </c>
      <c r="S218" s="26">
        <v>0.42085678999999998</v>
      </c>
      <c r="T218" s="26">
        <v>0.52105690000000005</v>
      </c>
      <c r="U218" s="26">
        <v>0.62125701</v>
      </c>
      <c r="V218" s="26">
        <v>0.73172424000000003</v>
      </c>
      <c r="W218" s="26">
        <v>0.84219147000000005</v>
      </c>
      <c r="X218" s="26">
        <v>0.90246170999999997</v>
      </c>
      <c r="Y218" s="26">
        <v>0.96273193999999995</v>
      </c>
      <c r="Z218" s="26">
        <v>0.94277933999999997</v>
      </c>
      <c r="AA218" s="26">
        <v>0.92282673000000004</v>
      </c>
      <c r="AB218" s="26">
        <v>0.84687009000000002</v>
      </c>
      <c r="AC218" s="26">
        <v>0.77091345</v>
      </c>
      <c r="AD218" s="26">
        <v>0.688836</v>
      </c>
      <c r="AE218" s="26">
        <v>0.60675853999999996</v>
      </c>
      <c r="AF218" s="26">
        <v>0.53297030000000001</v>
      </c>
      <c r="AG218" s="26">
        <v>0.45918205000000001</v>
      </c>
      <c r="AH218" s="26">
        <v>0.35553349000000001</v>
      </c>
      <c r="AI218" s="26">
        <v>0.25188493000000001</v>
      </c>
      <c r="AJ218" s="26">
        <v>0.18084897999999999</v>
      </c>
      <c r="AK218" s="26">
        <v>0.10981303000000001</v>
      </c>
      <c r="AL218" s="26">
        <v>0.10165194</v>
      </c>
      <c r="AM218" s="26">
        <v>9.349085E-2</v>
      </c>
      <c r="AN218" s="26">
        <v>9.289617E-2</v>
      </c>
      <c r="AO218" s="26">
        <v>9.230149E-2</v>
      </c>
      <c r="AP218" s="26">
        <v>0.13577591</v>
      </c>
      <c r="AQ218" s="26">
        <v>0.17925031999999999</v>
      </c>
      <c r="AR218" s="26">
        <v>0.22465219</v>
      </c>
      <c r="AS218" s="26">
        <v>0.27005406999999998</v>
      </c>
      <c r="AT218" s="26">
        <v>0.31338391999999998</v>
      </c>
      <c r="AU218" s="26">
        <v>0.35671376999999999</v>
      </c>
      <c r="AV218" s="26">
        <v>0.35782206</v>
      </c>
      <c r="AW218" s="26">
        <v>0.35893035000000001</v>
      </c>
      <c r="AX218" s="26">
        <v>0.34614223</v>
      </c>
      <c r="AY218" s="3"/>
    </row>
    <row r="219" spans="1:51" ht="14.5" thickBot="1" x14ac:dyDescent="0.35">
      <c r="A219" s="47"/>
      <c r="B219" s="14" t="s">
        <v>157</v>
      </c>
      <c r="C219" s="27">
        <v>0.13376120999999999</v>
      </c>
      <c r="D219" s="28">
        <v>0.13125339</v>
      </c>
      <c r="E219" s="28">
        <v>0.12874556000000001</v>
      </c>
      <c r="F219" s="28">
        <v>0.12792907000000001</v>
      </c>
      <c r="G219" s="28">
        <v>0.12711257000000001</v>
      </c>
      <c r="H219" s="28">
        <v>0.12835331999999999</v>
      </c>
      <c r="I219" s="28">
        <v>0.12959407000000001</v>
      </c>
      <c r="J219" s="28">
        <v>0.13275282999999999</v>
      </c>
      <c r="K219" s="28">
        <v>0.13591158</v>
      </c>
      <c r="L219" s="28">
        <v>0.15045649999999999</v>
      </c>
      <c r="M219" s="28">
        <v>0.16500142000000001</v>
      </c>
      <c r="N219" s="28">
        <v>0.21416455000000001</v>
      </c>
      <c r="O219" s="28">
        <v>0.26332769</v>
      </c>
      <c r="P219" s="28">
        <v>0.31708127000000003</v>
      </c>
      <c r="Q219" s="28">
        <v>0.37083485999999999</v>
      </c>
      <c r="R219" s="28">
        <v>0.43603674999999997</v>
      </c>
      <c r="S219" s="28">
        <v>0.50123865000000001</v>
      </c>
      <c r="T219" s="28">
        <v>0.54501818000000002</v>
      </c>
      <c r="U219" s="28">
        <v>0.58879769999999998</v>
      </c>
      <c r="V219" s="28">
        <v>0.60150062000000004</v>
      </c>
      <c r="W219" s="28">
        <v>0.61420353999999999</v>
      </c>
      <c r="X219" s="28">
        <v>0.62264534000000005</v>
      </c>
      <c r="Y219" s="28">
        <v>0.63108713000000005</v>
      </c>
      <c r="Z219" s="28">
        <v>0.63500765000000003</v>
      </c>
      <c r="AA219" s="28">
        <v>0.63892817000000002</v>
      </c>
      <c r="AB219" s="28">
        <v>0.63552467000000001</v>
      </c>
      <c r="AC219" s="28">
        <v>0.63212117000000001</v>
      </c>
      <c r="AD219" s="28">
        <v>0.62533991</v>
      </c>
      <c r="AE219" s="28">
        <v>0.61855864999999999</v>
      </c>
      <c r="AF219" s="28">
        <v>0.60980477</v>
      </c>
      <c r="AG219" s="28">
        <v>0.60105090000000005</v>
      </c>
      <c r="AH219" s="28">
        <v>0.58543661000000002</v>
      </c>
      <c r="AI219" s="28">
        <v>0.56982231000000005</v>
      </c>
      <c r="AJ219" s="28">
        <v>0.53071047000000005</v>
      </c>
      <c r="AK219" s="28">
        <v>0.49159861999999999</v>
      </c>
      <c r="AL219" s="28">
        <v>0.42967834999999999</v>
      </c>
      <c r="AM219" s="28">
        <v>0.36775807999999999</v>
      </c>
      <c r="AN219" s="28">
        <v>0.34409453000000001</v>
      </c>
      <c r="AO219" s="28">
        <v>0.32043097999999998</v>
      </c>
      <c r="AP219" s="28">
        <v>0.30285624999999999</v>
      </c>
      <c r="AQ219" s="28">
        <v>0.28528153000000001</v>
      </c>
      <c r="AR219" s="28">
        <v>0.24441764999999999</v>
      </c>
      <c r="AS219" s="28">
        <v>0.20355377999999999</v>
      </c>
      <c r="AT219" s="28">
        <v>0.18368292999999999</v>
      </c>
      <c r="AU219" s="28">
        <v>0.16381208</v>
      </c>
      <c r="AV219" s="28">
        <v>0.15199367</v>
      </c>
      <c r="AW219" s="28">
        <v>0.14017526</v>
      </c>
      <c r="AX219" s="28">
        <v>0.13696823999999999</v>
      </c>
      <c r="AY219" s="3"/>
    </row>
    <row r="220" spans="1:51" ht="14.5" thickBot="1" x14ac:dyDescent="0.35">
      <c r="A220" s="49"/>
      <c r="B220" s="14" t="s">
        <v>158</v>
      </c>
      <c r="C220" s="25">
        <v>0.61674437999999998</v>
      </c>
      <c r="D220" s="26">
        <v>0.56517437999999998</v>
      </c>
      <c r="E220" s="26">
        <v>0.51360439000000002</v>
      </c>
      <c r="F220" s="26">
        <v>0.45222572</v>
      </c>
      <c r="G220" s="26">
        <v>0.39084704999999997</v>
      </c>
      <c r="H220" s="26">
        <v>0.33645465000000002</v>
      </c>
      <c r="I220" s="26">
        <v>0.28206225000000001</v>
      </c>
      <c r="J220" s="26">
        <v>0.23741978999999999</v>
      </c>
      <c r="K220" s="26">
        <v>0.19277732</v>
      </c>
      <c r="L220" s="26">
        <v>0.15825450999999999</v>
      </c>
      <c r="M220" s="26">
        <v>0.1237317</v>
      </c>
      <c r="N220" s="26">
        <v>0.12890034</v>
      </c>
      <c r="O220" s="26">
        <v>0.13406898</v>
      </c>
      <c r="P220" s="26">
        <v>0.15501939000000001</v>
      </c>
      <c r="Q220" s="26">
        <v>0.17596980000000001</v>
      </c>
      <c r="R220" s="26">
        <v>0.21775733999999999</v>
      </c>
      <c r="S220" s="26">
        <v>0.25954488999999997</v>
      </c>
      <c r="T220" s="26">
        <v>0.32133888999999999</v>
      </c>
      <c r="U220" s="26">
        <v>0.3831329</v>
      </c>
      <c r="V220" s="26">
        <v>0.45125870000000001</v>
      </c>
      <c r="W220" s="26">
        <v>0.51938450000000003</v>
      </c>
      <c r="X220" s="26">
        <v>0.55655350999999997</v>
      </c>
      <c r="Y220" s="26">
        <v>0.59372252999999997</v>
      </c>
      <c r="Z220" s="26">
        <v>0.58141763999999996</v>
      </c>
      <c r="AA220" s="26">
        <v>0.56911274999999995</v>
      </c>
      <c r="AB220" s="26">
        <v>0.52226983000000005</v>
      </c>
      <c r="AC220" s="26">
        <v>0.47542691999999998</v>
      </c>
      <c r="AD220" s="26">
        <v>0.42480927000000002</v>
      </c>
      <c r="AE220" s="26">
        <v>0.37419161000000001</v>
      </c>
      <c r="AF220" s="26">
        <v>0.32868596</v>
      </c>
      <c r="AG220" s="26">
        <v>0.28318030999999999</v>
      </c>
      <c r="AH220" s="26">
        <v>0.25809434999999997</v>
      </c>
      <c r="AI220" s="26">
        <v>0.2330084</v>
      </c>
      <c r="AJ220" s="26">
        <v>0.21808773000000001</v>
      </c>
      <c r="AK220" s="26">
        <v>0.20316704999999999</v>
      </c>
      <c r="AL220" s="26">
        <v>0.18806807</v>
      </c>
      <c r="AM220" s="26">
        <v>0.17296908999999999</v>
      </c>
      <c r="AN220" s="26">
        <v>0.17186887000000001</v>
      </c>
      <c r="AO220" s="26">
        <v>0.17076864</v>
      </c>
      <c r="AP220" s="26">
        <v>0.25120143</v>
      </c>
      <c r="AQ220" s="26">
        <v>0.33163421999999998</v>
      </c>
      <c r="AR220" s="26">
        <v>0.41563304000000001</v>
      </c>
      <c r="AS220" s="26">
        <v>0.49963185999999998</v>
      </c>
      <c r="AT220" s="26">
        <v>0.57979718999999996</v>
      </c>
      <c r="AU220" s="26">
        <v>0.65996253000000005</v>
      </c>
      <c r="AV220" s="26">
        <v>0.66201299000000002</v>
      </c>
      <c r="AW220" s="26">
        <v>0.66406346000000005</v>
      </c>
      <c r="AX220" s="26">
        <v>0.64040392000000002</v>
      </c>
      <c r="AY220" s="3"/>
    </row>
    <row r="221" spans="1:51" ht="14.5" thickBot="1" x14ac:dyDescent="0.35">
      <c r="A221" s="49"/>
      <c r="B221" s="14" t="s">
        <v>159</v>
      </c>
      <c r="C221" s="27">
        <v>0.30758974</v>
      </c>
      <c r="D221" s="28">
        <v>0.28899324999999998</v>
      </c>
      <c r="E221" s="28">
        <v>0.27039676000000001</v>
      </c>
      <c r="F221" s="28">
        <v>0.24488646999999999</v>
      </c>
      <c r="G221" s="28">
        <v>0.21937619</v>
      </c>
      <c r="H221" s="28">
        <v>0.19104740000000001</v>
      </c>
      <c r="I221" s="28">
        <v>0.16271862000000001</v>
      </c>
      <c r="J221" s="28">
        <v>0.13782043999999999</v>
      </c>
      <c r="K221" s="28">
        <v>0.11292226</v>
      </c>
      <c r="L221" s="28">
        <v>9.9133479999999996E-2</v>
      </c>
      <c r="M221" s="28">
        <v>8.5344690000000001E-2</v>
      </c>
      <c r="N221" s="28">
        <v>8.4376419999999994E-2</v>
      </c>
      <c r="O221" s="28">
        <v>8.3408159999999995E-2</v>
      </c>
      <c r="P221" s="28">
        <v>9.4898159999999995E-2</v>
      </c>
      <c r="Q221" s="28">
        <v>0.10638816</v>
      </c>
      <c r="R221" s="28">
        <v>0.13115520999999999</v>
      </c>
      <c r="S221" s="28">
        <v>0.15592225000000001</v>
      </c>
      <c r="T221" s="28">
        <v>0.18147013000000001</v>
      </c>
      <c r="U221" s="28">
        <v>0.20701800000000001</v>
      </c>
      <c r="V221" s="28">
        <v>0.23009046</v>
      </c>
      <c r="W221" s="28">
        <v>0.25316292000000001</v>
      </c>
      <c r="X221" s="28">
        <v>0.26295875000000002</v>
      </c>
      <c r="Y221" s="28">
        <v>0.27275458000000002</v>
      </c>
      <c r="Z221" s="28">
        <v>0.27367749000000002</v>
      </c>
      <c r="AA221" s="28">
        <v>0.27460040000000002</v>
      </c>
      <c r="AB221" s="28">
        <v>0.27203353000000002</v>
      </c>
      <c r="AC221" s="28">
        <v>0.26946666000000002</v>
      </c>
      <c r="AD221" s="28">
        <v>0.26305931999999999</v>
      </c>
      <c r="AE221" s="28">
        <v>0.25665199</v>
      </c>
      <c r="AF221" s="28">
        <v>0.25572328</v>
      </c>
      <c r="AG221" s="28">
        <v>0.25479457</v>
      </c>
      <c r="AH221" s="28">
        <v>0.25768614000000001</v>
      </c>
      <c r="AI221" s="28">
        <v>0.26057772000000001</v>
      </c>
      <c r="AJ221" s="28">
        <v>0.27801598</v>
      </c>
      <c r="AK221" s="28">
        <v>0.29545423999999998</v>
      </c>
      <c r="AL221" s="28">
        <v>0.32437226000000002</v>
      </c>
      <c r="AM221" s="28">
        <v>0.35329027000000002</v>
      </c>
      <c r="AN221" s="28">
        <v>0.38934260999999998</v>
      </c>
      <c r="AO221" s="28">
        <v>0.42539494</v>
      </c>
      <c r="AP221" s="28">
        <v>0.44597857000000002</v>
      </c>
      <c r="AQ221" s="28">
        <v>0.46656218999999999</v>
      </c>
      <c r="AR221" s="28">
        <v>0.46450383000000001</v>
      </c>
      <c r="AS221" s="28">
        <v>0.46244547000000003</v>
      </c>
      <c r="AT221" s="28">
        <v>0.43500063</v>
      </c>
      <c r="AU221" s="28">
        <v>0.40755580000000002</v>
      </c>
      <c r="AV221" s="28">
        <v>0.38067744999999997</v>
      </c>
      <c r="AW221" s="28">
        <v>0.35379909999999998</v>
      </c>
      <c r="AX221" s="28">
        <v>0.33069441999999999</v>
      </c>
      <c r="AY221" s="3"/>
    </row>
    <row r="222" spans="1:51" ht="14.5" thickBot="1" x14ac:dyDescent="0.35">
      <c r="A222" s="49"/>
      <c r="B222" s="14" t="s">
        <v>160</v>
      </c>
      <c r="C222" s="25">
        <v>0.23870183</v>
      </c>
      <c r="D222" s="26">
        <v>0.21874241999999999</v>
      </c>
      <c r="E222" s="26">
        <v>0.19878301000000001</v>
      </c>
      <c r="F222" s="26">
        <v>0.1750273</v>
      </c>
      <c r="G222" s="26">
        <v>0.15127160000000001</v>
      </c>
      <c r="H222" s="26">
        <v>0.13021981999999999</v>
      </c>
      <c r="I222" s="26">
        <v>0.10916803999999999</v>
      </c>
      <c r="J222" s="26">
        <v>9.1889830000000006E-2</v>
      </c>
      <c r="K222" s="26">
        <v>7.4611620000000003E-2</v>
      </c>
      <c r="L222" s="26">
        <v>6.1250079999999998E-2</v>
      </c>
      <c r="M222" s="26">
        <v>4.7888529999999999E-2</v>
      </c>
      <c r="N222" s="26">
        <v>4.9888979999999999E-2</v>
      </c>
      <c r="O222" s="26">
        <v>5.1889419999999999E-2</v>
      </c>
      <c r="P222" s="26">
        <v>0.12810448999999999</v>
      </c>
      <c r="Q222" s="26">
        <v>0.20431956000000001</v>
      </c>
      <c r="R222" s="26">
        <v>0.25283931999999998</v>
      </c>
      <c r="S222" s="26">
        <v>0.30135908</v>
      </c>
      <c r="T222" s="26">
        <v>0.37310845999999998</v>
      </c>
      <c r="U222" s="26">
        <v>0.44485783000000001</v>
      </c>
      <c r="V222" s="26">
        <v>0.52395910000000001</v>
      </c>
      <c r="W222" s="26">
        <v>0.60306035999999996</v>
      </c>
      <c r="X222" s="26">
        <v>0.64621751999999999</v>
      </c>
      <c r="Y222" s="26">
        <v>0.68937468000000002</v>
      </c>
      <c r="Z222" s="26">
        <v>0.6750874</v>
      </c>
      <c r="AA222" s="26">
        <v>0.66080011999999999</v>
      </c>
      <c r="AB222" s="26">
        <v>0.60641054000000005</v>
      </c>
      <c r="AC222" s="26">
        <v>0.55202096</v>
      </c>
      <c r="AD222" s="26">
        <v>0.49324850999999997</v>
      </c>
      <c r="AE222" s="26">
        <v>0.43447605</v>
      </c>
      <c r="AF222" s="26">
        <v>0.38163918000000002</v>
      </c>
      <c r="AG222" s="26">
        <v>0.32880229999999999</v>
      </c>
      <c r="AH222" s="26">
        <v>0.25458362000000001</v>
      </c>
      <c r="AI222" s="26">
        <v>0.18036494</v>
      </c>
      <c r="AJ222" s="26">
        <v>0.12949888000000001</v>
      </c>
      <c r="AK222" s="26">
        <v>7.8632809999999997E-2</v>
      </c>
      <c r="AL222" s="26">
        <v>7.2788980000000003E-2</v>
      </c>
      <c r="AM222" s="26">
        <v>6.694514E-2</v>
      </c>
      <c r="AN222" s="26">
        <v>6.6519309999999998E-2</v>
      </c>
      <c r="AO222" s="26">
        <v>6.6093490000000005E-2</v>
      </c>
      <c r="AP222" s="26">
        <v>9.7223820000000002E-2</v>
      </c>
      <c r="AQ222" s="26">
        <v>0.12835414000000001</v>
      </c>
      <c r="AR222" s="26">
        <v>0.16086465</v>
      </c>
      <c r="AS222" s="26">
        <v>0.19337515</v>
      </c>
      <c r="AT222" s="26">
        <v>0.22440196000000001</v>
      </c>
      <c r="AU222" s="26">
        <v>0.25542878000000002</v>
      </c>
      <c r="AV222" s="26">
        <v>0.25622238000000003</v>
      </c>
      <c r="AW222" s="26">
        <v>0.25701597999999998</v>
      </c>
      <c r="AX222" s="26">
        <v>0.24785889999999999</v>
      </c>
      <c r="AY222" s="3"/>
    </row>
    <row r="223" spans="1:51" ht="14.5" thickBot="1" x14ac:dyDescent="0.35">
      <c r="A223" s="49"/>
      <c r="B223" s="14" t="s">
        <v>161</v>
      </c>
      <c r="C223" s="27">
        <v>9.5781169999999999E-2</v>
      </c>
      <c r="D223" s="28">
        <v>9.3305769999999996E-2</v>
      </c>
      <c r="E223" s="28">
        <v>9.2892909999999995E-2</v>
      </c>
      <c r="F223" s="28">
        <v>9.2189660000000007E-2</v>
      </c>
      <c r="G223" s="28">
        <v>9.2281479999999999E-2</v>
      </c>
      <c r="H223" s="28">
        <v>9.1020340000000005E-2</v>
      </c>
      <c r="I223" s="28">
        <v>9.3253299999999997E-2</v>
      </c>
      <c r="J223" s="28">
        <v>9.2797240000000003E-2</v>
      </c>
      <c r="K223" s="28">
        <v>9.4392749999999997E-2</v>
      </c>
      <c r="L223" s="28">
        <v>9.7320959999999998E-2</v>
      </c>
      <c r="M223" s="28">
        <v>0.10141872</v>
      </c>
      <c r="N223" s="28">
        <v>0.11815106</v>
      </c>
      <c r="O223" s="28">
        <v>0.15700695000000001</v>
      </c>
      <c r="P223" s="28">
        <v>0.18855864999999999</v>
      </c>
      <c r="Q223" s="28">
        <v>0.23837699000000001</v>
      </c>
      <c r="R223" s="28">
        <v>0.26554032999999999</v>
      </c>
      <c r="S223" s="28">
        <v>0.30776970999999997</v>
      </c>
      <c r="T223" s="28">
        <v>0.35891738000000001</v>
      </c>
      <c r="U223" s="28">
        <v>0.39950326000000003</v>
      </c>
      <c r="V223" s="28">
        <v>0.42161500000000002</v>
      </c>
      <c r="W223" s="28">
        <v>0.43350200999999999</v>
      </c>
      <c r="X223" s="28">
        <v>0.43980712</v>
      </c>
      <c r="Y223" s="28">
        <v>0.44685060999999998</v>
      </c>
      <c r="Z223" s="28">
        <v>0.45189680999999998</v>
      </c>
      <c r="AA223" s="28">
        <v>0.45619141000000002</v>
      </c>
      <c r="AB223" s="28">
        <v>0.45751145999999998</v>
      </c>
      <c r="AC223" s="28">
        <v>0.45635007999999999</v>
      </c>
      <c r="AD223" s="28">
        <v>0.45263724</v>
      </c>
      <c r="AE223" s="28">
        <v>0.44668201000000002</v>
      </c>
      <c r="AF223" s="28">
        <v>0.44292564000000001</v>
      </c>
      <c r="AG223" s="28">
        <v>0.43826903</v>
      </c>
      <c r="AH223" s="28">
        <v>0.43038904</v>
      </c>
      <c r="AI223" s="28">
        <v>0.42171648</v>
      </c>
      <c r="AJ223" s="28">
        <v>0.40802746000000001</v>
      </c>
      <c r="AK223" s="28">
        <v>0.39214740999999997</v>
      </c>
      <c r="AL223" s="28">
        <v>0.35201453999999999</v>
      </c>
      <c r="AM223" s="28">
        <v>0.29067647000000002</v>
      </c>
      <c r="AN223" s="28">
        <v>0.26333717000000001</v>
      </c>
      <c r="AO223" s="28">
        <v>0.24197938999999999</v>
      </c>
      <c r="AP223" s="28">
        <v>0.22944808999999999</v>
      </c>
      <c r="AQ223" s="28">
        <v>0.21609365999999999</v>
      </c>
      <c r="AR223" s="28">
        <v>0.20427893999999999</v>
      </c>
      <c r="AS223" s="28">
        <v>0.17540623</v>
      </c>
      <c r="AT223" s="28">
        <v>0.14575689</v>
      </c>
      <c r="AU223" s="28">
        <v>0.12840127000000001</v>
      </c>
      <c r="AV223" s="28">
        <v>0.11729942</v>
      </c>
      <c r="AW223" s="28">
        <v>0.10394481</v>
      </c>
      <c r="AX223" s="28">
        <v>9.9556980000000003E-2</v>
      </c>
      <c r="AY223" s="3"/>
    </row>
    <row r="224" spans="1:51" ht="14.5" thickBot="1" x14ac:dyDescent="0.35">
      <c r="A224" s="49"/>
      <c r="B224" s="14" t="s">
        <v>162</v>
      </c>
      <c r="C224" s="25">
        <v>0.44162652000000002</v>
      </c>
      <c r="D224" s="26">
        <v>0.40469926000000001</v>
      </c>
      <c r="E224" s="26">
        <v>0.36777200999999998</v>
      </c>
      <c r="F224" s="26">
        <v>0.32382115</v>
      </c>
      <c r="G224" s="26">
        <v>0.27987028000000003</v>
      </c>
      <c r="H224" s="26">
        <v>0.24092200999999999</v>
      </c>
      <c r="I224" s="26">
        <v>0.20197374000000001</v>
      </c>
      <c r="J224" s="26">
        <v>0.17000702000000001</v>
      </c>
      <c r="K224" s="26">
        <v>0.1380403</v>
      </c>
      <c r="L224" s="26">
        <v>0.11331985999999999</v>
      </c>
      <c r="M224" s="26">
        <v>8.8599430000000007E-2</v>
      </c>
      <c r="N224" s="26">
        <v>9.2300489999999999E-2</v>
      </c>
      <c r="O224" s="26">
        <v>9.6001550000000005E-2</v>
      </c>
      <c r="P224" s="26">
        <v>0.11100332</v>
      </c>
      <c r="Q224" s="26">
        <v>0.12600508999999999</v>
      </c>
      <c r="R224" s="26">
        <v>0.15592750999999999</v>
      </c>
      <c r="S224" s="26">
        <v>0.18584993999999999</v>
      </c>
      <c r="T224" s="26">
        <v>0.23009821</v>
      </c>
      <c r="U224" s="26">
        <v>0.27434648</v>
      </c>
      <c r="V224" s="26">
        <v>0.32312869999999999</v>
      </c>
      <c r="W224" s="26">
        <v>0.37191091999999998</v>
      </c>
      <c r="X224" s="26">
        <v>0.3985262</v>
      </c>
      <c r="Y224" s="26">
        <v>0.42514147000000002</v>
      </c>
      <c r="Z224" s="26">
        <v>0.41633041999999998</v>
      </c>
      <c r="AA224" s="26">
        <v>0.40751936999999999</v>
      </c>
      <c r="AB224" s="26">
        <v>0.37397699000000001</v>
      </c>
      <c r="AC224" s="26">
        <v>0.34043462000000002</v>
      </c>
      <c r="AD224" s="26">
        <v>0.30418929</v>
      </c>
      <c r="AE224" s="26">
        <v>0.26794396999999998</v>
      </c>
      <c r="AF224" s="26">
        <v>0.23535914999999999</v>
      </c>
      <c r="AG224" s="26">
        <v>0.20277434</v>
      </c>
      <c r="AH224" s="26">
        <v>0.18481127</v>
      </c>
      <c r="AI224" s="26">
        <v>0.1668482</v>
      </c>
      <c r="AJ224" s="26">
        <v>0.15616409000000001</v>
      </c>
      <c r="AK224" s="26">
        <v>0.14547998000000001</v>
      </c>
      <c r="AL224" s="26">
        <v>0.13466818999999999</v>
      </c>
      <c r="AM224" s="26">
        <v>0.12385640000000001</v>
      </c>
      <c r="AN224" s="26">
        <v>0.12306857</v>
      </c>
      <c r="AO224" s="26">
        <v>0.12228074999999999</v>
      </c>
      <c r="AP224" s="26">
        <v>0.17987552000000001</v>
      </c>
      <c r="AQ224" s="26">
        <v>0.23747029</v>
      </c>
      <c r="AR224" s="26">
        <v>0.29761855999999998</v>
      </c>
      <c r="AS224" s="26">
        <v>0.35776681999999999</v>
      </c>
      <c r="AT224" s="26">
        <v>0.41517008</v>
      </c>
      <c r="AU224" s="26">
        <v>0.47257335</v>
      </c>
      <c r="AV224" s="26">
        <v>0.47404160000000001</v>
      </c>
      <c r="AW224" s="26">
        <v>0.47550986000000001</v>
      </c>
      <c r="AX224" s="26">
        <v>0.45856818999999999</v>
      </c>
      <c r="AY224" s="3"/>
    </row>
    <row r="225" spans="1:51" ht="14.5" thickBot="1" x14ac:dyDescent="0.35">
      <c r="A225" s="49"/>
      <c r="B225" s="14" t="s">
        <v>163</v>
      </c>
      <c r="C225" s="27">
        <v>0.23870183</v>
      </c>
      <c r="D225" s="28">
        <v>0.21874241999999999</v>
      </c>
      <c r="E225" s="28">
        <v>0.19878301000000001</v>
      </c>
      <c r="F225" s="28">
        <v>0.1750273</v>
      </c>
      <c r="G225" s="28">
        <v>0.15127160000000001</v>
      </c>
      <c r="H225" s="28">
        <v>0.13021981999999999</v>
      </c>
      <c r="I225" s="28">
        <v>0.10916803999999999</v>
      </c>
      <c r="J225" s="28">
        <v>9.1889830000000006E-2</v>
      </c>
      <c r="K225" s="28">
        <v>7.4611620000000003E-2</v>
      </c>
      <c r="L225" s="28">
        <v>6.1250079999999998E-2</v>
      </c>
      <c r="M225" s="28">
        <v>4.7888529999999999E-2</v>
      </c>
      <c r="N225" s="28">
        <v>4.9888979999999999E-2</v>
      </c>
      <c r="O225" s="28">
        <v>5.1889419999999999E-2</v>
      </c>
      <c r="P225" s="28">
        <v>0.12810448999999999</v>
      </c>
      <c r="Q225" s="28">
        <v>0.20431956000000001</v>
      </c>
      <c r="R225" s="28">
        <v>0.25283931999999998</v>
      </c>
      <c r="S225" s="28">
        <v>0.30135908</v>
      </c>
      <c r="T225" s="28">
        <v>0.37310845999999998</v>
      </c>
      <c r="U225" s="28">
        <v>0.44485783000000001</v>
      </c>
      <c r="V225" s="28">
        <v>0.52395910000000001</v>
      </c>
      <c r="W225" s="28">
        <v>0.60306035999999996</v>
      </c>
      <c r="X225" s="28">
        <v>0.64621751999999999</v>
      </c>
      <c r="Y225" s="28">
        <v>0.68937468000000002</v>
      </c>
      <c r="Z225" s="28">
        <v>0.6750874</v>
      </c>
      <c r="AA225" s="28">
        <v>0.66080011999999999</v>
      </c>
      <c r="AB225" s="28">
        <v>0.60641054000000005</v>
      </c>
      <c r="AC225" s="28">
        <v>0.55202096</v>
      </c>
      <c r="AD225" s="28">
        <v>0.49324850999999997</v>
      </c>
      <c r="AE225" s="28">
        <v>0.43447605</v>
      </c>
      <c r="AF225" s="28">
        <v>0.38163918000000002</v>
      </c>
      <c r="AG225" s="28">
        <v>0.32880229999999999</v>
      </c>
      <c r="AH225" s="28">
        <v>0.25458362000000001</v>
      </c>
      <c r="AI225" s="28">
        <v>0.18036494</v>
      </c>
      <c r="AJ225" s="28">
        <v>0.12949888000000001</v>
      </c>
      <c r="AK225" s="28">
        <v>7.8632809999999997E-2</v>
      </c>
      <c r="AL225" s="28">
        <v>7.2788980000000003E-2</v>
      </c>
      <c r="AM225" s="28">
        <v>6.694514E-2</v>
      </c>
      <c r="AN225" s="28">
        <v>6.6519309999999998E-2</v>
      </c>
      <c r="AO225" s="28">
        <v>6.6093490000000005E-2</v>
      </c>
      <c r="AP225" s="28">
        <v>9.7223820000000002E-2</v>
      </c>
      <c r="AQ225" s="28">
        <v>0.12835414000000001</v>
      </c>
      <c r="AR225" s="28">
        <v>0.16086465</v>
      </c>
      <c r="AS225" s="28">
        <v>0.19337515</v>
      </c>
      <c r="AT225" s="28">
        <v>0.22440196000000001</v>
      </c>
      <c r="AU225" s="28">
        <v>0.25542878000000002</v>
      </c>
      <c r="AV225" s="28">
        <v>0.25622238000000003</v>
      </c>
      <c r="AW225" s="28">
        <v>0.25701597999999998</v>
      </c>
      <c r="AX225" s="28">
        <v>0.24785889999999999</v>
      </c>
      <c r="AY225" s="3"/>
    </row>
    <row r="226" spans="1:51" ht="14.5" thickBot="1" x14ac:dyDescent="0.35">
      <c r="A226" s="49"/>
      <c r="B226" s="14" t="s">
        <v>164</v>
      </c>
      <c r="C226" s="25">
        <v>0.23870183</v>
      </c>
      <c r="D226" s="26">
        <v>0.21874241999999999</v>
      </c>
      <c r="E226" s="26">
        <v>0.19878301000000001</v>
      </c>
      <c r="F226" s="26">
        <v>0.1750273</v>
      </c>
      <c r="G226" s="26">
        <v>0.15127160000000001</v>
      </c>
      <c r="H226" s="26">
        <v>0.13021981999999999</v>
      </c>
      <c r="I226" s="26">
        <v>0.10916803999999999</v>
      </c>
      <c r="J226" s="26">
        <v>9.1889830000000006E-2</v>
      </c>
      <c r="K226" s="26">
        <v>7.4611620000000003E-2</v>
      </c>
      <c r="L226" s="26">
        <v>6.1250079999999998E-2</v>
      </c>
      <c r="M226" s="26">
        <v>4.7888529999999999E-2</v>
      </c>
      <c r="N226" s="26">
        <v>4.9888979999999999E-2</v>
      </c>
      <c r="O226" s="26">
        <v>5.1889419999999999E-2</v>
      </c>
      <c r="P226" s="26">
        <v>0.12810448999999999</v>
      </c>
      <c r="Q226" s="26">
        <v>0.20431956000000001</v>
      </c>
      <c r="R226" s="26">
        <v>0.25283931999999998</v>
      </c>
      <c r="S226" s="26">
        <v>0.30135908</v>
      </c>
      <c r="T226" s="26">
        <v>0.37310845999999998</v>
      </c>
      <c r="U226" s="26">
        <v>0.44485783000000001</v>
      </c>
      <c r="V226" s="26">
        <v>0.52395910000000001</v>
      </c>
      <c r="W226" s="26">
        <v>0.60306035999999996</v>
      </c>
      <c r="X226" s="26">
        <v>0.64621751999999999</v>
      </c>
      <c r="Y226" s="26">
        <v>0.68937468000000002</v>
      </c>
      <c r="Z226" s="26">
        <v>0.6750874</v>
      </c>
      <c r="AA226" s="26">
        <v>0.66080011999999999</v>
      </c>
      <c r="AB226" s="26">
        <v>0.60641054000000005</v>
      </c>
      <c r="AC226" s="26">
        <v>0.55202096</v>
      </c>
      <c r="AD226" s="26">
        <v>0.49324850999999997</v>
      </c>
      <c r="AE226" s="26">
        <v>0.43447605</v>
      </c>
      <c r="AF226" s="26">
        <v>0.38163918000000002</v>
      </c>
      <c r="AG226" s="26">
        <v>0.32880229999999999</v>
      </c>
      <c r="AH226" s="26">
        <v>0.25458362000000001</v>
      </c>
      <c r="AI226" s="26">
        <v>0.18036494</v>
      </c>
      <c r="AJ226" s="26">
        <v>0.12949888000000001</v>
      </c>
      <c r="AK226" s="26">
        <v>7.8632809999999997E-2</v>
      </c>
      <c r="AL226" s="26">
        <v>7.2788980000000003E-2</v>
      </c>
      <c r="AM226" s="26">
        <v>6.694514E-2</v>
      </c>
      <c r="AN226" s="26">
        <v>6.6519309999999998E-2</v>
      </c>
      <c r="AO226" s="26">
        <v>6.6093490000000005E-2</v>
      </c>
      <c r="AP226" s="26">
        <v>9.7223820000000002E-2</v>
      </c>
      <c r="AQ226" s="26">
        <v>0.12835414000000001</v>
      </c>
      <c r="AR226" s="26">
        <v>0.16086465</v>
      </c>
      <c r="AS226" s="26">
        <v>0.19337515</v>
      </c>
      <c r="AT226" s="26">
        <v>0.22440196000000001</v>
      </c>
      <c r="AU226" s="26">
        <v>0.25542878000000002</v>
      </c>
      <c r="AV226" s="26">
        <v>0.25622238000000003</v>
      </c>
      <c r="AW226" s="26">
        <v>0.25701597999999998</v>
      </c>
      <c r="AX226" s="26">
        <v>0.24785889999999999</v>
      </c>
      <c r="AY226" s="3"/>
    </row>
    <row r="227" spans="1:51" s="50" customFormat="1" ht="14.5" thickBot="1" x14ac:dyDescent="0.35">
      <c r="A227" s="47"/>
      <c r="B227" s="14" t="s">
        <v>165</v>
      </c>
      <c r="C227" s="27">
        <v>1.8982969999999998E-2</v>
      </c>
      <c r="D227" s="28">
        <v>1.7835279999999998E-2</v>
      </c>
      <c r="E227" s="28">
        <v>1.66876E-2</v>
      </c>
      <c r="F227" s="28">
        <v>1.511322E-2</v>
      </c>
      <c r="G227" s="28">
        <v>1.353885E-2</v>
      </c>
      <c r="H227" s="28">
        <v>1.179053E-2</v>
      </c>
      <c r="I227" s="28">
        <v>1.0042219999999999E-2</v>
      </c>
      <c r="J227" s="28">
        <v>8.5056200000000002E-3</v>
      </c>
      <c r="K227" s="28">
        <v>6.9690200000000002E-3</v>
      </c>
      <c r="L227" s="28">
        <v>6.1180399999999999E-3</v>
      </c>
      <c r="M227" s="28">
        <v>5.2670700000000004E-3</v>
      </c>
      <c r="N227" s="28">
        <v>5.2073099999999997E-3</v>
      </c>
      <c r="O227" s="28">
        <v>5.1475499999999999E-3</v>
      </c>
      <c r="P227" s="28">
        <v>5.8566599999999996E-3</v>
      </c>
      <c r="Q227" s="28">
        <v>6.5657700000000003E-3</v>
      </c>
      <c r="R227" s="28">
        <v>8.0942700000000006E-3</v>
      </c>
      <c r="S227" s="28">
        <v>9.6227799999999992E-3</v>
      </c>
      <c r="T227" s="28">
        <v>1.119947E-2</v>
      </c>
      <c r="U227" s="28">
        <v>1.277616E-2</v>
      </c>
      <c r="V227" s="28">
        <v>1.420008E-2</v>
      </c>
      <c r="W227" s="28">
        <v>1.5624010000000001E-2</v>
      </c>
      <c r="X227" s="28">
        <v>1.622856E-2</v>
      </c>
      <c r="Y227" s="28">
        <v>1.6833109999999998E-2</v>
      </c>
      <c r="Z227" s="28">
        <v>1.689007E-2</v>
      </c>
      <c r="AA227" s="28">
        <v>1.6947029999999998E-2</v>
      </c>
      <c r="AB227" s="28">
        <v>1.6788609999999999E-2</v>
      </c>
      <c r="AC227" s="28">
        <v>1.6630200000000001E-2</v>
      </c>
      <c r="AD227" s="28">
        <v>1.6234769999999999E-2</v>
      </c>
      <c r="AE227" s="28">
        <v>1.5839329999999999E-2</v>
      </c>
      <c r="AF227" s="28">
        <v>1.5782020000000001E-2</v>
      </c>
      <c r="AG227" s="28">
        <v>1.5724700000000001E-2</v>
      </c>
      <c r="AH227" s="28">
        <v>1.590316E-2</v>
      </c>
      <c r="AI227" s="28">
        <v>1.608161E-2</v>
      </c>
      <c r="AJ227" s="28">
        <v>1.7157820000000001E-2</v>
      </c>
      <c r="AK227" s="28">
        <v>1.823402E-2</v>
      </c>
      <c r="AL227" s="28">
        <v>2.0018709999999999E-2</v>
      </c>
      <c r="AM227" s="28">
        <v>2.1803389999999999E-2</v>
      </c>
      <c r="AN227" s="28">
        <v>2.402837E-2</v>
      </c>
      <c r="AO227" s="28">
        <v>2.625334E-2</v>
      </c>
      <c r="AP227" s="28">
        <v>2.752367E-2</v>
      </c>
      <c r="AQ227" s="28">
        <v>2.8793989999999998E-2</v>
      </c>
      <c r="AR227" s="28">
        <v>2.8666959999999998E-2</v>
      </c>
      <c r="AS227" s="28">
        <v>2.8539930000000002E-2</v>
      </c>
      <c r="AT227" s="28">
        <v>2.6846160000000001E-2</v>
      </c>
      <c r="AU227" s="28">
        <v>2.5152399999999998E-2</v>
      </c>
      <c r="AV227" s="28">
        <v>2.3493590000000002E-2</v>
      </c>
      <c r="AW227" s="28">
        <v>2.183479E-2</v>
      </c>
      <c r="AX227" s="28">
        <v>2.0408880000000001E-2</v>
      </c>
      <c r="AY227" s="3"/>
    </row>
    <row r="228" spans="1:51" s="50" customFormat="1" ht="14.5" thickBot="1" x14ac:dyDescent="0.35">
      <c r="A228" s="47"/>
      <c r="B228" s="14" t="s">
        <v>166</v>
      </c>
      <c r="C228" s="25">
        <v>1.473154E-2</v>
      </c>
      <c r="D228" s="26">
        <v>1.349974E-2</v>
      </c>
      <c r="E228" s="26">
        <v>1.226794E-2</v>
      </c>
      <c r="F228" s="26">
        <v>1.080185E-2</v>
      </c>
      <c r="G228" s="26">
        <v>9.3357600000000002E-3</v>
      </c>
      <c r="H228" s="26">
        <v>8.0365499999999999E-3</v>
      </c>
      <c r="I228" s="26">
        <v>6.7373299999999997E-3</v>
      </c>
      <c r="J228" s="26">
        <v>5.6709999999999998E-3</v>
      </c>
      <c r="K228" s="26">
        <v>4.6046699999999999E-3</v>
      </c>
      <c r="L228" s="26">
        <v>3.78006E-3</v>
      </c>
      <c r="M228" s="26">
        <v>2.9554500000000001E-3</v>
      </c>
      <c r="N228" s="26">
        <v>3.0789099999999998E-3</v>
      </c>
      <c r="O228" s="26">
        <v>3.20237E-3</v>
      </c>
      <c r="P228" s="26">
        <v>7.9059999999999998E-3</v>
      </c>
      <c r="Q228" s="26">
        <v>1.260963E-2</v>
      </c>
      <c r="R228" s="26">
        <v>1.560404E-2</v>
      </c>
      <c r="S228" s="26">
        <v>1.8598440000000001E-2</v>
      </c>
      <c r="T228" s="26">
        <v>2.302647E-2</v>
      </c>
      <c r="U228" s="26">
        <v>2.74545E-2</v>
      </c>
      <c r="V228" s="26">
        <v>3.2336249999999997E-2</v>
      </c>
      <c r="W228" s="26">
        <v>3.7218000000000001E-2</v>
      </c>
      <c r="X228" s="26">
        <v>3.9881460000000001E-2</v>
      </c>
      <c r="Y228" s="26">
        <v>4.2544909999999998E-2</v>
      </c>
      <c r="Z228" s="26">
        <v>4.1663169999999999E-2</v>
      </c>
      <c r="AA228" s="26">
        <v>4.078143E-2</v>
      </c>
      <c r="AB228" s="26">
        <v>3.7424760000000001E-2</v>
      </c>
      <c r="AC228" s="26">
        <v>3.4068099999999997E-2</v>
      </c>
      <c r="AD228" s="26">
        <v>3.044094E-2</v>
      </c>
      <c r="AE228" s="26">
        <v>2.6813790000000001E-2</v>
      </c>
      <c r="AF228" s="26">
        <v>2.355295E-2</v>
      </c>
      <c r="AG228" s="26">
        <v>2.0292109999999999E-2</v>
      </c>
      <c r="AH228" s="26">
        <v>1.571169E-2</v>
      </c>
      <c r="AI228" s="26">
        <v>1.113126E-2</v>
      </c>
      <c r="AJ228" s="26">
        <v>7.9920500000000005E-3</v>
      </c>
      <c r="AK228" s="26">
        <v>4.8528399999999998E-3</v>
      </c>
      <c r="AL228" s="26">
        <v>4.4921900000000001E-3</v>
      </c>
      <c r="AM228" s="26">
        <v>4.1315299999999996E-3</v>
      </c>
      <c r="AN228" s="26">
        <v>4.1052500000000004E-3</v>
      </c>
      <c r="AO228" s="26">
        <v>4.0789700000000003E-3</v>
      </c>
      <c r="AP228" s="26">
        <v>6.0001899999999999E-3</v>
      </c>
      <c r="AQ228" s="26">
        <v>7.9214000000000003E-3</v>
      </c>
      <c r="AR228" s="26">
        <v>9.9278000000000005E-3</v>
      </c>
      <c r="AS228" s="26">
        <v>1.1934190000000001E-2</v>
      </c>
      <c r="AT228" s="26">
        <v>1.384902E-2</v>
      </c>
      <c r="AU228" s="26">
        <v>1.5763840000000001E-2</v>
      </c>
      <c r="AV228" s="26">
        <v>1.5812819999999998E-2</v>
      </c>
      <c r="AW228" s="26">
        <v>1.5861799999999999E-2</v>
      </c>
      <c r="AX228" s="26">
        <v>1.529667E-2</v>
      </c>
      <c r="AY228" s="3"/>
    </row>
    <row r="229" spans="1:51" ht="14.5" thickBot="1" x14ac:dyDescent="0.35">
      <c r="B229" s="14" t="s">
        <v>167</v>
      </c>
      <c r="C229" s="27">
        <v>9.5018299999999993E-3</v>
      </c>
      <c r="D229" s="28">
        <v>7.77423E-3</v>
      </c>
      <c r="E229" s="28">
        <v>6.0466199999999999E-3</v>
      </c>
      <c r="F229" s="28">
        <v>3.7431500000000002E-3</v>
      </c>
      <c r="G229" s="28">
        <v>1.4396700000000001E-3</v>
      </c>
      <c r="H229" s="28">
        <v>7.3423E-4</v>
      </c>
      <c r="I229" s="28">
        <v>2.879E-5</v>
      </c>
      <c r="J229" s="28">
        <v>5.9027000000000005E-4</v>
      </c>
      <c r="K229" s="28">
        <v>1.1517400000000001E-3</v>
      </c>
      <c r="L229" s="28">
        <v>4.4629800000000001E-3</v>
      </c>
      <c r="M229" s="28">
        <v>7.77423E-3</v>
      </c>
      <c r="N229" s="28">
        <v>1.238117E-2</v>
      </c>
      <c r="O229" s="28">
        <v>1.6988119999999999E-2</v>
      </c>
      <c r="P229" s="28">
        <v>1.8283830000000001E-2</v>
      </c>
      <c r="Q229" s="28">
        <v>1.9579530000000001E-2</v>
      </c>
      <c r="R229" s="28">
        <v>2.01554E-2</v>
      </c>
      <c r="S229" s="28">
        <v>2.073127E-2</v>
      </c>
      <c r="T229" s="28">
        <v>2.073127E-2</v>
      </c>
      <c r="U229" s="28">
        <v>2.073127E-2</v>
      </c>
      <c r="V229" s="28">
        <v>2.0299370000000001E-2</v>
      </c>
      <c r="W229" s="28">
        <v>1.9867470000000002E-2</v>
      </c>
      <c r="X229" s="28">
        <v>1.88597E-2</v>
      </c>
      <c r="Y229" s="28">
        <v>1.7851929999999998E-2</v>
      </c>
      <c r="Z229" s="28">
        <v>1.7420020000000001E-2</v>
      </c>
      <c r="AA229" s="28">
        <v>1.6988119999999999E-2</v>
      </c>
      <c r="AB229" s="28">
        <v>1.6988119999999999E-2</v>
      </c>
      <c r="AC229" s="28">
        <v>1.6988119999999999E-2</v>
      </c>
      <c r="AD229" s="28">
        <v>1.7276059999999999E-2</v>
      </c>
      <c r="AE229" s="28">
        <v>1.7563990000000002E-2</v>
      </c>
      <c r="AF229" s="28">
        <v>1.8427789999999999E-2</v>
      </c>
      <c r="AG229" s="28">
        <v>1.9291599999999999E-2</v>
      </c>
      <c r="AH229" s="28">
        <v>2.1019199999999998E-2</v>
      </c>
      <c r="AI229" s="28">
        <v>2.2746809999999999E-2</v>
      </c>
      <c r="AJ229" s="28">
        <v>2.562615E-2</v>
      </c>
      <c r="AK229" s="28">
        <v>2.85055E-2</v>
      </c>
      <c r="AL229" s="28">
        <v>2.8649460000000002E-2</v>
      </c>
      <c r="AM229" s="28">
        <v>2.8793429999999998E-2</v>
      </c>
      <c r="AN229" s="28">
        <v>2.7353760000000001E-2</v>
      </c>
      <c r="AO229" s="28">
        <v>2.5914090000000001E-2</v>
      </c>
      <c r="AP229" s="28">
        <v>2.447442E-2</v>
      </c>
      <c r="AQ229" s="28">
        <v>2.3034740000000001E-2</v>
      </c>
      <c r="AR229" s="28">
        <v>2.1019199999999998E-2</v>
      </c>
      <c r="AS229" s="28">
        <v>1.9003659999999999E-2</v>
      </c>
      <c r="AT229" s="28">
        <v>1.7851929999999998E-2</v>
      </c>
      <c r="AU229" s="28">
        <v>1.670019E-2</v>
      </c>
      <c r="AV229" s="28">
        <v>1.468465E-2</v>
      </c>
      <c r="AW229" s="28">
        <v>1.2669110000000001E-2</v>
      </c>
      <c r="AX229" s="28">
        <v>1.108547E-2</v>
      </c>
      <c r="AY229" s="23"/>
    </row>
    <row r="230" spans="1:51" ht="14.5" thickBot="1" x14ac:dyDescent="0.35">
      <c r="B230" s="14" t="s">
        <v>168</v>
      </c>
      <c r="C230" s="25">
        <v>2.7255080000000001E-2</v>
      </c>
      <c r="D230" s="26">
        <v>2.4976109999999999E-2</v>
      </c>
      <c r="E230" s="26">
        <v>2.2697129999999999E-2</v>
      </c>
      <c r="F230" s="26">
        <v>1.9984689999999999E-2</v>
      </c>
      <c r="G230" s="26">
        <v>1.7272260000000001E-2</v>
      </c>
      <c r="H230" s="26">
        <v>1.4868559999999999E-2</v>
      </c>
      <c r="I230" s="26">
        <v>1.246485E-2</v>
      </c>
      <c r="J230" s="26">
        <v>1.0492019999999999E-2</v>
      </c>
      <c r="K230" s="26">
        <v>8.5191899999999994E-3</v>
      </c>
      <c r="L230" s="26">
        <v>6.9935600000000002E-3</v>
      </c>
      <c r="M230" s="26">
        <v>5.4679300000000002E-3</v>
      </c>
      <c r="N230" s="26">
        <v>5.6963500000000002E-3</v>
      </c>
      <c r="O230" s="26">
        <v>5.9247600000000003E-3</v>
      </c>
      <c r="P230" s="26">
        <v>6.8505900000000002E-3</v>
      </c>
      <c r="Q230" s="26">
        <v>7.77643E-3</v>
      </c>
      <c r="R230" s="26">
        <v>9.6231000000000008E-3</v>
      </c>
      <c r="S230" s="26">
        <v>1.1469770000000001E-2</v>
      </c>
      <c r="T230" s="26">
        <v>1.4200559999999999E-2</v>
      </c>
      <c r="U230" s="26">
        <v>1.6931350000000001E-2</v>
      </c>
      <c r="V230" s="26">
        <v>1.9941960000000002E-2</v>
      </c>
      <c r="W230" s="26">
        <v>2.2952569999999999E-2</v>
      </c>
      <c r="X230" s="26">
        <v>2.459513E-2</v>
      </c>
      <c r="Y230" s="26">
        <v>2.6237699999999999E-2</v>
      </c>
      <c r="Z230" s="26">
        <v>2.569393E-2</v>
      </c>
      <c r="AA230" s="26">
        <v>2.515015E-2</v>
      </c>
      <c r="AB230" s="26">
        <v>2.3080070000000001E-2</v>
      </c>
      <c r="AC230" s="26">
        <v>2.1010000000000001E-2</v>
      </c>
      <c r="AD230" s="26">
        <v>1.8773109999999999E-2</v>
      </c>
      <c r="AE230" s="26">
        <v>1.6536220000000001E-2</v>
      </c>
      <c r="AF230" s="26">
        <v>1.452524E-2</v>
      </c>
      <c r="AG230" s="26">
        <v>1.2514259999999999E-2</v>
      </c>
      <c r="AH230" s="26">
        <v>1.140567E-2</v>
      </c>
      <c r="AI230" s="26">
        <v>1.029707E-2</v>
      </c>
      <c r="AJ230" s="26">
        <v>9.6377000000000008E-3</v>
      </c>
      <c r="AK230" s="26">
        <v>8.9783299999999996E-3</v>
      </c>
      <c r="AL230" s="26">
        <v>8.3110800000000002E-3</v>
      </c>
      <c r="AM230" s="26">
        <v>7.6438299999999999E-3</v>
      </c>
      <c r="AN230" s="26">
        <v>7.5951999999999999E-3</v>
      </c>
      <c r="AO230" s="26">
        <v>7.5465799999999998E-3</v>
      </c>
      <c r="AP230" s="26">
        <v>1.1101059999999999E-2</v>
      </c>
      <c r="AQ230" s="26">
        <v>1.465553E-2</v>
      </c>
      <c r="AR230" s="26">
        <v>1.8367600000000001E-2</v>
      </c>
      <c r="AS230" s="26">
        <v>2.2079660000000001E-2</v>
      </c>
      <c r="AT230" s="26">
        <v>2.5622309999999999E-2</v>
      </c>
      <c r="AU230" s="26">
        <v>2.9164969999999998E-2</v>
      </c>
      <c r="AV230" s="26">
        <v>2.925558E-2</v>
      </c>
      <c r="AW230" s="26">
        <v>2.9346199999999999E-2</v>
      </c>
      <c r="AX230" s="26">
        <v>2.8300639999999998E-2</v>
      </c>
      <c r="AY230" s="23"/>
    </row>
    <row r="231" spans="1:51" ht="14.5" thickBot="1" x14ac:dyDescent="0.35">
      <c r="B231" s="14" t="s">
        <v>169</v>
      </c>
      <c r="C231" s="27">
        <v>1.473154E-2</v>
      </c>
      <c r="D231" s="28">
        <v>1.349974E-2</v>
      </c>
      <c r="E231" s="28">
        <v>1.226794E-2</v>
      </c>
      <c r="F231" s="28">
        <v>1.080185E-2</v>
      </c>
      <c r="G231" s="28">
        <v>9.3357600000000002E-3</v>
      </c>
      <c r="H231" s="28">
        <v>8.0365499999999999E-3</v>
      </c>
      <c r="I231" s="28">
        <v>6.7373299999999997E-3</v>
      </c>
      <c r="J231" s="28">
        <v>5.6709999999999998E-3</v>
      </c>
      <c r="K231" s="28">
        <v>4.6046699999999999E-3</v>
      </c>
      <c r="L231" s="28">
        <v>3.78006E-3</v>
      </c>
      <c r="M231" s="28">
        <v>2.9554500000000001E-3</v>
      </c>
      <c r="N231" s="28">
        <v>3.0789099999999998E-3</v>
      </c>
      <c r="O231" s="28">
        <v>3.20237E-3</v>
      </c>
      <c r="P231" s="28">
        <v>7.9059999999999998E-3</v>
      </c>
      <c r="Q231" s="28">
        <v>1.260963E-2</v>
      </c>
      <c r="R231" s="28">
        <v>1.560404E-2</v>
      </c>
      <c r="S231" s="28">
        <v>1.8598440000000001E-2</v>
      </c>
      <c r="T231" s="28">
        <v>2.302647E-2</v>
      </c>
      <c r="U231" s="28">
        <v>2.74545E-2</v>
      </c>
      <c r="V231" s="28">
        <v>3.2336249999999997E-2</v>
      </c>
      <c r="W231" s="28">
        <v>3.7218000000000001E-2</v>
      </c>
      <c r="X231" s="28">
        <v>3.9881460000000001E-2</v>
      </c>
      <c r="Y231" s="28">
        <v>4.2544909999999998E-2</v>
      </c>
      <c r="Z231" s="28">
        <v>4.1663169999999999E-2</v>
      </c>
      <c r="AA231" s="28">
        <v>4.078143E-2</v>
      </c>
      <c r="AB231" s="28">
        <v>3.7424760000000001E-2</v>
      </c>
      <c r="AC231" s="28">
        <v>3.4068099999999997E-2</v>
      </c>
      <c r="AD231" s="28">
        <v>3.044094E-2</v>
      </c>
      <c r="AE231" s="28">
        <v>2.6813790000000001E-2</v>
      </c>
      <c r="AF231" s="28">
        <v>2.355295E-2</v>
      </c>
      <c r="AG231" s="28">
        <v>2.0292109999999999E-2</v>
      </c>
      <c r="AH231" s="28">
        <v>1.571169E-2</v>
      </c>
      <c r="AI231" s="28">
        <v>1.113126E-2</v>
      </c>
      <c r="AJ231" s="28">
        <v>7.9920500000000005E-3</v>
      </c>
      <c r="AK231" s="28">
        <v>4.8528399999999998E-3</v>
      </c>
      <c r="AL231" s="28">
        <v>4.4921900000000001E-3</v>
      </c>
      <c r="AM231" s="28">
        <v>4.1315299999999996E-3</v>
      </c>
      <c r="AN231" s="28">
        <v>4.1052500000000004E-3</v>
      </c>
      <c r="AO231" s="28">
        <v>4.0789700000000003E-3</v>
      </c>
      <c r="AP231" s="28">
        <v>6.0001899999999999E-3</v>
      </c>
      <c r="AQ231" s="28">
        <v>7.9214000000000003E-3</v>
      </c>
      <c r="AR231" s="28">
        <v>9.9278000000000005E-3</v>
      </c>
      <c r="AS231" s="28">
        <v>1.1934190000000001E-2</v>
      </c>
      <c r="AT231" s="28">
        <v>1.384902E-2</v>
      </c>
      <c r="AU231" s="28">
        <v>1.5763840000000001E-2</v>
      </c>
      <c r="AV231" s="28">
        <v>1.5812819999999998E-2</v>
      </c>
      <c r="AW231" s="28">
        <v>1.5861799999999999E-2</v>
      </c>
      <c r="AX231" s="28">
        <v>1.529667E-2</v>
      </c>
      <c r="AY231" s="23"/>
    </row>
    <row r="232" spans="1:51" ht="14.5" thickBot="1" x14ac:dyDescent="0.35">
      <c r="B232" s="14" t="s">
        <v>170</v>
      </c>
      <c r="C232" s="25">
        <v>1.473154E-2</v>
      </c>
      <c r="D232" s="26">
        <v>1.349974E-2</v>
      </c>
      <c r="E232" s="26">
        <v>1.226794E-2</v>
      </c>
      <c r="F232" s="26">
        <v>1.080185E-2</v>
      </c>
      <c r="G232" s="26">
        <v>9.3357600000000002E-3</v>
      </c>
      <c r="H232" s="26">
        <v>8.0365499999999999E-3</v>
      </c>
      <c r="I232" s="26">
        <v>6.7373299999999997E-3</v>
      </c>
      <c r="J232" s="26">
        <v>5.6709999999999998E-3</v>
      </c>
      <c r="K232" s="26">
        <v>4.6046699999999999E-3</v>
      </c>
      <c r="L232" s="26">
        <v>3.78006E-3</v>
      </c>
      <c r="M232" s="26">
        <v>2.9554500000000001E-3</v>
      </c>
      <c r="N232" s="26">
        <v>3.0789099999999998E-3</v>
      </c>
      <c r="O232" s="26">
        <v>3.20237E-3</v>
      </c>
      <c r="P232" s="26">
        <v>7.9059999999999998E-3</v>
      </c>
      <c r="Q232" s="26">
        <v>1.260963E-2</v>
      </c>
      <c r="R232" s="26">
        <v>1.560404E-2</v>
      </c>
      <c r="S232" s="26">
        <v>1.8598440000000001E-2</v>
      </c>
      <c r="T232" s="26">
        <v>2.302647E-2</v>
      </c>
      <c r="U232" s="26">
        <v>2.74545E-2</v>
      </c>
      <c r="V232" s="26">
        <v>3.2336249999999997E-2</v>
      </c>
      <c r="W232" s="26">
        <v>3.7218000000000001E-2</v>
      </c>
      <c r="X232" s="26">
        <v>3.9881460000000001E-2</v>
      </c>
      <c r="Y232" s="26">
        <v>4.2544909999999998E-2</v>
      </c>
      <c r="Z232" s="26">
        <v>4.1663169999999999E-2</v>
      </c>
      <c r="AA232" s="26">
        <v>4.078143E-2</v>
      </c>
      <c r="AB232" s="26">
        <v>3.7424760000000001E-2</v>
      </c>
      <c r="AC232" s="26">
        <v>3.4068099999999997E-2</v>
      </c>
      <c r="AD232" s="26">
        <v>3.044094E-2</v>
      </c>
      <c r="AE232" s="26">
        <v>2.6813790000000001E-2</v>
      </c>
      <c r="AF232" s="26">
        <v>2.355295E-2</v>
      </c>
      <c r="AG232" s="26">
        <v>2.0292109999999999E-2</v>
      </c>
      <c r="AH232" s="26">
        <v>1.571169E-2</v>
      </c>
      <c r="AI232" s="26">
        <v>1.113126E-2</v>
      </c>
      <c r="AJ232" s="26">
        <v>7.9920500000000005E-3</v>
      </c>
      <c r="AK232" s="26">
        <v>4.8528399999999998E-3</v>
      </c>
      <c r="AL232" s="26">
        <v>4.4921900000000001E-3</v>
      </c>
      <c r="AM232" s="26">
        <v>4.1315299999999996E-3</v>
      </c>
      <c r="AN232" s="26">
        <v>4.1052500000000004E-3</v>
      </c>
      <c r="AO232" s="26">
        <v>4.0789700000000003E-3</v>
      </c>
      <c r="AP232" s="26">
        <v>6.0001899999999999E-3</v>
      </c>
      <c r="AQ232" s="26">
        <v>7.9214000000000003E-3</v>
      </c>
      <c r="AR232" s="26">
        <v>9.9278000000000005E-3</v>
      </c>
      <c r="AS232" s="26">
        <v>1.1934190000000001E-2</v>
      </c>
      <c r="AT232" s="26">
        <v>1.384902E-2</v>
      </c>
      <c r="AU232" s="26">
        <v>1.5763840000000001E-2</v>
      </c>
      <c r="AV232" s="26">
        <v>1.5812819999999998E-2</v>
      </c>
      <c r="AW232" s="26">
        <v>1.5861799999999999E-2</v>
      </c>
      <c r="AX232" s="26">
        <v>1.529667E-2</v>
      </c>
      <c r="AY232" s="23"/>
    </row>
    <row r="233" spans="1:51" ht="14.5" thickBot="1" x14ac:dyDescent="0.35">
      <c r="B233" s="14" t="s">
        <v>171</v>
      </c>
      <c r="C233" s="27">
        <v>3.0255530400000001</v>
      </c>
      <c r="D233" s="28">
        <v>3.3440322999999998</v>
      </c>
      <c r="E233" s="28">
        <v>3.6625115699999999</v>
      </c>
      <c r="F233" s="28">
        <v>3.8854470600000002</v>
      </c>
      <c r="G233" s="28">
        <v>4.10838254</v>
      </c>
      <c r="H233" s="28">
        <v>4.1657088099999999</v>
      </c>
      <c r="I233" s="28">
        <v>4.2230350799999998</v>
      </c>
      <c r="J233" s="28">
        <v>4.1943719499999998</v>
      </c>
      <c r="K233" s="28">
        <v>4.1657088099999999</v>
      </c>
      <c r="L233" s="28">
        <v>4.1466000599999999</v>
      </c>
      <c r="M233" s="28">
        <v>4.1274913</v>
      </c>
      <c r="N233" s="28">
        <v>4.10838254</v>
      </c>
      <c r="O233" s="28">
        <v>4.08927379</v>
      </c>
      <c r="P233" s="28">
        <v>3.7516857699999999</v>
      </c>
      <c r="Q233" s="28">
        <v>3.4140977399999999</v>
      </c>
      <c r="R233" s="28">
        <v>3.05103138</v>
      </c>
      <c r="S233" s="28">
        <v>2.6879650100000001</v>
      </c>
      <c r="T233" s="28">
        <v>2.25164842</v>
      </c>
      <c r="U233" s="28">
        <v>1.8153318199999999</v>
      </c>
      <c r="V233" s="28">
        <v>1.62424426</v>
      </c>
      <c r="W233" s="28">
        <v>1.4331567000000001</v>
      </c>
      <c r="X233" s="28">
        <v>1.23410716</v>
      </c>
      <c r="Y233" s="28">
        <v>1.0350576199999999</v>
      </c>
      <c r="Z233" s="28">
        <v>0.90766590999999996</v>
      </c>
      <c r="AA233" s="28">
        <v>0.78027420000000003</v>
      </c>
      <c r="AB233" s="28">
        <v>0.82804608999999996</v>
      </c>
      <c r="AC233" s="28">
        <v>0.87581798</v>
      </c>
      <c r="AD233" s="28">
        <v>0.9554378</v>
      </c>
      <c r="AE233" s="28">
        <v>1.0350576199999999</v>
      </c>
      <c r="AF233" s="28">
        <v>1.10671545</v>
      </c>
      <c r="AG233" s="28">
        <v>1.1783732899999999</v>
      </c>
      <c r="AH233" s="28">
        <v>1.1306014</v>
      </c>
      <c r="AI233" s="28">
        <v>1.0828295100000001</v>
      </c>
      <c r="AJ233" s="28">
        <v>1.00320969</v>
      </c>
      <c r="AK233" s="28">
        <v>0.92358987000000003</v>
      </c>
      <c r="AL233" s="28">
        <v>0.82008411000000003</v>
      </c>
      <c r="AM233" s="28">
        <v>0.71657835000000003</v>
      </c>
      <c r="AN233" s="28">
        <v>0.67676844000000003</v>
      </c>
      <c r="AO233" s="28">
        <v>0.63695853000000002</v>
      </c>
      <c r="AP233" s="28">
        <v>0.75638826000000003</v>
      </c>
      <c r="AQ233" s="28">
        <v>0.87581798</v>
      </c>
      <c r="AR233" s="28">
        <v>1.11467743</v>
      </c>
      <c r="AS233" s="28">
        <v>1.3535368800000001</v>
      </c>
      <c r="AT233" s="28">
        <v>1.6322062399999999</v>
      </c>
      <c r="AU233" s="28">
        <v>1.9108756</v>
      </c>
      <c r="AV233" s="28">
        <v>2.1497350499999999</v>
      </c>
      <c r="AW233" s="28">
        <v>2.3885945</v>
      </c>
      <c r="AX233" s="28">
        <v>2.70707377</v>
      </c>
      <c r="AY233" s="3"/>
    </row>
    <row r="234" spans="1:51" ht="14.5" thickBot="1" x14ac:dyDescent="0.35">
      <c r="B234" s="14" t="s">
        <v>172</v>
      </c>
      <c r="C234" s="25">
        <v>1.9968649999999999</v>
      </c>
      <c r="D234" s="26">
        <v>2.2070613200000002</v>
      </c>
      <c r="E234" s="26">
        <v>2.4172576399999999</v>
      </c>
      <c r="F234" s="26">
        <v>2.5643950599999998</v>
      </c>
      <c r="G234" s="26">
        <v>2.7115324799999998</v>
      </c>
      <c r="H234" s="26">
        <v>2.7493678199999998</v>
      </c>
      <c r="I234" s="26">
        <v>2.7872031499999999</v>
      </c>
      <c r="J234" s="26">
        <v>2.5663479900000001</v>
      </c>
      <c r="K234" s="26">
        <v>2.34549283</v>
      </c>
      <c r="L234" s="26">
        <v>1.6418449799999999</v>
      </c>
      <c r="M234" s="26">
        <v>0.93819713000000005</v>
      </c>
      <c r="N234" s="26">
        <v>0.65009388999999995</v>
      </c>
      <c r="O234" s="26">
        <v>0.36199063999999997</v>
      </c>
      <c r="P234" s="26">
        <v>0.89368164999999999</v>
      </c>
      <c r="Q234" s="26">
        <v>1.4253726600000001</v>
      </c>
      <c r="R234" s="26">
        <v>1.7638558799999999</v>
      </c>
      <c r="S234" s="26">
        <v>2.1023390900000001</v>
      </c>
      <c r="T234" s="26">
        <v>2.6028765900000002</v>
      </c>
      <c r="U234" s="26">
        <v>3.1034141000000002</v>
      </c>
      <c r="V234" s="26">
        <v>3.6552397700000001</v>
      </c>
      <c r="W234" s="26">
        <v>4.20706545</v>
      </c>
      <c r="X234" s="26">
        <v>4.5081381199999999</v>
      </c>
      <c r="Y234" s="26">
        <v>4.8092107899999998</v>
      </c>
      <c r="Z234" s="26">
        <v>4.7095399599999999</v>
      </c>
      <c r="AA234" s="26">
        <v>4.6098691399999998</v>
      </c>
      <c r="AB234" s="26">
        <v>4.2304369499999996</v>
      </c>
      <c r="AC234" s="26">
        <v>3.8510047599999999</v>
      </c>
      <c r="AD234" s="26">
        <v>3.4409967699999999</v>
      </c>
      <c r="AE234" s="26">
        <v>3.0309887899999999</v>
      </c>
      <c r="AF234" s="26">
        <v>2.6623885399999998</v>
      </c>
      <c r="AG234" s="26">
        <v>2.2937882900000002</v>
      </c>
      <c r="AH234" s="26">
        <v>1.7760244599999999</v>
      </c>
      <c r="AI234" s="26">
        <v>1.2582606300000001</v>
      </c>
      <c r="AJ234" s="26">
        <v>0.90340916000000004</v>
      </c>
      <c r="AK234" s="26">
        <v>0.54855768999999999</v>
      </c>
      <c r="AL234" s="26">
        <v>0.50778995000000005</v>
      </c>
      <c r="AM234" s="26">
        <v>0.46702220999999999</v>
      </c>
      <c r="AN234" s="26">
        <v>0.46405157000000002</v>
      </c>
      <c r="AO234" s="26">
        <v>0.46108093</v>
      </c>
      <c r="AP234" s="26">
        <v>0.67825210000000002</v>
      </c>
      <c r="AQ234" s="26">
        <v>0.89542326000000005</v>
      </c>
      <c r="AR234" s="26">
        <v>1.12222281</v>
      </c>
      <c r="AS234" s="26">
        <v>1.3490223699999999</v>
      </c>
      <c r="AT234" s="26">
        <v>1.5654714000000001</v>
      </c>
      <c r="AU234" s="26">
        <v>1.78192043</v>
      </c>
      <c r="AV234" s="26">
        <v>1.78745676</v>
      </c>
      <c r="AW234" s="26">
        <v>1.79299308</v>
      </c>
      <c r="AX234" s="26">
        <v>1.8949290400000001</v>
      </c>
      <c r="AY234" s="3"/>
    </row>
    <row r="235" spans="1:51" ht="14.5" thickBot="1" x14ac:dyDescent="0.35">
      <c r="B235" s="14" t="s">
        <v>173</v>
      </c>
      <c r="C235" s="27">
        <v>0.78148777999999997</v>
      </c>
      <c r="D235" s="28">
        <v>0.76683603</v>
      </c>
      <c r="E235" s="28">
        <v>0.75218428999999998</v>
      </c>
      <c r="F235" s="28">
        <v>0.74741398999999997</v>
      </c>
      <c r="G235" s="28">
        <v>0.74264368999999997</v>
      </c>
      <c r="H235" s="28">
        <v>0.74989265999999999</v>
      </c>
      <c r="I235" s="28">
        <v>0.75714161999999996</v>
      </c>
      <c r="J235" s="28">
        <v>0.77559635000000005</v>
      </c>
      <c r="K235" s="28">
        <v>0.79405108000000002</v>
      </c>
      <c r="L235" s="28">
        <v>0.87902846999999995</v>
      </c>
      <c r="M235" s="28">
        <v>0.96400585999999999</v>
      </c>
      <c r="N235" s="28">
        <v>1.2512370100000001</v>
      </c>
      <c r="O235" s="28">
        <v>1.5384681499999999</v>
      </c>
      <c r="P235" s="28">
        <v>1.8525186</v>
      </c>
      <c r="Q235" s="28">
        <v>2.1665690400000002</v>
      </c>
      <c r="R235" s="28">
        <v>2.5475052100000002</v>
      </c>
      <c r="S235" s="28">
        <v>2.9284413800000002</v>
      </c>
      <c r="T235" s="28">
        <v>3.18421931</v>
      </c>
      <c r="U235" s="28">
        <v>3.4399972399999998</v>
      </c>
      <c r="V235" s="28">
        <v>3.5142128800000001</v>
      </c>
      <c r="W235" s="28">
        <v>3.5884285199999999</v>
      </c>
      <c r="X235" s="28">
        <v>3.6377489600000001</v>
      </c>
      <c r="Y235" s="28">
        <v>3.6870693999999999</v>
      </c>
      <c r="Z235" s="28">
        <v>3.7099746800000002</v>
      </c>
      <c r="AA235" s="28">
        <v>3.7328799500000001</v>
      </c>
      <c r="AB235" s="28">
        <v>3.7129953100000002</v>
      </c>
      <c r="AC235" s="28">
        <v>3.6931106800000002</v>
      </c>
      <c r="AD235" s="28">
        <v>3.6534917600000001</v>
      </c>
      <c r="AE235" s="28">
        <v>3.61387284</v>
      </c>
      <c r="AF235" s="28">
        <v>3.5627291400000001</v>
      </c>
      <c r="AG235" s="28">
        <v>3.5115854500000001</v>
      </c>
      <c r="AH235" s="28">
        <v>3.4203603400000002</v>
      </c>
      <c r="AI235" s="28">
        <v>3.3291352299999999</v>
      </c>
      <c r="AJ235" s="28">
        <v>3.1006278100000002</v>
      </c>
      <c r="AK235" s="28">
        <v>2.8721204</v>
      </c>
      <c r="AL235" s="28">
        <v>2.5103568300000001</v>
      </c>
      <c r="AM235" s="28">
        <v>2.1485932499999998</v>
      </c>
      <c r="AN235" s="28">
        <v>2.0103411000000002</v>
      </c>
      <c r="AO235" s="28">
        <v>1.87208895</v>
      </c>
      <c r="AP235" s="28">
        <v>1.76941021</v>
      </c>
      <c r="AQ235" s="28">
        <v>1.6667314799999999</v>
      </c>
      <c r="AR235" s="28">
        <v>1.4279879799999999</v>
      </c>
      <c r="AS235" s="28">
        <v>1.1892444900000001</v>
      </c>
      <c r="AT235" s="28">
        <v>1.0731508700000001</v>
      </c>
      <c r="AU235" s="28">
        <v>0.95705724999999997</v>
      </c>
      <c r="AV235" s="28">
        <v>0.88800924999999997</v>
      </c>
      <c r="AW235" s="28">
        <v>0.81896126000000002</v>
      </c>
      <c r="AX235" s="28">
        <v>0.80022451999999999</v>
      </c>
      <c r="AY235" s="3"/>
    </row>
    <row r="236" spans="1:51" ht="14.5" thickBot="1" x14ac:dyDescent="0.35">
      <c r="B236" s="14" t="s">
        <v>174</v>
      </c>
      <c r="C236" s="25">
        <v>0.19522606000000001</v>
      </c>
      <c r="D236" s="26">
        <v>0.18044895999999999</v>
      </c>
      <c r="E236" s="26">
        <v>0.16567186</v>
      </c>
      <c r="F236" s="26">
        <v>0.15062055999999999</v>
      </c>
      <c r="G236" s="26">
        <v>0.13556926999999999</v>
      </c>
      <c r="H236" s="26">
        <v>0.12074999</v>
      </c>
      <c r="I236" s="26">
        <v>0.10593071</v>
      </c>
      <c r="J236" s="26">
        <v>9.5444660000000001E-2</v>
      </c>
      <c r="K236" s="26">
        <v>8.4958610000000004E-2</v>
      </c>
      <c r="L236" s="26">
        <v>8.1749249999999996E-2</v>
      </c>
      <c r="M236" s="26">
        <v>7.8539880000000006E-2</v>
      </c>
      <c r="N236" s="26">
        <v>8.5724380000000003E-2</v>
      </c>
      <c r="O236" s="26">
        <v>9.2908879999999999E-2</v>
      </c>
      <c r="P236" s="26">
        <v>0.11656751</v>
      </c>
      <c r="Q236" s="26">
        <v>0.14022614</v>
      </c>
      <c r="R236" s="26">
        <v>0.17454771999999999</v>
      </c>
      <c r="S236" s="26">
        <v>0.20886929000000001</v>
      </c>
      <c r="T236" s="26">
        <v>0.24324371</v>
      </c>
      <c r="U236" s="26">
        <v>0.27761813000000002</v>
      </c>
      <c r="V236" s="26">
        <v>0.30137539000000002</v>
      </c>
      <c r="W236" s="26">
        <v>0.32513265000000002</v>
      </c>
      <c r="X236" s="26">
        <v>0.33574677000000003</v>
      </c>
      <c r="Y236" s="26">
        <v>0.34636088999999998</v>
      </c>
      <c r="Z236" s="26">
        <v>0.34931324000000002</v>
      </c>
      <c r="AA236" s="26">
        <v>0.35226559000000002</v>
      </c>
      <c r="AB236" s="26">
        <v>0.35358638999999997</v>
      </c>
      <c r="AC236" s="26">
        <v>0.35490717999999999</v>
      </c>
      <c r="AD236" s="26">
        <v>0.36296983999999999</v>
      </c>
      <c r="AE236" s="26">
        <v>0.37103249999999999</v>
      </c>
      <c r="AF236" s="26">
        <v>0.37586828999999999</v>
      </c>
      <c r="AG236" s="26">
        <v>0.38070408</v>
      </c>
      <c r="AH236" s="26">
        <v>0.38151944999999998</v>
      </c>
      <c r="AI236" s="26">
        <v>0.38233483000000001</v>
      </c>
      <c r="AJ236" s="26">
        <v>0.37175084000000003</v>
      </c>
      <c r="AK236" s="26">
        <v>0.36116685999999998</v>
      </c>
      <c r="AL236" s="26">
        <v>0.35540604999999997</v>
      </c>
      <c r="AM236" s="26">
        <v>0.34964524000000002</v>
      </c>
      <c r="AN236" s="26">
        <v>0.34305835000000001</v>
      </c>
      <c r="AO236" s="26">
        <v>0.33647146</v>
      </c>
      <c r="AP236" s="26">
        <v>0.33114482000000001</v>
      </c>
      <c r="AQ236" s="26">
        <v>0.32581817000000002</v>
      </c>
      <c r="AR236" s="26">
        <v>0.31279481999999997</v>
      </c>
      <c r="AS236" s="26">
        <v>0.29977147999999998</v>
      </c>
      <c r="AT236" s="26">
        <v>0.28206944</v>
      </c>
      <c r="AU236" s="26">
        <v>0.26436741000000002</v>
      </c>
      <c r="AV236" s="26">
        <v>0.24589548</v>
      </c>
      <c r="AW236" s="26">
        <v>0.22742355</v>
      </c>
      <c r="AX236" s="26">
        <v>0.21132480000000001</v>
      </c>
      <c r="AY236" s="3"/>
    </row>
    <row r="237" spans="1:51" ht="14.5" thickBot="1" x14ac:dyDescent="0.35">
      <c r="B237" s="14" t="s">
        <v>175</v>
      </c>
      <c r="C237" s="27">
        <v>0.23285764</v>
      </c>
      <c r="D237" s="28">
        <v>0.21338691000000001</v>
      </c>
      <c r="E237" s="28">
        <v>0.19391617</v>
      </c>
      <c r="F237" s="28">
        <v>0.17074207999999999</v>
      </c>
      <c r="G237" s="28">
        <v>0.14756797999999999</v>
      </c>
      <c r="H237" s="28">
        <v>0.12703162000000001</v>
      </c>
      <c r="I237" s="28">
        <v>0.10649525999999999</v>
      </c>
      <c r="J237" s="28">
        <v>8.9640070000000002E-2</v>
      </c>
      <c r="K237" s="28">
        <v>7.2784890000000005E-2</v>
      </c>
      <c r="L237" s="28">
        <v>5.9750480000000002E-2</v>
      </c>
      <c r="M237" s="28">
        <v>4.6716069999999998E-2</v>
      </c>
      <c r="N237" s="28">
        <v>4.8667540000000002E-2</v>
      </c>
      <c r="O237" s="28">
        <v>5.0619009999999999E-2</v>
      </c>
      <c r="P237" s="28">
        <v>0.12496808</v>
      </c>
      <c r="Q237" s="28">
        <v>0.19931715999999999</v>
      </c>
      <c r="R237" s="28">
        <v>0.24664900000000001</v>
      </c>
      <c r="S237" s="28">
        <v>0.29398084000000002</v>
      </c>
      <c r="T237" s="28">
        <v>0.36397357000000002</v>
      </c>
      <c r="U237" s="28">
        <v>0.43396628999999998</v>
      </c>
      <c r="V237" s="28">
        <v>0.51113090000000005</v>
      </c>
      <c r="W237" s="28">
        <v>0.58829551000000002</v>
      </c>
      <c r="X237" s="28">
        <v>0.63039604999999999</v>
      </c>
      <c r="Y237" s="28">
        <v>0.67249658000000001</v>
      </c>
      <c r="Z237" s="28">
        <v>0.65855909999999995</v>
      </c>
      <c r="AA237" s="28">
        <v>0.64462160999999996</v>
      </c>
      <c r="AB237" s="28">
        <v>0.59156366999999999</v>
      </c>
      <c r="AC237" s="28">
        <v>0.53850571999999997</v>
      </c>
      <c r="AD237" s="28">
        <v>0.48117219999999999</v>
      </c>
      <c r="AE237" s="28">
        <v>0.42383869000000002</v>
      </c>
      <c r="AF237" s="28">
        <v>0.37229542999999998</v>
      </c>
      <c r="AG237" s="28">
        <v>0.32075217</v>
      </c>
      <c r="AH237" s="28">
        <v>0.2483506</v>
      </c>
      <c r="AI237" s="28">
        <v>0.17594903000000001</v>
      </c>
      <c r="AJ237" s="28">
        <v>0.12632832999999999</v>
      </c>
      <c r="AK237" s="28">
        <v>7.6707629999999999E-2</v>
      </c>
      <c r="AL237" s="28">
        <v>7.100687E-2</v>
      </c>
      <c r="AM237" s="28">
        <v>6.5306110000000001E-2</v>
      </c>
      <c r="AN237" s="28">
        <v>6.4890710000000004E-2</v>
      </c>
      <c r="AO237" s="28">
        <v>6.4475309999999994E-2</v>
      </c>
      <c r="AP237" s="28">
        <v>9.4843460000000004E-2</v>
      </c>
      <c r="AQ237" s="28">
        <v>0.12521162</v>
      </c>
      <c r="AR237" s="28">
        <v>0.15692616000000001</v>
      </c>
      <c r="AS237" s="28">
        <v>0.18864070999999999</v>
      </c>
      <c r="AT237" s="28">
        <v>0.21890788</v>
      </c>
      <c r="AU237" s="28">
        <v>0.24917506</v>
      </c>
      <c r="AV237" s="28">
        <v>0.24994922999999999</v>
      </c>
      <c r="AW237" s="28">
        <v>0.25072340999999998</v>
      </c>
      <c r="AX237" s="28">
        <v>0.24179052000000001</v>
      </c>
      <c r="AY237" s="3"/>
    </row>
    <row r="238" spans="1:51" ht="14.5" thickBot="1" x14ac:dyDescent="0.35">
      <c r="B238" s="14" t="s">
        <v>176</v>
      </c>
      <c r="C238" s="25">
        <v>9.3436140000000001E-2</v>
      </c>
      <c r="D238" s="26">
        <v>9.1684349999999998E-2</v>
      </c>
      <c r="E238" s="26">
        <v>8.9932559999999995E-2</v>
      </c>
      <c r="F238" s="26">
        <v>8.9362220000000006E-2</v>
      </c>
      <c r="G238" s="26">
        <v>8.8791869999999995E-2</v>
      </c>
      <c r="H238" s="26">
        <v>8.9658570000000007E-2</v>
      </c>
      <c r="I238" s="26">
        <v>9.0525270000000005E-2</v>
      </c>
      <c r="J238" s="26">
        <v>9.2731750000000002E-2</v>
      </c>
      <c r="K238" s="26">
        <v>9.4938229999999998E-2</v>
      </c>
      <c r="L238" s="26">
        <v>0.10509829</v>
      </c>
      <c r="M238" s="26">
        <v>0.11525835</v>
      </c>
      <c r="N238" s="26">
        <v>0.14960024</v>
      </c>
      <c r="O238" s="26">
        <v>0.18394213000000001</v>
      </c>
      <c r="P238" s="26">
        <v>0.22149058999999999</v>
      </c>
      <c r="Q238" s="26">
        <v>0.25903904999999999</v>
      </c>
      <c r="R238" s="26">
        <v>0.30458449999999998</v>
      </c>
      <c r="S238" s="26">
        <v>0.35012993999999997</v>
      </c>
      <c r="T238" s="26">
        <v>0.38071123000000001</v>
      </c>
      <c r="U238" s="26">
        <v>0.41129251</v>
      </c>
      <c r="V238" s="26">
        <v>0.42016587999999999</v>
      </c>
      <c r="W238" s="26">
        <v>0.42903923999999999</v>
      </c>
      <c r="X238" s="26">
        <v>0.43493608</v>
      </c>
      <c r="Y238" s="26">
        <v>0.44083293000000001</v>
      </c>
      <c r="Z238" s="26">
        <v>0.44357152</v>
      </c>
      <c r="AA238" s="26">
        <v>0.44631011999999998</v>
      </c>
      <c r="AB238" s="26">
        <v>0.44393268000000002</v>
      </c>
      <c r="AC238" s="26">
        <v>0.44155523000000002</v>
      </c>
      <c r="AD238" s="26">
        <v>0.43681831999999998</v>
      </c>
      <c r="AE238" s="26">
        <v>0.43208141</v>
      </c>
      <c r="AF238" s="26">
        <v>0.42596656999999999</v>
      </c>
      <c r="AG238" s="26">
        <v>0.41985172999999998</v>
      </c>
      <c r="AH238" s="26">
        <v>0.40894469</v>
      </c>
      <c r="AI238" s="26">
        <v>0.39803764000000003</v>
      </c>
      <c r="AJ238" s="26">
        <v>0.37071686999999998</v>
      </c>
      <c r="AK238" s="26">
        <v>0.34339609999999998</v>
      </c>
      <c r="AL238" s="26">
        <v>0.30014296000000001</v>
      </c>
      <c r="AM238" s="26">
        <v>0.25688982999999999</v>
      </c>
      <c r="AN238" s="26">
        <v>0.24036014999999999</v>
      </c>
      <c r="AO238" s="26">
        <v>0.22383046000000001</v>
      </c>
      <c r="AP238" s="26">
        <v>0.21155399999999999</v>
      </c>
      <c r="AQ238" s="26">
        <v>0.19927754</v>
      </c>
      <c r="AR238" s="26">
        <v>0.17073292000000001</v>
      </c>
      <c r="AS238" s="26">
        <v>0.14218829999999999</v>
      </c>
      <c r="AT238" s="26">
        <v>0.12830792999999999</v>
      </c>
      <c r="AU238" s="26">
        <v>0.11442756</v>
      </c>
      <c r="AV238" s="26">
        <v>0.10617205</v>
      </c>
      <c r="AW238" s="26">
        <v>9.7916539999999996E-2</v>
      </c>
      <c r="AX238" s="26">
        <v>9.5676339999999999E-2</v>
      </c>
      <c r="AY238" s="3"/>
    </row>
    <row r="239" spans="1:51" ht="14.5" thickBot="1" x14ac:dyDescent="0.35">
      <c r="B239" s="14" t="s">
        <v>177</v>
      </c>
      <c r="C239" s="27">
        <v>0.43081408999999998</v>
      </c>
      <c r="D239" s="28">
        <v>0.39479092999999998</v>
      </c>
      <c r="E239" s="28">
        <v>0.35876776999999999</v>
      </c>
      <c r="F239" s="28">
        <v>0.31589297</v>
      </c>
      <c r="G239" s="28">
        <v>0.27301816000000001</v>
      </c>
      <c r="H239" s="28">
        <v>0.23502347000000001</v>
      </c>
      <c r="I239" s="28">
        <v>0.19702877999999999</v>
      </c>
      <c r="J239" s="28">
        <v>0.16584471000000001</v>
      </c>
      <c r="K239" s="28">
        <v>0.13466063</v>
      </c>
      <c r="L239" s="28">
        <v>0.11054543</v>
      </c>
      <c r="M239" s="28">
        <v>8.6430229999999997E-2</v>
      </c>
      <c r="N239" s="28">
        <v>9.0040679999999998E-2</v>
      </c>
      <c r="O239" s="28">
        <v>9.3651129999999999E-2</v>
      </c>
      <c r="P239" s="28">
        <v>0.1082856</v>
      </c>
      <c r="Q239" s="28">
        <v>0.12292008</v>
      </c>
      <c r="R239" s="28">
        <v>0.15210990999999999</v>
      </c>
      <c r="S239" s="28">
        <v>0.18129973999999999</v>
      </c>
      <c r="T239" s="28">
        <v>0.22446467000000001</v>
      </c>
      <c r="U239" s="28">
        <v>0.26762960000000002</v>
      </c>
      <c r="V239" s="28">
        <v>0.31521747</v>
      </c>
      <c r="W239" s="28">
        <v>0.36280535000000003</v>
      </c>
      <c r="X239" s="28">
        <v>0.38876899999999998</v>
      </c>
      <c r="Y239" s="28">
        <v>0.41473264999999998</v>
      </c>
      <c r="Z239" s="28">
        <v>0.40613732000000002</v>
      </c>
      <c r="AA239" s="28">
        <v>0.39754199000000001</v>
      </c>
      <c r="AB239" s="28">
        <v>0.36482083999999998</v>
      </c>
      <c r="AC239" s="28">
        <v>0.33209969</v>
      </c>
      <c r="AD239" s="28">
        <v>0.29674177000000002</v>
      </c>
      <c r="AE239" s="28">
        <v>0.26138383999999998</v>
      </c>
      <c r="AF239" s="28">
        <v>0.22959681000000001</v>
      </c>
      <c r="AG239" s="28">
        <v>0.19780977</v>
      </c>
      <c r="AH239" s="28">
        <v>0.18028649999999999</v>
      </c>
      <c r="AI239" s="28">
        <v>0.16276321999999999</v>
      </c>
      <c r="AJ239" s="28">
        <v>0.15234069</v>
      </c>
      <c r="AK239" s="28">
        <v>0.14191815999999999</v>
      </c>
      <c r="AL239" s="28">
        <v>0.13137108</v>
      </c>
      <c r="AM239" s="28">
        <v>0.120824</v>
      </c>
      <c r="AN239" s="28">
        <v>0.12005546</v>
      </c>
      <c r="AO239" s="28">
        <v>0.11928692</v>
      </c>
      <c r="AP239" s="28">
        <v>0.17547159000000001</v>
      </c>
      <c r="AQ239" s="28">
        <v>0.23165626</v>
      </c>
      <c r="AR239" s="28">
        <v>0.29033189999999998</v>
      </c>
      <c r="AS239" s="28">
        <v>0.34900755</v>
      </c>
      <c r="AT239" s="28">
        <v>0.40500539000000002</v>
      </c>
      <c r="AU239" s="28">
        <v>0.46100323999999998</v>
      </c>
      <c r="AV239" s="28">
        <v>0.46243554999999997</v>
      </c>
      <c r="AW239" s="28">
        <v>0.46386786000000002</v>
      </c>
      <c r="AX239" s="28">
        <v>0.44734097</v>
      </c>
      <c r="AY239" s="3"/>
    </row>
    <row r="240" spans="1:51" ht="14.5" thickBot="1" x14ac:dyDescent="0.35">
      <c r="B240" s="14" t="s">
        <v>178</v>
      </c>
      <c r="C240" s="25">
        <v>0.21300849999999999</v>
      </c>
      <c r="D240" s="26">
        <v>0.20013027</v>
      </c>
      <c r="E240" s="26">
        <v>0.18725205</v>
      </c>
      <c r="F240" s="26">
        <v>0.16958596000000001</v>
      </c>
      <c r="G240" s="26">
        <v>0.15191987000000001</v>
      </c>
      <c r="H240" s="26">
        <v>0.13230195</v>
      </c>
      <c r="I240" s="26">
        <v>0.11268402</v>
      </c>
      <c r="J240" s="26">
        <v>9.5441819999999997E-2</v>
      </c>
      <c r="K240" s="26">
        <v>7.8199630000000006E-2</v>
      </c>
      <c r="L240" s="26">
        <v>6.865077E-2</v>
      </c>
      <c r="M240" s="26">
        <v>5.9101920000000002E-2</v>
      </c>
      <c r="N240" s="26">
        <v>5.843139E-2</v>
      </c>
      <c r="O240" s="26">
        <v>5.7760859999999997E-2</v>
      </c>
      <c r="P240" s="26">
        <v>6.5717780000000003E-2</v>
      </c>
      <c r="Q240" s="26">
        <v>7.3674699999999996E-2</v>
      </c>
      <c r="R240" s="26">
        <v>9.0826089999999998E-2</v>
      </c>
      <c r="S240" s="26">
        <v>0.10797748</v>
      </c>
      <c r="T240" s="26">
        <v>0.12566959999999999</v>
      </c>
      <c r="U240" s="26">
        <v>0.14336172</v>
      </c>
      <c r="V240" s="26">
        <v>0.15933959</v>
      </c>
      <c r="W240" s="26">
        <v>0.17531747</v>
      </c>
      <c r="X240" s="26">
        <v>0.18210116000000001</v>
      </c>
      <c r="Y240" s="26">
        <v>0.18888484999999999</v>
      </c>
      <c r="Z240" s="26">
        <v>0.18952398000000001</v>
      </c>
      <c r="AA240" s="26">
        <v>0.19016311</v>
      </c>
      <c r="AB240" s="26">
        <v>0.18838553</v>
      </c>
      <c r="AC240" s="26">
        <v>0.18660794999999999</v>
      </c>
      <c r="AD240" s="26">
        <v>0.18217080999999999</v>
      </c>
      <c r="AE240" s="26">
        <v>0.17773368</v>
      </c>
      <c r="AF240" s="26">
        <v>0.17709053999999999</v>
      </c>
      <c r="AG240" s="26">
        <v>0.1764474</v>
      </c>
      <c r="AH240" s="26">
        <v>0.17844984</v>
      </c>
      <c r="AI240" s="26">
        <v>0.18045227999999999</v>
      </c>
      <c r="AJ240" s="26">
        <v>0.19252842000000001</v>
      </c>
      <c r="AK240" s="26">
        <v>0.20460457000000001</v>
      </c>
      <c r="AL240" s="26">
        <v>0.22463053999999999</v>
      </c>
      <c r="AM240" s="26">
        <v>0.24465650999999999</v>
      </c>
      <c r="AN240" s="26">
        <v>0.26962304999999998</v>
      </c>
      <c r="AO240" s="26">
        <v>0.29458960000000001</v>
      </c>
      <c r="AP240" s="26">
        <v>0.30884393999999998</v>
      </c>
      <c r="AQ240" s="26">
        <v>0.32309827000000002</v>
      </c>
      <c r="AR240" s="26">
        <v>0.32167284000000002</v>
      </c>
      <c r="AS240" s="26">
        <v>0.32024740000000002</v>
      </c>
      <c r="AT240" s="26">
        <v>0.30124161999999999</v>
      </c>
      <c r="AU240" s="26">
        <v>0.28223584000000002</v>
      </c>
      <c r="AV240" s="26">
        <v>0.26362236</v>
      </c>
      <c r="AW240" s="26">
        <v>0.24500888000000001</v>
      </c>
      <c r="AX240" s="26">
        <v>0.22900868999999999</v>
      </c>
      <c r="AY240" s="3"/>
    </row>
    <row r="241" spans="2:51" ht="14.5" thickBot="1" x14ac:dyDescent="0.35">
      <c r="B241" s="14" t="s">
        <v>179</v>
      </c>
      <c r="C241" s="27">
        <v>0.16530304000000001</v>
      </c>
      <c r="D241" s="28">
        <v>0.15148097999999999</v>
      </c>
      <c r="E241" s="28">
        <v>0.13765891999999999</v>
      </c>
      <c r="F241" s="28">
        <v>0.12120789</v>
      </c>
      <c r="G241" s="28">
        <v>0.10475685999999999</v>
      </c>
      <c r="H241" s="28">
        <v>9.0178330000000001E-2</v>
      </c>
      <c r="I241" s="28">
        <v>7.559979E-2</v>
      </c>
      <c r="J241" s="28">
        <v>6.3634490000000002E-2</v>
      </c>
      <c r="K241" s="28">
        <v>5.1669180000000002E-2</v>
      </c>
      <c r="L241" s="28">
        <v>4.2416200000000001E-2</v>
      </c>
      <c r="M241" s="28">
        <v>3.3163209999999999E-2</v>
      </c>
      <c r="N241" s="28">
        <v>3.4548540000000003E-2</v>
      </c>
      <c r="O241" s="28">
        <v>3.593387E-2</v>
      </c>
      <c r="P241" s="28">
        <v>8.8713449999999999E-2</v>
      </c>
      <c r="Q241" s="28">
        <v>0.14149302999999999</v>
      </c>
      <c r="R241" s="28">
        <v>0.17509337</v>
      </c>
      <c r="S241" s="28">
        <v>0.20869372</v>
      </c>
      <c r="T241" s="28">
        <v>0.25838076999999998</v>
      </c>
      <c r="U241" s="28">
        <v>0.30806781999999999</v>
      </c>
      <c r="V241" s="28">
        <v>0.36284611</v>
      </c>
      <c r="W241" s="28">
        <v>0.41762441</v>
      </c>
      <c r="X241" s="28">
        <v>0.44751110999999999</v>
      </c>
      <c r="Y241" s="28">
        <v>0.47739780999999998</v>
      </c>
      <c r="Z241" s="28">
        <v>0.46750374</v>
      </c>
      <c r="AA241" s="28">
        <v>0.45760968000000002</v>
      </c>
      <c r="AB241" s="28">
        <v>0.41994443999999997</v>
      </c>
      <c r="AC241" s="28">
        <v>0.38227918999999999</v>
      </c>
      <c r="AD241" s="28">
        <v>0.34157876999999998</v>
      </c>
      <c r="AE241" s="28">
        <v>0.30087835000000002</v>
      </c>
      <c r="AF241" s="28">
        <v>0.26428836</v>
      </c>
      <c r="AG241" s="28">
        <v>0.22769838000000001</v>
      </c>
      <c r="AH241" s="28">
        <v>0.17630130999999999</v>
      </c>
      <c r="AI241" s="28">
        <v>0.12490424999999999</v>
      </c>
      <c r="AJ241" s="28">
        <v>8.967907E-2</v>
      </c>
      <c r="AK241" s="28">
        <v>5.4453889999999998E-2</v>
      </c>
      <c r="AL241" s="28">
        <v>5.0406979999999997E-2</v>
      </c>
      <c r="AM241" s="28">
        <v>4.6360079999999998E-2</v>
      </c>
      <c r="AN241" s="28">
        <v>4.6065189999999999E-2</v>
      </c>
      <c r="AO241" s="28">
        <v>4.57703E-2</v>
      </c>
      <c r="AP241" s="28">
        <v>6.7328319999999997E-2</v>
      </c>
      <c r="AQ241" s="28">
        <v>8.888633E-2</v>
      </c>
      <c r="AR241" s="28">
        <v>0.11140013</v>
      </c>
      <c r="AS241" s="28">
        <v>0.13391392999999999</v>
      </c>
      <c r="AT241" s="28">
        <v>0.15540026000000001</v>
      </c>
      <c r="AU241" s="28">
        <v>0.17688659000000001</v>
      </c>
      <c r="AV241" s="28">
        <v>0.17743617</v>
      </c>
      <c r="AW241" s="28">
        <v>0.17798574</v>
      </c>
      <c r="AX241" s="28">
        <v>0.17164439000000001</v>
      </c>
      <c r="AY241" s="3"/>
    </row>
    <row r="242" spans="2:51" ht="14.5" thickBot="1" x14ac:dyDescent="0.35">
      <c r="B242" s="14" t="s">
        <v>180</v>
      </c>
      <c r="C242" s="25">
        <v>6.6329269999999996E-2</v>
      </c>
      <c r="D242" s="26">
        <v>6.5085699999999996E-2</v>
      </c>
      <c r="E242" s="26">
        <v>6.3842120000000002E-2</v>
      </c>
      <c r="F242" s="26">
        <v>6.3437240000000006E-2</v>
      </c>
      <c r="G242" s="26">
        <v>6.3032359999999996E-2</v>
      </c>
      <c r="H242" s="26">
        <v>6.3647620000000002E-2</v>
      </c>
      <c r="I242" s="26">
        <v>6.4262879999999994E-2</v>
      </c>
      <c r="J242" s="26">
        <v>6.5829239999999997E-2</v>
      </c>
      <c r="K242" s="26">
        <v>6.7395590000000005E-2</v>
      </c>
      <c r="L242" s="26">
        <v>7.4608099999999997E-2</v>
      </c>
      <c r="M242" s="26">
        <v>8.1820610000000002E-2</v>
      </c>
      <c r="N242" s="26">
        <v>0.10619954</v>
      </c>
      <c r="O242" s="26">
        <v>0.13057847</v>
      </c>
      <c r="P242" s="26">
        <v>0.1572337</v>
      </c>
      <c r="Q242" s="26">
        <v>0.18388893000000001</v>
      </c>
      <c r="R242" s="26">
        <v>0.21622113000000001</v>
      </c>
      <c r="S242" s="26">
        <v>0.24855332999999999</v>
      </c>
      <c r="T242" s="26">
        <v>0.27026264</v>
      </c>
      <c r="U242" s="26">
        <v>0.29197195999999997</v>
      </c>
      <c r="V242" s="26">
        <v>0.29827105999999998</v>
      </c>
      <c r="W242" s="26">
        <v>0.30457015999999998</v>
      </c>
      <c r="X242" s="26">
        <v>0.30875626</v>
      </c>
      <c r="Y242" s="26">
        <v>0.31294237000000003</v>
      </c>
      <c r="Z242" s="26">
        <v>0.31488646999999997</v>
      </c>
      <c r="AA242" s="26">
        <v>0.31683056999999998</v>
      </c>
      <c r="AB242" s="26">
        <v>0.31514284999999997</v>
      </c>
      <c r="AC242" s="26">
        <v>0.31345511999999998</v>
      </c>
      <c r="AD242" s="26">
        <v>0.31009244000000002</v>
      </c>
      <c r="AE242" s="26">
        <v>0.30672976000000002</v>
      </c>
      <c r="AF242" s="26">
        <v>0.30238891000000001</v>
      </c>
      <c r="AG242" s="26">
        <v>0.29804805000000001</v>
      </c>
      <c r="AH242" s="26">
        <v>0.29030527</v>
      </c>
      <c r="AI242" s="26">
        <v>0.28256248</v>
      </c>
      <c r="AJ242" s="26">
        <v>0.26316775999999997</v>
      </c>
      <c r="AK242" s="26">
        <v>0.24377304999999999</v>
      </c>
      <c r="AL242" s="26">
        <v>0.21306813999999999</v>
      </c>
      <c r="AM242" s="26">
        <v>0.18236321999999999</v>
      </c>
      <c r="AN242" s="26">
        <v>0.17062898000000001</v>
      </c>
      <c r="AO242" s="26">
        <v>0.15889474000000001</v>
      </c>
      <c r="AP242" s="26">
        <v>0.15017981999999999</v>
      </c>
      <c r="AQ242" s="26">
        <v>0.1414649</v>
      </c>
      <c r="AR242" s="26">
        <v>0.12120139000000001</v>
      </c>
      <c r="AS242" s="26">
        <v>0.10093787999999999</v>
      </c>
      <c r="AT242" s="26">
        <v>9.1084360000000003E-2</v>
      </c>
      <c r="AU242" s="26">
        <v>8.1230839999999999E-2</v>
      </c>
      <c r="AV242" s="26">
        <v>7.5370350000000003E-2</v>
      </c>
      <c r="AW242" s="26">
        <v>6.9509860000000007E-2</v>
      </c>
      <c r="AX242" s="26">
        <v>6.7919569999999999E-2</v>
      </c>
      <c r="AY242" s="3"/>
    </row>
    <row r="243" spans="2:51" ht="14.5" thickBot="1" x14ac:dyDescent="0.35">
      <c r="B243" s="14" t="s">
        <v>181</v>
      </c>
      <c r="C243" s="27">
        <v>0.30583010999999999</v>
      </c>
      <c r="D243" s="28">
        <v>0.28025767000000001</v>
      </c>
      <c r="E243" s="28">
        <v>0.25468522999999998</v>
      </c>
      <c r="F243" s="28">
        <v>0.22424889000000001</v>
      </c>
      <c r="G243" s="28">
        <v>0.19381254000000001</v>
      </c>
      <c r="H243" s="28">
        <v>0.16684054000000001</v>
      </c>
      <c r="I243" s="28">
        <v>0.13986852999999999</v>
      </c>
      <c r="J243" s="28">
        <v>0.1177313</v>
      </c>
      <c r="K243" s="28">
        <v>9.5594079999999998E-2</v>
      </c>
      <c r="L243" s="28">
        <v>7.8474970000000005E-2</v>
      </c>
      <c r="M243" s="28">
        <v>6.1355859999999998E-2</v>
      </c>
      <c r="N243" s="28">
        <v>6.3918870000000003E-2</v>
      </c>
      <c r="O243" s="28">
        <v>6.6481890000000002E-2</v>
      </c>
      <c r="P243" s="28">
        <v>7.6870740000000007E-2</v>
      </c>
      <c r="Q243" s="28">
        <v>8.7259589999999998E-2</v>
      </c>
      <c r="R243" s="28">
        <v>0.10798112999999999</v>
      </c>
      <c r="S243" s="28">
        <v>0.12870266</v>
      </c>
      <c r="T243" s="28">
        <v>0.15934496000000001</v>
      </c>
      <c r="U243" s="28">
        <v>0.18998725999999999</v>
      </c>
      <c r="V243" s="28">
        <v>0.22376936</v>
      </c>
      <c r="W243" s="28">
        <v>0.25755146000000001</v>
      </c>
      <c r="X243" s="28">
        <v>0.27598276999999999</v>
      </c>
      <c r="Y243" s="28">
        <v>0.29441407000000003</v>
      </c>
      <c r="Z243" s="28">
        <v>0.28831234</v>
      </c>
      <c r="AA243" s="28">
        <v>0.28221062000000002</v>
      </c>
      <c r="AB243" s="28">
        <v>0.25898223999999997</v>
      </c>
      <c r="AC243" s="28">
        <v>0.23575386000000001</v>
      </c>
      <c r="AD243" s="28">
        <v>0.21065365999999999</v>
      </c>
      <c r="AE243" s="28">
        <v>0.18555347</v>
      </c>
      <c r="AF243" s="28">
        <v>0.16298820999999999</v>
      </c>
      <c r="AG243" s="28">
        <v>0.14042294999999999</v>
      </c>
      <c r="AH243" s="28">
        <v>0.12798337000000001</v>
      </c>
      <c r="AI243" s="28">
        <v>0.11554378999999999</v>
      </c>
      <c r="AJ243" s="28">
        <v>0.10814495</v>
      </c>
      <c r="AK243" s="28">
        <v>0.10074611999999999</v>
      </c>
      <c r="AL243" s="28">
        <v>9.3258859999999999E-2</v>
      </c>
      <c r="AM243" s="28">
        <v>8.5771609999999998E-2</v>
      </c>
      <c r="AN243" s="28">
        <v>8.5226029999999994E-2</v>
      </c>
      <c r="AO243" s="28">
        <v>8.4680450000000004E-2</v>
      </c>
      <c r="AP243" s="28">
        <v>0.12456531999999999</v>
      </c>
      <c r="AQ243" s="28">
        <v>0.16445019</v>
      </c>
      <c r="AR243" s="28">
        <v>0.20610337000000001</v>
      </c>
      <c r="AS243" s="28">
        <v>0.24775655999999999</v>
      </c>
      <c r="AT243" s="28">
        <v>0.28750880000000001</v>
      </c>
      <c r="AU243" s="28">
        <v>0.32726105</v>
      </c>
      <c r="AV243" s="28">
        <v>0.32827782999999999</v>
      </c>
      <c r="AW243" s="28">
        <v>0.32929460999999999</v>
      </c>
      <c r="AX243" s="28">
        <v>0.31756235999999999</v>
      </c>
      <c r="AY243" s="3"/>
    </row>
    <row r="244" spans="2:51" ht="14.5" thickBot="1" x14ac:dyDescent="0.35">
      <c r="B244" s="14" t="s">
        <v>182</v>
      </c>
      <c r="C244" s="25">
        <v>0.16530304000000001</v>
      </c>
      <c r="D244" s="26">
        <v>0.15148097999999999</v>
      </c>
      <c r="E244" s="26">
        <v>0.13765891999999999</v>
      </c>
      <c r="F244" s="26">
        <v>0.12120789</v>
      </c>
      <c r="G244" s="26">
        <v>0.10475685999999999</v>
      </c>
      <c r="H244" s="26">
        <v>9.0178330000000001E-2</v>
      </c>
      <c r="I244" s="26">
        <v>7.559979E-2</v>
      </c>
      <c r="J244" s="26">
        <v>6.3634490000000002E-2</v>
      </c>
      <c r="K244" s="26">
        <v>5.1669180000000002E-2</v>
      </c>
      <c r="L244" s="26">
        <v>4.2416200000000001E-2</v>
      </c>
      <c r="M244" s="26">
        <v>3.3163209999999999E-2</v>
      </c>
      <c r="N244" s="26">
        <v>3.4548540000000003E-2</v>
      </c>
      <c r="O244" s="26">
        <v>3.593387E-2</v>
      </c>
      <c r="P244" s="26">
        <v>8.8713449999999999E-2</v>
      </c>
      <c r="Q244" s="26">
        <v>0.14149302999999999</v>
      </c>
      <c r="R244" s="26">
        <v>0.17509337</v>
      </c>
      <c r="S244" s="26">
        <v>0.20869372</v>
      </c>
      <c r="T244" s="26">
        <v>0.25838076999999998</v>
      </c>
      <c r="U244" s="26">
        <v>0.30806781999999999</v>
      </c>
      <c r="V244" s="26">
        <v>0.36284611</v>
      </c>
      <c r="W244" s="26">
        <v>0.41762441</v>
      </c>
      <c r="X244" s="26">
        <v>0.44751110999999999</v>
      </c>
      <c r="Y244" s="26">
        <v>0.47739780999999998</v>
      </c>
      <c r="Z244" s="26">
        <v>0.46750374</v>
      </c>
      <c r="AA244" s="26">
        <v>0.45760968000000002</v>
      </c>
      <c r="AB244" s="26">
        <v>0.41994443999999997</v>
      </c>
      <c r="AC244" s="26">
        <v>0.38227918999999999</v>
      </c>
      <c r="AD244" s="26">
        <v>0.34157876999999998</v>
      </c>
      <c r="AE244" s="26">
        <v>0.30087835000000002</v>
      </c>
      <c r="AF244" s="26">
        <v>0.26428836</v>
      </c>
      <c r="AG244" s="26">
        <v>0.22769838000000001</v>
      </c>
      <c r="AH244" s="26">
        <v>0.17630130999999999</v>
      </c>
      <c r="AI244" s="26">
        <v>0.12490424999999999</v>
      </c>
      <c r="AJ244" s="26">
        <v>8.967907E-2</v>
      </c>
      <c r="AK244" s="26">
        <v>5.4453889999999998E-2</v>
      </c>
      <c r="AL244" s="26">
        <v>5.0406979999999997E-2</v>
      </c>
      <c r="AM244" s="26">
        <v>4.6360079999999998E-2</v>
      </c>
      <c r="AN244" s="26">
        <v>4.6065189999999999E-2</v>
      </c>
      <c r="AO244" s="26">
        <v>4.57703E-2</v>
      </c>
      <c r="AP244" s="26">
        <v>6.7328319999999997E-2</v>
      </c>
      <c r="AQ244" s="26">
        <v>8.888633E-2</v>
      </c>
      <c r="AR244" s="26">
        <v>0.11140013</v>
      </c>
      <c r="AS244" s="26">
        <v>0.13391392999999999</v>
      </c>
      <c r="AT244" s="26">
        <v>0.15540026000000001</v>
      </c>
      <c r="AU244" s="26">
        <v>0.17688659000000001</v>
      </c>
      <c r="AV244" s="26">
        <v>0.17743617</v>
      </c>
      <c r="AW244" s="26">
        <v>0.17798574</v>
      </c>
      <c r="AX244" s="26">
        <v>0.17164439000000001</v>
      </c>
      <c r="AY244" s="3"/>
    </row>
    <row r="245" spans="2:51" ht="14.5" thickBot="1" x14ac:dyDescent="0.35">
      <c r="B245" s="14" t="s">
        <v>183</v>
      </c>
      <c r="C245" s="27">
        <v>0.16530304000000001</v>
      </c>
      <c r="D245" s="28">
        <v>0.15148097999999999</v>
      </c>
      <c r="E245" s="28">
        <v>0.13765891999999999</v>
      </c>
      <c r="F245" s="28">
        <v>0.12120789</v>
      </c>
      <c r="G245" s="28">
        <v>0.10475685999999999</v>
      </c>
      <c r="H245" s="28">
        <v>9.0178330000000001E-2</v>
      </c>
      <c r="I245" s="28">
        <v>7.559979E-2</v>
      </c>
      <c r="J245" s="28">
        <v>6.3634490000000002E-2</v>
      </c>
      <c r="K245" s="28">
        <v>5.1669180000000002E-2</v>
      </c>
      <c r="L245" s="28">
        <v>4.2416200000000001E-2</v>
      </c>
      <c r="M245" s="28">
        <v>3.3163209999999999E-2</v>
      </c>
      <c r="N245" s="28">
        <v>3.4548540000000003E-2</v>
      </c>
      <c r="O245" s="28">
        <v>3.593387E-2</v>
      </c>
      <c r="P245" s="28">
        <v>8.8713449999999999E-2</v>
      </c>
      <c r="Q245" s="28">
        <v>0.14149302999999999</v>
      </c>
      <c r="R245" s="28">
        <v>0.17509337</v>
      </c>
      <c r="S245" s="28">
        <v>0.20869372</v>
      </c>
      <c r="T245" s="28">
        <v>0.25838076999999998</v>
      </c>
      <c r="U245" s="28">
        <v>0.30806781999999999</v>
      </c>
      <c r="V245" s="28">
        <v>0.36284611</v>
      </c>
      <c r="W245" s="28">
        <v>0.41762441</v>
      </c>
      <c r="X245" s="28">
        <v>0.44751110999999999</v>
      </c>
      <c r="Y245" s="28">
        <v>0.47739780999999998</v>
      </c>
      <c r="Z245" s="28">
        <v>0.46750374</v>
      </c>
      <c r="AA245" s="28">
        <v>0.45760968000000002</v>
      </c>
      <c r="AB245" s="28">
        <v>0.41994443999999997</v>
      </c>
      <c r="AC245" s="28">
        <v>0.38227918999999999</v>
      </c>
      <c r="AD245" s="28">
        <v>0.34157876999999998</v>
      </c>
      <c r="AE245" s="28">
        <v>0.30087835000000002</v>
      </c>
      <c r="AF245" s="28">
        <v>0.26428836</v>
      </c>
      <c r="AG245" s="28">
        <v>0.22769838000000001</v>
      </c>
      <c r="AH245" s="28">
        <v>0.17630130999999999</v>
      </c>
      <c r="AI245" s="28">
        <v>0.12490424999999999</v>
      </c>
      <c r="AJ245" s="28">
        <v>8.967907E-2</v>
      </c>
      <c r="AK245" s="28">
        <v>5.4453889999999998E-2</v>
      </c>
      <c r="AL245" s="28">
        <v>5.0406979999999997E-2</v>
      </c>
      <c r="AM245" s="28">
        <v>4.6360079999999998E-2</v>
      </c>
      <c r="AN245" s="28">
        <v>4.6065189999999999E-2</v>
      </c>
      <c r="AO245" s="28">
        <v>4.57703E-2</v>
      </c>
      <c r="AP245" s="28">
        <v>6.7328319999999997E-2</v>
      </c>
      <c r="AQ245" s="28">
        <v>8.888633E-2</v>
      </c>
      <c r="AR245" s="28">
        <v>0.11140013</v>
      </c>
      <c r="AS245" s="28">
        <v>0.13391392999999999</v>
      </c>
      <c r="AT245" s="28">
        <v>0.15540026000000001</v>
      </c>
      <c r="AU245" s="28">
        <v>0.17688659000000001</v>
      </c>
      <c r="AV245" s="28">
        <v>0.17743617</v>
      </c>
      <c r="AW245" s="28">
        <v>0.17798574</v>
      </c>
      <c r="AX245" s="28">
        <v>0.17164439000000001</v>
      </c>
      <c r="AY245" s="3"/>
    </row>
    <row r="246" spans="2:51" x14ac:dyDescent="0.3">
      <c r="B246" s="3"/>
      <c r="C246" s="19"/>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c r="AY246" s="3"/>
    </row>
    <row r="247" spans="2:51" x14ac:dyDescent="0.3">
      <c r="B247" s="3"/>
      <c r="C247" s="19"/>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c r="AY247" s="3"/>
    </row>
  </sheetData>
  <pageMargins left="0.7" right="0.7" top="0.75" bottom="0.75" header="0.3" footer="0.3"/>
  <pageSetup paperSize="9" orientation="portrait" r:id="rId1"/>
  <headerFooter>
    <oddFooter>&amp;L_x000D_&amp;1#&amp;"Calibri"&amp;8&amp;K000000 For Official use only</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CC023F-E167-4597-9DDE-659144AB477E}">
  <sheetPr>
    <tabColor theme="5" tint="0.749992370372631"/>
  </sheetPr>
  <dimension ref="A1:AY246"/>
  <sheetViews>
    <sheetView workbookViewId="0"/>
  </sheetViews>
  <sheetFormatPr defaultRowHeight="14" x14ac:dyDescent="0.3"/>
  <cols>
    <col min="1" max="1" width="3.25" customWidth="1"/>
    <col min="2" max="2" width="71.75" customWidth="1"/>
  </cols>
  <sheetData>
    <row r="1" spans="1:51" x14ac:dyDescent="0.3">
      <c r="A1" s="19"/>
      <c r="B1" s="3"/>
      <c r="C1" s="19"/>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c r="AY1" s="3"/>
    </row>
    <row r="2" spans="1:51" ht="19.5" thickBot="1" x14ac:dyDescent="0.45">
      <c r="A2" s="19"/>
      <c r="B2" s="5" t="s">
        <v>184</v>
      </c>
      <c r="C2" s="6"/>
      <c r="D2" s="6"/>
      <c r="E2" s="6"/>
      <c r="F2" s="6"/>
      <c r="G2" s="6"/>
      <c r="H2" s="6"/>
      <c r="I2" s="6"/>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row>
    <row r="3" spans="1:51" ht="14.5" thickTop="1" x14ac:dyDescent="0.3">
      <c r="A3" s="19"/>
      <c r="B3" s="9" t="s">
        <v>185</v>
      </c>
      <c r="C3" s="3"/>
      <c r="D3" s="3"/>
      <c r="E3" s="3"/>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row>
    <row r="4" spans="1:51" x14ac:dyDescent="0.3">
      <c r="A4" s="19"/>
      <c r="B4" s="9" t="s">
        <v>136</v>
      </c>
      <c r="C4" s="3"/>
      <c r="D4" s="3"/>
      <c r="E4" s="3"/>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row>
    <row r="5" spans="1:51" x14ac:dyDescent="0.3">
      <c r="A5" s="19"/>
      <c r="B5" s="9" t="s">
        <v>137</v>
      </c>
      <c r="C5" s="3"/>
      <c r="D5" s="3"/>
      <c r="E5" s="3"/>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row>
    <row r="6" spans="1:51" x14ac:dyDescent="0.3">
      <c r="A6" s="19"/>
      <c r="B6" s="3"/>
      <c r="C6" s="3"/>
      <c r="D6" s="3"/>
      <c r="E6" s="3"/>
      <c r="F6" s="3"/>
      <c r="G6" s="3"/>
      <c r="H6" s="3"/>
      <c r="I6" s="3"/>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row>
    <row r="7" spans="1:51" ht="14.5" thickBot="1" x14ac:dyDescent="0.35">
      <c r="A7" s="15"/>
      <c r="B7" s="11" t="s">
        <v>138</v>
      </c>
      <c r="C7" s="3"/>
      <c r="D7" s="3"/>
      <c r="E7" s="3"/>
      <c r="F7" s="3"/>
      <c r="G7" s="3"/>
      <c r="H7" s="3"/>
      <c r="I7" s="3"/>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row>
    <row r="8" spans="1:51" ht="14.5" thickBot="1" x14ac:dyDescent="0.35">
      <c r="A8" s="15"/>
      <c r="B8" s="13"/>
      <c r="C8" s="20">
        <v>0</v>
      </c>
      <c r="D8" s="20">
        <v>2.0833333333333332E-2</v>
      </c>
      <c r="E8" s="20">
        <v>4.1666666666666699E-2</v>
      </c>
      <c r="F8" s="20">
        <v>6.25E-2</v>
      </c>
      <c r="G8" s="20">
        <v>8.3333333333333301E-2</v>
      </c>
      <c r="H8" s="20">
        <v>0.104166666666667</v>
      </c>
      <c r="I8" s="20">
        <v>0.125</v>
      </c>
      <c r="J8" s="20">
        <v>0.14583333333333301</v>
      </c>
      <c r="K8" s="20">
        <v>0.16666666666666699</v>
      </c>
      <c r="L8" s="20">
        <v>0.1875</v>
      </c>
      <c r="M8" s="20">
        <v>0.20833333333333301</v>
      </c>
      <c r="N8" s="20">
        <v>0.22916666666666699</v>
      </c>
      <c r="O8" s="20">
        <v>0.25</v>
      </c>
      <c r="P8" s="20">
        <v>0.27083333333333298</v>
      </c>
      <c r="Q8" s="20">
        <v>0.29166666666666702</v>
      </c>
      <c r="R8" s="20">
        <v>0.3125</v>
      </c>
      <c r="S8" s="20">
        <v>0.33333333333333298</v>
      </c>
      <c r="T8" s="20">
        <v>0.35416666666666702</v>
      </c>
      <c r="U8" s="20">
        <v>0.375</v>
      </c>
      <c r="V8" s="20">
        <v>0.39583333333333298</v>
      </c>
      <c r="W8" s="20">
        <v>0.41666666666666702</v>
      </c>
      <c r="X8" s="20">
        <v>0.4375</v>
      </c>
      <c r="Y8" s="20">
        <v>0.45833333333333298</v>
      </c>
      <c r="Z8" s="20">
        <v>0.47916666666666702</v>
      </c>
      <c r="AA8" s="20">
        <v>0.5</v>
      </c>
      <c r="AB8" s="20">
        <v>0.52083333333333304</v>
      </c>
      <c r="AC8" s="20">
        <v>0.54166666666666696</v>
      </c>
      <c r="AD8" s="20">
        <v>0.5625</v>
      </c>
      <c r="AE8" s="20">
        <v>0.58333333333333304</v>
      </c>
      <c r="AF8" s="20">
        <v>0.60416666666666696</v>
      </c>
      <c r="AG8" s="20">
        <v>0.625</v>
      </c>
      <c r="AH8" s="20">
        <v>0.64583333333333304</v>
      </c>
      <c r="AI8" s="20">
        <v>0.66666666666666696</v>
      </c>
      <c r="AJ8" s="20">
        <v>0.6875</v>
      </c>
      <c r="AK8" s="20">
        <v>0.70833333333333304</v>
      </c>
      <c r="AL8" s="20">
        <v>0.72916666666666696</v>
      </c>
      <c r="AM8" s="20">
        <v>0.75</v>
      </c>
      <c r="AN8" s="20">
        <v>0.77083333333333304</v>
      </c>
      <c r="AO8" s="20">
        <v>0.79166666666666696</v>
      </c>
      <c r="AP8" s="20">
        <v>0.8125</v>
      </c>
      <c r="AQ8" s="20">
        <v>0.83333333333333304</v>
      </c>
      <c r="AR8" s="20">
        <v>0.85416666666666696</v>
      </c>
      <c r="AS8" s="20">
        <v>0.875</v>
      </c>
      <c r="AT8" s="20">
        <v>0.89583333333333304</v>
      </c>
      <c r="AU8" s="20">
        <v>0.91666666666666696</v>
      </c>
      <c r="AV8" s="20">
        <v>0.9375</v>
      </c>
      <c r="AW8" s="20">
        <v>0.95833333333333304</v>
      </c>
      <c r="AX8" s="20">
        <v>0.97916666666666696</v>
      </c>
      <c r="AY8" s="3"/>
    </row>
    <row r="9" spans="1:51" ht="14.5" thickBot="1" x14ac:dyDescent="0.35">
      <c r="A9" s="15"/>
      <c r="B9" s="14" t="s">
        <v>139</v>
      </c>
      <c r="C9" s="21">
        <v>21.285574149999999</v>
      </c>
      <c r="D9" s="22">
        <v>23.526160900000001</v>
      </c>
      <c r="E9" s="22">
        <v>25.766747649999999</v>
      </c>
      <c r="F9" s="22">
        <v>27.335158379999999</v>
      </c>
      <c r="G9" s="22">
        <v>28.903569109999999</v>
      </c>
      <c r="H9" s="22">
        <v>29.30687472</v>
      </c>
      <c r="I9" s="22">
        <v>29.710180340000001</v>
      </c>
      <c r="J9" s="22">
        <v>29.508527529999999</v>
      </c>
      <c r="K9" s="22">
        <v>29.30687472</v>
      </c>
      <c r="L9" s="22">
        <v>29.172439520000001</v>
      </c>
      <c r="M9" s="22">
        <v>29.038004310000002</v>
      </c>
      <c r="N9" s="22">
        <v>28.903569109999999</v>
      </c>
      <c r="O9" s="22">
        <v>28.7691339</v>
      </c>
      <c r="P9" s="22">
        <v>26.394111939999998</v>
      </c>
      <c r="Q9" s="22">
        <v>24.019089990000001</v>
      </c>
      <c r="R9" s="22">
        <v>21.464821090000001</v>
      </c>
      <c r="S9" s="22">
        <v>18.910552190000001</v>
      </c>
      <c r="T9" s="22">
        <v>15.840948340000001</v>
      </c>
      <c r="U9" s="22">
        <v>12.771344490000001</v>
      </c>
      <c r="V9" s="22">
        <v>11.426992439999999</v>
      </c>
      <c r="W9" s="22">
        <v>10.08264039</v>
      </c>
      <c r="X9" s="22">
        <v>8.6822736700000007</v>
      </c>
      <c r="Y9" s="22">
        <v>7.2819069499999998</v>
      </c>
      <c r="Z9" s="22">
        <v>6.3856722399999999</v>
      </c>
      <c r="AA9" s="22">
        <v>5.4894375399999999</v>
      </c>
      <c r="AB9" s="22">
        <v>5.82552556</v>
      </c>
      <c r="AC9" s="22">
        <v>6.1616135700000001</v>
      </c>
      <c r="AD9" s="22">
        <v>6.7217602599999999</v>
      </c>
      <c r="AE9" s="22">
        <v>7.2819069499999998</v>
      </c>
      <c r="AF9" s="22">
        <v>7.78603896</v>
      </c>
      <c r="AG9" s="22">
        <v>8.2901709799999992</v>
      </c>
      <c r="AH9" s="22">
        <v>7.95408297</v>
      </c>
      <c r="AI9" s="22">
        <v>7.6179949599999999</v>
      </c>
      <c r="AJ9" s="22">
        <v>7.05784827</v>
      </c>
      <c r="AK9" s="22">
        <v>6.4977015800000002</v>
      </c>
      <c r="AL9" s="22">
        <v>5.7695108900000003</v>
      </c>
      <c r="AM9" s="22">
        <v>5.0413201900000004</v>
      </c>
      <c r="AN9" s="22">
        <v>4.76124685</v>
      </c>
      <c r="AO9" s="22">
        <v>4.4811734999999997</v>
      </c>
      <c r="AP9" s="22">
        <v>5.3213935399999999</v>
      </c>
      <c r="AQ9" s="22">
        <v>6.1616135700000001</v>
      </c>
      <c r="AR9" s="22">
        <v>7.8420536299999997</v>
      </c>
      <c r="AS9" s="22">
        <v>9.5224937000000001</v>
      </c>
      <c r="AT9" s="22">
        <v>11.483007110000001</v>
      </c>
      <c r="AU9" s="22">
        <v>13.443520510000001</v>
      </c>
      <c r="AV9" s="22">
        <v>15.12396058</v>
      </c>
      <c r="AW9" s="22">
        <v>16.804400640000001</v>
      </c>
      <c r="AX9" s="22">
        <v>19.0449874</v>
      </c>
      <c r="AY9" s="23"/>
    </row>
    <row r="10" spans="1:51" ht="14.5" thickBot="1" x14ac:dyDescent="0.35">
      <c r="A10" s="15"/>
      <c r="B10" s="14" t="s">
        <v>140</v>
      </c>
      <c r="C10" s="25">
        <v>14.048478940000001</v>
      </c>
      <c r="D10" s="26">
        <v>15.527266190000001</v>
      </c>
      <c r="E10" s="26">
        <v>17.00605345</v>
      </c>
      <c r="F10" s="26">
        <v>18.041204530000002</v>
      </c>
      <c r="G10" s="26">
        <v>19.07635561</v>
      </c>
      <c r="H10" s="26">
        <v>19.342537320000002</v>
      </c>
      <c r="I10" s="26">
        <v>19.608719019999999</v>
      </c>
      <c r="J10" s="26">
        <v>18.054943940000001</v>
      </c>
      <c r="K10" s="26">
        <v>16.50116886</v>
      </c>
      <c r="L10" s="26">
        <v>11.5508182</v>
      </c>
      <c r="M10" s="26">
        <v>6.6004675400000004</v>
      </c>
      <c r="N10" s="26">
        <v>4.5735842199999999</v>
      </c>
      <c r="O10" s="26">
        <v>2.5467008999999998</v>
      </c>
      <c r="P10" s="26">
        <v>6.2872892499999997</v>
      </c>
      <c r="Q10" s="26">
        <v>10.027877610000001</v>
      </c>
      <c r="R10" s="26">
        <v>12.409197450000001</v>
      </c>
      <c r="S10" s="26">
        <v>14.790517299999999</v>
      </c>
      <c r="T10" s="26">
        <v>18.311932420000002</v>
      </c>
      <c r="U10" s="26">
        <v>21.833347539999998</v>
      </c>
      <c r="V10" s="26">
        <v>25.715588629999999</v>
      </c>
      <c r="W10" s="26">
        <v>29.597829709999999</v>
      </c>
      <c r="X10" s="26">
        <v>31.715956389999999</v>
      </c>
      <c r="Y10" s="26">
        <v>33.834083079999999</v>
      </c>
      <c r="Z10" s="26">
        <v>33.13287218</v>
      </c>
      <c r="AA10" s="26">
        <v>32.431661290000001</v>
      </c>
      <c r="AB10" s="26">
        <v>29.762254460000001</v>
      </c>
      <c r="AC10" s="26">
        <v>27.092847630000001</v>
      </c>
      <c r="AD10" s="26">
        <v>24.208331869999999</v>
      </c>
      <c r="AE10" s="26">
        <v>21.323816099999998</v>
      </c>
      <c r="AF10" s="26">
        <v>18.730614849999998</v>
      </c>
      <c r="AG10" s="26">
        <v>16.137413609999999</v>
      </c>
      <c r="AH10" s="26">
        <v>12.4948067</v>
      </c>
      <c r="AI10" s="26">
        <v>8.8521997999999993</v>
      </c>
      <c r="AJ10" s="26">
        <v>6.3557248599999996</v>
      </c>
      <c r="AK10" s="26">
        <v>3.85924991</v>
      </c>
      <c r="AL10" s="26">
        <v>3.572438</v>
      </c>
      <c r="AM10" s="26">
        <v>3.2856260900000001</v>
      </c>
      <c r="AN10" s="26">
        <v>3.2647268299999999</v>
      </c>
      <c r="AO10" s="26">
        <v>3.2438275700000001</v>
      </c>
      <c r="AP10" s="26">
        <v>4.7716847400000004</v>
      </c>
      <c r="AQ10" s="26">
        <v>6.2995419200000002</v>
      </c>
      <c r="AR10" s="26">
        <v>7.8951373800000004</v>
      </c>
      <c r="AS10" s="26">
        <v>9.4907328500000006</v>
      </c>
      <c r="AT10" s="26">
        <v>11.01350965</v>
      </c>
      <c r="AU10" s="26">
        <v>12.53628645</v>
      </c>
      <c r="AV10" s="26">
        <v>12.57523597</v>
      </c>
      <c r="AW10" s="26">
        <v>12.614185490000001</v>
      </c>
      <c r="AX10" s="26">
        <v>13.331332209999999</v>
      </c>
      <c r="AY10" s="23"/>
    </row>
    <row r="11" spans="1:51" ht="14.5" thickBot="1" x14ac:dyDescent="0.35">
      <c r="A11" s="15"/>
      <c r="B11" s="14" t="s">
        <v>141</v>
      </c>
      <c r="C11" s="27">
        <v>5.4979753499999999</v>
      </c>
      <c r="D11" s="28">
        <v>5.3948964200000002</v>
      </c>
      <c r="E11" s="28">
        <v>5.2918174899999997</v>
      </c>
      <c r="F11" s="28">
        <v>5.2582571600000003</v>
      </c>
      <c r="G11" s="28">
        <v>5.22469684</v>
      </c>
      <c r="H11" s="28">
        <v>5.2756952500000001</v>
      </c>
      <c r="I11" s="28">
        <v>5.3266936600000001</v>
      </c>
      <c r="J11" s="28">
        <v>5.4565276000000003</v>
      </c>
      <c r="K11" s="28">
        <v>5.5863615500000003</v>
      </c>
      <c r="L11" s="28">
        <v>6.1842002100000002</v>
      </c>
      <c r="M11" s="28">
        <v>6.78203888</v>
      </c>
      <c r="N11" s="28">
        <v>8.8027867099999995</v>
      </c>
      <c r="O11" s="28">
        <v>10.82353455</v>
      </c>
      <c r="P11" s="28">
        <v>13.03296338</v>
      </c>
      <c r="Q11" s="28">
        <v>15.24239221</v>
      </c>
      <c r="R11" s="28">
        <v>17.92237995</v>
      </c>
      <c r="S11" s="28">
        <v>20.602367690000001</v>
      </c>
      <c r="T11" s="28">
        <v>22.40183377</v>
      </c>
      <c r="U11" s="28">
        <v>24.201299850000002</v>
      </c>
      <c r="V11" s="28">
        <v>24.72342673</v>
      </c>
      <c r="W11" s="28">
        <v>25.245553610000002</v>
      </c>
      <c r="X11" s="28">
        <v>25.592536089999999</v>
      </c>
      <c r="Y11" s="28">
        <v>25.939518570000001</v>
      </c>
      <c r="Z11" s="28">
        <v>26.100663279999999</v>
      </c>
      <c r="AA11" s="28">
        <v>26.26180798</v>
      </c>
      <c r="AB11" s="28">
        <v>26.121914270000001</v>
      </c>
      <c r="AC11" s="28">
        <v>25.982020550000001</v>
      </c>
      <c r="AD11" s="28">
        <v>25.703290859999999</v>
      </c>
      <c r="AE11" s="28">
        <v>25.424561180000001</v>
      </c>
      <c r="AF11" s="28">
        <v>25.064751609999998</v>
      </c>
      <c r="AG11" s="28">
        <v>24.70494205</v>
      </c>
      <c r="AH11" s="28">
        <v>24.063149030000002</v>
      </c>
      <c r="AI11" s="28">
        <v>23.421355999999999</v>
      </c>
      <c r="AJ11" s="28">
        <v>21.813745269999998</v>
      </c>
      <c r="AK11" s="28">
        <v>20.20613453</v>
      </c>
      <c r="AL11" s="28">
        <v>17.661031120000001</v>
      </c>
      <c r="AM11" s="28">
        <v>15.115927709999999</v>
      </c>
      <c r="AN11" s="28">
        <v>14.14328688</v>
      </c>
      <c r="AO11" s="28">
        <v>13.170646039999999</v>
      </c>
      <c r="AP11" s="28">
        <v>12.448273690000001</v>
      </c>
      <c r="AQ11" s="28">
        <v>11.72590134</v>
      </c>
      <c r="AR11" s="28">
        <v>10.04627707</v>
      </c>
      <c r="AS11" s="28">
        <v>8.3666527899999998</v>
      </c>
      <c r="AT11" s="28">
        <v>7.5499031399999996</v>
      </c>
      <c r="AU11" s="28">
        <v>6.7331534900000003</v>
      </c>
      <c r="AV11" s="28">
        <v>6.2473824200000001</v>
      </c>
      <c r="AW11" s="28">
        <v>5.76161134</v>
      </c>
      <c r="AX11" s="28">
        <v>5.62979334</v>
      </c>
      <c r="AY11" s="23"/>
    </row>
    <row r="12" spans="1:51" ht="14.5" thickBot="1" x14ac:dyDescent="0.35">
      <c r="A12" s="15"/>
      <c r="B12" s="14" t="s">
        <v>142</v>
      </c>
      <c r="C12" s="25">
        <v>3.61498652</v>
      </c>
      <c r="D12" s="26">
        <v>3.9955114200000001</v>
      </c>
      <c r="E12" s="26">
        <v>4.3760363099999999</v>
      </c>
      <c r="F12" s="26">
        <v>4.6424037399999998</v>
      </c>
      <c r="G12" s="26">
        <v>4.9087711699999996</v>
      </c>
      <c r="H12" s="26">
        <v>4.9772656499999997</v>
      </c>
      <c r="I12" s="26">
        <v>5.0457601299999997</v>
      </c>
      <c r="J12" s="26">
        <v>5.0115128899999997</v>
      </c>
      <c r="K12" s="26">
        <v>4.9772656499999997</v>
      </c>
      <c r="L12" s="26">
        <v>4.9544341599999999</v>
      </c>
      <c r="M12" s="26">
        <v>4.9316026600000002</v>
      </c>
      <c r="N12" s="26">
        <v>4.9087711699999996</v>
      </c>
      <c r="O12" s="26">
        <v>4.88593967</v>
      </c>
      <c r="P12" s="26">
        <v>4.4825832800000001</v>
      </c>
      <c r="Q12" s="26">
        <v>4.0792268900000002</v>
      </c>
      <c r="R12" s="26">
        <v>3.6454285099999999</v>
      </c>
      <c r="S12" s="26">
        <v>3.2116301300000001</v>
      </c>
      <c r="T12" s="26">
        <v>2.6903110200000002</v>
      </c>
      <c r="U12" s="26">
        <v>2.1689919099999999</v>
      </c>
      <c r="V12" s="26">
        <v>1.9406769699999999</v>
      </c>
      <c r="W12" s="26">
        <v>1.7123620399999999</v>
      </c>
      <c r="X12" s="26">
        <v>1.4745339799999999</v>
      </c>
      <c r="Y12" s="26">
        <v>1.23670591</v>
      </c>
      <c r="Z12" s="26">
        <v>1.0844959599999999</v>
      </c>
      <c r="AA12" s="26">
        <v>0.93228599999999995</v>
      </c>
      <c r="AB12" s="26">
        <v>0.98936473000000003</v>
      </c>
      <c r="AC12" s="26">
        <v>1.04644347</v>
      </c>
      <c r="AD12" s="26">
        <v>1.1415746899999999</v>
      </c>
      <c r="AE12" s="26">
        <v>1.23670591</v>
      </c>
      <c r="AF12" s="26">
        <v>1.3223240199999999</v>
      </c>
      <c r="AG12" s="26">
        <v>1.40794212</v>
      </c>
      <c r="AH12" s="26">
        <v>1.3508633800000001</v>
      </c>
      <c r="AI12" s="26">
        <v>1.2937846500000001</v>
      </c>
      <c r="AJ12" s="26">
        <v>1.1986534200000001</v>
      </c>
      <c r="AK12" s="26">
        <v>1.1035222</v>
      </c>
      <c r="AL12" s="26">
        <v>0.97985160999999998</v>
      </c>
      <c r="AM12" s="26">
        <v>0.85618101999999996</v>
      </c>
      <c r="AN12" s="26">
        <v>0.80861541000000003</v>
      </c>
      <c r="AO12" s="26">
        <v>0.76104978999999995</v>
      </c>
      <c r="AP12" s="26">
        <v>0.90374663</v>
      </c>
      <c r="AQ12" s="26">
        <v>1.04644347</v>
      </c>
      <c r="AR12" s="26">
        <v>1.33183714</v>
      </c>
      <c r="AS12" s="26">
        <v>1.6172308099999999</v>
      </c>
      <c r="AT12" s="26">
        <v>1.9501900999999999</v>
      </c>
      <c r="AU12" s="26">
        <v>2.2831493799999998</v>
      </c>
      <c r="AV12" s="26">
        <v>2.5685430500000002</v>
      </c>
      <c r="AW12" s="26">
        <v>2.85393673</v>
      </c>
      <c r="AX12" s="26">
        <v>3.2344616199999998</v>
      </c>
      <c r="AY12" s="23"/>
    </row>
    <row r="13" spans="1:51" ht="14.5" thickBot="1" x14ac:dyDescent="0.35">
      <c r="A13" s="15"/>
      <c r="B13" s="14" t="s">
        <v>143</v>
      </c>
      <c r="C13" s="27">
        <v>2.3858910999999998</v>
      </c>
      <c r="D13" s="28">
        <v>2.6370375300000002</v>
      </c>
      <c r="E13" s="28">
        <v>2.88818397</v>
      </c>
      <c r="F13" s="28">
        <v>3.0639864700000001</v>
      </c>
      <c r="G13" s="28">
        <v>3.2397889700000002</v>
      </c>
      <c r="H13" s="28">
        <v>3.2849953300000001</v>
      </c>
      <c r="I13" s="28">
        <v>3.33020169</v>
      </c>
      <c r="J13" s="28">
        <v>3.0663198700000001</v>
      </c>
      <c r="K13" s="28">
        <v>2.8024380500000001</v>
      </c>
      <c r="L13" s="28">
        <v>1.9617066400000001</v>
      </c>
      <c r="M13" s="28">
        <v>1.12097522</v>
      </c>
      <c r="N13" s="28">
        <v>0.77674416000000002</v>
      </c>
      <c r="O13" s="28">
        <v>0.43251308999999999</v>
      </c>
      <c r="P13" s="28">
        <v>1.0677873099999999</v>
      </c>
      <c r="Q13" s="28">
        <v>1.70306153</v>
      </c>
      <c r="R13" s="28">
        <v>2.1074875</v>
      </c>
      <c r="S13" s="28">
        <v>2.51191348</v>
      </c>
      <c r="T13" s="28">
        <v>3.1099649199999999</v>
      </c>
      <c r="U13" s="28">
        <v>3.7080163499999998</v>
      </c>
      <c r="V13" s="28">
        <v>4.3673478399999999</v>
      </c>
      <c r="W13" s="28">
        <v>5.0266793200000004</v>
      </c>
      <c r="X13" s="28">
        <v>5.3864064899999997</v>
      </c>
      <c r="Y13" s="28">
        <v>5.7461336699999999</v>
      </c>
      <c r="Z13" s="28">
        <v>5.62704513</v>
      </c>
      <c r="AA13" s="28">
        <v>5.50795659</v>
      </c>
      <c r="AB13" s="28">
        <v>5.0546040200000002</v>
      </c>
      <c r="AC13" s="28">
        <v>4.6012514500000004</v>
      </c>
      <c r="AD13" s="28">
        <v>4.1113663499999999</v>
      </c>
      <c r="AE13" s="28">
        <v>3.62148125</v>
      </c>
      <c r="AF13" s="28">
        <v>3.18107089</v>
      </c>
      <c r="AG13" s="28">
        <v>2.74066052</v>
      </c>
      <c r="AH13" s="28">
        <v>2.1220267499999999</v>
      </c>
      <c r="AI13" s="28">
        <v>1.50339299</v>
      </c>
      <c r="AJ13" s="28">
        <v>1.0794099100000001</v>
      </c>
      <c r="AK13" s="28">
        <v>0.65542683000000002</v>
      </c>
      <c r="AL13" s="28">
        <v>0.60671679000000001</v>
      </c>
      <c r="AM13" s="28">
        <v>0.55800675</v>
      </c>
      <c r="AN13" s="28">
        <v>0.55445736999999995</v>
      </c>
      <c r="AO13" s="28">
        <v>0.55090799000000001</v>
      </c>
      <c r="AP13" s="28">
        <v>0.81038809999999994</v>
      </c>
      <c r="AQ13" s="28">
        <v>1.0698682100000001</v>
      </c>
      <c r="AR13" s="28">
        <v>1.3408525</v>
      </c>
      <c r="AS13" s="28">
        <v>1.61183678</v>
      </c>
      <c r="AT13" s="28">
        <v>1.87045408</v>
      </c>
      <c r="AU13" s="28">
        <v>2.1290713700000001</v>
      </c>
      <c r="AV13" s="28">
        <v>2.1356862699999999</v>
      </c>
      <c r="AW13" s="28">
        <v>2.1423011700000001</v>
      </c>
      <c r="AX13" s="28">
        <v>2.2640961399999999</v>
      </c>
      <c r="AY13" s="23"/>
    </row>
    <row r="14" spans="1:51" ht="14.5" thickBot="1" x14ac:dyDescent="0.35">
      <c r="A14" s="15"/>
      <c r="B14" s="14" t="s">
        <v>144</v>
      </c>
      <c r="C14" s="25">
        <v>0.93373600000000001</v>
      </c>
      <c r="D14" s="26">
        <v>0.91622981999999997</v>
      </c>
      <c r="E14" s="26">
        <v>0.89872364999999999</v>
      </c>
      <c r="F14" s="26">
        <v>0.89302400999999998</v>
      </c>
      <c r="G14" s="26">
        <v>0.88732436999999997</v>
      </c>
      <c r="H14" s="26">
        <v>0.89598557000000001</v>
      </c>
      <c r="I14" s="26">
        <v>0.90464675999999999</v>
      </c>
      <c r="J14" s="26">
        <v>0.92669681000000004</v>
      </c>
      <c r="K14" s="26">
        <v>0.94874685999999997</v>
      </c>
      <c r="L14" s="26">
        <v>1.0502794200000001</v>
      </c>
      <c r="M14" s="26">
        <v>1.15181197</v>
      </c>
      <c r="N14" s="26">
        <v>1.4950010300000001</v>
      </c>
      <c r="O14" s="26">
        <v>1.8381900900000001</v>
      </c>
      <c r="P14" s="26">
        <v>2.2134233499999998</v>
      </c>
      <c r="Q14" s="26">
        <v>2.5886566200000001</v>
      </c>
      <c r="R14" s="26">
        <v>3.0438061699999999</v>
      </c>
      <c r="S14" s="26">
        <v>3.4989557200000001</v>
      </c>
      <c r="T14" s="26">
        <v>3.8045639100000002</v>
      </c>
      <c r="U14" s="26">
        <v>4.1101720899999998</v>
      </c>
      <c r="V14" s="26">
        <v>4.1988462999999996</v>
      </c>
      <c r="W14" s="26">
        <v>4.2875205200000002</v>
      </c>
      <c r="X14" s="26">
        <v>4.3464494900000004</v>
      </c>
      <c r="Y14" s="26">
        <v>4.4053784599999997</v>
      </c>
      <c r="Z14" s="26">
        <v>4.4327461100000001</v>
      </c>
      <c r="AA14" s="26">
        <v>4.4601137499999997</v>
      </c>
      <c r="AB14" s="26">
        <v>4.4363552200000003</v>
      </c>
      <c r="AC14" s="26">
        <v>4.41259669</v>
      </c>
      <c r="AD14" s="26">
        <v>4.3652592800000001</v>
      </c>
      <c r="AE14" s="26">
        <v>4.3179218600000002</v>
      </c>
      <c r="AF14" s="26">
        <v>4.2568144300000004</v>
      </c>
      <c r="AG14" s="26">
        <v>4.1957069999999996</v>
      </c>
      <c r="AH14" s="26">
        <v>4.0867095600000001</v>
      </c>
      <c r="AI14" s="26">
        <v>3.9777121200000001</v>
      </c>
      <c r="AJ14" s="26">
        <v>3.7046872500000001</v>
      </c>
      <c r="AK14" s="26">
        <v>3.4316623800000001</v>
      </c>
      <c r="AL14" s="26">
        <v>2.9994205900000002</v>
      </c>
      <c r="AM14" s="26">
        <v>2.5671788100000001</v>
      </c>
      <c r="AN14" s="26">
        <v>2.4019925899999999</v>
      </c>
      <c r="AO14" s="26">
        <v>2.23680637</v>
      </c>
      <c r="AP14" s="26">
        <v>2.1141239299999999</v>
      </c>
      <c r="AQ14" s="26">
        <v>1.99144148</v>
      </c>
      <c r="AR14" s="26">
        <v>1.7061863500000001</v>
      </c>
      <c r="AS14" s="26">
        <v>1.4209312300000001</v>
      </c>
      <c r="AT14" s="26">
        <v>1.28222043</v>
      </c>
      <c r="AU14" s="26">
        <v>1.1435096300000001</v>
      </c>
      <c r="AV14" s="26">
        <v>1.06100982</v>
      </c>
      <c r="AW14" s="26">
        <v>0.97851001000000004</v>
      </c>
      <c r="AX14" s="26">
        <v>0.95612299999999995</v>
      </c>
      <c r="AY14" s="23"/>
    </row>
    <row r="15" spans="1:51" ht="14.5" thickBot="1" x14ac:dyDescent="0.35">
      <c r="A15" s="15"/>
      <c r="B15" s="14" t="s">
        <v>145</v>
      </c>
      <c r="C15" s="27">
        <v>0.47891074</v>
      </c>
      <c r="D15" s="28">
        <v>0.44266091000000002</v>
      </c>
      <c r="E15" s="28">
        <v>0.40641108999999997</v>
      </c>
      <c r="F15" s="28">
        <v>0.36948861</v>
      </c>
      <c r="G15" s="28">
        <v>0.33256614000000001</v>
      </c>
      <c r="H15" s="28">
        <v>0.29621283999999998</v>
      </c>
      <c r="I15" s="28">
        <v>0.25985953000000001</v>
      </c>
      <c r="J15" s="28">
        <v>0.23413612</v>
      </c>
      <c r="K15" s="28">
        <v>0.20841271</v>
      </c>
      <c r="L15" s="28">
        <v>0.20053979</v>
      </c>
      <c r="M15" s="28">
        <v>0.19266686</v>
      </c>
      <c r="N15" s="28">
        <v>0.21029122</v>
      </c>
      <c r="O15" s="28">
        <v>0.22791558000000001</v>
      </c>
      <c r="P15" s="28">
        <v>0.28595278000000002</v>
      </c>
      <c r="Q15" s="28">
        <v>0.34398996999999998</v>
      </c>
      <c r="R15" s="28">
        <v>0.42818452000000001</v>
      </c>
      <c r="S15" s="28">
        <v>0.51237906</v>
      </c>
      <c r="T15" s="28">
        <v>0.59670325000000002</v>
      </c>
      <c r="U15" s="28">
        <v>0.68102742999999999</v>
      </c>
      <c r="V15" s="28">
        <v>0.73930658000000005</v>
      </c>
      <c r="W15" s="28">
        <v>0.79758572000000005</v>
      </c>
      <c r="X15" s="28">
        <v>0.82362331</v>
      </c>
      <c r="Y15" s="28">
        <v>0.84966090000000005</v>
      </c>
      <c r="Z15" s="28">
        <v>0.85690334000000001</v>
      </c>
      <c r="AA15" s="28">
        <v>0.86414577999999997</v>
      </c>
      <c r="AB15" s="28">
        <v>0.86738583000000002</v>
      </c>
      <c r="AC15" s="28">
        <v>0.87062589000000001</v>
      </c>
      <c r="AD15" s="28">
        <v>0.89040447</v>
      </c>
      <c r="AE15" s="28">
        <v>0.91018304999999999</v>
      </c>
      <c r="AF15" s="28">
        <v>0.92204576000000005</v>
      </c>
      <c r="AG15" s="28">
        <v>0.93390846999999999</v>
      </c>
      <c r="AH15" s="28">
        <v>0.93590868000000005</v>
      </c>
      <c r="AI15" s="28">
        <v>0.93790889</v>
      </c>
      <c r="AJ15" s="28">
        <v>0.91194522</v>
      </c>
      <c r="AK15" s="28">
        <v>0.88598155999999995</v>
      </c>
      <c r="AL15" s="28">
        <v>0.87184965999999997</v>
      </c>
      <c r="AM15" s="28">
        <v>0.85771777000000005</v>
      </c>
      <c r="AN15" s="28">
        <v>0.84155941999999995</v>
      </c>
      <c r="AO15" s="28">
        <v>0.82540106000000002</v>
      </c>
      <c r="AP15" s="28">
        <v>0.81233422</v>
      </c>
      <c r="AQ15" s="28">
        <v>0.79926737999999997</v>
      </c>
      <c r="AR15" s="28">
        <v>0.76731969</v>
      </c>
      <c r="AS15" s="28">
        <v>0.73537200999999996</v>
      </c>
      <c r="AT15" s="28">
        <v>0.69194699999999998</v>
      </c>
      <c r="AU15" s="28">
        <v>0.64852198000000005</v>
      </c>
      <c r="AV15" s="28">
        <v>0.60320832999999996</v>
      </c>
      <c r="AW15" s="28">
        <v>0.55789467999999998</v>
      </c>
      <c r="AX15" s="28">
        <v>0.51840271000000004</v>
      </c>
      <c r="AY15" s="23"/>
    </row>
    <row r="16" spans="1:51" ht="14.5" thickBot="1" x14ac:dyDescent="0.35">
      <c r="A16" s="15"/>
      <c r="B16" s="14" t="s">
        <v>146</v>
      </c>
      <c r="C16" s="25">
        <v>0.57122510000000004</v>
      </c>
      <c r="D16" s="26">
        <v>0.52346126999999998</v>
      </c>
      <c r="E16" s="26">
        <v>0.47569744000000003</v>
      </c>
      <c r="F16" s="26">
        <v>0.41884886999999998</v>
      </c>
      <c r="G16" s="26">
        <v>0.3620003</v>
      </c>
      <c r="H16" s="26">
        <v>0.31162236999999998</v>
      </c>
      <c r="I16" s="26">
        <v>0.26124444000000002</v>
      </c>
      <c r="J16" s="26">
        <v>0.21989685</v>
      </c>
      <c r="K16" s="26">
        <v>0.17854924999999999</v>
      </c>
      <c r="L16" s="26">
        <v>0.14657442000000001</v>
      </c>
      <c r="M16" s="26">
        <v>0.11459959</v>
      </c>
      <c r="N16" s="26">
        <v>0.11938675999999999</v>
      </c>
      <c r="O16" s="26">
        <v>0.12417391999999999</v>
      </c>
      <c r="P16" s="26">
        <v>0.30656029000000001</v>
      </c>
      <c r="Q16" s="26">
        <v>0.48894665999999998</v>
      </c>
      <c r="R16" s="26">
        <v>0.60505681</v>
      </c>
      <c r="S16" s="26">
        <v>0.72116696000000002</v>
      </c>
      <c r="T16" s="26">
        <v>0.89286672</v>
      </c>
      <c r="U16" s="26">
        <v>1.0645664699999999</v>
      </c>
      <c r="V16" s="26">
        <v>1.2538596500000001</v>
      </c>
      <c r="W16" s="26">
        <v>1.4431528199999999</v>
      </c>
      <c r="X16" s="26">
        <v>1.5464300099999999</v>
      </c>
      <c r="Y16" s="26">
        <v>1.64970719</v>
      </c>
      <c r="Z16" s="26">
        <v>1.6155170299999999</v>
      </c>
      <c r="AA16" s="26">
        <v>1.58132688</v>
      </c>
      <c r="AB16" s="26">
        <v>1.45116997</v>
      </c>
      <c r="AC16" s="26">
        <v>1.3210130600000001</v>
      </c>
      <c r="AD16" s="26">
        <v>1.1803677100000001</v>
      </c>
      <c r="AE16" s="26">
        <v>1.0397223600000001</v>
      </c>
      <c r="AF16" s="26">
        <v>0.91328114000000005</v>
      </c>
      <c r="AG16" s="26">
        <v>0.78683992000000003</v>
      </c>
      <c r="AH16" s="26">
        <v>0.60923101000000002</v>
      </c>
      <c r="AI16" s="26">
        <v>0.43162209000000001</v>
      </c>
      <c r="AJ16" s="26">
        <v>0.30989712000000003</v>
      </c>
      <c r="AK16" s="26">
        <v>0.18817216</v>
      </c>
      <c r="AL16" s="26">
        <v>0.17418757000000001</v>
      </c>
      <c r="AM16" s="26">
        <v>0.16020297999999999</v>
      </c>
      <c r="AN16" s="26">
        <v>0.15918396000000001</v>
      </c>
      <c r="AO16" s="26">
        <v>0.15816494</v>
      </c>
      <c r="AP16" s="26">
        <v>0.23266133</v>
      </c>
      <c r="AQ16" s="26">
        <v>0.30715770999999997</v>
      </c>
      <c r="AR16" s="26">
        <v>0.38495694000000003</v>
      </c>
      <c r="AS16" s="26">
        <v>0.46275616000000003</v>
      </c>
      <c r="AT16" s="26">
        <v>0.53700482999999999</v>
      </c>
      <c r="AU16" s="26">
        <v>0.61125351000000006</v>
      </c>
      <c r="AV16" s="26">
        <v>0.61315264000000003</v>
      </c>
      <c r="AW16" s="26">
        <v>0.61505177</v>
      </c>
      <c r="AX16" s="26">
        <v>0.59313842999999999</v>
      </c>
      <c r="AY16" s="23"/>
    </row>
    <row r="17" spans="1:51" ht="14.5" thickBot="1" x14ac:dyDescent="0.35">
      <c r="A17" s="15"/>
      <c r="B17" s="14" t="s">
        <v>147</v>
      </c>
      <c r="C17" s="27">
        <v>0.22920900999999999</v>
      </c>
      <c r="D17" s="28">
        <v>0.22491168</v>
      </c>
      <c r="E17" s="28">
        <v>0.22061434999999999</v>
      </c>
      <c r="F17" s="28">
        <v>0.21921523000000001</v>
      </c>
      <c r="G17" s="28">
        <v>0.21781611000000001</v>
      </c>
      <c r="H17" s="28">
        <v>0.21994221999999999</v>
      </c>
      <c r="I17" s="28">
        <v>0.22206833000000001</v>
      </c>
      <c r="J17" s="28">
        <v>0.22748107000000001</v>
      </c>
      <c r="K17" s="28">
        <v>0.23289381000000001</v>
      </c>
      <c r="L17" s="28">
        <v>0.25781753000000002</v>
      </c>
      <c r="M17" s="28">
        <v>0.28274125</v>
      </c>
      <c r="N17" s="28">
        <v>0.36698565</v>
      </c>
      <c r="O17" s="28">
        <v>0.45123004</v>
      </c>
      <c r="P17" s="28">
        <v>0.5433405</v>
      </c>
      <c r="Q17" s="28">
        <v>0.63545094999999996</v>
      </c>
      <c r="R17" s="28">
        <v>0.74717887000000005</v>
      </c>
      <c r="S17" s="28">
        <v>0.85890679000000003</v>
      </c>
      <c r="T17" s="28">
        <v>0.93392600999999997</v>
      </c>
      <c r="U17" s="28">
        <v>1.0089452400000001</v>
      </c>
      <c r="V17" s="28">
        <v>1.0307125500000001</v>
      </c>
      <c r="W17" s="28">
        <v>1.05247987</v>
      </c>
      <c r="X17" s="28">
        <v>1.0669454700000001</v>
      </c>
      <c r="Y17" s="28">
        <v>1.0814110699999999</v>
      </c>
      <c r="Z17" s="28">
        <v>1.0881291500000001</v>
      </c>
      <c r="AA17" s="28">
        <v>1.0948472300000001</v>
      </c>
      <c r="AB17" s="28">
        <v>1.0890150999999999</v>
      </c>
      <c r="AC17" s="28">
        <v>1.08318297</v>
      </c>
      <c r="AD17" s="28">
        <v>1.0715628100000001</v>
      </c>
      <c r="AE17" s="28">
        <v>1.05994265</v>
      </c>
      <c r="AF17" s="28">
        <v>1.0449422900000001</v>
      </c>
      <c r="AG17" s="28">
        <v>1.0299419299999999</v>
      </c>
      <c r="AH17" s="28">
        <v>1.00318577</v>
      </c>
      <c r="AI17" s="28">
        <v>0.97642960000000001</v>
      </c>
      <c r="AJ17" s="28">
        <v>0.90940876999999998</v>
      </c>
      <c r="AK17" s="28">
        <v>0.84238793999999995</v>
      </c>
      <c r="AL17" s="28">
        <v>0.73628331000000002</v>
      </c>
      <c r="AM17" s="28">
        <v>0.63017867999999999</v>
      </c>
      <c r="AN17" s="28">
        <v>0.58962956</v>
      </c>
      <c r="AO17" s="28">
        <v>0.54908045000000005</v>
      </c>
      <c r="AP17" s="28">
        <v>0.51896494999999998</v>
      </c>
      <c r="AQ17" s="28">
        <v>0.48884946000000001</v>
      </c>
      <c r="AR17" s="28">
        <v>0.41882639999999999</v>
      </c>
      <c r="AS17" s="28">
        <v>0.34880335000000001</v>
      </c>
      <c r="AT17" s="28">
        <v>0.31475329000000002</v>
      </c>
      <c r="AU17" s="28">
        <v>0.28070323000000003</v>
      </c>
      <c r="AV17" s="28">
        <v>0.26045158000000002</v>
      </c>
      <c r="AW17" s="28">
        <v>0.24019992000000001</v>
      </c>
      <c r="AX17" s="28">
        <v>0.23470447</v>
      </c>
      <c r="AY17" s="23"/>
    </row>
    <row r="18" spans="1:51" ht="14.5" thickBot="1" x14ac:dyDescent="0.35">
      <c r="A18" s="15"/>
      <c r="B18" s="14" t="s">
        <v>148</v>
      </c>
      <c r="C18" s="25">
        <v>1.0568337800000001</v>
      </c>
      <c r="D18" s="26">
        <v>0.96846505999999999</v>
      </c>
      <c r="E18" s="26">
        <v>0.88009632999999998</v>
      </c>
      <c r="F18" s="26">
        <v>0.77491977999999995</v>
      </c>
      <c r="G18" s="26">
        <v>0.66974321999999997</v>
      </c>
      <c r="H18" s="26">
        <v>0.57653812000000004</v>
      </c>
      <c r="I18" s="26">
        <v>0.48333301000000001</v>
      </c>
      <c r="J18" s="26">
        <v>0.40683509000000001</v>
      </c>
      <c r="K18" s="26">
        <v>0.33033716000000002</v>
      </c>
      <c r="L18" s="26">
        <v>0.27117996</v>
      </c>
      <c r="M18" s="26">
        <v>0.21202275000000001</v>
      </c>
      <c r="N18" s="26">
        <v>0.22087957</v>
      </c>
      <c r="O18" s="26">
        <v>0.22973639000000001</v>
      </c>
      <c r="P18" s="26">
        <v>0.26563636000000002</v>
      </c>
      <c r="Q18" s="26">
        <v>0.30153632000000002</v>
      </c>
      <c r="R18" s="26">
        <v>0.37314214000000001</v>
      </c>
      <c r="S18" s="26">
        <v>0.44474796</v>
      </c>
      <c r="T18" s="26">
        <v>0.55063622000000001</v>
      </c>
      <c r="U18" s="26">
        <v>0.65652449000000002</v>
      </c>
      <c r="V18" s="26">
        <v>0.77326271999999996</v>
      </c>
      <c r="W18" s="26">
        <v>0.89000095000000001</v>
      </c>
      <c r="X18" s="26">
        <v>0.9536926</v>
      </c>
      <c r="Y18" s="26">
        <v>1.01738426</v>
      </c>
      <c r="Z18" s="26">
        <v>0.99629897999999995</v>
      </c>
      <c r="AA18" s="26">
        <v>0.97521371000000001</v>
      </c>
      <c r="AB18" s="26">
        <v>0.89494516999999996</v>
      </c>
      <c r="AC18" s="26">
        <v>0.81467663000000001</v>
      </c>
      <c r="AD18" s="26">
        <v>0.72793980000000003</v>
      </c>
      <c r="AE18" s="26">
        <v>0.64120297999999998</v>
      </c>
      <c r="AF18" s="26">
        <v>0.56322592000000005</v>
      </c>
      <c r="AG18" s="26">
        <v>0.48524887</v>
      </c>
      <c r="AH18" s="26">
        <v>0.44226237000000002</v>
      </c>
      <c r="AI18" s="26">
        <v>0.39927586999999998</v>
      </c>
      <c r="AJ18" s="26">
        <v>0.37370827000000001</v>
      </c>
      <c r="AK18" s="26">
        <v>0.34814066999999999</v>
      </c>
      <c r="AL18" s="26">
        <v>0.32226753000000002</v>
      </c>
      <c r="AM18" s="26">
        <v>0.2963944</v>
      </c>
      <c r="AN18" s="26">
        <v>0.29450908999999997</v>
      </c>
      <c r="AO18" s="26">
        <v>0.29262378</v>
      </c>
      <c r="AP18" s="26">
        <v>0.43045087999999998</v>
      </c>
      <c r="AQ18" s="26">
        <v>0.56827797999999996</v>
      </c>
      <c r="AR18" s="26">
        <v>0.71221570999999995</v>
      </c>
      <c r="AS18" s="26">
        <v>0.85615344000000004</v>
      </c>
      <c r="AT18" s="26">
        <v>0.99352224</v>
      </c>
      <c r="AU18" s="26">
        <v>1.1308910400000001</v>
      </c>
      <c r="AV18" s="26">
        <v>1.13440466</v>
      </c>
      <c r="AW18" s="26">
        <v>1.1379182699999999</v>
      </c>
      <c r="AX18" s="26">
        <v>1.09737602</v>
      </c>
      <c r="AY18" s="23"/>
    </row>
    <row r="19" spans="1:51" ht="14.5" thickBot="1" x14ac:dyDescent="0.35">
      <c r="A19" s="15"/>
      <c r="B19" s="14" t="s">
        <v>149</v>
      </c>
      <c r="C19" s="27">
        <v>0.47984591999999998</v>
      </c>
      <c r="D19" s="28">
        <v>0.45083504000000002</v>
      </c>
      <c r="E19" s="28">
        <v>0.42182416</v>
      </c>
      <c r="F19" s="28">
        <v>0.38202762000000001</v>
      </c>
      <c r="G19" s="28">
        <v>0.34223108000000002</v>
      </c>
      <c r="H19" s="28">
        <v>0.29803763</v>
      </c>
      <c r="I19" s="28">
        <v>0.25384419000000003</v>
      </c>
      <c r="J19" s="28">
        <v>0.21500254999999999</v>
      </c>
      <c r="K19" s="28">
        <v>0.17616091</v>
      </c>
      <c r="L19" s="28">
        <v>0.15465013</v>
      </c>
      <c r="M19" s="28">
        <v>0.13313936000000001</v>
      </c>
      <c r="N19" s="28">
        <v>0.13162884999999999</v>
      </c>
      <c r="O19" s="28">
        <v>0.13011833</v>
      </c>
      <c r="P19" s="28">
        <v>0.14804296</v>
      </c>
      <c r="Q19" s="28">
        <v>0.16596758</v>
      </c>
      <c r="R19" s="28">
        <v>0.20460465</v>
      </c>
      <c r="S19" s="28">
        <v>0.24324171999999999</v>
      </c>
      <c r="T19" s="28">
        <v>0.28309688999999999</v>
      </c>
      <c r="U19" s="28">
        <v>0.32295206999999998</v>
      </c>
      <c r="V19" s="28">
        <v>0.35894555</v>
      </c>
      <c r="W19" s="28">
        <v>0.39493904000000002</v>
      </c>
      <c r="X19" s="28">
        <v>0.41022071999999998</v>
      </c>
      <c r="Y19" s="28">
        <v>0.4255024</v>
      </c>
      <c r="Z19" s="28">
        <v>0.42694216000000001</v>
      </c>
      <c r="AA19" s="28">
        <v>0.42838192000000003</v>
      </c>
      <c r="AB19" s="28">
        <v>0.42437755999999999</v>
      </c>
      <c r="AC19" s="28">
        <v>0.42037319000000001</v>
      </c>
      <c r="AD19" s="28">
        <v>0.41037762</v>
      </c>
      <c r="AE19" s="28">
        <v>0.40038204999999999</v>
      </c>
      <c r="AF19" s="28">
        <v>0.39893324000000002</v>
      </c>
      <c r="AG19" s="28">
        <v>0.39748443999999999</v>
      </c>
      <c r="AH19" s="28">
        <v>0.40199534999999997</v>
      </c>
      <c r="AI19" s="28">
        <v>0.40650626000000001</v>
      </c>
      <c r="AJ19" s="28">
        <v>0.43371029</v>
      </c>
      <c r="AK19" s="28">
        <v>0.46091431999999999</v>
      </c>
      <c r="AL19" s="28">
        <v>0.50602698000000002</v>
      </c>
      <c r="AM19" s="28">
        <v>0.55113964000000004</v>
      </c>
      <c r="AN19" s="28">
        <v>0.60738197000000005</v>
      </c>
      <c r="AO19" s="28">
        <v>0.66362431</v>
      </c>
      <c r="AP19" s="28">
        <v>0.69573516000000002</v>
      </c>
      <c r="AQ19" s="28">
        <v>0.72784601999999998</v>
      </c>
      <c r="AR19" s="28">
        <v>0.72463493000000001</v>
      </c>
      <c r="AS19" s="28">
        <v>0.72142384000000004</v>
      </c>
      <c r="AT19" s="28">
        <v>0.67860936999999999</v>
      </c>
      <c r="AU19" s="28">
        <v>0.63579490000000005</v>
      </c>
      <c r="AV19" s="28">
        <v>0.59386415999999997</v>
      </c>
      <c r="AW19" s="28">
        <v>0.55193342000000001</v>
      </c>
      <c r="AX19" s="28">
        <v>0.51588966999999997</v>
      </c>
      <c r="AY19" s="23"/>
    </row>
    <row r="20" spans="1:51" ht="14.5" thickBot="1" x14ac:dyDescent="0.35">
      <c r="A20" s="15"/>
      <c r="B20" s="14" t="s">
        <v>150</v>
      </c>
      <c r="C20" s="25">
        <v>0.37237945</v>
      </c>
      <c r="D20" s="26">
        <v>0.34124239000000001</v>
      </c>
      <c r="E20" s="26">
        <v>0.31010533000000001</v>
      </c>
      <c r="F20" s="26">
        <v>0.27304597000000003</v>
      </c>
      <c r="G20" s="26">
        <v>0.23598659999999999</v>
      </c>
      <c r="H20" s="26">
        <v>0.20314542999999999</v>
      </c>
      <c r="I20" s="26">
        <v>0.17030424999999999</v>
      </c>
      <c r="J20" s="26">
        <v>0.14334991</v>
      </c>
      <c r="K20" s="26">
        <v>0.11639557</v>
      </c>
      <c r="L20" s="26">
        <v>9.5551300000000006E-2</v>
      </c>
      <c r="M20" s="26">
        <v>7.4707029999999994E-2</v>
      </c>
      <c r="N20" s="26">
        <v>7.7827770000000004E-2</v>
      </c>
      <c r="O20" s="26">
        <v>8.0948500000000007E-2</v>
      </c>
      <c r="P20" s="26">
        <v>0.19984547999999999</v>
      </c>
      <c r="Q20" s="26">
        <v>0.31874245000000001</v>
      </c>
      <c r="R20" s="26">
        <v>0.39443421000000001</v>
      </c>
      <c r="S20" s="26">
        <v>0.47012597</v>
      </c>
      <c r="T20" s="26">
        <v>0.58205638999999998</v>
      </c>
      <c r="U20" s="26">
        <v>0.69398680000000001</v>
      </c>
      <c r="V20" s="26">
        <v>0.81738628999999996</v>
      </c>
      <c r="W20" s="26">
        <v>0.94078578999999996</v>
      </c>
      <c r="X20" s="26">
        <v>1.0081117900000001</v>
      </c>
      <c r="Y20" s="26">
        <v>1.0754377900000001</v>
      </c>
      <c r="Z20" s="26">
        <v>1.0531493599999999</v>
      </c>
      <c r="AA20" s="26">
        <v>1.0308609200000001</v>
      </c>
      <c r="AB20" s="26">
        <v>0.94601212999999995</v>
      </c>
      <c r="AC20" s="26">
        <v>0.86116334000000005</v>
      </c>
      <c r="AD20" s="26">
        <v>0.76947717999999998</v>
      </c>
      <c r="AE20" s="26">
        <v>0.67779102000000002</v>
      </c>
      <c r="AF20" s="26">
        <v>0.59536447000000003</v>
      </c>
      <c r="AG20" s="26">
        <v>0.51293792999999999</v>
      </c>
      <c r="AH20" s="26">
        <v>0.39715536000000001</v>
      </c>
      <c r="AI20" s="26">
        <v>0.28137278999999998</v>
      </c>
      <c r="AJ20" s="26">
        <v>0.20202075</v>
      </c>
      <c r="AK20" s="26">
        <v>0.12266871</v>
      </c>
      <c r="AL20" s="26">
        <v>0.11355221</v>
      </c>
      <c r="AM20" s="26">
        <v>0.10443571</v>
      </c>
      <c r="AN20" s="26">
        <v>0.10377140999999999</v>
      </c>
      <c r="AO20" s="26">
        <v>0.10310712</v>
      </c>
      <c r="AP20" s="26">
        <v>0.15167103000000001</v>
      </c>
      <c r="AQ20" s="26">
        <v>0.20023494</v>
      </c>
      <c r="AR20" s="26">
        <v>0.25095194999999998</v>
      </c>
      <c r="AS20" s="26">
        <v>0.30166895999999999</v>
      </c>
      <c r="AT20" s="26">
        <v>0.35007138999999998</v>
      </c>
      <c r="AU20" s="26">
        <v>0.39847381999999998</v>
      </c>
      <c r="AV20" s="26">
        <v>0.39971184999999998</v>
      </c>
      <c r="AW20" s="26">
        <v>0.40094988999999998</v>
      </c>
      <c r="AX20" s="26">
        <v>0.38666466999999999</v>
      </c>
      <c r="AY20" s="23"/>
    </row>
    <row r="21" spans="1:51" ht="14.5" thickBot="1" x14ac:dyDescent="0.35">
      <c r="A21" s="15"/>
      <c r="B21" s="14" t="s">
        <v>151</v>
      </c>
      <c r="C21" s="27">
        <v>0.14942047999999999</v>
      </c>
      <c r="D21" s="28">
        <v>0.14661906</v>
      </c>
      <c r="E21" s="28">
        <v>0.14381764999999999</v>
      </c>
      <c r="F21" s="28">
        <v>0.14290557000000001</v>
      </c>
      <c r="G21" s="28">
        <v>0.14199349</v>
      </c>
      <c r="H21" s="28">
        <v>0.14337949</v>
      </c>
      <c r="I21" s="28">
        <v>0.14476549</v>
      </c>
      <c r="J21" s="28">
        <v>0.14829403999999999</v>
      </c>
      <c r="K21" s="28">
        <v>0.15182258000000001</v>
      </c>
      <c r="L21" s="28">
        <v>0.16807026</v>
      </c>
      <c r="M21" s="28">
        <v>0.18431794000000001</v>
      </c>
      <c r="N21" s="28">
        <v>0.23923654</v>
      </c>
      <c r="O21" s="28">
        <v>0.29415512999999999</v>
      </c>
      <c r="P21" s="28">
        <v>0.35420159000000001</v>
      </c>
      <c r="Q21" s="28">
        <v>0.41424803999999998</v>
      </c>
      <c r="R21" s="28">
        <v>0.48708304000000002</v>
      </c>
      <c r="S21" s="28">
        <v>0.55991804000000001</v>
      </c>
      <c r="T21" s="28">
        <v>0.60882278000000001</v>
      </c>
      <c r="U21" s="28">
        <v>0.65772752999999995</v>
      </c>
      <c r="V21" s="28">
        <v>0.67191756000000002</v>
      </c>
      <c r="W21" s="28">
        <v>0.68610758999999999</v>
      </c>
      <c r="X21" s="28">
        <v>0.69553765999999995</v>
      </c>
      <c r="Y21" s="28">
        <v>0.70496773000000001</v>
      </c>
      <c r="Z21" s="28">
        <v>0.70934721999999995</v>
      </c>
      <c r="AA21" s="28">
        <v>0.71372670999999999</v>
      </c>
      <c r="AB21" s="28">
        <v>0.70992476000000004</v>
      </c>
      <c r="AC21" s="28">
        <v>0.70612282000000004</v>
      </c>
      <c r="AD21" s="28">
        <v>0.69854768</v>
      </c>
      <c r="AE21" s="28">
        <v>0.69097255000000002</v>
      </c>
      <c r="AF21" s="28">
        <v>0.68119386999999998</v>
      </c>
      <c r="AG21" s="28">
        <v>0.67141519000000005</v>
      </c>
      <c r="AH21" s="28">
        <v>0.65397295</v>
      </c>
      <c r="AI21" s="28">
        <v>0.63653071000000006</v>
      </c>
      <c r="AJ21" s="28">
        <v>0.59284009000000004</v>
      </c>
      <c r="AK21" s="28">
        <v>0.54914947000000003</v>
      </c>
      <c r="AL21" s="28">
        <v>0.47998026999999999</v>
      </c>
      <c r="AM21" s="28">
        <v>0.41081106000000001</v>
      </c>
      <c r="AN21" s="28">
        <v>0.38437725</v>
      </c>
      <c r="AO21" s="28">
        <v>0.35794344</v>
      </c>
      <c r="AP21" s="28">
        <v>0.33831126</v>
      </c>
      <c r="AQ21" s="28">
        <v>0.31867909</v>
      </c>
      <c r="AR21" s="28">
        <v>0.27303133000000002</v>
      </c>
      <c r="AS21" s="28">
        <v>0.22738357000000001</v>
      </c>
      <c r="AT21" s="28">
        <v>0.20518645999999999</v>
      </c>
      <c r="AU21" s="28">
        <v>0.18298935999999999</v>
      </c>
      <c r="AV21" s="28">
        <v>0.16978737999999999</v>
      </c>
      <c r="AW21" s="28">
        <v>0.15658541000000001</v>
      </c>
      <c r="AX21" s="28">
        <v>0.15300294</v>
      </c>
      <c r="AY21" s="23"/>
    </row>
    <row r="22" spans="1:51" ht="14.5" thickBot="1" x14ac:dyDescent="0.35">
      <c r="A22" s="15"/>
      <c r="B22" s="14" t="s">
        <v>152</v>
      </c>
      <c r="C22" s="25">
        <v>0.68894588999999995</v>
      </c>
      <c r="D22" s="26">
        <v>0.63133865</v>
      </c>
      <c r="E22" s="26">
        <v>0.57373141999999999</v>
      </c>
      <c r="F22" s="26">
        <v>0.50516722999999997</v>
      </c>
      <c r="G22" s="26">
        <v>0.43660304</v>
      </c>
      <c r="H22" s="26">
        <v>0.37584298999999999</v>
      </c>
      <c r="I22" s="26">
        <v>0.31508292999999998</v>
      </c>
      <c r="J22" s="26">
        <v>0.26521423</v>
      </c>
      <c r="K22" s="26">
        <v>0.21534553000000001</v>
      </c>
      <c r="L22" s="26">
        <v>0.17678116999999999</v>
      </c>
      <c r="M22" s="26">
        <v>0.13821681999999999</v>
      </c>
      <c r="N22" s="26">
        <v>0.14399054999999999</v>
      </c>
      <c r="O22" s="26">
        <v>0.14976427</v>
      </c>
      <c r="P22" s="26">
        <v>0.17316732000000001</v>
      </c>
      <c r="Q22" s="26">
        <v>0.19657036999999999</v>
      </c>
      <c r="R22" s="26">
        <v>0.24324993</v>
      </c>
      <c r="S22" s="26">
        <v>0.28992949000000001</v>
      </c>
      <c r="T22" s="26">
        <v>0.35895764000000002</v>
      </c>
      <c r="U22" s="26">
        <v>0.42798580000000003</v>
      </c>
      <c r="V22" s="26">
        <v>0.50408699999999995</v>
      </c>
      <c r="W22" s="26">
        <v>0.58018820000000004</v>
      </c>
      <c r="X22" s="26">
        <v>0.62170855000000003</v>
      </c>
      <c r="Y22" s="26">
        <v>0.66322888999999996</v>
      </c>
      <c r="Z22" s="26">
        <v>0.64948348</v>
      </c>
      <c r="AA22" s="26">
        <v>0.63573807999999998</v>
      </c>
      <c r="AB22" s="26">
        <v>0.58341131999999996</v>
      </c>
      <c r="AC22" s="26">
        <v>0.53108456999999998</v>
      </c>
      <c r="AD22" s="26">
        <v>0.47454116000000002</v>
      </c>
      <c r="AE22" s="26">
        <v>0.41799776</v>
      </c>
      <c r="AF22" s="26">
        <v>0.36716482</v>
      </c>
      <c r="AG22" s="26">
        <v>0.31633188000000001</v>
      </c>
      <c r="AH22" s="26">
        <v>0.28830914000000002</v>
      </c>
      <c r="AI22" s="26">
        <v>0.26028641000000002</v>
      </c>
      <c r="AJ22" s="26">
        <v>0.24361899000000001</v>
      </c>
      <c r="AK22" s="26">
        <v>0.22695156999999999</v>
      </c>
      <c r="AL22" s="26">
        <v>0.21008497000000001</v>
      </c>
      <c r="AM22" s="26">
        <v>0.19321837</v>
      </c>
      <c r="AN22" s="26">
        <v>0.19198935</v>
      </c>
      <c r="AO22" s="26">
        <v>0.19076032000000001</v>
      </c>
      <c r="AP22" s="26">
        <v>0.28060928000000002</v>
      </c>
      <c r="AQ22" s="26">
        <v>0.37045823</v>
      </c>
      <c r="AR22" s="26">
        <v>0.46429069000000001</v>
      </c>
      <c r="AS22" s="26">
        <v>0.55812313999999996</v>
      </c>
      <c r="AT22" s="26">
        <v>0.64767333999999999</v>
      </c>
      <c r="AU22" s="26">
        <v>0.73722352999999996</v>
      </c>
      <c r="AV22" s="26">
        <v>0.73951403999999998</v>
      </c>
      <c r="AW22" s="26">
        <v>0.74180455000000001</v>
      </c>
      <c r="AX22" s="26">
        <v>0.71537521999999998</v>
      </c>
      <c r="AY22" s="23"/>
    </row>
    <row r="23" spans="1:51" ht="14.5" thickBot="1" x14ac:dyDescent="0.35">
      <c r="A23" s="15"/>
      <c r="B23" s="14" t="s">
        <v>153</v>
      </c>
      <c r="C23" s="27">
        <v>0.37237945</v>
      </c>
      <c r="D23" s="28">
        <v>0.34124239000000001</v>
      </c>
      <c r="E23" s="28">
        <v>0.31010533000000001</v>
      </c>
      <c r="F23" s="28">
        <v>0.27304597000000003</v>
      </c>
      <c r="G23" s="28">
        <v>0.23598659999999999</v>
      </c>
      <c r="H23" s="28">
        <v>0.20314542999999999</v>
      </c>
      <c r="I23" s="28">
        <v>0.17030424999999999</v>
      </c>
      <c r="J23" s="28">
        <v>0.14334991</v>
      </c>
      <c r="K23" s="28">
        <v>0.11639557</v>
      </c>
      <c r="L23" s="28">
        <v>9.5551300000000006E-2</v>
      </c>
      <c r="M23" s="28">
        <v>7.4707029999999994E-2</v>
      </c>
      <c r="N23" s="28">
        <v>7.7827770000000004E-2</v>
      </c>
      <c r="O23" s="28">
        <v>8.0948500000000007E-2</v>
      </c>
      <c r="P23" s="28">
        <v>0.19984547999999999</v>
      </c>
      <c r="Q23" s="28">
        <v>0.31874245000000001</v>
      </c>
      <c r="R23" s="28">
        <v>0.39443421000000001</v>
      </c>
      <c r="S23" s="28">
        <v>0.47012597</v>
      </c>
      <c r="T23" s="28">
        <v>0.58205638999999998</v>
      </c>
      <c r="U23" s="28">
        <v>0.69398680000000001</v>
      </c>
      <c r="V23" s="28">
        <v>0.81738628999999996</v>
      </c>
      <c r="W23" s="28">
        <v>0.94078578999999996</v>
      </c>
      <c r="X23" s="28">
        <v>1.0081117900000001</v>
      </c>
      <c r="Y23" s="28">
        <v>1.0754377900000001</v>
      </c>
      <c r="Z23" s="28">
        <v>1.0531493599999999</v>
      </c>
      <c r="AA23" s="28">
        <v>1.0308609200000001</v>
      </c>
      <c r="AB23" s="28">
        <v>0.94601212999999995</v>
      </c>
      <c r="AC23" s="28">
        <v>0.86116334000000005</v>
      </c>
      <c r="AD23" s="28">
        <v>0.76947717999999998</v>
      </c>
      <c r="AE23" s="28">
        <v>0.67779102000000002</v>
      </c>
      <c r="AF23" s="28">
        <v>0.59536447000000003</v>
      </c>
      <c r="AG23" s="28">
        <v>0.51293792999999999</v>
      </c>
      <c r="AH23" s="28">
        <v>0.39715536000000001</v>
      </c>
      <c r="AI23" s="28">
        <v>0.28137278999999998</v>
      </c>
      <c r="AJ23" s="28">
        <v>0.20202075</v>
      </c>
      <c r="AK23" s="28">
        <v>0.12266871</v>
      </c>
      <c r="AL23" s="28">
        <v>0.11355221</v>
      </c>
      <c r="AM23" s="28">
        <v>0.10443571</v>
      </c>
      <c r="AN23" s="28">
        <v>0.10377140999999999</v>
      </c>
      <c r="AO23" s="28">
        <v>0.10310712</v>
      </c>
      <c r="AP23" s="28">
        <v>0.15167103000000001</v>
      </c>
      <c r="AQ23" s="28">
        <v>0.20023494</v>
      </c>
      <c r="AR23" s="28">
        <v>0.25095194999999998</v>
      </c>
      <c r="AS23" s="28">
        <v>0.30166895999999999</v>
      </c>
      <c r="AT23" s="28">
        <v>0.35007138999999998</v>
      </c>
      <c r="AU23" s="28">
        <v>0.39847381999999998</v>
      </c>
      <c r="AV23" s="28">
        <v>0.39971184999999998</v>
      </c>
      <c r="AW23" s="28">
        <v>0.40094988999999998</v>
      </c>
      <c r="AX23" s="28">
        <v>0.38666466999999999</v>
      </c>
      <c r="AY23" s="23"/>
    </row>
    <row r="24" spans="1:51" ht="14.5" thickBot="1" x14ac:dyDescent="0.35">
      <c r="A24" s="15"/>
      <c r="B24" s="14" t="s">
        <v>154</v>
      </c>
      <c r="C24" s="25">
        <v>0.37237945</v>
      </c>
      <c r="D24" s="26">
        <v>0.34124239000000001</v>
      </c>
      <c r="E24" s="26">
        <v>0.31010533000000001</v>
      </c>
      <c r="F24" s="26">
        <v>0.27304597000000003</v>
      </c>
      <c r="G24" s="26">
        <v>0.23598659999999999</v>
      </c>
      <c r="H24" s="26">
        <v>0.20314542999999999</v>
      </c>
      <c r="I24" s="26">
        <v>0.17030424999999999</v>
      </c>
      <c r="J24" s="26">
        <v>0.14334991</v>
      </c>
      <c r="K24" s="26">
        <v>0.11639557</v>
      </c>
      <c r="L24" s="26">
        <v>9.5551300000000006E-2</v>
      </c>
      <c r="M24" s="26">
        <v>7.4707029999999994E-2</v>
      </c>
      <c r="N24" s="26">
        <v>7.7827770000000004E-2</v>
      </c>
      <c r="O24" s="26">
        <v>8.0948500000000007E-2</v>
      </c>
      <c r="P24" s="26">
        <v>0.19984547999999999</v>
      </c>
      <c r="Q24" s="26">
        <v>0.31874245000000001</v>
      </c>
      <c r="R24" s="26">
        <v>0.39443421000000001</v>
      </c>
      <c r="S24" s="26">
        <v>0.47012597</v>
      </c>
      <c r="T24" s="26">
        <v>0.58205638999999998</v>
      </c>
      <c r="U24" s="26">
        <v>0.69398680000000001</v>
      </c>
      <c r="V24" s="26">
        <v>0.81738628999999996</v>
      </c>
      <c r="W24" s="26">
        <v>0.94078578999999996</v>
      </c>
      <c r="X24" s="26">
        <v>1.0081117900000001</v>
      </c>
      <c r="Y24" s="26">
        <v>1.0754377900000001</v>
      </c>
      <c r="Z24" s="26">
        <v>1.0531493599999999</v>
      </c>
      <c r="AA24" s="26">
        <v>1.0308609200000001</v>
      </c>
      <c r="AB24" s="26">
        <v>0.94601212999999995</v>
      </c>
      <c r="AC24" s="26">
        <v>0.86116334000000005</v>
      </c>
      <c r="AD24" s="26">
        <v>0.76947717999999998</v>
      </c>
      <c r="AE24" s="26">
        <v>0.67779102000000002</v>
      </c>
      <c r="AF24" s="26">
        <v>0.59536447000000003</v>
      </c>
      <c r="AG24" s="26">
        <v>0.51293792999999999</v>
      </c>
      <c r="AH24" s="26">
        <v>0.39715536000000001</v>
      </c>
      <c r="AI24" s="26">
        <v>0.28137278999999998</v>
      </c>
      <c r="AJ24" s="26">
        <v>0.20202075</v>
      </c>
      <c r="AK24" s="26">
        <v>0.12266871</v>
      </c>
      <c r="AL24" s="26">
        <v>0.11355221</v>
      </c>
      <c r="AM24" s="26">
        <v>0.10443571</v>
      </c>
      <c r="AN24" s="26">
        <v>0.10377140999999999</v>
      </c>
      <c r="AO24" s="26">
        <v>0.10310712</v>
      </c>
      <c r="AP24" s="26">
        <v>0.15167103000000001</v>
      </c>
      <c r="AQ24" s="26">
        <v>0.20023494</v>
      </c>
      <c r="AR24" s="26">
        <v>0.25095194999999998</v>
      </c>
      <c r="AS24" s="26">
        <v>0.30166895999999999</v>
      </c>
      <c r="AT24" s="26">
        <v>0.35007138999999998</v>
      </c>
      <c r="AU24" s="26">
        <v>0.39847381999999998</v>
      </c>
      <c r="AV24" s="26">
        <v>0.39971184999999998</v>
      </c>
      <c r="AW24" s="26">
        <v>0.40094988999999998</v>
      </c>
      <c r="AX24" s="26">
        <v>0.38666466999999999</v>
      </c>
      <c r="AY24" s="23"/>
    </row>
    <row r="25" spans="1:51" ht="14.5" thickBot="1" x14ac:dyDescent="0.35">
      <c r="A25" s="15"/>
      <c r="B25" s="14" t="s">
        <v>155</v>
      </c>
      <c r="C25" s="21">
        <v>0.32629029999999998</v>
      </c>
      <c r="D25" s="22">
        <v>0.30159265000000002</v>
      </c>
      <c r="E25" s="22">
        <v>0.27689501</v>
      </c>
      <c r="F25" s="22">
        <v>0.25173908</v>
      </c>
      <c r="G25" s="22">
        <v>0.22658315000000001</v>
      </c>
      <c r="H25" s="22">
        <v>0.20181500999999999</v>
      </c>
      <c r="I25" s="22">
        <v>0.17704686</v>
      </c>
      <c r="J25" s="22">
        <v>0.15952105</v>
      </c>
      <c r="K25" s="22">
        <v>0.14199523999999999</v>
      </c>
      <c r="L25" s="22">
        <v>0.13663127999999999</v>
      </c>
      <c r="M25" s="22">
        <v>0.13126731999999999</v>
      </c>
      <c r="N25" s="22">
        <v>0.14327509999999999</v>
      </c>
      <c r="O25" s="22">
        <v>0.15528289000000001</v>
      </c>
      <c r="P25" s="22">
        <v>0.19482464999999999</v>
      </c>
      <c r="Q25" s="22">
        <v>0.23436641</v>
      </c>
      <c r="R25" s="22">
        <v>0.29172963000000002</v>
      </c>
      <c r="S25" s="22">
        <v>0.34909285000000001</v>
      </c>
      <c r="T25" s="22">
        <v>0.40654439999999997</v>
      </c>
      <c r="U25" s="22">
        <v>0.46399594999999999</v>
      </c>
      <c r="V25" s="22">
        <v>0.50370254999999997</v>
      </c>
      <c r="W25" s="22">
        <v>0.54340915999999995</v>
      </c>
      <c r="X25" s="22">
        <v>0.56114902</v>
      </c>
      <c r="Y25" s="22">
        <v>0.57888888999999999</v>
      </c>
      <c r="Z25" s="22">
        <v>0.58382328999999999</v>
      </c>
      <c r="AA25" s="22">
        <v>0.58875769</v>
      </c>
      <c r="AB25" s="22">
        <v>0.59096519999999997</v>
      </c>
      <c r="AC25" s="22">
        <v>0.5931727</v>
      </c>
      <c r="AD25" s="22">
        <v>0.60664819999999997</v>
      </c>
      <c r="AE25" s="22">
        <v>0.62012369000000001</v>
      </c>
      <c r="AF25" s="22">
        <v>0.62820597</v>
      </c>
      <c r="AG25" s="22">
        <v>0.63628823999999995</v>
      </c>
      <c r="AH25" s="22">
        <v>0.63765101999999996</v>
      </c>
      <c r="AI25" s="22">
        <v>0.63901379000000003</v>
      </c>
      <c r="AJ25" s="22">
        <v>0.62132429</v>
      </c>
      <c r="AK25" s="22">
        <v>0.60363478999999998</v>
      </c>
      <c r="AL25" s="22">
        <v>0.59400649000000005</v>
      </c>
      <c r="AM25" s="22">
        <v>0.58437817999999997</v>
      </c>
      <c r="AN25" s="22">
        <v>0.57336920999999996</v>
      </c>
      <c r="AO25" s="22">
        <v>0.56236023999999996</v>
      </c>
      <c r="AP25" s="22">
        <v>0.55345756999999995</v>
      </c>
      <c r="AQ25" s="22">
        <v>0.54455489999999995</v>
      </c>
      <c r="AR25" s="22">
        <v>0.52278838000000005</v>
      </c>
      <c r="AS25" s="22">
        <v>0.50102186000000004</v>
      </c>
      <c r="AT25" s="22">
        <v>0.47143563999999999</v>
      </c>
      <c r="AU25" s="22">
        <v>0.44184941</v>
      </c>
      <c r="AV25" s="22">
        <v>0.41097643</v>
      </c>
      <c r="AW25" s="22">
        <v>0.38010344000000001</v>
      </c>
      <c r="AX25" s="22">
        <v>0.35319687</v>
      </c>
      <c r="AY25" s="23"/>
    </row>
    <row r="26" spans="1:51" ht="14.5" thickBot="1" x14ac:dyDescent="0.35">
      <c r="A26" s="15"/>
      <c r="B26" s="14" t="s">
        <v>156</v>
      </c>
      <c r="C26" s="25">
        <v>0.38918568999999997</v>
      </c>
      <c r="D26" s="26">
        <v>0.35664335000000003</v>
      </c>
      <c r="E26" s="26">
        <v>0.32410102000000002</v>
      </c>
      <c r="F26" s="26">
        <v>0.28536908999999999</v>
      </c>
      <c r="G26" s="26">
        <v>0.24663715999999999</v>
      </c>
      <c r="H26" s="26">
        <v>0.21231379</v>
      </c>
      <c r="I26" s="26">
        <v>0.17799042000000001</v>
      </c>
      <c r="J26" s="26">
        <v>0.14981958000000001</v>
      </c>
      <c r="K26" s="26">
        <v>0.12164874000000001</v>
      </c>
      <c r="L26" s="26">
        <v>9.9863729999999998E-2</v>
      </c>
      <c r="M26" s="26">
        <v>7.8078709999999996E-2</v>
      </c>
      <c r="N26" s="26">
        <v>8.1340289999999996E-2</v>
      </c>
      <c r="O26" s="26">
        <v>8.4601869999999996E-2</v>
      </c>
      <c r="P26" s="26">
        <v>0.20886490999999999</v>
      </c>
      <c r="Q26" s="26">
        <v>0.33312794000000001</v>
      </c>
      <c r="R26" s="26">
        <v>0.41223583000000003</v>
      </c>
      <c r="S26" s="26">
        <v>0.49134370999999999</v>
      </c>
      <c r="T26" s="26">
        <v>0.60832576999999999</v>
      </c>
      <c r="U26" s="26">
        <v>0.72530782999999999</v>
      </c>
      <c r="V26" s="26">
        <v>0.85427660000000005</v>
      </c>
      <c r="W26" s="26">
        <v>0.98324535999999996</v>
      </c>
      <c r="X26" s="26">
        <v>1.05360992</v>
      </c>
      <c r="Y26" s="26">
        <v>1.12397448</v>
      </c>
      <c r="Z26" s="26">
        <v>1.10068012</v>
      </c>
      <c r="AA26" s="26">
        <v>1.07738577</v>
      </c>
      <c r="AB26" s="26">
        <v>0.98870758000000003</v>
      </c>
      <c r="AC26" s="26">
        <v>0.90002939000000004</v>
      </c>
      <c r="AD26" s="26">
        <v>0.80420524999999998</v>
      </c>
      <c r="AE26" s="26">
        <v>0.70838109999999999</v>
      </c>
      <c r="AF26" s="26">
        <v>0.62223448000000003</v>
      </c>
      <c r="AG26" s="26">
        <v>0.53608785999999997</v>
      </c>
      <c r="AH26" s="26">
        <v>0.41507978000000001</v>
      </c>
      <c r="AI26" s="26">
        <v>0.29407170999999999</v>
      </c>
      <c r="AJ26" s="26">
        <v>0.21113835</v>
      </c>
      <c r="AK26" s="26">
        <v>0.12820498999999999</v>
      </c>
      <c r="AL26" s="26">
        <v>0.11867705000000001</v>
      </c>
      <c r="AM26" s="26">
        <v>0.1091491</v>
      </c>
      <c r="AN26" s="26">
        <v>0.10845483</v>
      </c>
      <c r="AO26" s="26">
        <v>0.10776055</v>
      </c>
      <c r="AP26" s="26">
        <v>0.15851625</v>
      </c>
      <c r="AQ26" s="26">
        <v>0.20927193999999999</v>
      </c>
      <c r="AR26" s="26">
        <v>0.26227792</v>
      </c>
      <c r="AS26" s="26">
        <v>0.31528389000000001</v>
      </c>
      <c r="AT26" s="26">
        <v>0.36587081999999999</v>
      </c>
      <c r="AU26" s="26">
        <v>0.41645775000000002</v>
      </c>
      <c r="AV26" s="26">
        <v>0.41775166000000002</v>
      </c>
      <c r="AW26" s="26">
        <v>0.41904556999999998</v>
      </c>
      <c r="AX26" s="26">
        <v>0.40411563</v>
      </c>
      <c r="AY26" s="23"/>
    </row>
    <row r="27" spans="1:51" ht="14.5" thickBot="1" x14ac:dyDescent="0.35">
      <c r="A27" s="15"/>
      <c r="B27" s="14" t="s">
        <v>157</v>
      </c>
      <c r="C27" s="27">
        <v>0.15616411999999999</v>
      </c>
      <c r="D27" s="28">
        <v>0.15323628</v>
      </c>
      <c r="E27" s="28">
        <v>0.15030842999999999</v>
      </c>
      <c r="F27" s="28">
        <v>0.14935519</v>
      </c>
      <c r="G27" s="28">
        <v>0.14840194000000001</v>
      </c>
      <c r="H27" s="28">
        <v>0.1498505</v>
      </c>
      <c r="I27" s="28">
        <v>0.15129904999999999</v>
      </c>
      <c r="J27" s="28">
        <v>0.15498685000000001</v>
      </c>
      <c r="K27" s="28">
        <v>0.15867464000000001</v>
      </c>
      <c r="L27" s="28">
        <v>0.17565560999999999</v>
      </c>
      <c r="M27" s="28">
        <v>0.19263658</v>
      </c>
      <c r="N27" s="28">
        <v>0.25003376999999999</v>
      </c>
      <c r="O27" s="28">
        <v>0.30743094999999998</v>
      </c>
      <c r="P27" s="28">
        <v>0.37018741999999999</v>
      </c>
      <c r="Q27" s="28">
        <v>0.43294389</v>
      </c>
      <c r="R27" s="28">
        <v>0.50906607999999998</v>
      </c>
      <c r="S27" s="28">
        <v>0.58518828000000001</v>
      </c>
      <c r="T27" s="28">
        <v>0.63630019000000004</v>
      </c>
      <c r="U27" s="28">
        <v>0.68741209999999997</v>
      </c>
      <c r="V27" s="28">
        <v>0.70224255999999996</v>
      </c>
      <c r="W27" s="28">
        <v>0.71707301999999995</v>
      </c>
      <c r="X27" s="28">
        <v>0.72692869000000004</v>
      </c>
      <c r="Y27" s="28">
        <v>0.73678434999999998</v>
      </c>
      <c r="Z27" s="28">
        <v>0.74136150000000001</v>
      </c>
      <c r="AA27" s="28">
        <v>0.74593863999999999</v>
      </c>
      <c r="AB27" s="28">
        <v>0.74196510999999998</v>
      </c>
      <c r="AC27" s="28">
        <v>0.73799157999999998</v>
      </c>
      <c r="AD27" s="28">
        <v>0.73007456000000004</v>
      </c>
      <c r="AE27" s="28">
        <v>0.72215753999999999</v>
      </c>
      <c r="AF27" s="28">
        <v>0.71193753000000004</v>
      </c>
      <c r="AG27" s="28">
        <v>0.70171751999999998</v>
      </c>
      <c r="AH27" s="28">
        <v>0.68348808000000005</v>
      </c>
      <c r="AI27" s="28">
        <v>0.66525862999999996</v>
      </c>
      <c r="AJ27" s="28">
        <v>0.61959615999999995</v>
      </c>
      <c r="AK27" s="28">
        <v>0.57393369999999999</v>
      </c>
      <c r="AL27" s="28">
        <v>0.50164275000000003</v>
      </c>
      <c r="AM27" s="28">
        <v>0.42935180000000001</v>
      </c>
      <c r="AN27" s="28">
        <v>0.40172498000000001</v>
      </c>
      <c r="AO27" s="28">
        <v>0.37409815000000002</v>
      </c>
      <c r="AP27" s="28">
        <v>0.35357992999999999</v>
      </c>
      <c r="AQ27" s="28">
        <v>0.33306172000000001</v>
      </c>
      <c r="AR27" s="28">
        <v>0.28535378</v>
      </c>
      <c r="AS27" s="28">
        <v>0.23764584999999999</v>
      </c>
      <c r="AT27" s="28">
        <v>0.21444694</v>
      </c>
      <c r="AU27" s="28">
        <v>0.19124804000000001</v>
      </c>
      <c r="AV27" s="28">
        <v>0.17745022999999999</v>
      </c>
      <c r="AW27" s="28">
        <v>0.16365241999999999</v>
      </c>
      <c r="AX27" s="28">
        <v>0.15990826999999999</v>
      </c>
      <c r="AY27" s="23"/>
    </row>
    <row r="28" spans="1:51" ht="14.5" thickBot="1" x14ac:dyDescent="0.35">
      <c r="A28" s="15"/>
      <c r="B28" s="14" t="s">
        <v>158</v>
      </c>
      <c r="C28" s="25">
        <v>0.72003941000000005</v>
      </c>
      <c r="D28" s="26">
        <v>0.65983225000000001</v>
      </c>
      <c r="E28" s="26">
        <v>0.59962508999999997</v>
      </c>
      <c r="F28" s="26">
        <v>0.52796644999999998</v>
      </c>
      <c r="G28" s="26">
        <v>0.45630781999999998</v>
      </c>
      <c r="H28" s="26">
        <v>0.39280554000000001</v>
      </c>
      <c r="I28" s="26">
        <v>0.32930325999999999</v>
      </c>
      <c r="J28" s="26">
        <v>0.27718388999999999</v>
      </c>
      <c r="K28" s="26">
        <v>0.22506451</v>
      </c>
      <c r="L28" s="26">
        <v>0.18475966999999999</v>
      </c>
      <c r="M28" s="26">
        <v>0.14445482000000001</v>
      </c>
      <c r="N28" s="26">
        <v>0.15048913</v>
      </c>
      <c r="O28" s="26">
        <v>0.15652344000000001</v>
      </c>
      <c r="P28" s="26">
        <v>0.18098270999999999</v>
      </c>
      <c r="Q28" s="26">
        <v>0.20544198999999999</v>
      </c>
      <c r="R28" s="26">
        <v>0.25422829000000002</v>
      </c>
      <c r="S28" s="26">
        <v>0.30301460000000002</v>
      </c>
      <c r="T28" s="26">
        <v>0.37515812999999998</v>
      </c>
      <c r="U28" s="26">
        <v>0.44730165999999999</v>
      </c>
      <c r="V28" s="26">
        <v>0.52683747000000003</v>
      </c>
      <c r="W28" s="26">
        <v>0.60637326999999996</v>
      </c>
      <c r="X28" s="26">
        <v>0.64976752000000004</v>
      </c>
      <c r="Y28" s="26">
        <v>0.69316175999999996</v>
      </c>
      <c r="Z28" s="26">
        <v>0.67879599000000002</v>
      </c>
      <c r="AA28" s="26">
        <v>0.66443021999999996</v>
      </c>
      <c r="AB28" s="26">
        <v>0.60974185999999997</v>
      </c>
      <c r="AC28" s="26">
        <v>0.55505349000000004</v>
      </c>
      <c r="AD28" s="26">
        <v>0.49595816999999998</v>
      </c>
      <c r="AE28" s="26">
        <v>0.43686285000000002</v>
      </c>
      <c r="AF28" s="26">
        <v>0.38373571000000001</v>
      </c>
      <c r="AG28" s="26">
        <v>0.33060857999999999</v>
      </c>
      <c r="AH28" s="26">
        <v>0.30132112</v>
      </c>
      <c r="AI28" s="26">
        <v>0.27203366000000001</v>
      </c>
      <c r="AJ28" s="26">
        <v>0.25461401</v>
      </c>
      <c r="AK28" s="26">
        <v>0.23719435</v>
      </c>
      <c r="AL28" s="26">
        <v>0.21956653000000001</v>
      </c>
      <c r="AM28" s="26">
        <v>0.20193870999999999</v>
      </c>
      <c r="AN28" s="26">
        <v>0.20065421</v>
      </c>
      <c r="AO28" s="26">
        <v>0.19936972</v>
      </c>
      <c r="AP28" s="26">
        <v>0.29327374</v>
      </c>
      <c r="AQ28" s="26">
        <v>0.38717776999999998</v>
      </c>
      <c r="AR28" s="26">
        <v>0.48524507</v>
      </c>
      <c r="AS28" s="26">
        <v>0.58331237000000002</v>
      </c>
      <c r="AT28" s="26">
        <v>0.67690415000000004</v>
      </c>
      <c r="AU28" s="26">
        <v>0.77049592</v>
      </c>
      <c r="AV28" s="26">
        <v>0.77288981000000001</v>
      </c>
      <c r="AW28" s="26">
        <v>0.77528370000000002</v>
      </c>
      <c r="AX28" s="26">
        <v>0.74766155000000001</v>
      </c>
      <c r="AY28" s="23"/>
    </row>
    <row r="29" spans="1:51" ht="14.5" thickBot="1" x14ac:dyDescent="0.35">
      <c r="A29" s="15"/>
      <c r="B29" s="14" t="s">
        <v>159</v>
      </c>
      <c r="C29" s="27">
        <v>0.32917698000000001</v>
      </c>
      <c r="D29" s="28">
        <v>0.30927535</v>
      </c>
      <c r="E29" s="28">
        <v>0.28937373</v>
      </c>
      <c r="F29" s="28">
        <v>0.26207308000000001</v>
      </c>
      <c r="G29" s="28">
        <v>0.23477243</v>
      </c>
      <c r="H29" s="28">
        <v>0.20445547999999999</v>
      </c>
      <c r="I29" s="28">
        <v>0.17413853000000001</v>
      </c>
      <c r="J29" s="28">
        <v>0.14749295000000001</v>
      </c>
      <c r="K29" s="28">
        <v>0.12084737</v>
      </c>
      <c r="L29" s="28">
        <v>0.10609086</v>
      </c>
      <c r="M29" s="28">
        <v>9.133434E-2</v>
      </c>
      <c r="N29" s="28">
        <v>9.0298119999999996E-2</v>
      </c>
      <c r="O29" s="28">
        <v>8.9261900000000005E-2</v>
      </c>
      <c r="P29" s="28">
        <v>0.1015583</v>
      </c>
      <c r="Q29" s="28">
        <v>0.11385468999999999</v>
      </c>
      <c r="R29" s="28">
        <v>0.14035992999999999</v>
      </c>
      <c r="S29" s="28">
        <v>0.16686518</v>
      </c>
      <c r="T29" s="28">
        <v>0.19420604999999999</v>
      </c>
      <c r="U29" s="28">
        <v>0.22154693</v>
      </c>
      <c r="V29" s="28">
        <v>0.24623865</v>
      </c>
      <c r="W29" s="28">
        <v>0.27093038000000003</v>
      </c>
      <c r="X29" s="28">
        <v>0.28141369999999999</v>
      </c>
      <c r="Y29" s="28">
        <v>0.29189702000000001</v>
      </c>
      <c r="Z29" s="28">
        <v>0.2928847</v>
      </c>
      <c r="AA29" s="28">
        <v>0.29387238999999998</v>
      </c>
      <c r="AB29" s="28">
        <v>0.29112536999999999</v>
      </c>
      <c r="AC29" s="28">
        <v>0.28837835000000001</v>
      </c>
      <c r="AD29" s="28">
        <v>0.28152134000000001</v>
      </c>
      <c r="AE29" s="28">
        <v>0.27466432000000002</v>
      </c>
      <c r="AF29" s="28">
        <v>0.27367043000000002</v>
      </c>
      <c r="AG29" s="28">
        <v>0.27267654000000002</v>
      </c>
      <c r="AH29" s="28">
        <v>0.27577105000000002</v>
      </c>
      <c r="AI29" s="28">
        <v>0.27886557000000001</v>
      </c>
      <c r="AJ29" s="28">
        <v>0.29752768000000002</v>
      </c>
      <c r="AK29" s="28">
        <v>0.31618980000000002</v>
      </c>
      <c r="AL29" s="28">
        <v>0.34713733000000002</v>
      </c>
      <c r="AM29" s="28">
        <v>0.37808487000000002</v>
      </c>
      <c r="AN29" s="28">
        <v>0.41666742000000001</v>
      </c>
      <c r="AO29" s="28">
        <v>0.45524998</v>
      </c>
      <c r="AP29" s="28">
        <v>0.47727820999999998</v>
      </c>
      <c r="AQ29" s="28">
        <v>0.49930643000000002</v>
      </c>
      <c r="AR29" s="28">
        <v>0.49710360999999997</v>
      </c>
      <c r="AS29" s="28">
        <v>0.49490077999999998</v>
      </c>
      <c r="AT29" s="28">
        <v>0.46552981999999998</v>
      </c>
      <c r="AU29" s="28">
        <v>0.43615884999999999</v>
      </c>
      <c r="AV29" s="28">
        <v>0.40739413000000002</v>
      </c>
      <c r="AW29" s="28">
        <v>0.37862941</v>
      </c>
      <c r="AX29" s="28">
        <v>0.35390318999999998</v>
      </c>
      <c r="AY29" s="23"/>
    </row>
    <row r="30" spans="1:51" ht="14.5" thickBot="1" x14ac:dyDescent="0.35">
      <c r="A30" s="15"/>
      <c r="B30" s="14" t="s">
        <v>160</v>
      </c>
      <c r="C30" s="25">
        <v>0.25545437999999998</v>
      </c>
      <c r="D30" s="26">
        <v>0.23409419000000001</v>
      </c>
      <c r="E30" s="26">
        <v>0.21273399000000001</v>
      </c>
      <c r="F30" s="26">
        <v>0.18731106</v>
      </c>
      <c r="G30" s="26">
        <v>0.16188812999999999</v>
      </c>
      <c r="H30" s="26">
        <v>0.13935890000000001</v>
      </c>
      <c r="I30" s="26">
        <v>0.11682966</v>
      </c>
      <c r="J30" s="26">
        <v>9.8338839999999997E-2</v>
      </c>
      <c r="K30" s="26">
        <v>7.9848009999999997E-2</v>
      </c>
      <c r="L30" s="26">
        <v>6.5548729999999999E-2</v>
      </c>
      <c r="M30" s="26">
        <v>5.124944E-2</v>
      </c>
      <c r="N30" s="26">
        <v>5.3390279999999998E-2</v>
      </c>
      <c r="O30" s="26">
        <v>5.5531129999999998E-2</v>
      </c>
      <c r="P30" s="26">
        <v>0.13709510999999999</v>
      </c>
      <c r="Q30" s="26">
        <v>0.2186591</v>
      </c>
      <c r="R30" s="26">
        <v>0.27058407000000001</v>
      </c>
      <c r="S30" s="26">
        <v>0.32250904000000002</v>
      </c>
      <c r="T30" s="26">
        <v>0.39929393000000002</v>
      </c>
      <c r="U30" s="26">
        <v>0.47607882000000001</v>
      </c>
      <c r="V30" s="26">
        <v>0.56073156000000002</v>
      </c>
      <c r="W30" s="26">
        <v>0.64538430000000002</v>
      </c>
      <c r="X30" s="26">
        <v>0.69157031999999996</v>
      </c>
      <c r="Y30" s="26">
        <v>0.73775632999999996</v>
      </c>
      <c r="Z30" s="26">
        <v>0.72246633999999998</v>
      </c>
      <c r="AA30" s="26">
        <v>0.70717635000000001</v>
      </c>
      <c r="AB30" s="26">
        <v>0.64896960999999997</v>
      </c>
      <c r="AC30" s="26">
        <v>0.59076286</v>
      </c>
      <c r="AD30" s="26">
        <v>0.52786564000000002</v>
      </c>
      <c r="AE30" s="26">
        <v>0.46496841999999999</v>
      </c>
      <c r="AF30" s="26">
        <v>0.40842335000000002</v>
      </c>
      <c r="AG30" s="26">
        <v>0.35187827999999999</v>
      </c>
      <c r="AH30" s="26">
        <v>0.27245079</v>
      </c>
      <c r="AI30" s="26">
        <v>0.19302330000000001</v>
      </c>
      <c r="AJ30" s="26">
        <v>0.13858735999999999</v>
      </c>
      <c r="AK30" s="26">
        <v>8.4151420000000005E-2</v>
      </c>
      <c r="AL30" s="26">
        <v>7.7897449999999993E-2</v>
      </c>
      <c r="AM30" s="26">
        <v>7.1643479999999996E-2</v>
      </c>
      <c r="AN30" s="26">
        <v>7.1187769999999997E-2</v>
      </c>
      <c r="AO30" s="26">
        <v>7.0732059999999999E-2</v>
      </c>
      <c r="AP30" s="26">
        <v>0.10404716999999999</v>
      </c>
      <c r="AQ30" s="26">
        <v>0.13736228</v>
      </c>
      <c r="AR30" s="26">
        <v>0.17215443999999999</v>
      </c>
      <c r="AS30" s="26">
        <v>0.20694659000000001</v>
      </c>
      <c r="AT30" s="26">
        <v>0.24015093000000001</v>
      </c>
      <c r="AU30" s="26">
        <v>0.27335525999999999</v>
      </c>
      <c r="AV30" s="26">
        <v>0.27420455999999999</v>
      </c>
      <c r="AW30" s="26">
        <v>0.27505385999999998</v>
      </c>
      <c r="AX30" s="26">
        <v>0.26525411999999998</v>
      </c>
      <c r="AY30" s="23"/>
    </row>
    <row r="31" spans="1:51" ht="14.5" thickBot="1" x14ac:dyDescent="0.35">
      <c r="A31" s="15"/>
      <c r="B31" s="14" t="s">
        <v>161</v>
      </c>
      <c r="C31" s="27">
        <v>0.10250328</v>
      </c>
      <c r="D31" s="28">
        <v>9.9854150000000003E-2</v>
      </c>
      <c r="E31" s="28">
        <v>9.9412319999999998E-2</v>
      </c>
      <c r="F31" s="28">
        <v>9.8659709999999998E-2</v>
      </c>
      <c r="G31" s="28">
        <v>9.875797E-2</v>
      </c>
      <c r="H31" s="28">
        <v>9.7408320000000007E-2</v>
      </c>
      <c r="I31" s="28">
        <v>9.9797999999999998E-2</v>
      </c>
      <c r="J31" s="28">
        <v>9.9309930000000005E-2</v>
      </c>
      <c r="K31" s="28">
        <v>0.10101742</v>
      </c>
      <c r="L31" s="28">
        <v>0.10415114</v>
      </c>
      <c r="M31" s="28">
        <v>0.10853648</v>
      </c>
      <c r="N31" s="28">
        <v>0.12644312999999999</v>
      </c>
      <c r="O31" s="28">
        <v>0.16802600000000001</v>
      </c>
      <c r="P31" s="28">
        <v>0.20179206</v>
      </c>
      <c r="Q31" s="28">
        <v>0.25510674</v>
      </c>
      <c r="R31" s="28">
        <v>0.28417647000000001</v>
      </c>
      <c r="S31" s="28">
        <v>0.32936958</v>
      </c>
      <c r="T31" s="28">
        <v>0.38410689999999997</v>
      </c>
      <c r="U31" s="28">
        <v>0.42754117000000003</v>
      </c>
      <c r="V31" s="28">
        <v>0.45120475999999998</v>
      </c>
      <c r="W31" s="28">
        <v>0.46392601999999999</v>
      </c>
      <c r="X31" s="28">
        <v>0.47067364</v>
      </c>
      <c r="Y31" s="28">
        <v>0.47821144999999998</v>
      </c>
      <c r="Z31" s="28">
        <v>0.48361179999999998</v>
      </c>
      <c r="AA31" s="28">
        <v>0.48820780000000003</v>
      </c>
      <c r="AB31" s="28">
        <v>0.48962051000000001</v>
      </c>
      <c r="AC31" s="28">
        <v>0.48837761000000002</v>
      </c>
      <c r="AD31" s="28">
        <v>0.48440420000000001</v>
      </c>
      <c r="AE31" s="28">
        <v>0.47803101999999997</v>
      </c>
      <c r="AF31" s="28">
        <v>0.47401102000000001</v>
      </c>
      <c r="AG31" s="28">
        <v>0.46902759999999999</v>
      </c>
      <c r="AH31" s="28">
        <v>0.46059456999999998</v>
      </c>
      <c r="AI31" s="28">
        <v>0.45131336</v>
      </c>
      <c r="AJ31" s="28">
        <v>0.43666361999999997</v>
      </c>
      <c r="AK31" s="28">
        <v>0.41966908000000003</v>
      </c>
      <c r="AL31" s="28">
        <v>0.37671959999999999</v>
      </c>
      <c r="AM31" s="28">
        <v>0.31107670999999998</v>
      </c>
      <c r="AN31" s="28">
        <v>0.28181867999999999</v>
      </c>
      <c r="AO31" s="28">
        <v>0.25896196999999999</v>
      </c>
      <c r="AP31" s="28">
        <v>0.2455512</v>
      </c>
      <c r="AQ31" s="28">
        <v>0.23125954000000001</v>
      </c>
      <c r="AR31" s="28">
        <v>0.21861563000000001</v>
      </c>
      <c r="AS31" s="28">
        <v>0.18771657999999999</v>
      </c>
      <c r="AT31" s="28">
        <v>0.1559864</v>
      </c>
      <c r="AU31" s="28">
        <v>0.13741271999999999</v>
      </c>
      <c r="AV31" s="28">
        <v>0.12553172000000001</v>
      </c>
      <c r="AW31" s="28">
        <v>0.11123986</v>
      </c>
      <c r="AX31" s="28">
        <v>0.10654408999999999</v>
      </c>
      <c r="AY31" s="23"/>
    </row>
    <row r="32" spans="1:51" ht="14.5" thickBot="1" x14ac:dyDescent="0.35">
      <c r="A32" s="15"/>
      <c r="B32" s="14" t="s">
        <v>162</v>
      </c>
      <c r="C32" s="25">
        <v>0.47262071999999999</v>
      </c>
      <c r="D32" s="26">
        <v>0.43310184000000002</v>
      </c>
      <c r="E32" s="26">
        <v>0.39358295999999998</v>
      </c>
      <c r="F32" s="26">
        <v>0.34654753999999999</v>
      </c>
      <c r="G32" s="26">
        <v>0.29951211999999999</v>
      </c>
      <c r="H32" s="26">
        <v>0.25783039000000002</v>
      </c>
      <c r="I32" s="26">
        <v>0.21614865</v>
      </c>
      <c r="J32" s="26">
        <v>0.18193844000000001</v>
      </c>
      <c r="K32" s="26">
        <v>0.14772824000000001</v>
      </c>
      <c r="L32" s="26">
        <v>0.12127287</v>
      </c>
      <c r="M32" s="26">
        <v>9.4817509999999994E-2</v>
      </c>
      <c r="N32" s="26">
        <v>9.8778320000000003E-2</v>
      </c>
      <c r="O32" s="26">
        <v>0.10273913</v>
      </c>
      <c r="P32" s="26">
        <v>0.11879375</v>
      </c>
      <c r="Q32" s="26">
        <v>0.13484837</v>
      </c>
      <c r="R32" s="26">
        <v>0.16687081000000001</v>
      </c>
      <c r="S32" s="26">
        <v>0.19889324999999999</v>
      </c>
      <c r="T32" s="26">
        <v>0.24624694999999999</v>
      </c>
      <c r="U32" s="26">
        <v>0.29360064000000002</v>
      </c>
      <c r="V32" s="26">
        <v>0.34580650000000002</v>
      </c>
      <c r="W32" s="26">
        <v>0.39801235000000001</v>
      </c>
      <c r="X32" s="26">
        <v>0.42649554000000001</v>
      </c>
      <c r="Y32" s="26">
        <v>0.45497872</v>
      </c>
      <c r="Z32" s="26">
        <v>0.44554929999999998</v>
      </c>
      <c r="AA32" s="26">
        <v>0.43611987000000002</v>
      </c>
      <c r="AB32" s="26">
        <v>0.40022342</v>
      </c>
      <c r="AC32" s="26">
        <v>0.36432698000000002</v>
      </c>
      <c r="AD32" s="26">
        <v>0.32553789</v>
      </c>
      <c r="AE32" s="26">
        <v>0.28674880000000003</v>
      </c>
      <c r="AF32" s="26">
        <v>0.25187712000000001</v>
      </c>
      <c r="AG32" s="26">
        <v>0.21700543</v>
      </c>
      <c r="AH32" s="26">
        <v>0.19778167999999999</v>
      </c>
      <c r="AI32" s="26">
        <v>0.17855793</v>
      </c>
      <c r="AJ32" s="26">
        <v>0.16712399</v>
      </c>
      <c r="AK32" s="26">
        <v>0.15569004</v>
      </c>
      <c r="AL32" s="26">
        <v>0.14411946</v>
      </c>
      <c r="AM32" s="26">
        <v>0.13254888000000001</v>
      </c>
      <c r="AN32" s="26">
        <v>0.13170576000000001</v>
      </c>
      <c r="AO32" s="26">
        <v>0.13086264</v>
      </c>
      <c r="AP32" s="26">
        <v>0.19249953</v>
      </c>
      <c r="AQ32" s="26">
        <v>0.25413641999999997</v>
      </c>
      <c r="AR32" s="26">
        <v>0.31850600000000001</v>
      </c>
      <c r="AS32" s="26">
        <v>0.38287558999999999</v>
      </c>
      <c r="AT32" s="26">
        <v>0.44430752000000001</v>
      </c>
      <c r="AU32" s="26">
        <v>0.50573946000000003</v>
      </c>
      <c r="AV32" s="26">
        <v>0.50731075999999997</v>
      </c>
      <c r="AW32" s="26">
        <v>0.50888206000000002</v>
      </c>
      <c r="AX32" s="26">
        <v>0.49075139000000001</v>
      </c>
      <c r="AY32" s="23"/>
    </row>
    <row r="33" spans="1:51" ht="14.5" thickBot="1" x14ac:dyDescent="0.35">
      <c r="A33" s="15"/>
      <c r="B33" s="14" t="s">
        <v>163</v>
      </c>
      <c r="C33" s="27">
        <v>0.25545437999999998</v>
      </c>
      <c r="D33" s="28">
        <v>0.23409419000000001</v>
      </c>
      <c r="E33" s="28">
        <v>0.21273399000000001</v>
      </c>
      <c r="F33" s="28">
        <v>0.18731106</v>
      </c>
      <c r="G33" s="28">
        <v>0.16188812999999999</v>
      </c>
      <c r="H33" s="28">
        <v>0.13935890000000001</v>
      </c>
      <c r="I33" s="28">
        <v>0.11682966</v>
      </c>
      <c r="J33" s="28">
        <v>9.8338839999999997E-2</v>
      </c>
      <c r="K33" s="28">
        <v>7.9848009999999997E-2</v>
      </c>
      <c r="L33" s="28">
        <v>6.5548729999999999E-2</v>
      </c>
      <c r="M33" s="28">
        <v>5.124944E-2</v>
      </c>
      <c r="N33" s="28">
        <v>5.3390279999999998E-2</v>
      </c>
      <c r="O33" s="28">
        <v>5.5531129999999998E-2</v>
      </c>
      <c r="P33" s="28">
        <v>0.13709510999999999</v>
      </c>
      <c r="Q33" s="28">
        <v>0.2186591</v>
      </c>
      <c r="R33" s="28">
        <v>0.27058407000000001</v>
      </c>
      <c r="S33" s="28">
        <v>0.32250904000000002</v>
      </c>
      <c r="T33" s="28">
        <v>0.39929393000000002</v>
      </c>
      <c r="U33" s="28">
        <v>0.47607882000000001</v>
      </c>
      <c r="V33" s="28">
        <v>0.56073156000000002</v>
      </c>
      <c r="W33" s="28">
        <v>0.64538430000000002</v>
      </c>
      <c r="X33" s="28">
        <v>0.69157031999999996</v>
      </c>
      <c r="Y33" s="28">
        <v>0.73775632999999996</v>
      </c>
      <c r="Z33" s="28">
        <v>0.72246633999999998</v>
      </c>
      <c r="AA33" s="28">
        <v>0.70717635000000001</v>
      </c>
      <c r="AB33" s="28">
        <v>0.64896960999999997</v>
      </c>
      <c r="AC33" s="28">
        <v>0.59076286</v>
      </c>
      <c r="AD33" s="28">
        <v>0.52786564000000002</v>
      </c>
      <c r="AE33" s="28">
        <v>0.46496841999999999</v>
      </c>
      <c r="AF33" s="28">
        <v>0.40842335000000002</v>
      </c>
      <c r="AG33" s="28">
        <v>0.35187827999999999</v>
      </c>
      <c r="AH33" s="28">
        <v>0.27245079</v>
      </c>
      <c r="AI33" s="28">
        <v>0.19302330000000001</v>
      </c>
      <c r="AJ33" s="28">
        <v>0.13858735999999999</v>
      </c>
      <c r="AK33" s="28">
        <v>8.4151420000000005E-2</v>
      </c>
      <c r="AL33" s="28">
        <v>7.7897449999999993E-2</v>
      </c>
      <c r="AM33" s="28">
        <v>7.1643479999999996E-2</v>
      </c>
      <c r="AN33" s="28">
        <v>7.1187769999999997E-2</v>
      </c>
      <c r="AO33" s="28">
        <v>7.0732059999999999E-2</v>
      </c>
      <c r="AP33" s="28">
        <v>0.10404716999999999</v>
      </c>
      <c r="AQ33" s="28">
        <v>0.13736228</v>
      </c>
      <c r="AR33" s="28">
        <v>0.17215443999999999</v>
      </c>
      <c r="AS33" s="28">
        <v>0.20694659000000001</v>
      </c>
      <c r="AT33" s="28">
        <v>0.24015093000000001</v>
      </c>
      <c r="AU33" s="28">
        <v>0.27335525999999999</v>
      </c>
      <c r="AV33" s="28">
        <v>0.27420455999999999</v>
      </c>
      <c r="AW33" s="28">
        <v>0.27505385999999998</v>
      </c>
      <c r="AX33" s="28">
        <v>0.26525411999999998</v>
      </c>
      <c r="AY33" s="23"/>
    </row>
    <row r="34" spans="1:51" ht="14.5" thickBot="1" x14ac:dyDescent="0.35">
      <c r="A34" s="15"/>
      <c r="B34" s="14" t="s">
        <v>164</v>
      </c>
      <c r="C34" s="25">
        <v>0.25545437999999998</v>
      </c>
      <c r="D34" s="26">
        <v>0.23409419000000001</v>
      </c>
      <c r="E34" s="26">
        <v>0.21273399000000001</v>
      </c>
      <c r="F34" s="26">
        <v>0.18731106</v>
      </c>
      <c r="G34" s="26">
        <v>0.16188812999999999</v>
      </c>
      <c r="H34" s="26">
        <v>0.13935890000000001</v>
      </c>
      <c r="I34" s="26">
        <v>0.11682966</v>
      </c>
      <c r="J34" s="26">
        <v>9.8338839999999997E-2</v>
      </c>
      <c r="K34" s="26">
        <v>7.9848009999999997E-2</v>
      </c>
      <c r="L34" s="26">
        <v>6.5548729999999999E-2</v>
      </c>
      <c r="M34" s="26">
        <v>5.124944E-2</v>
      </c>
      <c r="N34" s="26">
        <v>5.3390279999999998E-2</v>
      </c>
      <c r="O34" s="26">
        <v>5.5531129999999998E-2</v>
      </c>
      <c r="P34" s="26">
        <v>0.13709510999999999</v>
      </c>
      <c r="Q34" s="26">
        <v>0.2186591</v>
      </c>
      <c r="R34" s="26">
        <v>0.27058407000000001</v>
      </c>
      <c r="S34" s="26">
        <v>0.32250904000000002</v>
      </c>
      <c r="T34" s="26">
        <v>0.39929393000000002</v>
      </c>
      <c r="U34" s="26">
        <v>0.47607882000000001</v>
      </c>
      <c r="V34" s="26">
        <v>0.56073156000000002</v>
      </c>
      <c r="W34" s="26">
        <v>0.64538430000000002</v>
      </c>
      <c r="X34" s="26">
        <v>0.69157031999999996</v>
      </c>
      <c r="Y34" s="26">
        <v>0.73775632999999996</v>
      </c>
      <c r="Z34" s="26">
        <v>0.72246633999999998</v>
      </c>
      <c r="AA34" s="26">
        <v>0.70717635000000001</v>
      </c>
      <c r="AB34" s="26">
        <v>0.64896960999999997</v>
      </c>
      <c r="AC34" s="26">
        <v>0.59076286</v>
      </c>
      <c r="AD34" s="26">
        <v>0.52786564000000002</v>
      </c>
      <c r="AE34" s="26">
        <v>0.46496841999999999</v>
      </c>
      <c r="AF34" s="26">
        <v>0.40842335000000002</v>
      </c>
      <c r="AG34" s="26">
        <v>0.35187827999999999</v>
      </c>
      <c r="AH34" s="26">
        <v>0.27245079</v>
      </c>
      <c r="AI34" s="26">
        <v>0.19302330000000001</v>
      </c>
      <c r="AJ34" s="26">
        <v>0.13858735999999999</v>
      </c>
      <c r="AK34" s="26">
        <v>8.4151420000000005E-2</v>
      </c>
      <c r="AL34" s="26">
        <v>7.7897449999999993E-2</v>
      </c>
      <c r="AM34" s="26">
        <v>7.1643479999999996E-2</v>
      </c>
      <c r="AN34" s="26">
        <v>7.1187769999999997E-2</v>
      </c>
      <c r="AO34" s="26">
        <v>7.0732059999999999E-2</v>
      </c>
      <c r="AP34" s="26">
        <v>0.10404716999999999</v>
      </c>
      <c r="AQ34" s="26">
        <v>0.13736228</v>
      </c>
      <c r="AR34" s="26">
        <v>0.17215443999999999</v>
      </c>
      <c r="AS34" s="26">
        <v>0.20694659000000001</v>
      </c>
      <c r="AT34" s="26">
        <v>0.24015093000000001</v>
      </c>
      <c r="AU34" s="26">
        <v>0.27335525999999999</v>
      </c>
      <c r="AV34" s="26">
        <v>0.27420455999999999</v>
      </c>
      <c r="AW34" s="26">
        <v>0.27505385999999998</v>
      </c>
      <c r="AX34" s="26">
        <v>0.26525411999999998</v>
      </c>
      <c r="AY34" s="23"/>
    </row>
    <row r="35" spans="1:51" ht="14.5" thickBot="1" x14ac:dyDescent="0.35">
      <c r="A35" s="15"/>
      <c r="B35" s="14" t="s">
        <v>165</v>
      </c>
      <c r="C35" s="27">
        <v>2.937493E-2</v>
      </c>
      <c r="D35" s="28">
        <v>2.7598959999999999E-2</v>
      </c>
      <c r="E35" s="28">
        <v>2.5822990000000001E-2</v>
      </c>
      <c r="F35" s="28">
        <v>2.3386750000000001E-2</v>
      </c>
      <c r="G35" s="28">
        <v>2.0950509999999999E-2</v>
      </c>
      <c r="H35" s="28">
        <v>1.82451E-2</v>
      </c>
      <c r="I35" s="28">
        <v>1.553969E-2</v>
      </c>
      <c r="J35" s="28">
        <v>1.3161900000000001E-2</v>
      </c>
      <c r="K35" s="28">
        <v>1.0784119999999999E-2</v>
      </c>
      <c r="L35" s="28">
        <v>9.4672799999999998E-3</v>
      </c>
      <c r="M35" s="28">
        <v>8.1504500000000001E-3</v>
      </c>
      <c r="N35" s="28">
        <v>8.0579799999999993E-3</v>
      </c>
      <c r="O35" s="28">
        <v>7.9655100000000003E-3</v>
      </c>
      <c r="P35" s="28">
        <v>9.0628099999999993E-3</v>
      </c>
      <c r="Q35" s="28">
        <v>1.016011E-2</v>
      </c>
      <c r="R35" s="28">
        <v>1.2525369999999999E-2</v>
      </c>
      <c r="S35" s="28">
        <v>1.489063E-2</v>
      </c>
      <c r="T35" s="28">
        <v>1.7330459999999999E-2</v>
      </c>
      <c r="U35" s="28">
        <v>1.9770289999999999E-2</v>
      </c>
      <c r="V35" s="28">
        <v>2.1973719999999999E-2</v>
      </c>
      <c r="W35" s="28">
        <v>2.4177150000000001E-2</v>
      </c>
      <c r="X35" s="28">
        <v>2.5112659999999998E-2</v>
      </c>
      <c r="Y35" s="28">
        <v>2.6048160000000001E-2</v>
      </c>
      <c r="Z35" s="28">
        <v>2.6136300000000001E-2</v>
      </c>
      <c r="AA35" s="28">
        <v>2.6224440000000002E-2</v>
      </c>
      <c r="AB35" s="28">
        <v>2.59793E-2</v>
      </c>
      <c r="AC35" s="28">
        <v>2.5734159999999999E-2</v>
      </c>
      <c r="AD35" s="28">
        <v>2.512226E-2</v>
      </c>
      <c r="AE35" s="28">
        <v>2.4510359999999998E-2</v>
      </c>
      <c r="AF35" s="28">
        <v>2.4421669999999999E-2</v>
      </c>
      <c r="AG35" s="28">
        <v>2.4332969999999999E-2</v>
      </c>
      <c r="AH35" s="28">
        <v>2.4609120000000002E-2</v>
      </c>
      <c r="AI35" s="28">
        <v>2.4885270000000001E-2</v>
      </c>
      <c r="AJ35" s="28">
        <v>2.6550629999999999E-2</v>
      </c>
      <c r="AK35" s="28">
        <v>2.821599E-2</v>
      </c>
      <c r="AL35" s="28">
        <v>3.0977669999999999E-2</v>
      </c>
      <c r="AM35" s="28">
        <v>3.3739350000000001E-2</v>
      </c>
      <c r="AN35" s="28">
        <v>3.7182359999999998E-2</v>
      </c>
      <c r="AO35" s="28">
        <v>4.0625370000000001E-2</v>
      </c>
      <c r="AP35" s="28">
        <v>4.2591120000000003E-2</v>
      </c>
      <c r="AQ35" s="28">
        <v>4.4556859999999997E-2</v>
      </c>
      <c r="AR35" s="28">
        <v>4.4360289999999997E-2</v>
      </c>
      <c r="AS35" s="28">
        <v>4.4163710000000002E-2</v>
      </c>
      <c r="AT35" s="28">
        <v>4.1542719999999998E-2</v>
      </c>
      <c r="AU35" s="28">
        <v>3.8921730000000002E-2</v>
      </c>
      <c r="AV35" s="28">
        <v>3.6354839999999999E-2</v>
      </c>
      <c r="AW35" s="28">
        <v>3.3787940000000002E-2</v>
      </c>
      <c r="AX35" s="28">
        <v>3.1581440000000002E-2</v>
      </c>
      <c r="AY35" s="23"/>
    </row>
    <row r="36" spans="1:51" ht="14.5" thickBot="1" x14ac:dyDescent="0.35">
      <c r="A36" s="15"/>
      <c r="B36" s="14" t="s">
        <v>166</v>
      </c>
      <c r="C36" s="25">
        <v>2.2796110000000001E-2</v>
      </c>
      <c r="D36" s="26">
        <v>2.0889979999999999E-2</v>
      </c>
      <c r="E36" s="26">
        <v>1.898385E-2</v>
      </c>
      <c r="F36" s="26">
        <v>1.6715170000000001E-2</v>
      </c>
      <c r="G36" s="26">
        <v>1.4446489999999999E-2</v>
      </c>
      <c r="H36" s="26">
        <v>1.2436040000000001E-2</v>
      </c>
      <c r="I36" s="26">
        <v>1.042559E-2</v>
      </c>
      <c r="J36" s="26">
        <v>8.7755100000000003E-3</v>
      </c>
      <c r="K36" s="26">
        <v>7.1254400000000002E-3</v>
      </c>
      <c r="L36" s="26">
        <v>5.8494000000000003E-3</v>
      </c>
      <c r="M36" s="26">
        <v>4.5733700000000002E-3</v>
      </c>
      <c r="N36" s="26">
        <v>4.7644200000000001E-3</v>
      </c>
      <c r="O36" s="26">
        <v>4.9554600000000001E-3</v>
      </c>
      <c r="P36" s="26">
        <v>1.223403E-2</v>
      </c>
      <c r="Q36" s="26">
        <v>1.951259E-2</v>
      </c>
      <c r="R36" s="26">
        <v>2.4146250000000001E-2</v>
      </c>
      <c r="S36" s="26">
        <v>2.8779900000000001E-2</v>
      </c>
      <c r="T36" s="26">
        <v>3.5631990000000002E-2</v>
      </c>
      <c r="U36" s="26">
        <v>4.2484090000000002E-2</v>
      </c>
      <c r="V36" s="26">
        <v>5.0038289999999999E-2</v>
      </c>
      <c r="W36" s="26">
        <v>5.7592490000000003E-2</v>
      </c>
      <c r="X36" s="26">
        <v>6.171401E-2</v>
      </c>
      <c r="Y36" s="26">
        <v>6.5835530000000003E-2</v>
      </c>
      <c r="Z36" s="26">
        <v>6.4471089999999995E-2</v>
      </c>
      <c r="AA36" s="26">
        <v>6.310665E-2</v>
      </c>
      <c r="AB36" s="26">
        <v>5.7912430000000001E-2</v>
      </c>
      <c r="AC36" s="26">
        <v>5.27182E-2</v>
      </c>
      <c r="AD36" s="26">
        <v>4.710541E-2</v>
      </c>
      <c r="AE36" s="26">
        <v>4.1492620000000001E-2</v>
      </c>
      <c r="AF36" s="26">
        <v>3.6446680000000002E-2</v>
      </c>
      <c r="AG36" s="26">
        <v>3.1400740000000003E-2</v>
      </c>
      <c r="AH36" s="26">
        <v>2.4312830000000001E-2</v>
      </c>
      <c r="AI36" s="26">
        <v>1.7224920000000001E-2</v>
      </c>
      <c r="AJ36" s="26">
        <v>1.236719E-2</v>
      </c>
      <c r="AK36" s="26">
        <v>7.5094599999999999E-3</v>
      </c>
      <c r="AL36" s="26">
        <v>6.9513700000000001E-3</v>
      </c>
      <c r="AM36" s="26">
        <v>6.3932900000000003E-3</v>
      </c>
      <c r="AN36" s="26">
        <v>6.3526199999999998E-3</v>
      </c>
      <c r="AO36" s="26">
        <v>6.3119500000000002E-3</v>
      </c>
      <c r="AP36" s="26">
        <v>9.2849100000000004E-3</v>
      </c>
      <c r="AQ36" s="26">
        <v>1.2257870000000001E-2</v>
      </c>
      <c r="AR36" s="26">
        <v>1.536263E-2</v>
      </c>
      <c r="AS36" s="26">
        <v>1.8467399999999998E-2</v>
      </c>
      <c r="AT36" s="26">
        <v>2.143047E-2</v>
      </c>
      <c r="AU36" s="26">
        <v>2.4393539999999998E-2</v>
      </c>
      <c r="AV36" s="26">
        <v>2.4469330000000001E-2</v>
      </c>
      <c r="AW36" s="26">
        <v>2.454512E-2</v>
      </c>
      <c r="AX36" s="26">
        <v>2.367062E-2</v>
      </c>
      <c r="AY36" s="23"/>
    </row>
    <row r="37" spans="1:51" ht="14.5" thickBot="1" x14ac:dyDescent="0.35">
      <c r="A37" s="15"/>
      <c r="B37" s="14" t="s">
        <v>167</v>
      </c>
      <c r="C37" s="27">
        <v>1.470348E-2</v>
      </c>
      <c r="D37" s="28">
        <v>1.203012E-2</v>
      </c>
      <c r="E37" s="28">
        <v>9.3567600000000004E-3</v>
      </c>
      <c r="F37" s="28">
        <v>5.7922800000000003E-3</v>
      </c>
      <c r="G37" s="28">
        <v>2.2277999999999998E-3</v>
      </c>
      <c r="H37" s="28">
        <v>1.1361800000000001E-3</v>
      </c>
      <c r="I37" s="28">
        <v>4.456E-5</v>
      </c>
      <c r="J37" s="28">
        <v>9.1339999999999998E-4</v>
      </c>
      <c r="K37" s="28">
        <v>1.78224E-3</v>
      </c>
      <c r="L37" s="28">
        <v>6.9061799999999996E-3</v>
      </c>
      <c r="M37" s="28">
        <v>1.203012E-2</v>
      </c>
      <c r="N37" s="28">
        <v>1.9159079999999998E-2</v>
      </c>
      <c r="O37" s="28">
        <v>2.6288039999999999E-2</v>
      </c>
      <c r="P37" s="28">
        <v>2.8293059999999998E-2</v>
      </c>
      <c r="Q37" s="28">
        <v>3.0298080000000002E-2</v>
      </c>
      <c r="R37" s="28">
        <v>3.1189189999999999E-2</v>
      </c>
      <c r="S37" s="28">
        <v>3.2080310000000001E-2</v>
      </c>
      <c r="T37" s="28">
        <v>3.2080310000000001E-2</v>
      </c>
      <c r="U37" s="28">
        <v>3.2080310000000001E-2</v>
      </c>
      <c r="V37" s="28">
        <v>3.1411969999999997E-2</v>
      </c>
      <c r="W37" s="28">
        <v>3.0743639999999999E-2</v>
      </c>
      <c r="X37" s="28">
        <v>2.9184180000000001E-2</v>
      </c>
      <c r="Y37" s="28">
        <v>2.7624719999999998E-2</v>
      </c>
      <c r="Z37" s="28">
        <v>2.6956379999999999E-2</v>
      </c>
      <c r="AA37" s="28">
        <v>2.6288039999999999E-2</v>
      </c>
      <c r="AB37" s="28">
        <v>2.6288039999999999E-2</v>
      </c>
      <c r="AC37" s="28">
        <v>2.6288039999999999E-2</v>
      </c>
      <c r="AD37" s="28">
        <v>2.67336E-2</v>
      </c>
      <c r="AE37" s="28">
        <v>2.7179160000000001E-2</v>
      </c>
      <c r="AF37" s="28">
        <v>2.8515840000000001E-2</v>
      </c>
      <c r="AG37" s="28">
        <v>2.985252E-2</v>
      </c>
      <c r="AH37" s="28">
        <v>3.2525869999999998E-2</v>
      </c>
      <c r="AI37" s="28">
        <v>3.5199229999999998E-2</v>
      </c>
      <c r="AJ37" s="28">
        <v>3.9654830000000002E-2</v>
      </c>
      <c r="AK37" s="28">
        <v>4.4110429999999999E-2</v>
      </c>
      <c r="AL37" s="28">
        <v>4.4333209999999998E-2</v>
      </c>
      <c r="AM37" s="28">
        <v>4.4555989999999997E-2</v>
      </c>
      <c r="AN37" s="28">
        <v>4.2328190000000002E-2</v>
      </c>
      <c r="AO37" s="28">
        <v>4.010039E-2</v>
      </c>
      <c r="AP37" s="28">
        <v>3.7872589999999998E-2</v>
      </c>
      <c r="AQ37" s="28">
        <v>3.5644790000000003E-2</v>
      </c>
      <c r="AR37" s="28">
        <v>3.2525869999999998E-2</v>
      </c>
      <c r="AS37" s="28">
        <v>2.9406959999999999E-2</v>
      </c>
      <c r="AT37" s="28">
        <v>2.7624719999999998E-2</v>
      </c>
      <c r="AU37" s="28">
        <v>2.5842480000000001E-2</v>
      </c>
      <c r="AV37" s="28">
        <v>2.272356E-2</v>
      </c>
      <c r="AW37" s="28">
        <v>1.960464E-2</v>
      </c>
      <c r="AX37" s="28">
        <v>1.7154059999999999E-2</v>
      </c>
      <c r="AY37" s="23"/>
    </row>
    <row r="38" spans="1:51" ht="14.5" thickBot="1" x14ac:dyDescent="0.35">
      <c r="A38" s="15"/>
      <c r="B38" s="14" t="s">
        <v>168</v>
      </c>
      <c r="C38" s="25">
        <v>4.2175490000000003E-2</v>
      </c>
      <c r="D38" s="26">
        <v>3.8648929999999998E-2</v>
      </c>
      <c r="E38" s="26">
        <v>3.5122359999999998E-2</v>
      </c>
      <c r="F38" s="26">
        <v>3.0925040000000001E-2</v>
      </c>
      <c r="G38" s="26">
        <v>2.6727709999999998E-2</v>
      </c>
      <c r="H38" s="26">
        <v>2.300814E-2</v>
      </c>
      <c r="I38" s="26">
        <v>1.9288570000000001E-2</v>
      </c>
      <c r="J38" s="26">
        <v>1.623573E-2</v>
      </c>
      <c r="K38" s="26">
        <v>1.3182900000000001E-2</v>
      </c>
      <c r="L38" s="26">
        <v>1.0822089999999999E-2</v>
      </c>
      <c r="M38" s="26">
        <v>8.4612799999999998E-3</v>
      </c>
      <c r="N38" s="26">
        <v>8.8147299999999998E-3</v>
      </c>
      <c r="O38" s="26">
        <v>9.1681799999999997E-3</v>
      </c>
      <c r="P38" s="26">
        <v>1.060086E-2</v>
      </c>
      <c r="Q38" s="26">
        <v>1.2033530000000001E-2</v>
      </c>
      <c r="R38" s="26">
        <v>1.4891130000000001E-2</v>
      </c>
      <c r="S38" s="26">
        <v>1.7748739999999999E-2</v>
      </c>
      <c r="T38" s="26">
        <v>2.1974460000000001E-2</v>
      </c>
      <c r="U38" s="26">
        <v>2.6200190000000002E-2</v>
      </c>
      <c r="V38" s="26">
        <v>3.085891E-2</v>
      </c>
      <c r="W38" s="26">
        <v>3.5517630000000001E-2</v>
      </c>
      <c r="X38" s="26">
        <v>3.80594E-2</v>
      </c>
      <c r="Y38" s="26">
        <v>4.0601169999999999E-2</v>
      </c>
      <c r="Z38" s="26">
        <v>3.9759709999999997E-2</v>
      </c>
      <c r="AA38" s="26">
        <v>3.8918250000000001E-2</v>
      </c>
      <c r="AB38" s="26">
        <v>3.5714940000000001E-2</v>
      </c>
      <c r="AC38" s="26">
        <v>3.251163E-2</v>
      </c>
      <c r="AD38" s="26">
        <v>2.905019E-2</v>
      </c>
      <c r="AE38" s="26">
        <v>2.558875E-2</v>
      </c>
      <c r="AF38" s="26">
        <v>2.2476889999999999E-2</v>
      </c>
      <c r="AG38" s="26">
        <v>1.936502E-2</v>
      </c>
      <c r="AH38" s="26">
        <v>1.7649539999999998E-2</v>
      </c>
      <c r="AI38" s="26">
        <v>1.593406E-2</v>
      </c>
      <c r="AJ38" s="26">
        <v>1.491373E-2</v>
      </c>
      <c r="AK38" s="26">
        <v>1.389339E-2</v>
      </c>
      <c r="AL38" s="26">
        <v>1.286086E-2</v>
      </c>
      <c r="AM38" s="26">
        <v>1.182833E-2</v>
      </c>
      <c r="AN38" s="26">
        <v>1.1753090000000001E-2</v>
      </c>
      <c r="AO38" s="26">
        <v>1.167786E-2</v>
      </c>
      <c r="AP38" s="26">
        <v>1.7178180000000001E-2</v>
      </c>
      <c r="AQ38" s="26">
        <v>2.2678500000000001E-2</v>
      </c>
      <c r="AR38" s="26">
        <v>2.8422679999999999E-2</v>
      </c>
      <c r="AS38" s="26">
        <v>3.416686E-2</v>
      </c>
      <c r="AT38" s="26">
        <v>3.9648900000000001E-2</v>
      </c>
      <c r="AU38" s="26">
        <v>4.513093E-2</v>
      </c>
      <c r="AV38" s="26">
        <v>4.5271150000000003E-2</v>
      </c>
      <c r="AW38" s="26">
        <v>4.541137E-2</v>
      </c>
      <c r="AX38" s="26">
        <v>4.3793430000000001E-2</v>
      </c>
      <c r="AY38" s="23"/>
    </row>
    <row r="39" spans="1:51" ht="14.5" thickBot="1" x14ac:dyDescent="0.35">
      <c r="A39" s="15"/>
      <c r="B39" s="14" t="s">
        <v>169</v>
      </c>
      <c r="C39" s="27">
        <v>2.2796110000000001E-2</v>
      </c>
      <c r="D39" s="28">
        <v>2.0889979999999999E-2</v>
      </c>
      <c r="E39" s="28">
        <v>1.898385E-2</v>
      </c>
      <c r="F39" s="28">
        <v>1.6715170000000001E-2</v>
      </c>
      <c r="G39" s="28">
        <v>1.4446489999999999E-2</v>
      </c>
      <c r="H39" s="28">
        <v>1.2436040000000001E-2</v>
      </c>
      <c r="I39" s="28">
        <v>1.042559E-2</v>
      </c>
      <c r="J39" s="28">
        <v>8.7755100000000003E-3</v>
      </c>
      <c r="K39" s="28">
        <v>7.1254400000000002E-3</v>
      </c>
      <c r="L39" s="28">
        <v>5.8494000000000003E-3</v>
      </c>
      <c r="M39" s="28">
        <v>4.5733700000000002E-3</v>
      </c>
      <c r="N39" s="28">
        <v>4.7644200000000001E-3</v>
      </c>
      <c r="O39" s="28">
        <v>4.9554600000000001E-3</v>
      </c>
      <c r="P39" s="28">
        <v>1.223403E-2</v>
      </c>
      <c r="Q39" s="28">
        <v>1.951259E-2</v>
      </c>
      <c r="R39" s="28">
        <v>2.4146250000000001E-2</v>
      </c>
      <c r="S39" s="28">
        <v>2.8779900000000001E-2</v>
      </c>
      <c r="T39" s="28">
        <v>3.5631990000000002E-2</v>
      </c>
      <c r="U39" s="28">
        <v>4.2484090000000002E-2</v>
      </c>
      <c r="V39" s="28">
        <v>5.0038289999999999E-2</v>
      </c>
      <c r="W39" s="28">
        <v>5.7592490000000003E-2</v>
      </c>
      <c r="X39" s="28">
        <v>6.171401E-2</v>
      </c>
      <c r="Y39" s="28">
        <v>6.5835530000000003E-2</v>
      </c>
      <c r="Z39" s="28">
        <v>6.4471089999999995E-2</v>
      </c>
      <c r="AA39" s="28">
        <v>6.310665E-2</v>
      </c>
      <c r="AB39" s="28">
        <v>5.7912430000000001E-2</v>
      </c>
      <c r="AC39" s="28">
        <v>5.27182E-2</v>
      </c>
      <c r="AD39" s="28">
        <v>4.710541E-2</v>
      </c>
      <c r="AE39" s="28">
        <v>4.1492620000000001E-2</v>
      </c>
      <c r="AF39" s="28">
        <v>3.6446680000000002E-2</v>
      </c>
      <c r="AG39" s="28">
        <v>3.1400740000000003E-2</v>
      </c>
      <c r="AH39" s="28">
        <v>2.4312830000000001E-2</v>
      </c>
      <c r="AI39" s="28">
        <v>1.7224920000000001E-2</v>
      </c>
      <c r="AJ39" s="28">
        <v>1.236719E-2</v>
      </c>
      <c r="AK39" s="28">
        <v>7.5094599999999999E-3</v>
      </c>
      <c r="AL39" s="28">
        <v>6.9513700000000001E-3</v>
      </c>
      <c r="AM39" s="28">
        <v>6.3932900000000003E-3</v>
      </c>
      <c r="AN39" s="28">
        <v>6.3526199999999998E-3</v>
      </c>
      <c r="AO39" s="28">
        <v>6.3119500000000002E-3</v>
      </c>
      <c r="AP39" s="28">
        <v>9.2849100000000004E-3</v>
      </c>
      <c r="AQ39" s="28">
        <v>1.2257870000000001E-2</v>
      </c>
      <c r="AR39" s="28">
        <v>1.536263E-2</v>
      </c>
      <c r="AS39" s="28">
        <v>1.8467399999999998E-2</v>
      </c>
      <c r="AT39" s="28">
        <v>2.143047E-2</v>
      </c>
      <c r="AU39" s="28">
        <v>2.4393539999999998E-2</v>
      </c>
      <c r="AV39" s="28">
        <v>2.4469330000000001E-2</v>
      </c>
      <c r="AW39" s="28">
        <v>2.454512E-2</v>
      </c>
      <c r="AX39" s="28">
        <v>2.367062E-2</v>
      </c>
      <c r="AY39" s="23"/>
    </row>
    <row r="40" spans="1:51" ht="14.5" thickBot="1" x14ac:dyDescent="0.35">
      <c r="A40" s="15"/>
      <c r="B40" s="14" t="s">
        <v>170</v>
      </c>
      <c r="C40" s="25">
        <v>2.2796110000000001E-2</v>
      </c>
      <c r="D40" s="26">
        <v>2.0889979999999999E-2</v>
      </c>
      <c r="E40" s="26">
        <v>1.898385E-2</v>
      </c>
      <c r="F40" s="26">
        <v>1.6715170000000001E-2</v>
      </c>
      <c r="G40" s="26">
        <v>1.4446489999999999E-2</v>
      </c>
      <c r="H40" s="26">
        <v>1.2436040000000001E-2</v>
      </c>
      <c r="I40" s="26">
        <v>1.042559E-2</v>
      </c>
      <c r="J40" s="26">
        <v>8.7755100000000003E-3</v>
      </c>
      <c r="K40" s="26">
        <v>7.1254400000000002E-3</v>
      </c>
      <c r="L40" s="26">
        <v>5.8494000000000003E-3</v>
      </c>
      <c r="M40" s="26">
        <v>4.5733700000000002E-3</v>
      </c>
      <c r="N40" s="26">
        <v>4.7644200000000001E-3</v>
      </c>
      <c r="O40" s="26">
        <v>4.9554600000000001E-3</v>
      </c>
      <c r="P40" s="26">
        <v>1.223403E-2</v>
      </c>
      <c r="Q40" s="26">
        <v>1.951259E-2</v>
      </c>
      <c r="R40" s="26">
        <v>2.4146250000000001E-2</v>
      </c>
      <c r="S40" s="26">
        <v>2.8779900000000001E-2</v>
      </c>
      <c r="T40" s="26">
        <v>3.5631990000000002E-2</v>
      </c>
      <c r="U40" s="26">
        <v>4.2484090000000002E-2</v>
      </c>
      <c r="V40" s="26">
        <v>5.0038289999999999E-2</v>
      </c>
      <c r="W40" s="26">
        <v>5.7592490000000003E-2</v>
      </c>
      <c r="X40" s="26">
        <v>6.171401E-2</v>
      </c>
      <c r="Y40" s="26">
        <v>6.5835530000000003E-2</v>
      </c>
      <c r="Z40" s="26">
        <v>6.4471089999999995E-2</v>
      </c>
      <c r="AA40" s="26">
        <v>6.310665E-2</v>
      </c>
      <c r="AB40" s="26">
        <v>5.7912430000000001E-2</v>
      </c>
      <c r="AC40" s="26">
        <v>5.27182E-2</v>
      </c>
      <c r="AD40" s="26">
        <v>4.710541E-2</v>
      </c>
      <c r="AE40" s="26">
        <v>4.1492620000000001E-2</v>
      </c>
      <c r="AF40" s="26">
        <v>3.6446680000000002E-2</v>
      </c>
      <c r="AG40" s="26">
        <v>3.1400740000000003E-2</v>
      </c>
      <c r="AH40" s="26">
        <v>2.4312830000000001E-2</v>
      </c>
      <c r="AI40" s="26">
        <v>1.7224920000000001E-2</v>
      </c>
      <c r="AJ40" s="26">
        <v>1.236719E-2</v>
      </c>
      <c r="AK40" s="26">
        <v>7.5094599999999999E-3</v>
      </c>
      <c r="AL40" s="26">
        <v>6.9513700000000001E-3</v>
      </c>
      <c r="AM40" s="26">
        <v>6.3932900000000003E-3</v>
      </c>
      <c r="AN40" s="26">
        <v>6.3526199999999998E-3</v>
      </c>
      <c r="AO40" s="26">
        <v>6.3119500000000002E-3</v>
      </c>
      <c r="AP40" s="26">
        <v>9.2849100000000004E-3</v>
      </c>
      <c r="AQ40" s="26">
        <v>1.2257870000000001E-2</v>
      </c>
      <c r="AR40" s="26">
        <v>1.536263E-2</v>
      </c>
      <c r="AS40" s="26">
        <v>1.8467399999999998E-2</v>
      </c>
      <c r="AT40" s="26">
        <v>2.143047E-2</v>
      </c>
      <c r="AU40" s="26">
        <v>2.4393539999999998E-2</v>
      </c>
      <c r="AV40" s="26">
        <v>2.4469330000000001E-2</v>
      </c>
      <c r="AW40" s="26">
        <v>2.454512E-2</v>
      </c>
      <c r="AX40" s="26">
        <v>2.367062E-2</v>
      </c>
      <c r="AY40" s="23"/>
    </row>
    <row r="41" spans="1:51" ht="14.5" thickBot="1" x14ac:dyDescent="0.35">
      <c r="A41" s="15"/>
      <c r="B41" s="14" t="s">
        <v>171</v>
      </c>
      <c r="C41" s="27">
        <v>3.0045026400000001</v>
      </c>
      <c r="D41" s="28">
        <v>3.3207660799999998</v>
      </c>
      <c r="E41" s="28">
        <v>3.6370295100000001</v>
      </c>
      <c r="F41" s="28">
        <v>3.8584139199999998</v>
      </c>
      <c r="G41" s="28">
        <v>4.0797983200000001</v>
      </c>
      <c r="H41" s="28">
        <v>4.1367257400000002</v>
      </c>
      <c r="I41" s="28">
        <v>4.1936531600000002</v>
      </c>
      <c r="J41" s="28">
        <v>4.1651894499999997</v>
      </c>
      <c r="K41" s="28">
        <v>4.1367257400000002</v>
      </c>
      <c r="L41" s="28">
        <v>4.1177499400000004</v>
      </c>
      <c r="M41" s="28">
        <v>4.0987741299999998</v>
      </c>
      <c r="N41" s="28">
        <v>4.0797983200000001</v>
      </c>
      <c r="O41" s="28">
        <v>4.0608225200000003</v>
      </c>
      <c r="P41" s="28">
        <v>3.7255832799999999</v>
      </c>
      <c r="Q41" s="28">
        <v>3.3903440300000001</v>
      </c>
      <c r="R41" s="28">
        <v>3.0298037199999999</v>
      </c>
      <c r="S41" s="28">
        <v>2.6692634000000002</v>
      </c>
      <c r="T41" s="28">
        <v>2.23598249</v>
      </c>
      <c r="U41" s="28">
        <v>1.8027015900000001</v>
      </c>
      <c r="V41" s="28">
        <v>1.61294352</v>
      </c>
      <c r="W41" s="28">
        <v>1.42318546</v>
      </c>
      <c r="X41" s="28">
        <v>1.2255208099999999</v>
      </c>
      <c r="Y41" s="28">
        <v>1.02785617</v>
      </c>
      <c r="Z41" s="28">
        <v>0.90135078999999996</v>
      </c>
      <c r="AA41" s="28">
        <v>0.77484542000000001</v>
      </c>
      <c r="AB41" s="28">
        <v>0.82228493000000002</v>
      </c>
      <c r="AC41" s="28">
        <v>0.86972444999999998</v>
      </c>
      <c r="AD41" s="28">
        <v>0.94879031000000003</v>
      </c>
      <c r="AE41" s="28">
        <v>1.02785617</v>
      </c>
      <c r="AF41" s="28">
        <v>1.0990154400000001</v>
      </c>
      <c r="AG41" s="28">
        <v>1.17017471</v>
      </c>
      <c r="AH41" s="28">
        <v>1.1227351999999999</v>
      </c>
      <c r="AI41" s="28">
        <v>1.07529568</v>
      </c>
      <c r="AJ41" s="28">
        <v>0.99622982000000004</v>
      </c>
      <c r="AK41" s="28">
        <v>0.91716396</v>
      </c>
      <c r="AL41" s="28">
        <v>0.81437835000000003</v>
      </c>
      <c r="AM41" s="28">
        <v>0.71159273000000001</v>
      </c>
      <c r="AN41" s="28">
        <v>0.67205979999999998</v>
      </c>
      <c r="AO41" s="28">
        <v>0.63252686999999996</v>
      </c>
      <c r="AP41" s="28">
        <v>0.75112566000000003</v>
      </c>
      <c r="AQ41" s="28">
        <v>0.86972444999999998</v>
      </c>
      <c r="AR41" s="28">
        <v>1.10692203</v>
      </c>
      <c r="AS41" s="28">
        <v>1.3441196</v>
      </c>
      <c r="AT41" s="28">
        <v>1.6208501099999999</v>
      </c>
      <c r="AU41" s="28">
        <v>1.8975806200000001</v>
      </c>
      <c r="AV41" s="28">
        <v>2.13477819</v>
      </c>
      <c r="AW41" s="28">
        <v>2.3719757700000001</v>
      </c>
      <c r="AX41" s="28">
        <v>2.6882392099999999</v>
      </c>
      <c r="AY41" s="23"/>
    </row>
    <row r="42" spans="1:51" ht="14.5" thickBot="1" x14ac:dyDescent="0.35">
      <c r="A42" s="15"/>
      <c r="B42" s="14" t="s">
        <v>172</v>
      </c>
      <c r="C42" s="25">
        <v>1.98297174</v>
      </c>
      <c r="D42" s="26">
        <v>2.1917056100000001</v>
      </c>
      <c r="E42" s="26">
        <v>2.4004394800000002</v>
      </c>
      <c r="F42" s="26">
        <v>2.54655319</v>
      </c>
      <c r="G42" s="26">
        <v>2.6926668899999999</v>
      </c>
      <c r="H42" s="26">
        <v>2.7302389900000001</v>
      </c>
      <c r="I42" s="26">
        <v>2.7678110899999999</v>
      </c>
      <c r="J42" s="26">
        <v>2.5484925299999999</v>
      </c>
      <c r="K42" s="26">
        <v>2.3291739800000002</v>
      </c>
      <c r="L42" s="26">
        <v>1.63042179</v>
      </c>
      <c r="M42" s="26">
        <v>0.93166959000000005</v>
      </c>
      <c r="N42" s="26">
        <v>0.64557083999999998</v>
      </c>
      <c r="O42" s="26">
        <v>0.35947208000000003</v>
      </c>
      <c r="P42" s="26">
        <v>0.88746382999999995</v>
      </c>
      <c r="Q42" s="26">
        <v>1.4154555799999999</v>
      </c>
      <c r="R42" s="26">
        <v>1.75158379</v>
      </c>
      <c r="S42" s="26">
        <v>2.0877119899999999</v>
      </c>
      <c r="T42" s="26">
        <v>2.5847669899999999</v>
      </c>
      <c r="U42" s="26">
        <v>3.0818219899999999</v>
      </c>
      <c r="V42" s="26">
        <v>3.62980831</v>
      </c>
      <c r="W42" s="26">
        <v>4.1777946400000001</v>
      </c>
      <c r="X42" s="26">
        <v>4.4767725799999996</v>
      </c>
      <c r="Y42" s="26">
        <v>4.7757505299999998</v>
      </c>
      <c r="Z42" s="26">
        <v>4.6767731699999997</v>
      </c>
      <c r="AA42" s="26">
        <v>4.5777957999999996</v>
      </c>
      <c r="AB42" s="26">
        <v>4.2010035300000004</v>
      </c>
      <c r="AC42" s="26">
        <v>3.8242112599999998</v>
      </c>
      <c r="AD42" s="26">
        <v>3.4170559200000001</v>
      </c>
      <c r="AE42" s="26">
        <v>3.0099005700000001</v>
      </c>
      <c r="AF42" s="26">
        <v>2.6438648699999998</v>
      </c>
      <c r="AG42" s="26">
        <v>2.2778291799999999</v>
      </c>
      <c r="AH42" s="26">
        <v>1.76366771</v>
      </c>
      <c r="AI42" s="26">
        <v>1.2495062400000001</v>
      </c>
      <c r="AJ42" s="26">
        <v>0.89712365999999999</v>
      </c>
      <c r="AK42" s="26">
        <v>0.54474107999999999</v>
      </c>
      <c r="AL42" s="26">
        <v>0.50425697999999997</v>
      </c>
      <c r="AM42" s="26">
        <v>0.46377288999999999</v>
      </c>
      <c r="AN42" s="26">
        <v>0.46082292000000002</v>
      </c>
      <c r="AO42" s="26">
        <v>0.45787294000000001</v>
      </c>
      <c r="AP42" s="26">
        <v>0.67353313000000004</v>
      </c>
      <c r="AQ42" s="26">
        <v>0.88919331999999995</v>
      </c>
      <c r="AR42" s="26">
        <v>1.11441491</v>
      </c>
      <c r="AS42" s="26">
        <v>1.33963649</v>
      </c>
      <c r="AT42" s="26">
        <v>1.55457958</v>
      </c>
      <c r="AU42" s="26">
        <v>1.76952266</v>
      </c>
      <c r="AV42" s="26">
        <v>1.7750204599999999</v>
      </c>
      <c r="AW42" s="26">
        <v>1.78051827</v>
      </c>
      <c r="AX42" s="26">
        <v>1.8817450099999999</v>
      </c>
      <c r="AY42" s="23"/>
    </row>
    <row r="43" spans="1:51" ht="14.5" thickBot="1" x14ac:dyDescent="0.35">
      <c r="A43" s="15"/>
      <c r="B43" s="14" t="s">
        <v>173</v>
      </c>
      <c r="C43" s="27">
        <v>0.77605055000000001</v>
      </c>
      <c r="D43" s="28">
        <v>0.76150074000000001</v>
      </c>
      <c r="E43" s="28">
        <v>0.74695093999999995</v>
      </c>
      <c r="F43" s="28">
        <v>0.74221382999999996</v>
      </c>
      <c r="G43" s="28">
        <v>0.73747671999999997</v>
      </c>
      <c r="H43" s="28">
        <v>0.74467525000000001</v>
      </c>
      <c r="I43" s="28">
        <v>0.75187378000000005</v>
      </c>
      <c r="J43" s="28">
        <v>0.77020010999999999</v>
      </c>
      <c r="K43" s="28">
        <v>0.78852644000000005</v>
      </c>
      <c r="L43" s="28">
        <v>0.87291260000000004</v>
      </c>
      <c r="M43" s="28">
        <v>0.95729876000000003</v>
      </c>
      <c r="N43" s="28">
        <v>1.24253148</v>
      </c>
      <c r="O43" s="28">
        <v>1.5277642</v>
      </c>
      <c r="P43" s="28">
        <v>1.8396296299999999</v>
      </c>
      <c r="Q43" s="28">
        <v>2.1514950599999998</v>
      </c>
      <c r="R43" s="28">
        <v>2.5297808499999999</v>
      </c>
      <c r="S43" s="28">
        <v>2.9080666399999999</v>
      </c>
      <c r="T43" s="28">
        <v>3.1620649900000002</v>
      </c>
      <c r="U43" s="28">
        <v>3.4160633300000001</v>
      </c>
      <c r="V43" s="28">
        <v>3.48976262</v>
      </c>
      <c r="W43" s="28">
        <v>3.5634619000000001</v>
      </c>
      <c r="X43" s="28">
        <v>3.6124391899999999</v>
      </c>
      <c r="Y43" s="28">
        <v>3.6614164900000001</v>
      </c>
      <c r="Z43" s="28">
        <v>3.68416239</v>
      </c>
      <c r="AA43" s="28">
        <v>3.7069082999999998</v>
      </c>
      <c r="AB43" s="28">
        <v>3.6871620100000002</v>
      </c>
      <c r="AC43" s="28">
        <v>3.6674157300000001</v>
      </c>
      <c r="AD43" s="28">
        <v>3.6280724599999998</v>
      </c>
      <c r="AE43" s="28">
        <v>3.58872919</v>
      </c>
      <c r="AF43" s="28">
        <v>3.5379413300000002</v>
      </c>
      <c r="AG43" s="28">
        <v>3.48715347</v>
      </c>
      <c r="AH43" s="28">
        <v>3.3965630600000001</v>
      </c>
      <c r="AI43" s="28">
        <v>3.3059726500000002</v>
      </c>
      <c r="AJ43" s="28">
        <v>3.0790550799999998</v>
      </c>
      <c r="AK43" s="28">
        <v>2.8521375199999999</v>
      </c>
      <c r="AL43" s="28">
        <v>2.4928909300000002</v>
      </c>
      <c r="AM43" s="28">
        <v>2.13364434</v>
      </c>
      <c r="AN43" s="28">
        <v>1.9963540799999999</v>
      </c>
      <c r="AO43" s="28">
        <v>1.85906382</v>
      </c>
      <c r="AP43" s="28">
        <v>1.7570994799999999</v>
      </c>
      <c r="AQ43" s="28">
        <v>1.6551351299999999</v>
      </c>
      <c r="AR43" s="28">
        <v>1.4180527000000001</v>
      </c>
      <c r="AS43" s="28">
        <v>1.1809702799999999</v>
      </c>
      <c r="AT43" s="28">
        <v>1.06568438</v>
      </c>
      <c r="AU43" s="28">
        <v>0.95039848999999998</v>
      </c>
      <c r="AV43" s="28">
        <v>0.88183089999999997</v>
      </c>
      <c r="AW43" s="28">
        <v>0.81326330999999996</v>
      </c>
      <c r="AX43" s="28">
        <v>0.79465693000000004</v>
      </c>
      <c r="AY43" s="23"/>
    </row>
    <row r="44" spans="1:51" ht="14.5" thickBot="1" x14ac:dyDescent="0.35">
      <c r="A44" s="15"/>
      <c r="B44" s="14" t="s">
        <v>174</v>
      </c>
      <c r="C44" s="25">
        <v>0.22792336999999999</v>
      </c>
      <c r="D44" s="26">
        <v>0.21067134000000001</v>
      </c>
      <c r="E44" s="26">
        <v>0.19341931000000001</v>
      </c>
      <c r="F44" s="26">
        <v>0.17584715000000001</v>
      </c>
      <c r="G44" s="26">
        <v>0.158275</v>
      </c>
      <c r="H44" s="26">
        <v>0.14097372</v>
      </c>
      <c r="I44" s="26">
        <v>0.12367243999999999</v>
      </c>
      <c r="J44" s="26">
        <v>0.11143015000000001</v>
      </c>
      <c r="K44" s="26">
        <v>9.9187849999999994E-2</v>
      </c>
      <c r="L44" s="26">
        <v>9.544097E-2</v>
      </c>
      <c r="M44" s="26">
        <v>9.1694079999999997E-2</v>
      </c>
      <c r="N44" s="26">
        <v>0.10008187</v>
      </c>
      <c r="O44" s="26">
        <v>0.10846966</v>
      </c>
      <c r="P44" s="26">
        <v>0.13609075000000001</v>
      </c>
      <c r="Q44" s="26">
        <v>0.16371183</v>
      </c>
      <c r="R44" s="26">
        <v>0.20378172999999999</v>
      </c>
      <c r="S44" s="26">
        <v>0.24385163000000001</v>
      </c>
      <c r="T44" s="26">
        <v>0.28398321999999998</v>
      </c>
      <c r="U44" s="26">
        <v>0.32411482000000003</v>
      </c>
      <c r="V44" s="26">
        <v>0.35185105</v>
      </c>
      <c r="W44" s="26">
        <v>0.37958728000000003</v>
      </c>
      <c r="X44" s="26">
        <v>0.39197910000000002</v>
      </c>
      <c r="Y44" s="26">
        <v>0.40437092000000002</v>
      </c>
      <c r="Z44" s="26">
        <v>0.40781773999999998</v>
      </c>
      <c r="AA44" s="26">
        <v>0.41126456</v>
      </c>
      <c r="AB44" s="26">
        <v>0.41280656999999998</v>
      </c>
      <c r="AC44" s="26">
        <v>0.41434858000000002</v>
      </c>
      <c r="AD44" s="26">
        <v>0.42376161000000001</v>
      </c>
      <c r="AE44" s="26">
        <v>0.43317464</v>
      </c>
      <c r="AF44" s="26">
        <v>0.43882033999999998</v>
      </c>
      <c r="AG44" s="26">
        <v>0.44446605</v>
      </c>
      <c r="AH44" s="26">
        <v>0.44541798999999999</v>
      </c>
      <c r="AI44" s="26">
        <v>0.44636993000000003</v>
      </c>
      <c r="AJ44" s="26">
        <v>0.43401329</v>
      </c>
      <c r="AK44" s="26">
        <v>0.42165666000000002</v>
      </c>
      <c r="AL44" s="26">
        <v>0.41493099999999999</v>
      </c>
      <c r="AM44" s="26">
        <v>0.40820534000000003</v>
      </c>
      <c r="AN44" s="26">
        <v>0.40051525999999998</v>
      </c>
      <c r="AO44" s="26">
        <v>0.39282517</v>
      </c>
      <c r="AP44" s="26">
        <v>0.38660639000000002</v>
      </c>
      <c r="AQ44" s="26">
        <v>0.38038760999999999</v>
      </c>
      <c r="AR44" s="26">
        <v>0.36518306</v>
      </c>
      <c r="AS44" s="26">
        <v>0.34997851000000002</v>
      </c>
      <c r="AT44" s="26">
        <v>0.32931166000000001</v>
      </c>
      <c r="AU44" s="26">
        <v>0.30864480999999999</v>
      </c>
      <c r="AV44" s="26">
        <v>0.28707912000000002</v>
      </c>
      <c r="AW44" s="26">
        <v>0.26551342999999999</v>
      </c>
      <c r="AX44" s="26">
        <v>0.2467184</v>
      </c>
      <c r="AY44" s="23"/>
    </row>
    <row r="45" spans="1:51" ht="14.5" thickBot="1" x14ac:dyDescent="0.35">
      <c r="A45" s="15"/>
      <c r="B45" s="14" t="s">
        <v>175</v>
      </c>
      <c r="C45" s="27">
        <v>0.27185765000000001</v>
      </c>
      <c r="D45" s="28">
        <v>0.24912587</v>
      </c>
      <c r="E45" s="28">
        <v>0.22639408999999999</v>
      </c>
      <c r="F45" s="28">
        <v>0.19933870000000001</v>
      </c>
      <c r="G45" s="28">
        <v>0.17228331</v>
      </c>
      <c r="H45" s="28">
        <v>0.14830742999999999</v>
      </c>
      <c r="I45" s="28">
        <v>0.12433155</v>
      </c>
      <c r="J45" s="28">
        <v>0.10465338</v>
      </c>
      <c r="K45" s="28">
        <v>8.4975220000000004E-2</v>
      </c>
      <c r="L45" s="28">
        <v>6.9757749999999993E-2</v>
      </c>
      <c r="M45" s="28">
        <v>5.4540279999999997E-2</v>
      </c>
      <c r="N45" s="28">
        <v>5.6818590000000002E-2</v>
      </c>
      <c r="O45" s="28">
        <v>5.9096900000000001E-2</v>
      </c>
      <c r="P45" s="28">
        <v>0.14589827999999999</v>
      </c>
      <c r="Q45" s="28">
        <v>0.23269967</v>
      </c>
      <c r="R45" s="28">
        <v>0.28795884999999999</v>
      </c>
      <c r="S45" s="28">
        <v>0.34321803000000001</v>
      </c>
      <c r="T45" s="28">
        <v>0.42493344</v>
      </c>
      <c r="U45" s="28">
        <v>0.50664885000000004</v>
      </c>
      <c r="V45" s="28">
        <v>0.59673732999999995</v>
      </c>
      <c r="W45" s="28">
        <v>0.68682580000000004</v>
      </c>
      <c r="X45" s="28">
        <v>0.73597752000000005</v>
      </c>
      <c r="Y45" s="28">
        <v>0.78512923000000001</v>
      </c>
      <c r="Z45" s="28">
        <v>0.76885744</v>
      </c>
      <c r="AA45" s="28">
        <v>0.75258564999999999</v>
      </c>
      <c r="AB45" s="28">
        <v>0.69064132</v>
      </c>
      <c r="AC45" s="28">
        <v>0.62869699999999995</v>
      </c>
      <c r="AD45" s="28">
        <v>0.56176102000000006</v>
      </c>
      <c r="AE45" s="28">
        <v>0.49482503</v>
      </c>
      <c r="AF45" s="28">
        <v>0.43464908000000002</v>
      </c>
      <c r="AG45" s="28">
        <v>0.37447312999999999</v>
      </c>
      <c r="AH45" s="28">
        <v>0.28994544</v>
      </c>
      <c r="AI45" s="28">
        <v>0.20541773999999999</v>
      </c>
      <c r="AJ45" s="28">
        <v>0.14748634999999999</v>
      </c>
      <c r="AK45" s="28">
        <v>8.9554960000000003E-2</v>
      </c>
      <c r="AL45" s="28">
        <v>8.2899410000000007E-2</v>
      </c>
      <c r="AM45" s="28">
        <v>7.6243859999999997E-2</v>
      </c>
      <c r="AN45" s="28">
        <v>7.5758889999999995E-2</v>
      </c>
      <c r="AO45" s="28">
        <v>7.5273909999999999E-2</v>
      </c>
      <c r="AP45" s="28">
        <v>0.11072826</v>
      </c>
      <c r="AQ45" s="28">
        <v>0.14618260999999999</v>
      </c>
      <c r="AR45" s="28">
        <v>0.18320884000000001</v>
      </c>
      <c r="AS45" s="28">
        <v>0.22023507</v>
      </c>
      <c r="AT45" s="28">
        <v>0.25557152999999999</v>
      </c>
      <c r="AU45" s="28">
        <v>0.29090799000000001</v>
      </c>
      <c r="AV45" s="28">
        <v>0.29181182</v>
      </c>
      <c r="AW45" s="28">
        <v>0.29271564999999999</v>
      </c>
      <c r="AX45" s="28">
        <v>0.28228664999999997</v>
      </c>
      <c r="AY45" s="23"/>
    </row>
    <row r="46" spans="1:51" ht="14.5" thickBot="1" x14ac:dyDescent="0.35">
      <c r="A46" s="15"/>
      <c r="B46" s="14" t="s">
        <v>176</v>
      </c>
      <c r="C46" s="25">
        <v>0.10908523000000001</v>
      </c>
      <c r="D46" s="26">
        <v>0.10704005</v>
      </c>
      <c r="E46" s="26">
        <v>0.10499486</v>
      </c>
      <c r="F46" s="26">
        <v>0.10432899</v>
      </c>
      <c r="G46" s="26">
        <v>0.10366312</v>
      </c>
      <c r="H46" s="26">
        <v>0.10467498</v>
      </c>
      <c r="I46" s="26">
        <v>0.10568684</v>
      </c>
      <c r="J46" s="26">
        <v>0.10826287</v>
      </c>
      <c r="K46" s="26">
        <v>0.1108389</v>
      </c>
      <c r="L46" s="26">
        <v>0.12270061</v>
      </c>
      <c r="M46" s="26">
        <v>0.13456232000000001</v>
      </c>
      <c r="N46" s="26">
        <v>0.17465594000000001</v>
      </c>
      <c r="O46" s="26">
        <v>0.21474956000000001</v>
      </c>
      <c r="P46" s="26">
        <v>0.25858680000000001</v>
      </c>
      <c r="Q46" s="26">
        <v>0.30242404000000001</v>
      </c>
      <c r="R46" s="26">
        <v>0.35559763</v>
      </c>
      <c r="S46" s="26">
        <v>0.40877121999999999</v>
      </c>
      <c r="T46" s="26">
        <v>0.44447439999999999</v>
      </c>
      <c r="U46" s="26">
        <v>0.48017757</v>
      </c>
      <c r="V46" s="26">
        <v>0.49053708000000001</v>
      </c>
      <c r="W46" s="26">
        <v>0.50089658999999997</v>
      </c>
      <c r="X46" s="26">
        <v>0.50778106999999995</v>
      </c>
      <c r="Y46" s="26">
        <v>0.51466553999999998</v>
      </c>
      <c r="Z46" s="26">
        <v>0.51786281000000001</v>
      </c>
      <c r="AA46" s="26">
        <v>0.52106008000000004</v>
      </c>
      <c r="AB46" s="26">
        <v>0.51828445000000001</v>
      </c>
      <c r="AC46" s="26">
        <v>0.51550881999999998</v>
      </c>
      <c r="AD46" s="26">
        <v>0.50997855000000003</v>
      </c>
      <c r="AE46" s="26">
        <v>0.50444827999999997</v>
      </c>
      <c r="AF46" s="26">
        <v>0.49730930000000001</v>
      </c>
      <c r="AG46" s="26">
        <v>0.49017032999999999</v>
      </c>
      <c r="AH46" s="26">
        <v>0.47743651999999998</v>
      </c>
      <c r="AI46" s="26">
        <v>0.46470272000000001</v>
      </c>
      <c r="AJ46" s="26">
        <v>0.43280614000000001</v>
      </c>
      <c r="AK46" s="26">
        <v>0.40090956999999999</v>
      </c>
      <c r="AL46" s="26">
        <v>0.35041221</v>
      </c>
      <c r="AM46" s="26">
        <v>0.29991486000000001</v>
      </c>
      <c r="AN46" s="26">
        <v>0.28061670999999999</v>
      </c>
      <c r="AO46" s="26">
        <v>0.26131855999999998</v>
      </c>
      <c r="AP46" s="26">
        <v>0.24698597999999999</v>
      </c>
      <c r="AQ46" s="26">
        <v>0.23265341</v>
      </c>
      <c r="AR46" s="26">
        <v>0.19932801</v>
      </c>
      <c r="AS46" s="26">
        <v>0.16600260999999999</v>
      </c>
      <c r="AT46" s="26">
        <v>0.1497975</v>
      </c>
      <c r="AU46" s="26">
        <v>0.13359238000000001</v>
      </c>
      <c r="AV46" s="26">
        <v>0.12395421</v>
      </c>
      <c r="AW46" s="26">
        <v>0.11431603</v>
      </c>
      <c r="AX46" s="26">
        <v>0.11170063</v>
      </c>
      <c r="AY46" s="23"/>
    </row>
    <row r="47" spans="1:51" ht="14.5" thickBot="1" x14ac:dyDescent="0.35">
      <c r="A47" s="15"/>
      <c r="B47" s="14" t="s">
        <v>177</v>
      </c>
      <c r="C47" s="27">
        <v>0.50296870999999999</v>
      </c>
      <c r="D47" s="28">
        <v>0.46091222999999998</v>
      </c>
      <c r="E47" s="28">
        <v>0.41885576000000002</v>
      </c>
      <c r="F47" s="28">
        <v>0.36880009000000002</v>
      </c>
      <c r="G47" s="28">
        <v>0.31874443000000002</v>
      </c>
      <c r="H47" s="28">
        <v>0.27438622000000001</v>
      </c>
      <c r="I47" s="28">
        <v>0.23002802</v>
      </c>
      <c r="J47" s="28">
        <v>0.19362109999999999</v>
      </c>
      <c r="K47" s="28">
        <v>0.15721418000000001</v>
      </c>
      <c r="L47" s="28">
        <v>0.12906006</v>
      </c>
      <c r="M47" s="28">
        <v>0.10090594</v>
      </c>
      <c r="N47" s="28">
        <v>0.10512108000000001</v>
      </c>
      <c r="O47" s="28">
        <v>0.10933623000000001</v>
      </c>
      <c r="P47" s="28">
        <v>0.12642175</v>
      </c>
      <c r="Q47" s="28">
        <v>0.14350726999999999</v>
      </c>
      <c r="R47" s="28">
        <v>0.17758594</v>
      </c>
      <c r="S47" s="28">
        <v>0.21166461</v>
      </c>
      <c r="T47" s="28">
        <v>0.26205898999999999</v>
      </c>
      <c r="U47" s="28">
        <v>0.31245337000000001</v>
      </c>
      <c r="V47" s="28">
        <v>0.36801147000000001</v>
      </c>
      <c r="W47" s="28">
        <v>0.42356957000000001</v>
      </c>
      <c r="X47" s="28">
        <v>0.45388171999999999</v>
      </c>
      <c r="Y47" s="28">
        <v>0.48419388000000002</v>
      </c>
      <c r="Z47" s="28">
        <v>0.47415896000000002</v>
      </c>
      <c r="AA47" s="28">
        <v>0.46412405000000001</v>
      </c>
      <c r="AB47" s="28">
        <v>0.42592261999999997</v>
      </c>
      <c r="AC47" s="28">
        <v>0.38772118999999999</v>
      </c>
      <c r="AD47" s="28">
        <v>0.34644137000000003</v>
      </c>
      <c r="AE47" s="28">
        <v>0.30516155</v>
      </c>
      <c r="AF47" s="28">
        <v>0.26805067999999999</v>
      </c>
      <c r="AG47" s="28">
        <v>0.23093981</v>
      </c>
      <c r="AH47" s="28">
        <v>0.21048165999999999</v>
      </c>
      <c r="AI47" s="28">
        <v>0.19002352</v>
      </c>
      <c r="AJ47" s="28">
        <v>0.17785537000000001</v>
      </c>
      <c r="AK47" s="28">
        <v>0.16568722999999999</v>
      </c>
      <c r="AL47" s="28">
        <v>0.15337368000000001</v>
      </c>
      <c r="AM47" s="28">
        <v>0.14106013000000001</v>
      </c>
      <c r="AN47" s="28">
        <v>0.14016286999999999</v>
      </c>
      <c r="AO47" s="28">
        <v>0.13926561000000001</v>
      </c>
      <c r="AP47" s="28">
        <v>0.20486034</v>
      </c>
      <c r="AQ47" s="28">
        <v>0.27045506000000002</v>
      </c>
      <c r="AR47" s="28">
        <v>0.33895795000000001</v>
      </c>
      <c r="AS47" s="28">
        <v>0.40746084999999999</v>
      </c>
      <c r="AT47" s="28">
        <v>0.47283745999999999</v>
      </c>
      <c r="AU47" s="28">
        <v>0.53821406000000005</v>
      </c>
      <c r="AV47" s="28">
        <v>0.53988625999999995</v>
      </c>
      <c r="AW47" s="28">
        <v>0.54155845999999996</v>
      </c>
      <c r="AX47" s="28">
        <v>0.52226359</v>
      </c>
      <c r="AY47" s="23"/>
    </row>
    <row r="48" spans="1:51" ht="14.5" thickBot="1" x14ac:dyDescent="0.35">
      <c r="A48" s="15"/>
      <c r="B48" s="14" t="s">
        <v>178</v>
      </c>
      <c r="C48" s="25">
        <v>0.22795784999999999</v>
      </c>
      <c r="D48" s="26">
        <v>0.2141758</v>
      </c>
      <c r="E48" s="26">
        <v>0.20039376</v>
      </c>
      <c r="F48" s="26">
        <v>0.18148782999999999</v>
      </c>
      <c r="G48" s="26">
        <v>0.1625819</v>
      </c>
      <c r="H48" s="26">
        <v>0.14158714999999999</v>
      </c>
      <c r="I48" s="26">
        <v>0.12059241</v>
      </c>
      <c r="J48" s="26">
        <v>0.10214012</v>
      </c>
      <c r="K48" s="26">
        <v>8.3687830000000005E-2</v>
      </c>
      <c r="L48" s="26">
        <v>7.3468820000000004E-2</v>
      </c>
      <c r="M48" s="26">
        <v>6.3249810000000004E-2</v>
      </c>
      <c r="N48" s="26">
        <v>6.2532219999999999E-2</v>
      </c>
      <c r="O48" s="26">
        <v>6.1814620000000001E-2</v>
      </c>
      <c r="P48" s="26">
        <v>7.032998E-2</v>
      </c>
      <c r="Q48" s="26">
        <v>7.884534E-2</v>
      </c>
      <c r="R48" s="26">
        <v>9.7200439999999999E-2</v>
      </c>
      <c r="S48" s="26">
        <v>0.11555555000000001</v>
      </c>
      <c r="T48" s="26">
        <v>0.13448934000000001</v>
      </c>
      <c r="U48" s="26">
        <v>0.15342312</v>
      </c>
      <c r="V48" s="26">
        <v>0.17052234999999999</v>
      </c>
      <c r="W48" s="26">
        <v>0.18762159</v>
      </c>
      <c r="X48" s="26">
        <v>0.19488137</v>
      </c>
      <c r="Y48" s="26">
        <v>0.20214115999999999</v>
      </c>
      <c r="Z48" s="26">
        <v>0.20282513999999999</v>
      </c>
      <c r="AA48" s="26">
        <v>0.20350911999999999</v>
      </c>
      <c r="AB48" s="26">
        <v>0.20160679000000001</v>
      </c>
      <c r="AC48" s="26">
        <v>0.19970445000000001</v>
      </c>
      <c r="AD48" s="26">
        <v>0.19495591000000001</v>
      </c>
      <c r="AE48" s="26">
        <v>0.19020736999999999</v>
      </c>
      <c r="AF48" s="26">
        <v>0.18951909</v>
      </c>
      <c r="AG48" s="26">
        <v>0.18883082000000001</v>
      </c>
      <c r="AH48" s="26">
        <v>0.19097379</v>
      </c>
      <c r="AI48" s="26">
        <v>0.19311676999999999</v>
      </c>
      <c r="AJ48" s="26">
        <v>0.20604043999999999</v>
      </c>
      <c r="AK48" s="26">
        <v>0.21896410999999999</v>
      </c>
      <c r="AL48" s="26">
        <v>0.24039553999999999</v>
      </c>
      <c r="AM48" s="26">
        <v>0.26182697999999999</v>
      </c>
      <c r="AN48" s="26">
        <v>0.28854572000000001</v>
      </c>
      <c r="AO48" s="26">
        <v>0.31526447000000002</v>
      </c>
      <c r="AP48" s="26">
        <v>0.33051920000000001</v>
      </c>
      <c r="AQ48" s="26">
        <v>0.34577393000000001</v>
      </c>
      <c r="AR48" s="26">
        <v>0.34424845999999998</v>
      </c>
      <c r="AS48" s="26">
        <v>0.34272299000000001</v>
      </c>
      <c r="AT48" s="26">
        <v>0.32238334000000002</v>
      </c>
      <c r="AU48" s="26">
        <v>0.30204370000000003</v>
      </c>
      <c r="AV48" s="26">
        <v>0.28212388999999999</v>
      </c>
      <c r="AW48" s="26">
        <v>0.26220407000000001</v>
      </c>
      <c r="AX48" s="26">
        <v>0.24508095999999999</v>
      </c>
      <c r="AY48" s="23"/>
    </row>
    <row r="49" spans="1:51" ht="14.5" thickBot="1" x14ac:dyDescent="0.35">
      <c r="A49" s="15"/>
      <c r="B49" s="14" t="s">
        <v>179</v>
      </c>
      <c r="C49" s="27">
        <v>0.17690433</v>
      </c>
      <c r="D49" s="28">
        <v>0.16211221000000001</v>
      </c>
      <c r="E49" s="28">
        <v>0.14732008999999999</v>
      </c>
      <c r="F49" s="28">
        <v>0.12971450000000001</v>
      </c>
      <c r="G49" s="28">
        <v>0.1121089</v>
      </c>
      <c r="H49" s="28">
        <v>9.6507220000000005E-2</v>
      </c>
      <c r="I49" s="28">
        <v>8.0905530000000003E-2</v>
      </c>
      <c r="J49" s="28">
        <v>6.8100480000000005E-2</v>
      </c>
      <c r="K49" s="28">
        <v>5.529543E-2</v>
      </c>
      <c r="L49" s="28">
        <v>4.5393049999999997E-2</v>
      </c>
      <c r="M49" s="28">
        <v>3.5490670000000002E-2</v>
      </c>
      <c r="N49" s="28">
        <v>3.6973220000000001E-2</v>
      </c>
      <c r="O49" s="28">
        <v>3.845577E-2</v>
      </c>
      <c r="P49" s="28">
        <v>9.4939529999999994E-2</v>
      </c>
      <c r="Q49" s="28">
        <v>0.15142327999999999</v>
      </c>
      <c r="R49" s="28">
        <v>0.18738176000000001</v>
      </c>
      <c r="S49" s="28">
        <v>0.22334024</v>
      </c>
      <c r="T49" s="28">
        <v>0.27651442999999998</v>
      </c>
      <c r="U49" s="28">
        <v>0.32968861999999999</v>
      </c>
      <c r="V49" s="28">
        <v>0.38831135999999999</v>
      </c>
      <c r="W49" s="28">
        <v>0.4469341</v>
      </c>
      <c r="X49" s="28">
        <v>0.47891830000000002</v>
      </c>
      <c r="Y49" s="28">
        <v>0.51090250999999998</v>
      </c>
      <c r="Z49" s="28">
        <v>0.50031406</v>
      </c>
      <c r="AA49" s="28">
        <v>0.48972560999999998</v>
      </c>
      <c r="AB49" s="28">
        <v>0.44941694999999998</v>
      </c>
      <c r="AC49" s="28">
        <v>0.40910828999999999</v>
      </c>
      <c r="AD49" s="28">
        <v>0.36555143000000001</v>
      </c>
      <c r="AE49" s="28">
        <v>0.32199456999999998</v>
      </c>
      <c r="AF49" s="28">
        <v>0.28283662999999998</v>
      </c>
      <c r="AG49" s="28">
        <v>0.24367869</v>
      </c>
      <c r="AH49" s="28">
        <v>0.18867448000000001</v>
      </c>
      <c r="AI49" s="28">
        <v>0.13367027000000001</v>
      </c>
      <c r="AJ49" s="28">
        <v>9.5972920000000003E-2</v>
      </c>
      <c r="AK49" s="28">
        <v>5.8275569999999999E-2</v>
      </c>
      <c r="AL49" s="28">
        <v>5.3944640000000002E-2</v>
      </c>
      <c r="AM49" s="28">
        <v>4.961372E-2</v>
      </c>
      <c r="AN49" s="28">
        <v>4.9298130000000003E-2</v>
      </c>
      <c r="AO49" s="28">
        <v>4.898255E-2</v>
      </c>
      <c r="AP49" s="28">
        <v>7.2053549999999994E-2</v>
      </c>
      <c r="AQ49" s="28">
        <v>9.5124550000000002E-2</v>
      </c>
      <c r="AR49" s="28">
        <v>0.11921841</v>
      </c>
      <c r="AS49" s="28">
        <v>0.14331226999999999</v>
      </c>
      <c r="AT49" s="28">
        <v>0.16630655</v>
      </c>
      <c r="AU49" s="28">
        <v>0.18930084</v>
      </c>
      <c r="AV49" s="28">
        <v>0.18988898000000001</v>
      </c>
      <c r="AW49" s="28">
        <v>0.19047712999999999</v>
      </c>
      <c r="AX49" s="28">
        <v>0.18369073</v>
      </c>
      <c r="AY49" s="23"/>
    </row>
    <row r="50" spans="1:51" ht="14.5" thickBot="1" x14ac:dyDescent="0.35">
      <c r="A50" s="15"/>
      <c r="B50" s="14" t="s">
        <v>180</v>
      </c>
      <c r="C50" s="25">
        <v>7.0984389999999994E-2</v>
      </c>
      <c r="D50" s="26">
        <v>6.965354E-2</v>
      </c>
      <c r="E50" s="26">
        <v>6.8322690000000005E-2</v>
      </c>
      <c r="F50" s="26">
        <v>6.7889389999999994E-2</v>
      </c>
      <c r="G50" s="26">
        <v>6.7456089999999996E-2</v>
      </c>
      <c r="H50" s="26">
        <v>6.8114530000000006E-2</v>
      </c>
      <c r="I50" s="26">
        <v>6.8772970000000003E-2</v>
      </c>
      <c r="J50" s="26">
        <v>7.044926E-2</v>
      </c>
      <c r="K50" s="26">
        <v>7.2125549999999997E-2</v>
      </c>
      <c r="L50" s="26">
        <v>7.9844239999999997E-2</v>
      </c>
      <c r="M50" s="26">
        <v>8.7562940000000006E-2</v>
      </c>
      <c r="N50" s="26">
        <v>0.11365283</v>
      </c>
      <c r="O50" s="26">
        <v>0.13974270999999999</v>
      </c>
      <c r="P50" s="26">
        <v>0.16826865999999999</v>
      </c>
      <c r="Q50" s="26">
        <v>0.19679461000000001</v>
      </c>
      <c r="R50" s="26">
        <v>0.23139594999999999</v>
      </c>
      <c r="S50" s="26">
        <v>0.26599728</v>
      </c>
      <c r="T50" s="26">
        <v>0.28923019999999999</v>
      </c>
      <c r="U50" s="26">
        <v>0.31246311999999998</v>
      </c>
      <c r="V50" s="26">
        <v>0.3192043</v>
      </c>
      <c r="W50" s="26">
        <v>0.32594548000000001</v>
      </c>
      <c r="X50" s="26">
        <v>0.33042537999999999</v>
      </c>
      <c r="Y50" s="26">
        <v>0.33490526999999998</v>
      </c>
      <c r="Z50" s="26">
        <v>0.33698581</v>
      </c>
      <c r="AA50" s="26">
        <v>0.33906635000000002</v>
      </c>
      <c r="AB50" s="26">
        <v>0.33726018000000002</v>
      </c>
      <c r="AC50" s="26">
        <v>0.33545401000000002</v>
      </c>
      <c r="AD50" s="26">
        <v>0.33185533</v>
      </c>
      <c r="AE50" s="26">
        <v>0.32825664999999998</v>
      </c>
      <c r="AF50" s="26">
        <v>0.32361115000000001</v>
      </c>
      <c r="AG50" s="26">
        <v>0.31896563999999999</v>
      </c>
      <c r="AH50" s="26">
        <v>0.31067945000000002</v>
      </c>
      <c r="AI50" s="26">
        <v>0.30239326</v>
      </c>
      <c r="AJ50" s="26">
        <v>0.28163738999999999</v>
      </c>
      <c r="AK50" s="26">
        <v>0.26088151999999998</v>
      </c>
      <c r="AL50" s="26">
        <v>0.22802167000000001</v>
      </c>
      <c r="AM50" s="26">
        <v>0.19516183000000001</v>
      </c>
      <c r="AN50" s="26">
        <v>0.18260406000000001</v>
      </c>
      <c r="AO50" s="26">
        <v>0.17004627999999999</v>
      </c>
      <c r="AP50" s="26">
        <v>0.16071973000000001</v>
      </c>
      <c r="AQ50" s="26">
        <v>0.15139317999999999</v>
      </c>
      <c r="AR50" s="26">
        <v>0.12970754000000001</v>
      </c>
      <c r="AS50" s="26">
        <v>0.1080219</v>
      </c>
      <c r="AT50" s="26">
        <v>9.7476839999999995E-2</v>
      </c>
      <c r="AU50" s="26">
        <v>8.693178E-2</v>
      </c>
      <c r="AV50" s="26">
        <v>8.0659990000000001E-2</v>
      </c>
      <c r="AW50" s="26">
        <v>7.4388200000000002E-2</v>
      </c>
      <c r="AX50" s="26">
        <v>7.2686290000000001E-2</v>
      </c>
      <c r="AY50" s="23"/>
    </row>
    <row r="51" spans="1:51" ht="14.5" thickBot="1" x14ac:dyDescent="0.35">
      <c r="A51" s="15"/>
      <c r="B51" s="14" t="s">
        <v>181</v>
      </c>
      <c r="C51" s="27">
        <v>0.32729385999999999</v>
      </c>
      <c r="D51" s="28">
        <v>0.29992669999999999</v>
      </c>
      <c r="E51" s="28">
        <v>0.27255952999999999</v>
      </c>
      <c r="F51" s="28">
        <v>0.23998711</v>
      </c>
      <c r="G51" s="28">
        <v>0.20741467999999999</v>
      </c>
      <c r="H51" s="28">
        <v>0.17854972999999999</v>
      </c>
      <c r="I51" s="28">
        <v>0.14968476999999999</v>
      </c>
      <c r="J51" s="28">
        <v>0.12599390999999999</v>
      </c>
      <c r="K51" s="28">
        <v>0.10230305000000001</v>
      </c>
      <c r="L51" s="28">
        <v>8.3982490000000007E-2</v>
      </c>
      <c r="M51" s="28">
        <v>6.5661929999999993E-2</v>
      </c>
      <c r="N51" s="28">
        <v>6.8404820000000005E-2</v>
      </c>
      <c r="O51" s="28">
        <v>7.1147719999999998E-2</v>
      </c>
      <c r="P51" s="28">
        <v>8.2265679999999994E-2</v>
      </c>
      <c r="Q51" s="28">
        <v>9.3383640000000004E-2</v>
      </c>
      <c r="R51" s="28">
        <v>0.11555944999999999</v>
      </c>
      <c r="S51" s="28">
        <v>0.13773526</v>
      </c>
      <c r="T51" s="28">
        <v>0.17052809999999999</v>
      </c>
      <c r="U51" s="28">
        <v>0.20332093000000001</v>
      </c>
      <c r="V51" s="28">
        <v>0.23947393</v>
      </c>
      <c r="W51" s="28">
        <v>0.27562692</v>
      </c>
      <c r="X51" s="28">
        <v>0.29535177000000001</v>
      </c>
      <c r="Y51" s="28">
        <v>0.31507661999999997</v>
      </c>
      <c r="Z51" s="28">
        <v>0.30854665999999997</v>
      </c>
      <c r="AA51" s="28">
        <v>0.30201670000000003</v>
      </c>
      <c r="AB51" s="28">
        <v>0.27715811000000001</v>
      </c>
      <c r="AC51" s="28">
        <v>0.25229952</v>
      </c>
      <c r="AD51" s="28">
        <v>0.22543774999999999</v>
      </c>
      <c r="AE51" s="28">
        <v>0.19857596999999999</v>
      </c>
      <c r="AF51" s="28">
        <v>0.17442704000000001</v>
      </c>
      <c r="AG51" s="28">
        <v>0.1502781</v>
      </c>
      <c r="AH51" s="28">
        <v>0.13696549</v>
      </c>
      <c r="AI51" s="28">
        <v>0.12365288000000001</v>
      </c>
      <c r="AJ51" s="28">
        <v>0.11573478</v>
      </c>
      <c r="AK51" s="28">
        <v>0.10781667</v>
      </c>
      <c r="AL51" s="28">
        <v>9.9803950000000002E-2</v>
      </c>
      <c r="AM51" s="28">
        <v>9.1791220000000007E-2</v>
      </c>
      <c r="AN51" s="28">
        <v>9.1207360000000001E-2</v>
      </c>
      <c r="AO51" s="28">
        <v>9.0623490000000001E-2</v>
      </c>
      <c r="AP51" s="28">
        <v>0.13330755999999999</v>
      </c>
      <c r="AQ51" s="28">
        <v>0.17599161999999999</v>
      </c>
      <c r="AR51" s="28">
        <v>0.22056811000000001</v>
      </c>
      <c r="AS51" s="28">
        <v>0.26514459000000001</v>
      </c>
      <c r="AT51" s="28">
        <v>0.30768673000000002</v>
      </c>
      <c r="AU51" s="28">
        <v>0.35022885999999998</v>
      </c>
      <c r="AV51" s="28">
        <v>0.35131699999999999</v>
      </c>
      <c r="AW51" s="28">
        <v>0.35240514000000001</v>
      </c>
      <c r="AX51" s="28">
        <v>0.33984950000000003</v>
      </c>
      <c r="AY51" s="23"/>
    </row>
    <row r="52" spans="1:51" ht="14.5" thickBot="1" x14ac:dyDescent="0.35">
      <c r="A52" s="15"/>
      <c r="B52" s="14" t="s">
        <v>182</v>
      </c>
      <c r="C52" s="25">
        <v>0.17690433</v>
      </c>
      <c r="D52" s="26">
        <v>0.16211221000000001</v>
      </c>
      <c r="E52" s="26">
        <v>0.14732008999999999</v>
      </c>
      <c r="F52" s="26">
        <v>0.12971450000000001</v>
      </c>
      <c r="G52" s="26">
        <v>0.1121089</v>
      </c>
      <c r="H52" s="26">
        <v>9.6507220000000005E-2</v>
      </c>
      <c r="I52" s="26">
        <v>8.0905530000000003E-2</v>
      </c>
      <c r="J52" s="26">
        <v>6.8100480000000005E-2</v>
      </c>
      <c r="K52" s="26">
        <v>5.529543E-2</v>
      </c>
      <c r="L52" s="26">
        <v>4.5393049999999997E-2</v>
      </c>
      <c r="M52" s="26">
        <v>3.5490670000000002E-2</v>
      </c>
      <c r="N52" s="26">
        <v>3.6973220000000001E-2</v>
      </c>
      <c r="O52" s="26">
        <v>3.845577E-2</v>
      </c>
      <c r="P52" s="26">
        <v>9.4939529999999994E-2</v>
      </c>
      <c r="Q52" s="26">
        <v>0.15142327999999999</v>
      </c>
      <c r="R52" s="26">
        <v>0.18738176000000001</v>
      </c>
      <c r="S52" s="26">
        <v>0.22334024</v>
      </c>
      <c r="T52" s="26">
        <v>0.27651442999999998</v>
      </c>
      <c r="U52" s="26">
        <v>0.32968861999999999</v>
      </c>
      <c r="V52" s="26">
        <v>0.38831135999999999</v>
      </c>
      <c r="W52" s="26">
        <v>0.4469341</v>
      </c>
      <c r="X52" s="26">
        <v>0.47891830000000002</v>
      </c>
      <c r="Y52" s="26">
        <v>0.51090250999999998</v>
      </c>
      <c r="Z52" s="26">
        <v>0.50031406</v>
      </c>
      <c r="AA52" s="26">
        <v>0.48972560999999998</v>
      </c>
      <c r="AB52" s="26">
        <v>0.44941694999999998</v>
      </c>
      <c r="AC52" s="26">
        <v>0.40910828999999999</v>
      </c>
      <c r="AD52" s="26">
        <v>0.36555143000000001</v>
      </c>
      <c r="AE52" s="26">
        <v>0.32199456999999998</v>
      </c>
      <c r="AF52" s="26">
        <v>0.28283662999999998</v>
      </c>
      <c r="AG52" s="26">
        <v>0.24367869</v>
      </c>
      <c r="AH52" s="26">
        <v>0.18867448000000001</v>
      </c>
      <c r="AI52" s="26">
        <v>0.13367027000000001</v>
      </c>
      <c r="AJ52" s="26">
        <v>9.5972920000000003E-2</v>
      </c>
      <c r="AK52" s="26">
        <v>5.8275569999999999E-2</v>
      </c>
      <c r="AL52" s="26">
        <v>5.3944640000000002E-2</v>
      </c>
      <c r="AM52" s="26">
        <v>4.961372E-2</v>
      </c>
      <c r="AN52" s="26">
        <v>4.9298130000000003E-2</v>
      </c>
      <c r="AO52" s="26">
        <v>4.898255E-2</v>
      </c>
      <c r="AP52" s="26">
        <v>7.2053549999999994E-2</v>
      </c>
      <c r="AQ52" s="26">
        <v>9.5124550000000002E-2</v>
      </c>
      <c r="AR52" s="26">
        <v>0.11921841</v>
      </c>
      <c r="AS52" s="26">
        <v>0.14331226999999999</v>
      </c>
      <c r="AT52" s="26">
        <v>0.16630655</v>
      </c>
      <c r="AU52" s="26">
        <v>0.18930084</v>
      </c>
      <c r="AV52" s="26">
        <v>0.18988898000000001</v>
      </c>
      <c r="AW52" s="26">
        <v>0.19047712999999999</v>
      </c>
      <c r="AX52" s="26">
        <v>0.18369073</v>
      </c>
      <c r="AY52" s="23"/>
    </row>
    <row r="53" spans="1:51" ht="14.5" thickBot="1" x14ac:dyDescent="0.35">
      <c r="A53" s="15"/>
      <c r="B53" s="14" t="s">
        <v>183</v>
      </c>
      <c r="C53" s="25">
        <v>0.17690433</v>
      </c>
      <c r="D53" s="26">
        <v>0.16211221000000001</v>
      </c>
      <c r="E53" s="26">
        <v>0.14732008999999999</v>
      </c>
      <c r="F53" s="26">
        <v>0.12971450000000001</v>
      </c>
      <c r="G53" s="26">
        <v>0.1121089</v>
      </c>
      <c r="H53" s="26">
        <v>9.6507220000000005E-2</v>
      </c>
      <c r="I53" s="26">
        <v>8.0905530000000003E-2</v>
      </c>
      <c r="J53" s="26">
        <v>6.8100480000000005E-2</v>
      </c>
      <c r="K53" s="26">
        <v>5.529543E-2</v>
      </c>
      <c r="L53" s="26">
        <v>4.5393049999999997E-2</v>
      </c>
      <c r="M53" s="26">
        <v>3.5490670000000002E-2</v>
      </c>
      <c r="N53" s="26">
        <v>3.6973220000000001E-2</v>
      </c>
      <c r="O53" s="26">
        <v>3.845577E-2</v>
      </c>
      <c r="P53" s="26">
        <v>9.4939529999999994E-2</v>
      </c>
      <c r="Q53" s="26">
        <v>0.15142327999999999</v>
      </c>
      <c r="R53" s="26">
        <v>0.18738176000000001</v>
      </c>
      <c r="S53" s="26">
        <v>0.22334024</v>
      </c>
      <c r="T53" s="26">
        <v>0.27651442999999998</v>
      </c>
      <c r="U53" s="26">
        <v>0.32968861999999999</v>
      </c>
      <c r="V53" s="26">
        <v>0.38831135999999999</v>
      </c>
      <c r="W53" s="26">
        <v>0.4469341</v>
      </c>
      <c r="X53" s="26">
        <v>0.47891830000000002</v>
      </c>
      <c r="Y53" s="26">
        <v>0.51090250999999998</v>
      </c>
      <c r="Z53" s="26">
        <v>0.50031406</v>
      </c>
      <c r="AA53" s="26">
        <v>0.48972560999999998</v>
      </c>
      <c r="AB53" s="26">
        <v>0.44941694999999998</v>
      </c>
      <c r="AC53" s="26">
        <v>0.40910828999999999</v>
      </c>
      <c r="AD53" s="26">
        <v>0.36555143000000001</v>
      </c>
      <c r="AE53" s="26">
        <v>0.32199456999999998</v>
      </c>
      <c r="AF53" s="26">
        <v>0.28283662999999998</v>
      </c>
      <c r="AG53" s="26">
        <v>0.24367869</v>
      </c>
      <c r="AH53" s="26">
        <v>0.18867448000000001</v>
      </c>
      <c r="AI53" s="26">
        <v>0.13367027000000001</v>
      </c>
      <c r="AJ53" s="26">
        <v>9.5972920000000003E-2</v>
      </c>
      <c r="AK53" s="26">
        <v>5.8275569999999999E-2</v>
      </c>
      <c r="AL53" s="26">
        <v>5.3944640000000002E-2</v>
      </c>
      <c r="AM53" s="26">
        <v>4.961372E-2</v>
      </c>
      <c r="AN53" s="26">
        <v>4.9298130000000003E-2</v>
      </c>
      <c r="AO53" s="26">
        <v>4.898255E-2</v>
      </c>
      <c r="AP53" s="26">
        <v>7.2053549999999994E-2</v>
      </c>
      <c r="AQ53" s="26">
        <v>9.5124550000000002E-2</v>
      </c>
      <c r="AR53" s="26">
        <v>0.11921841</v>
      </c>
      <c r="AS53" s="26">
        <v>0.14331226999999999</v>
      </c>
      <c r="AT53" s="26">
        <v>0.16630655</v>
      </c>
      <c r="AU53" s="26">
        <v>0.18930084</v>
      </c>
      <c r="AV53" s="26">
        <v>0.18988898000000001</v>
      </c>
      <c r="AW53" s="26">
        <v>0.19047712999999999</v>
      </c>
      <c r="AX53" s="26">
        <v>0.18369073</v>
      </c>
      <c r="AY53" s="23"/>
    </row>
    <row r="54" spans="1:51" x14ac:dyDescent="0.3">
      <c r="A54" s="15"/>
      <c r="B54" s="3"/>
      <c r="C54" s="19"/>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row>
    <row r="55" spans="1:51" ht="14.5" thickBot="1" x14ac:dyDescent="0.35">
      <c r="A55" s="15"/>
      <c r="B55" s="11" t="s">
        <v>104</v>
      </c>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c r="AY55" s="3"/>
    </row>
    <row r="56" spans="1:51" ht="14.5" thickBot="1" x14ac:dyDescent="0.35">
      <c r="A56" s="15"/>
      <c r="B56" s="13"/>
      <c r="C56" s="20">
        <v>0</v>
      </c>
      <c r="D56" s="20">
        <v>2.0833333333333332E-2</v>
      </c>
      <c r="E56" s="20">
        <v>4.1666666666666699E-2</v>
      </c>
      <c r="F56" s="20">
        <v>6.25E-2</v>
      </c>
      <c r="G56" s="20">
        <v>8.3333333333333301E-2</v>
      </c>
      <c r="H56" s="20">
        <v>0.104166666666667</v>
      </c>
      <c r="I56" s="20">
        <v>0.125</v>
      </c>
      <c r="J56" s="20">
        <v>0.14583333333333301</v>
      </c>
      <c r="K56" s="20">
        <v>0.16666666666666699</v>
      </c>
      <c r="L56" s="20">
        <v>0.1875</v>
      </c>
      <c r="M56" s="20">
        <v>0.20833333333333301</v>
      </c>
      <c r="N56" s="20">
        <v>0.22916666666666699</v>
      </c>
      <c r="O56" s="20">
        <v>0.25</v>
      </c>
      <c r="P56" s="20">
        <v>0.27083333333333298</v>
      </c>
      <c r="Q56" s="20">
        <v>0.29166666666666702</v>
      </c>
      <c r="R56" s="20">
        <v>0.3125</v>
      </c>
      <c r="S56" s="20">
        <v>0.33333333333333298</v>
      </c>
      <c r="T56" s="20">
        <v>0.35416666666666702</v>
      </c>
      <c r="U56" s="20">
        <v>0.375</v>
      </c>
      <c r="V56" s="20">
        <v>0.39583333333333298</v>
      </c>
      <c r="W56" s="20">
        <v>0.41666666666666702</v>
      </c>
      <c r="X56" s="20">
        <v>0.4375</v>
      </c>
      <c r="Y56" s="20">
        <v>0.45833333333333298</v>
      </c>
      <c r="Z56" s="20">
        <v>0.47916666666666702</v>
      </c>
      <c r="AA56" s="20">
        <v>0.5</v>
      </c>
      <c r="AB56" s="20">
        <v>0.52083333333333304</v>
      </c>
      <c r="AC56" s="20">
        <v>0.54166666666666696</v>
      </c>
      <c r="AD56" s="20">
        <v>0.5625</v>
      </c>
      <c r="AE56" s="20">
        <v>0.58333333333333304</v>
      </c>
      <c r="AF56" s="20">
        <v>0.60416666666666696</v>
      </c>
      <c r="AG56" s="20">
        <v>0.625</v>
      </c>
      <c r="AH56" s="20">
        <v>0.64583333333333304</v>
      </c>
      <c r="AI56" s="20">
        <v>0.66666666666666696</v>
      </c>
      <c r="AJ56" s="20">
        <v>0.6875</v>
      </c>
      <c r="AK56" s="20">
        <v>0.70833333333333304</v>
      </c>
      <c r="AL56" s="20">
        <v>0.72916666666666696</v>
      </c>
      <c r="AM56" s="20">
        <v>0.75</v>
      </c>
      <c r="AN56" s="20">
        <v>0.77083333333333304</v>
      </c>
      <c r="AO56" s="20">
        <v>0.79166666666666696</v>
      </c>
      <c r="AP56" s="20">
        <v>0.8125</v>
      </c>
      <c r="AQ56" s="20">
        <v>0.83333333333333304</v>
      </c>
      <c r="AR56" s="20">
        <v>0.85416666666666696</v>
      </c>
      <c r="AS56" s="20">
        <v>0.875</v>
      </c>
      <c r="AT56" s="20">
        <v>0.89583333333333304</v>
      </c>
      <c r="AU56" s="20">
        <v>0.91666666666666696</v>
      </c>
      <c r="AV56" s="20">
        <v>0.9375</v>
      </c>
      <c r="AW56" s="20">
        <v>0.95833333333333304</v>
      </c>
      <c r="AX56" s="20">
        <v>0.97916666666666696</v>
      </c>
      <c r="AY56" s="3"/>
    </row>
    <row r="57" spans="1:51" ht="14.5" thickBot="1" x14ac:dyDescent="0.35">
      <c r="A57" s="15"/>
      <c r="B57" s="14" t="s">
        <v>139</v>
      </c>
      <c r="C57" s="21">
        <v>22.849754950000001</v>
      </c>
      <c r="D57" s="22">
        <v>25.254992319999999</v>
      </c>
      <c r="E57" s="22">
        <v>27.66022968</v>
      </c>
      <c r="F57" s="22">
        <v>29.343895839999998</v>
      </c>
      <c r="G57" s="22">
        <v>31.027561989999999</v>
      </c>
      <c r="H57" s="22">
        <v>31.460504719999999</v>
      </c>
      <c r="I57" s="22">
        <v>31.893447439999999</v>
      </c>
      <c r="J57" s="22">
        <v>31.676976079999999</v>
      </c>
      <c r="K57" s="22">
        <v>31.460504719999999</v>
      </c>
      <c r="L57" s="22">
        <v>31.316190469999999</v>
      </c>
      <c r="M57" s="22">
        <v>31.171876229999999</v>
      </c>
      <c r="N57" s="22">
        <v>31.027561989999999</v>
      </c>
      <c r="O57" s="22">
        <v>30.883247749999999</v>
      </c>
      <c r="P57" s="22">
        <v>28.333696140000001</v>
      </c>
      <c r="Q57" s="22">
        <v>25.78414454</v>
      </c>
      <c r="R57" s="22">
        <v>23.042173940000001</v>
      </c>
      <c r="S57" s="22">
        <v>20.30020335</v>
      </c>
      <c r="T57" s="22">
        <v>17.005028159999998</v>
      </c>
      <c r="U57" s="22">
        <v>13.70985297</v>
      </c>
      <c r="V57" s="22">
        <v>12.266710550000001</v>
      </c>
      <c r="W57" s="22">
        <v>10.823568140000001</v>
      </c>
      <c r="X57" s="22">
        <v>9.3202947799999993</v>
      </c>
      <c r="Y57" s="22">
        <v>7.8170214299999996</v>
      </c>
      <c r="Z57" s="22">
        <v>6.8549264900000004</v>
      </c>
      <c r="AA57" s="22">
        <v>5.8928315400000004</v>
      </c>
      <c r="AB57" s="22">
        <v>6.2536171500000002</v>
      </c>
      <c r="AC57" s="22">
        <v>6.61440275</v>
      </c>
      <c r="AD57" s="22">
        <v>7.2157120900000002</v>
      </c>
      <c r="AE57" s="22">
        <v>7.8170214299999996</v>
      </c>
      <c r="AF57" s="22">
        <v>8.3581998399999993</v>
      </c>
      <c r="AG57" s="22">
        <v>8.8993782499999998</v>
      </c>
      <c r="AH57" s="22">
        <v>8.5385926399999992</v>
      </c>
      <c r="AI57" s="22">
        <v>8.1778070399999994</v>
      </c>
      <c r="AJ57" s="22">
        <v>7.5764977</v>
      </c>
      <c r="AK57" s="22">
        <v>6.9751883499999998</v>
      </c>
      <c r="AL57" s="22">
        <v>6.1934862099999997</v>
      </c>
      <c r="AM57" s="22">
        <v>5.4117840700000004</v>
      </c>
      <c r="AN57" s="22">
        <v>5.1111294000000003</v>
      </c>
      <c r="AO57" s="22">
        <v>4.8104747300000001</v>
      </c>
      <c r="AP57" s="22">
        <v>5.7124387399999996</v>
      </c>
      <c r="AQ57" s="22">
        <v>6.61440275</v>
      </c>
      <c r="AR57" s="22">
        <v>8.4183307700000007</v>
      </c>
      <c r="AS57" s="22">
        <v>10.222258800000001</v>
      </c>
      <c r="AT57" s="22">
        <v>12.32684149</v>
      </c>
      <c r="AU57" s="22">
        <v>14.43142418</v>
      </c>
      <c r="AV57" s="22">
        <v>16.235352200000001</v>
      </c>
      <c r="AW57" s="22">
        <v>18.039280229999999</v>
      </c>
      <c r="AX57" s="22">
        <v>20.44451759</v>
      </c>
      <c r="AY57" s="23"/>
    </row>
    <row r="58" spans="1:51" ht="14.5" thickBot="1" x14ac:dyDescent="0.35">
      <c r="A58" s="15"/>
      <c r="B58" s="14" t="s">
        <v>140</v>
      </c>
      <c r="C58" s="25">
        <v>15.080838269999999</v>
      </c>
      <c r="D58" s="26">
        <v>16.668294929999998</v>
      </c>
      <c r="E58" s="26">
        <v>18.255751589999999</v>
      </c>
      <c r="F58" s="26">
        <v>19.366971249999999</v>
      </c>
      <c r="G58" s="26">
        <v>20.478190909999999</v>
      </c>
      <c r="H58" s="26">
        <v>20.76393311</v>
      </c>
      <c r="I58" s="26">
        <v>21.049675310000001</v>
      </c>
      <c r="J58" s="26">
        <v>19.381720309999999</v>
      </c>
      <c r="K58" s="26">
        <v>17.713765299999999</v>
      </c>
      <c r="L58" s="26">
        <v>12.39963571</v>
      </c>
      <c r="M58" s="26">
        <v>7.0855061199999998</v>
      </c>
      <c r="N58" s="26">
        <v>4.9096762900000002</v>
      </c>
      <c r="O58" s="26">
        <v>2.7338464600000001</v>
      </c>
      <c r="P58" s="26">
        <v>6.7493137699999997</v>
      </c>
      <c r="Q58" s="26">
        <v>10.76478109</v>
      </c>
      <c r="R58" s="26">
        <v>13.32109339</v>
      </c>
      <c r="S58" s="26">
        <v>15.877405680000001</v>
      </c>
      <c r="T58" s="26">
        <v>19.65759371</v>
      </c>
      <c r="U58" s="26">
        <v>23.437781749999999</v>
      </c>
      <c r="V58" s="26">
        <v>27.60531121</v>
      </c>
      <c r="W58" s="26">
        <v>31.772840670000001</v>
      </c>
      <c r="X58" s="26">
        <v>34.046618930000001</v>
      </c>
      <c r="Y58" s="26">
        <v>36.320397190000001</v>
      </c>
      <c r="Z58" s="26">
        <v>35.56765747</v>
      </c>
      <c r="AA58" s="26">
        <v>34.814917749999999</v>
      </c>
      <c r="AB58" s="26">
        <v>31.949348260000001</v>
      </c>
      <c r="AC58" s="26">
        <v>29.083778760000001</v>
      </c>
      <c r="AD58" s="26">
        <v>25.987292950000001</v>
      </c>
      <c r="AE58" s="26">
        <v>22.89080714</v>
      </c>
      <c r="AF58" s="26">
        <v>20.107043229999999</v>
      </c>
      <c r="AG58" s="26">
        <v>17.323279320000001</v>
      </c>
      <c r="AH58" s="26">
        <v>13.412993670000001</v>
      </c>
      <c r="AI58" s="26">
        <v>9.5027080300000009</v>
      </c>
      <c r="AJ58" s="26">
        <v>6.8227783999999998</v>
      </c>
      <c r="AK58" s="26">
        <v>4.1428487699999996</v>
      </c>
      <c r="AL58" s="26">
        <v>3.8349603499999998</v>
      </c>
      <c r="AM58" s="26">
        <v>3.52707192</v>
      </c>
      <c r="AN58" s="26">
        <v>3.5046368700000001</v>
      </c>
      <c r="AO58" s="26">
        <v>3.4822018300000002</v>
      </c>
      <c r="AP58" s="26">
        <v>5.1223343300000002</v>
      </c>
      <c r="AQ58" s="26">
        <v>6.7624668300000002</v>
      </c>
      <c r="AR58" s="26">
        <v>8.4753154100000003</v>
      </c>
      <c r="AS58" s="26">
        <v>10.18816399</v>
      </c>
      <c r="AT58" s="26">
        <v>11.82284278</v>
      </c>
      <c r="AU58" s="26">
        <v>13.45752158</v>
      </c>
      <c r="AV58" s="26">
        <v>13.49933332</v>
      </c>
      <c r="AW58" s="26">
        <v>13.541145070000001</v>
      </c>
      <c r="AX58" s="26">
        <v>14.31099167</v>
      </c>
      <c r="AY58" s="23"/>
    </row>
    <row r="59" spans="1:51" ht="14.5" thickBot="1" x14ac:dyDescent="0.35">
      <c r="A59" s="15"/>
      <c r="B59" s="14" t="s">
        <v>141</v>
      </c>
      <c r="C59" s="27">
        <v>5.9019967500000003</v>
      </c>
      <c r="D59" s="28">
        <v>5.7913430200000002</v>
      </c>
      <c r="E59" s="28">
        <v>5.6806892800000002</v>
      </c>
      <c r="F59" s="28">
        <v>5.6446627600000001</v>
      </c>
      <c r="G59" s="28">
        <v>5.6086362400000001</v>
      </c>
      <c r="H59" s="28">
        <v>5.6633822900000004</v>
      </c>
      <c r="I59" s="28">
        <v>5.7181283399999998</v>
      </c>
      <c r="J59" s="28">
        <v>5.8575032</v>
      </c>
      <c r="K59" s="28">
        <v>5.9968780500000003</v>
      </c>
      <c r="L59" s="28">
        <v>6.6386491799999998</v>
      </c>
      <c r="M59" s="28">
        <v>7.2804203100000002</v>
      </c>
      <c r="N59" s="28">
        <v>9.4496637900000007</v>
      </c>
      <c r="O59" s="28">
        <v>11.618907269999999</v>
      </c>
      <c r="P59" s="28">
        <v>13.99069705</v>
      </c>
      <c r="Q59" s="28">
        <v>16.362486839999999</v>
      </c>
      <c r="R59" s="28">
        <v>19.239414790000001</v>
      </c>
      <c r="S59" s="28">
        <v>22.11634274</v>
      </c>
      <c r="T59" s="28">
        <v>24.048043459999999</v>
      </c>
      <c r="U59" s="28">
        <v>25.979744190000002</v>
      </c>
      <c r="V59" s="28">
        <v>26.540239809999999</v>
      </c>
      <c r="W59" s="28">
        <v>27.100735440000001</v>
      </c>
      <c r="X59" s="28">
        <v>27.473216099999998</v>
      </c>
      <c r="Y59" s="28">
        <v>27.845696759999999</v>
      </c>
      <c r="Z59" s="28">
        <v>28.01868326</v>
      </c>
      <c r="AA59" s="28">
        <v>28.19166976</v>
      </c>
      <c r="AB59" s="28">
        <v>28.04149589</v>
      </c>
      <c r="AC59" s="28">
        <v>27.89132201</v>
      </c>
      <c r="AD59" s="28">
        <v>27.592109740000001</v>
      </c>
      <c r="AE59" s="28">
        <v>27.29289747</v>
      </c>
      <c r="AF59" s="28">
        <v>26.906647119999999</v>
      </c>
      <c r="AG59" s="28">
        <v>26.520396770000001</v>
      </c>
      <c r="AH59" s="28">
        <v>25.83144128</v>
      </c>
      <c r="AI59" s="28">
        <v>25.142485780000001</v>
      </c>
      <c r="AJ59" s="28">
        <v>23.416738989999999</v>
      </c>
      <c r="AK59" s="28">
        <v>21.690992189999999</v>
      </c>
      <c r="AL59" s="28">
        <v>18.958860619999999</v>
      </c>
      <c r="AM59" s="28">
        <v>16.226729039999999</v>
      </c>
      <c r="AN59" s="28">
        <v>15.18261321</v>
      </c>
      <c r="AO59" s="28">
        <v>14.138497389999999</v>
      </c>
      <c r="AP59" s="28">
        <v>13.36304116</v>
      </c>
      <c r="AQ59" s="28">
        <v>12.58758493</v>
      </c>
      <c r="AR59" s="28">
        <v>10.78453264</v>
      </c>
      <c r="AS59" s="28">
        <v>8.9814803600000008</v>
      </c>
      <c r="AT59" s="28">
        <v>8.1047114600000008</v>
      </c>
      <c r="AU59" s="28">
        <v>7.2279425599999998</v>
      </c>
      <c r="AV59" s="28">
        <v>6.7064743599999996</v>
      </c>
      <c r="AW59" s="28">
        <v>6.1850061600000004</v>
      </c>
      <c r="AX59" s="28">
        <v>6.0435014599999999</v>
      </c>
      <c r="AY59" s="23"/>
    </row>
    <row r="60" spans="1:51" ht="14.5" thickBot="1" x14ac:dyDescent="0.35">
      <c r="A60" s="15"/>
      <c r="B60" s="14" t="s">
        <v>142</v>
      </c>
      <c r="C60" s="27">
        <v>4.1436926200000004</v>
      </c>
      <c r="D60" s="28">
        <v>4.5798707900000002</v>
      </c>
      <c r="E60" s="28">
        <v>5.01604896</v>
      </c>
      <c r="F60" s="28">
        <v>5.3213736799999998</v>
      </c>
      <c r="G60" s="28">
        <v>5.6266984000000004</v>
      </c>
      <c r="H60" s="28">
        <v>5.7052104699999999</v>
      </c>
      <c r="I60" s="28">
        <v>5.7837225400000003</v>
      </c>
      <c r="J60" s="28">
        <v>5.7444665099999996</v>
      </c>
      <c r="K60" s="28">
        <v>5.7052104699999999</v>
      </c>
      <c r="L60" s="28">
        <v>5.6790397800000001</v>
      </c>
      <c r="M60" s="28">
        <v>5.6528690900000003</v>
      </c>
      <c r="N60" s="28">
        <v>5.6266984000000004</v>
      </c>
      <c r="O60" s="28">
        <v>5.6005277099999997</v>
      </c>
      <c r="P60" s="28">
        <v>5.1381788500000001</v>
      </c>
      <c r="Q60" s="28">
        <v>4.6758299900000004</v>
      </c>
      <c r="R60" s="28">
        <v>4.1785868700000002</v>
      </c>
      <c r="S60" s="28">
        <v>3.6813437599999999</v>
      </c>
      <c r="T60" s="28">
        <v>3.0837796700000002</v>
      </c>
      <c r="U60" s="28">
        <v>2.4862155700000002</v>
      </c>
      <c r="V60" s="28">
        <v>2.2245086700000001</v>
      </c>
      <c r="W60" s="28">
        <v>1.96280177</v>
      </c>
      <c r="X60" s="28">
        <v>1.69019041</v>
      </c>
      <c r="Y60" s="28">
        <v>1.4175790500000001</v>
      </c>
      <c r="Z60" s="28">
        <v>1.24310779</v>
      </c>
      <c r="AA60" s="28">
        <v>1.0686365200000001</v>
      </c>
      <c r="AB60" s="28">
        <v>1.1340632399999999</v>
      </c>
      <c r="AC60" s="28">
        <v>1.1994899699999999</v>
      </c>
      <c r="AD60" s="28">
        <v>1.3085345100000001</v>
      </c>
      <c r="AE60" s="28">
        <v>1.4175790500000001</v>
      </c>
      <c r="AF60" s="28">
        <v>1.5157191400000001</v>
      </c>
      <c r="AG60" s="28">
        <v>1.6138592300000001</v>
      </c>
      <c r="AH60" s="28">
        <v>1.54843251</v>
      </c>
      <c r="AI60" s="28">
        <v>1.4830057800000001</v>
      </c>
      <c r="AJ60" s="28">
        <v>1.3739612400000001</v>
      </c>
      <c r="AK60" s="28">
        <v>1.26491669</v>
      </c>
      <c r="AL60" s="28">
        <v>1.12315879</v>
      </c>
      <c r="AM60" s="28">
        <v>0.98140088000000003</v>
      </c>
      <c r="AN60" s="28">
        <v>0.92687861000000005</v>
      </c>
      <c r="AO60" s="28">
        <v>0.87235633999999995</v>
      </c>
      <c r="AP60" s="28">
        <v>1.0359231600000001</v>
      </c>
      <c r="AQ60" s="28">
        <v>1.1994899699999999</v>
      </c>
      <c r="AR60" s="28">
        <v>1.5266236</v>
      </c>
      <c r="AS60" s="28">
        <v>1.85375723</v>
      </c>
      <c r="AT60" s="28">
        <v>2.23541312</v>
      </c>
      <c r="AU60" s="28">
        <v>2.6170690200000002</v>
      </c>
      <c r="AV60" s="28">
        <v>2.9442026499999998</v>
      </c>
      <c r="AW60" s="28">
        <v>3.2713362799999999</v>
      </c>
      <c r="AX60" s="28">
        <v>3.7075144500000001</v>
      </c>
      <c r="AY60" s="23"/>
    </row>
    <row r="61" spans="1:51" ht="14.5" thickBot="1" x14ac:dyDescent="0.35">
      <c r="A61" s="15"/>
      <c r="B61" s="14" t="s">
        <v>143</v>
      </c>
      <c r="C61" s="25">
        <v>2.7348371299999998</v>
      </c>
      <c r="D61" s="26">
        <v>3.0227147200000002</v>
      </c>
      <c r="E61" s="26">
        <v>3.3105923100000001</v>
      </c>
      <c r="F61" s="26">
        <v>3.5121066299999999</v>
      </c>
      <c r="G61" s="26">
        <v>3.7136209400000002</v>
      </c>
      <c r="H61" s="26">
        <v>3.7654389099999999</v>
      </c>
      <c r="I61" s="26">
        <v>3.81725688</v>
      </c>
      <c r="J61" s="26">
        <v>3.5147813000000001</v>
      </c>
      <c r="K61" s="26">
        <v>3.2123057199999998</v>
      </c>
      <c r="L61" s="26">
        <v>2.2486140099999998</v>
      </c>
      <c r="M61" s="26">
        <v>1.2849222899999999</v>
      </c>
      <c r="N61" s="26">
        <v>0.89034606999999999</v>
      </c>
      <c r="O61" s="26">
        <v>0.49576984000000002</v>
      </c>
      <c r="P61" s="26">
        <v>1.22395543</v>
      </c>
      <c r="Q61" s="26">
        <v>1.95214102</v>
      </c>
      <c r="R61" s="26">
        <v>2.4157158999999999</v>
      </c>
      <c r="S61" s="26">
        <v>2.8792907799999998</v>
      </c>
      <c r="T61" s="26">
        <v>3.5648096100000002</v>
      </c>
      <c r="U61" s="26">
        <v>4.2503284399999997</v>
      </c>
      <c r="V61" s="26">
        <v>5.0060897600000001</v>
      </c>
      <c r="W61" s="26">
        <v>5.7618510900000004</v>
      </c>
      <c r="X61" s="26">
        <v>6.1741897799999998</v>
      </c>
      <c r="Y61" s="26">
        <v>6.5865284800000001</v>
      </c>
      <c r="Z61" s="26">
        <v>6.4500227700000003</v>
      </c>
      <c r="AA61" s="26">
        <v>6.3135170599999997</v>
      </c>
      <c r="AB61" s="26">
        <v>5.7938598800000003</v>
      </c>
      <c r="AC61" s="26">
        <v>5.27420271</v>
      </c>
      <c r="AD61" s="26">
        <v>4.7126699700000003</v>
      </c>
      <c r="AE61" s="26">
        <v>4.1511372399999997</v>
      </c>
      <c r="AF61" s="26">
        <v>3.6463151100000002</v>
      </c>
      <c r="AG61" s="26">
        <v>3.1414929800000002</v>
      </c>
      <c r="AH61" s="26">
        <v>2.43238157</v>
      </c>
      <c r="AI61" s="26">
        <v>1.7232701699999999</v>
      </c>
      <c r="AJ61" s="26">
        <v>1.2372778900000001</v>
      </c>
      <c r="AK61" s="26">
        <v>0.7512856</v>
      </c>
      <c r="AL61" s="26">
        <v>0.69545151999999999</v>
      </c>
      <c r="AM61" s="26">
        <v>0.63961745000000003</v>
      </c>
      <c r="AN61" s="26">
        <v>0.63554896000000005</v>
      </c>
      <c r="AO61" s="26">
        <v>0.63148046999999996</v>
      </c>
      <c r="AP61" s="26">
        <v>0.92891056999999999</v>
      </c>
      <c r="AQ61" s="26">
        <v>1.2263406699999999</v>
      </c>
      <c r="AR61" s="26">
        <v>1.53695749</v>
      </c>
      <c r="AS61" s="26">
        <v>1.8475743</v>
      </c>
      <c r="AT61" s="26">
        <v>2.1440153899999999</v>
      </c>
      <c r="AU61" s="26">
        <v>2.4404564899999999</v>
      </c>
      <c r="AV61" s="26">
        <v>2.4480388500000001</v>
      </c>
      <c r="AW61" s="26">
        <v>2.4556212099999999</v>
      </c>
      <c r="AX61" s="26">
        <v>2.5952291700000001</v>
      </c>
      <c r="AY61" s="23"/>
    </row>
    <row r="62" spans="1:51" ht="14.5" thickBot="1" x14ac:dyDescent="0.35">
      <c r="A62" s="15"/>
      <c r="B62" s="14" t="s">
        <v>144</v>
      </c>
      <c r="C62" s="27">
        <v>1.0702985899999999</v>
      </c>
      <c r="D62" s="28">
        <v>1.0502320599999999</v>
      </c>
      <c r="E62" s="28">
        <v>1.03016554</v>
      </c>
      <c r="F62" s="28">
        <v>1.02363231</v>
      </c>
      <c r="G62" s="28">
        <v>1.01709907</v>
      </c>
      <c r="H62" s="28">
        <v>1.0270270100000001</v>
      </c>
      <c r="I62" s="28">
        <v>1.03695494</v>
      </c>
      <c r="J62" s="28">
        <v>1.06222989</v>
      </c>
      <c r="K62" s="28">
        <v>1.08750485</v>
      </c>
      <c r="L62" s="28">
        <v>1.2038869400000001</v>
      </c>
      <c r="M62" s="28">
        <v>1.3202690399999999</v>
      </c>
      <c r="N62" s="28">
        <v>1.71365086</v>
      </c>
      <c r="O62" s="28">
        <v>2.1070326700000002</v>
      </c>
      <c r="P62" s="28">
        <v>2.5371452900000002</v>
      </c>
      <c r="Q62" s="28">
        <v>2.9672578999999999</v>
      </c>
      <c r="R62" s="28">
        <v>3.4889748799999998</v>
      </c>
      <c r="S62" s="28">
        <v>4.0106918599999997</v>
      </c>
      <c r="T62" s="28">
        <v>4.36099645</v>
      </c>
      <c r="U62" s="28">
        <v>4.7113010400000004</v>
      </c>
      <c r="V62" s="28">
        <v>4.8129442100000004</v>
      </c>
      <c r="W62" s="28">
        <v>4.9145873900000003</v>
      </c>
      <c r="X62" s="28">
        <v>4.9821349499999998</v>
      </c>
      <c r="Y62" s="28">
        <v>5.0496825200000002</v>
      </c>
      <c r="Z62" s="28">
        <v>5.0810527900000002</v>
      </c>
      <c r="AA62" s="28">
        <v>5.1124230500000003</v>
      </c>
      <c r="AB62" s="28">
        <v>5.0851897499999996</v>
      </c>
      <c r="AC62" s="28">
        <v>5.0579564399999999</v>
      </c>
      <c r="AD62" s="28">
        <v>5.0036957400000004</v>
      </c>
      <c r="AE62" s="28">
        <v>4.94943504</v>
      </c>
      <c r="AF62" s="28">
        <v>4.8793904100000001</v>
      </c>
      <c r="AG62" s="28">
        <v>4.8093457700000002</v>
      </c>
      <c r="AH62" s="28">
        <v>4.6844070200000001</v>
      </c>
      <c r="AI62" s="28">
        <v>4.55946827</v>
      </c>
      <c r="AJ62" s="28">
        <v>4.2465124300000001</v>
      </c>
      <c r="AK62" s="28">
        <v>3.9335565899999998</v>
      </c>
      <c r="AL62" s="28">
        <v>3.4380977399999999</v>
      </c>
      <c r="AM62" s="28">
        <v>2.9426388800000001</v>
      </c>
      <c r="AN62" s="28">
        <v>2.7532935200000002</v>
      </c>
      <c r="AO62" s="28">
        <v>2.5639481700000002</v>
      </c>
      <c r="AP62" s="28">
        <v>2.4233229299999999</v>
      </c>
      <c r="AQ62" s="28">
        <v>2.28269769</v>
      </c>
      <c r="AR62" s="28">
        <v>1.95572287</v>
      </c>
      <c r="AS62" s="28">
        <v>1.62874805</v>
      </c>
      <c r="AT62" s="28">
        <v>1.4697502499999999</v>
      </c>
      <c r="AU62" s="28">
        <v>1.3107524500000001</v>
      </c>
      <c r="AV62" s="28">
        <v>1.2161867099999999</v>
      </c>
      <c r="AW62" s="28">
        <v>1.1216209699999999</v>
      </c>
      <c r="AX62" s="28">
        <v>1.0959597800000001</v>
      </c>
      <c r="AY62" s="23"/>
    </row>
    <row r="63" spans="1:51" ht="14.5" thickBot="1" x14ac:dyDescent="0.35">
      <c r="A63" s="15"/>
      <c r="B63" s="14" t="s">
        <v>145</v>
      </c>
      <c r="C63" s="25">
        <v>0.41846857999999998</v>
      </c>
      <c r="D63" s="26">
        <v>0.38679374999999999</v>
      </c>
      <c r="E63" s="26">
        <v>0.35511893</v>
      </c>
      <c r="F63" s="26">
        <v>0.32285635000000001</v>
      </c>
      <c r="G63" s="26">
        <v>0.29059378000000002</v>
      </c>
      <c r="H63" s="26">
        <v>0.25882854</v>
      </c>
      <c r="I63" s="26">
        <v>0.22706329</v>
      </c>
      <c r="J63" s="26">
        <v>0.20458636999999999</v>
      </c>
      <c r="K63" s="26">
        <v>0.18210945000000001</v>
      </c>
      <c r="L63" s="26">
        <v>0.17523015</v>
      </c>
      <c r="M63" s="26">
        <v>0.16835085</v>
      </c>
      <c r="N63" s="26">
        <v>0.18375088000000001</v>
      </c>
      <c r="O63" s="26">
        <v>0.19915090999999999</v>
      </c>
      <c r="P63" s="26">
        <v>0.24986337</v>
      </c>
      <c r="Q63" s="26">
        <v>0.30057582999999999</v>
      </c>
      <c r="R63" s="26">
        <v>0.37414438999999999</v>
      </c>
      <c r="S63" s="26">
        <v>0.44771295</v>
      </c>
      <c r="T63" s="26">
        <v>0.52139477999999995</v>
      </c>
      <c r="U63" s="26">
        <v>0.59507661999999995</v>
      </c>
      <c r="V63" s="26">
        <v>0.64600049000000004</v>
      </c>
      <c r="W63" s="26">
        <v>0.69692436999999996</v>
      </c>
      <c r="X63" s="26">
        <v>0.71967581000000003</v>
      </c>
      <c r="Y63" s="26">
        <v>0.74242726000000003</v>
      </c>
      <c r="Z63" s="26">
        <v>0.74875564999999999</v>
      </c>
      <c r="AA63" s="26">
        <v>0.75508403000000002</v>
      </c>
      <c r="AB63" s="26">
        <v>0.75791516999999997</v>
      </c>
      <c r="AC63" s="26">
        <v>0.76074631000000004</v>
      </c>
      <c r="AD63" s="26">
        <v>0.77802868000000003</v>
      </c>
      <c r="AE63" s="26">
        <v>0.79531105999999996</v>
      </c>
      <c r="AF63" s="26">
        <v>0.80567659999999997</v>
      </c>
      <c r="AG63" s="26">
        <v>0.81604215000000002</v>
      </c>
      <c r="AH63" s="26">
        <v>0.81778991999999995</v>
      </c>
      <c r="AI63" s="26">
        <v>0.81953768000000005</v>
      </c>
      <c r="AJ63" s="26">
        <v>0.79685083000000001</v>
      </c>
      <c r="AK63" s="26">
        <v>0.77416397999999997</v>
      </c>
      <c r="AL63" s="26">
        <v>0.76181564000000002</v>
      </c>
      <c r="AM63" s="26">
        <v>0.74946729000000001</v>
      </c>
      <c r="AN63" s="26">
        <v>0.73534825000000004</v>
      </c>
      <c r="AO63" s="26">
        <v>0.72122920000000001</v>
      </c>
      <c r="AP63" s="26">
        <v>0.70981148999999999</v>
      </c>
      <c r="AQ63" s="26">
        <v>0.69839377999999996</v>
      </c>
      <c r="AR63" s="26">
        <v>0.67047813999999994</v>
      </c>
      <c r="AS63" s="26">
        <v>0.64256248999999999</v>
      </c>
      <c r="AT63" s="26">
        <v>0.60461803999999997</v>
      </c>
      <c r="AU63" s="26">
        <v>0.5666736</v>
      </c>
      <c r="AV63" s="26">
        <v>0.52707886999999998</v>
      </c>
      <c r="AW63" s="26">
        <v>0.48748414000000001</v>
      </c>
      <c r="AX63" s="26">
        <v>0.45297636000000002</v>
      </c>
      <c r="AY63" s="23"/>
    </row>
    <row r="64" spans="1:51" ht="14.5" thickBot="1" x14ac:dyDescent="0.35">
      <c r="A64" s="15"/>
      <c r="B64" s="14" t="s">
        <v>146</v>
      </c>
      <c r="C64" s="27">
        <v>0.49913216999999999</v>
      </c>
      <c r="D64" s="28">
        <v>0.45739648999999999</v>
      </c>
      <c r="E64" s="28">
        <v>0.41566081999999999</v>
      </c>
      <c r="F64" s="28">
        <v>0.36598697000000002</v>
      </c>
      <c r="G64" s="28">
        <v>0.31631312</v>
      </c>
      <c r="H64" s="28">
        <v>0.27229326999999998</v>
      </c>
      <c r="I64" s="28">
        <v>0.22827341000000001</v>
      </c>
      <c r="J64" s="28">
        <v>0.19214419999999999</v>
      </c>
      <c r="K64" s="28">
        <v>0.15601498</v>
      </c>
      <c r="L64" s="28">
        <v>0.12807562</v>
      </c>
      <c r="M64" s="28">
        <v>0.10013625</v>
      </c>
      <c r="N64" s="28">
        <v>0.10431923999999999</v>
      </c>
      <c r="O64" s="28">
        <v>0.10850223000000001</v>
      </c>
      <c r="P64" s="28">
        <v>0.26787006000000002</v>
      </c>
      <c r="Q64" s="28">
        <v>0.42723789000000001</v>
      </c>
      <c r="R64" s="28">
        <v>0.52869405999999997</v>
      </c>
      <c r="S64" s="28">
        <v>0.63015023000000003</v>
      </c>
      <c r="T64" s="28">
        <v>0.78018018</v>
      </c>
      <c r="U64" s="28">
        <v>0.93021012000000003</v>
      </c>
      <c r="V64" s="28">
        <v>1.09561307</v>
      </c>
      <c r="W64" s="28">
        <v>1.2610160100000001</v>
      </c>
      <c r="X64" s="28">
        <v>1.3512588299999999</v>
      </c>
      <c r="Y64" s="28">
        <v>1.44150165</v>
      </c>
      <c r="Z64" s="28">
        <v>1.41162655</v>
      </c>
      <c r="AA64" s="28">
        <v>1.3817514500000001</v>
      </c>
      <c r="AB64" s="28">
        <v>1.2680213300000001</v>
      </c>
      <c r="AC64" s="28">
        <v>1.15429121</v>
      </c>
      <c r="AD64" s="28">
        <v>1.03139637</v>
      </c>
      <c r="AE64" s="28">
        <v>0.90850153</v>
      </c>
      <c r="AF64" s="28">
        <v>0.79801814999999998</v>
      </c>
      <c r="AG64" s="28">
        <v>0.68753476999999996</v>
      </c>
      <c r="AH64" s="28">
        <v>0.53234144000000005</v>
      </c>
      <c r="AI64" s="28">
        <v>0.37714810999999998</v>
      </c>
      <c r="AJ64" s="28">
        <v>0.27078575999999999</v>
      </c>
      <c r="AK64" s="28">
        <v>0.1644234</v>
      </c>
      <c r="AL64" s="28">
        <v>0.15220378000000001</v>
      </c>
      <c r="AM64" s="28">
        <v>0.13998415</v>
      </c>
      <c r="AN64" s="28">
        <v>0.13909373999999999</v>
      </c>
      <c r="AO64" s="28">
        <v>0.13820333000000001</v>
      </c>
      <c r="AP64" s="28">
        <v>0.20329770999999999</v>
      </c>
      <c r="AQ64" s="28">
        <v>0.26839207999999998</v>
      </c>
      <c r="AR64" s="28">
        <v>0.33637245999999998</v>
      </c>
      <c r="AS64" s="28">
        <v>0.40435283</v>
      </c>
      <c r="AT64" s="28">
        <v>0.46923076000000002</v>
      </c>
      <c r="AU64" s="28">
        <v>0.53410869000000005</v>
      </c>
      <c r="AV64" s="28">
        <v>0.53576813000000001</v>
      </c>
      <c r="AW64" s="28">
        <v>0.53742758000000002</v>
      </c>
      <c r="AX64" s="28">
        <v>0.51827986999999998</v>
      </c>
      <c r="AY64" s="23"/>
    </row>
    <row r="65" spans="1:51" ht="14.5" thickBot="1" x14ac:dyDescent="0.35">
      <c r="A65" s="15"/>
      <c r="B65" s="14" t="s">
        <v>147</v>
      </c>
      <c r="C65" s="25">
        <v>0.20028109999999999</v>
      </c>
      <c r="D65" s="26">
        <v>0.19652612</v>
      </c>
      <c r="E65" s="26">
        <v>0.19277115</v>
      </c>
      <c r="F65" s="26">
        <v>0.19154861000000001</v>
      </c>
      <c r="G65" s="26">
        <v>0.19032607000000001</v>
      </c>
      <c r="H65" s="26">
        <v>0.19218384999999999</v>
      </c>
      <c r="I65" s="26">
        <v>0.19404162</v>
      </c>
      <c r="J65" s="26">
        <v>0.19877122999999999</v>
      </c>
      <c r="K65" s="26">
        <v>0.20350085000000001</v>
      </c>
      <c r="L65" s="26">
        <v>0.22527901</v>
      </c>
      <c r="M65" s="26">
        <v>0.24705716</v>
      </c>
      <c r="N65" s="26">
        <v>0.32066928</v>
      </c>
      <c r="O65" s="26">
        <v>0.3942814</v>
      </c>
      <c r="P65" s="26">
        <v>0.47476680999999998</v>
      </c>
      <c r="Q65" s="26">
        <v>0.55525223000000001</v>
      </c>
      <c r="R65" s="26">
        <v>0.65287923999999997</v>
      </c>
      <c r="S65" s="26">
        <v>0.75050625000000004</v>
      </c>
      <c r="T65" s="26">
        <v>0.81605748</v>
      </c>
      <c r="U65" s="26">
        <v>0.88160870999999996</v>
      </c>
      <c r="V65" s="26">
        <v>0.90062883000000005</v>
      </c>
      <c r="W65" s="26">
        <v>0.91964893999999997</v>
      </c>
      <c r="X65" s="26">
        <v>0.93228887999999999</v>
      </c>
      <c r="Y65" s="26">
        <v>0.94492880999999995</v>
      </c>
      <c r="Z65" s="26">
        <v>0.95079901</v>
      </c>
      <c r="AA65" s="26">
        <v>0.95666921999999999</v>
      </c>
      <c r="AB65" s="26">
        <v>0.95157314999999998</v>
      </c>
      <c r="AC65" s="26">
        <v>0.94647707999999997</v>
      </c>
      <c r="AD65" s="26">
        <v>0.93632347000000005</v>
      </c>
      <c r="AE65" s="26">
        <v>0.92616986000000001</v>
      </c>
      <c r="AF65" s="26">
        <v>0.91306266000000003</v>
      </c>
      <c r="AG65" s="26">
        <v>0.89995546000000004</v>
      </c>
      <c r="AH65" s="26">
        <v>0.87657613000000001</v>
      </c>
      <c r="AI65" s="26">
        <v>0.85319679000000004</v>
      </c>
      <c r="AJ65" s="26">
        <v>0.79463450000000002</v>
      </c>
      <c r="AK65" s="26">
        <v>0.73607219999999995</v>
      </c>
      <c r="AL65" s="26">
        <v>0.64335878000000002</v>
      </c>
      <c r="AM65" s="26">
        <v>0.55064535999999997</v>
      </c>
      <c r="AN65" s="26">
        <v>0.51521384999999997</v>
      </c>
      <c r="AO65" s="26">
        <v>0.47978233999999997</v>
      </c>
      <c r="AP65" s="26">
        <v>0.45346765</v>
      </c>
      <c r="AQ65" s="26">
        <v>0.42715294999999998</v>
      </c>
      <c r="AR65" s="26">
        <v>0.36596733999999997</v>
      </c>
      <c r="AS65" s="26">
        <v>0.30478172999999997</v>
      </c>
      <c r="AT65" s="26">
        <v>0.27502904</v>
      </c>
      <c r="AU65" s="26">
        <v>0.24527636</v>
      </c>
      <c r="AV65" s="26">
        <v>0.22758062000000001</v>
      </c>
      <c r="AW65" s="26">
        <v>0.20988487</v>
      </c>
      <c r="AX65" s="26">
        <v>0.20508298999999999</v>
      </c>
      <c r="AY65" s="23"/>
    </row>
    <row r="66" spans="1:51" ht="14.5" thickBot="1" x14ac:dyDescent="0.35">
      <c r="A66" s="15"/>
      <c r="B66" s="14" t="s">
        <v>148</v>
      </c>
      <c r="C66" s="27">
        <v>0.92345334999999995</v>
      </c>
      <c r="D66" s="28">
        <v>0.84623742999999996</v>
      </c>
      <c r="E66" s="28">
        <v>0.76902150999999996</v>
      </c>
      <c r="F66" s="28">
        <v>0.67711902999999996</v>
      </c>
      <c r="G66" s="28">
        <v>0.58521656</v>
      </c>
      <c r="H66" s="28">
        <v>0.50377464000000005</v>
      </c>
      <c r="I66" s="28">
        <v>0.42233271999999999</v>
      </c>
      <c r="J66" s="28">
        <v>0.35548942</v>
      </c>
      <c r="K66" s="28">
        <v>0.28864611000000001</v>
      </c>
      <c r="L66" s="28">
        <v>0.23695499</v>
      </c>
      <c r="M66" s="28">
        <v>0.18526387</v>
      </c>
      <c r="N66" s="28">
        <v>0.19300290000000001</v>
      </c>
      <c r="O66" s="28">
        <v>0.20074191999999999</v>
      </c>
      <c r="P66" s="28">
        <v>0.23211103999999999</v>
      </c>
      <c r="Q66" s="28">
        <v>0.26348015000000002</v>
      </c>
      <c r="R66" s="28">
        <v>0.32604877999999998</v>
      </c>
      <c r="S66" s="28">
        <v>0.3886174</v>
      </c>
      <c r="T66" s="28">
        <v>0.48114175999999997</v>
      </c>
      <c r="U66" s="28">
        <v>0.57366613</v>
      </c>
      <c r="V66" s="28">
        <v>0.67567111000000002</v>
      </c>
      <c r="W66" s="28">
        <v>0.77767609000000004</v>
      </c>
      <c r="X66" s="28">
        <v>0.83332938000000001</v>
      </c>
      <c r="Y66" s="28">
        <v>0.88898266000000004</v>
      </c>
      <c r="Z66" s="28">
        <v>0.87055850999999995</v>
      </c>
      <c r="AA66" s="28">
        <v>0.85213435000000004</v>
      </c>
      <c r="AB66" s="28">
        <v>0.78199631000000003</v>
      </c>
      <c r="AC66" s="28">
        <v>0.71185827000000002</v>
      </c>
      <c r="AD66" s="28">
        <v>0.63606828999999998</v>
      </c>
      <c r="AE66" s="28">
        <v>0.56027830999999995</v>
      </c>
      <c r="AF66" s="28">
        <v>0.49214255000000001</v>
      </c>
      <c r="AG66" s="28">
        <v>0.42400679000000002</v>
      </c>
      <c r="AH66" s="28">
        <v>0.38644550999999999</v>
      </c>
      <c r="AI66" s="28">
        <v>0.34888424000000001</v>
      </c>
      <c r="AJ66" s="28">
        <v>0.32654346000000001</v>
      </c>
      <c r="AK66" s="28">
        <v>0.30420268</v>
      </c>
      <c r="AL66" s="28">
        <v>0.28159493000000002</v>
      </c>
      <c r="AM66" s="28">
        <v>0.25898717999999998</v>
      </c>
      <c r="AN66" s="28">
        <v>0.25733981</v>
      </c>
      <c r="AO66" s="28">
        <v>0.25569244000000002</v>
      </c>
      <c r="AP66" s="28">
        <v>0.37612472000000002</v>
      </c>
      <c r="AQ66" s="28">
        <v>0.49655698999999998</v>
      </c>
      <c r="AR66" s="28">
        <v>0.62232869000000002</v>
      </c>
      <c r="AS66" s="28">
        <v>0.74810038999999995</v>
      </c>
      <c r="AT66" s="28">
        <v>0.86813220999999996</v>
      </c>
      <c r="AU66" s="28">
        <v>0.98816402999999997</v>
      </c>
      <c r="AV66" s="28">
        <v>0.99123419999999995</v>
      </c>
      <c r="AW66" s="28">
        <v>0.99430437000000005</v>
      </c>
      <c r="AX66" s="28">
        <v>0.95887886</v>
      </c>
      <c r="AY66" s="23"/>
    </row>
    <row r="67" spans="1:51" ht="14.5" thickBot="1" x14ac:dyDescent="0.35">
      <c r="A67" s="15"/>
      <c r="B67" s="14" t="s">
        <v>149</v>
      </c>
      <c r="C67" s="25">
        <v>0.51323569999999996</v>
      </c>
      <c r="D67" s="26">
        <v>0.48220612000000002</v>
      </c>
      <c r="E67" s="26">
        <v>0.45117653000000002</v>
      </c>
      <c r="F67" s="26">
        <v>0.40861078000000001</v>
      </c>
      <c r="G67" s="26">
        <v>0.36604502</v>
      </c>
      <c r="H67" s="26">
        <v>0.31877640000000002</v>
      </c>
      <c r="I67" s="26">
        <v>0.27150777999999998</v>
      </c>
      <c r="J67" s="26">
        <v>0.22996337</v>
      </c>
      <c r="K67" s="26">
        <v>0.18841896</v>
      </c>
      <c r="L67" s="26">
        <v>0.16541137</v>
      </c>
      <c r="M67" s="26">
        <v>0.14240378000000001</v>
      </c>
      <c r="N67" s="26">
        <v>0.14078816</v>
      </c>
      <c r="O67" s="26">
        <v>0.13917254000000001</v>
      </c>
      <c r="P67" s="26">
        <v>0.15834443000000001</v>
      </c>
      <c r="Q67" s="26">
        <v>0.17751633</v>
      </c>
      <c r="R67" s="26">
        <v>0.21884194000000001</v>
      </c>
      <c r="S67" s="26">
        <v>0.26016753999999997</v>
      </c>
      <c r="T67" s="26">
        <v>0.30279602</v>
      </c>
      <c r="U67" s="26">
        <v>0.34542448999999997</v>
      </c>
      <c r="V67" s="26">
        <v>0.38392256000000002</v>
      </c>
      <c r="W67" s="26">
        <v>0.42242062000000002</v>
      </c>
      <c r="X67" s="26">
        <v>0.43876567</v>
      </c>
      <c r="Y67" s="26">
        <v>0.45511070999999997</v>
      </c>
      <c r="Z67" s="26">
        <v>0.45665065999999999</v>
      </c>
      <c r="AA67" s="26">
        <v>0.45819061</v>
      </c>
      <c r="AB67" s="26">
        <v>0.45390760000000002</v>
      </c>
      <c r="AC67" s="26">
        <v>0.44962458999999999</v>
      </c>
      <c r="AD67" s="26">
        <v>0.43893348999999998</v>
      </c>
      <c r="AE67" s="26">
        <v>0.42824237999999998</v>
      </c>
      <c r="AF67" s="26">
        <v>0.42669276</v>
      </c>
      <c r="AG67" s="26">
        <v>0.42514313999999997</v>
      </c>
      <c r="AH67" s="26">
        <v>0.42996794999999999</v>
      </c>
      <c r="AI67" s="26">
        <v>0.43479275000000001</v>
      </c>
      <c r="AJ67" s="26">
        <v>0.46388974999999999</v>
      </c>
      <c r="AK67" s="26">
        <v>0.49298674999999997</v>
      </c>
      <c r="AL67" s="26">
        <v>0.54123854999999998</v>
      </c>
      <c r="AM67" s="26">
        <v>0.58949035000000005</v>
      </c>
      <c r="AN67" s="26">
        <v>0.64964626999999997</v>
      </c>
      <c r="AO67" s="26">
        <v>0.70980219</v>
      </c>
      <c r="AP67" s="26">
        <v>0.74414745999999998</v>
      </c>
      <c r="AQ67" s="26">
        <v>0.77849272999999997</v>
      </c>
      <c r="AR67" s="26">
        <v>0.77505820000000003</v>
      </c>
      <c r="AS67" s="26">
        <v>0.77162366999999998</v>
      </c>
      <c r="AT67" s="26">
        <v>0.72582997999999999</v>
      </c>
      <c r="AU67" s="26">
        <v>0.68003628999999999</v>
      </c>
      <c r="AV67" s="26">
        <v>0.63518783000000001</v>
      </c>
      <c r="AW67" s="26">
        <v>0.59033935999999998</v>
      </c>
      <c r="AX67" s="26">
        <v>0.55178753000000003</v>
      </c>
      <c r="AY67" s="23"/>
    </row>
    <row r="68" spans="1:51" ht="14.5" thickBot="1" x14ac:dyDescent="0.35">
      <c r="A68" s="15"/>
      <c r="B68" s="14" t="s">
        <v>150</v>
      </c>
      <c r="C68" s="27">
        <v>0.39829124999999999</v>
      </c>
      <c r="D68" s="28">
        <v>0.36498753</v>
      </c>
      <c r="E68" s="28">
        <v>0.33168382000000002</v>
      </c>
      <c r="F68" s="28">
        <v>0.29204570000000002</v>
      </c>
      <c r="G68" s="28">
        <v>0.25240759000000001</v>
      </c>
      <c r="H68" s="28">
        <v>0.21728117</v>
      </c>
      <c r="I68" s="28">
        <v>0.18215476</v>
      </c>
      <c r="J68" s="28">
        <v>0.15332482</v>
      </c>
      <c r="K68" s="28">
        <v>0.12449489</v>
      </c>
      <c r="L68" s="28">
        <v>0.10220018</v>
      </c>
      <c r="M68" s="28">
        <v>7.9905480000000001E-2</v>
      </c>
      <c r="N68" s="28">
        <v>8.3243360000000002E-2</v>
      </c>
      <c r="O68" s="28">
        <v>8.6581249999999998E-2</v>
      </c>
      <c r="P68" s="28">
        <v>0.21375160000000001</v>
      </c>
      <c r="Q68" s="28">
        <v>0.34092193999999998</v>
      </c>
      <c r="R68" s="28">
        <v>0.42188067000000001</v>
      </c>
      <c r="S68" s="28">
        <v>0.50283940000000005</v>
      </c>
      <c r="T68" s="28">
        <v>0.62255841999999995</v>
      </c>
      <c r="U68" s="28">
        <v>0.74227743999999996</v>
      </c>
      <c r="V68" s="28">
        <v>0.87426360999999997</v>
      </c>
      <c r="W68" s="28">
        <v>1.0062497800000001</v>
      </c>
      <c r="X68" s="28">
        <v>1.07826062</v>
      </c>
      <c r="Y68" s="28">
        <v>1.1502714599999999</v>
      </c>
      <c r="Z68" s="28">
        <v>1.1264320999999999</v>
      </c>
      <c r="AA68" s="28">
        <v>1.10259274</v>
      </c>
      <c r="AB68" s="28">
        <v>1.0118398</v>
      </c>
      <c r="AC68" s="28">
        <v>0.92108685999999995</v>
      </c>
      <c r="AD68" s="28">
        <v>0.82302076999999996</v>
      </c>
      <c r="AE68" s="28">
        <v>0.72495467999999996</v>
      </c>
      <c r="AF68" s="28">
        <v>0.63679253999999996</v>
      </c>
      <c r="AG68" s="28">
        <v>0.54863039000000002</v>
      </c>
      <c r="AH68" s="28">
        <v>0.42479116</v>
      </c>
      <c r="AI68" s="28">
        <v>0.30095192999999998</v>
      </c>
      <c r="AJ68" s="28">
        <v>0.21607823000000001</v>
      </c>
      <c r="AK68" s="28">
        <v>0.13120453000000001</v>
      </c>
      <c r="AL68" s="28">
        <v>0.12145367</v>
      </c>
      <c r="AM68" s="28">
        <v>0.1117028</v>
      </c>
      <c r="AN68" s="28">
        <v>0.11099228</v>
      </c>
      <c r="AO68" s="28">
        <v>0.11028176000000001</v>
      </c>
      <c r="AP68" s="28">
        <v>0.16222496</v>
      </c>
      <c r="AQ68" s="28">
        <v>0.21416816</v>
      </c>
      <c r="AR68" s="28">
        <v>0.26841428000000001</v>
      </c>
      <c r="AS68" s="28">
        <v>0.32266041000000001</v>
      </c>
      <c r="AT68" s="28">
        <v>0.37443089000000002</v>
      </c>
      <c r="AU68" s="28">
        <v>0.42620137000000002</v>
      </c>
      <c r="AV68" s="28">
        <v>0.42752554999999998</v>
      </c>
      <c r="AW68" s="28">
        <v>0.42884972999999998</v>
      </c>
      <c r="AX68" s="28">
        <v>0.41357049000000001</v>
      </c>
      <c r="AY68" s="23"/>
    </row>
    <row r="69" spans="1:51" ht="14.5" thickBot="1" x14ac:dyDescent="0.35">
      <c r="A69" s="15"/>
      <c r="B69" s="14" t="s">
        <v>151</v>
      </c>
      <c r="C69" s="25">
        <v>0.15981781</v>
      </c>
      <c r="D69" s="26">
        <v>0.15682146</v>
      </c>
      <c r="E69" s="26">
        <v>0.15382510999999999</v>
      </c>
      <c r="F69" s="26">
        <v>0.15284956</v>
      </c>
      <c r="G69" s="26">
        <v>0.15187401</v>
      </c>
      <c r="H69" s="26">
        <v>0.15335646</v>
      </c>
      <c r="I69" s="26">
        <v>0.15483891</v>
      </c>
      <c r="J69" s="26">
        <v>0.15861297999999999</v>
      </c>
      <c r="K69" s="26">
        <v>0.16238706</v>
      </c>
      <c r="L69" s="26">
        <v>0.17976532000000001</v>
      </c>
      <c r="M69" s="26">
        <v>0.19714359000000001</v>
      </c>
      <c r="N69" s="26">
        <v>0.25588366000000001</v>
      </c>
      <c r="O69" s="26">
        <v>0.31462373999999999</v>
      </c>
      <c r="P69" s="26">
        <v>0.37884847999999999</v>
      </c>
      <c r="Q69" s="26">
        <v>0.44307322999999998</v>
      </c>
      <c r="R69" s="26">
        <v>0.52097640999999995</v>
      </c>
      <c r="S69" s="26">
        <v>0.59887959000000002</v>
      </c>
      <c r="T69" s="26">
        <v>0.65118734</v>
      </c>
      <c r="U69" s="26">
        <v>0.70349508999999999</v>
      </c>
      <c r="V69" s="26">
        <v>0.71867252000000004</v>
      </c>
      <c r="W69" s="26">
        <v>0.73384996000000002</v>
      </c>
      <c r="X69" s="26">
        <v>0.74393622000000004</v>
      </c>
      <c r="Y69" s="26">
        <v>0.75402247</v>
      </c>
      <c r="Z69" s="26">
        <v>0.75870669999999996</v>
      </c>
      <c r="AA69" s="26">
        <v>0.76339093000000002</v>
      </c>
      <c r="AB69" s="26">
        <v>0.75932443999999999</v>
      </c>
      <c r="AC69" s="26">
        <v>0.75525794000000002</v>
      </c>
      <c r="AD69" s="26">
        <v>0.74715569000000004</v>
      </c>
      <c r="AE69" s="26">
        <v>0.73905343999999995</v>
      </c>
      <c r="AF69" s="26">
        <v>0.72859432000000002</v>
      </c>
      <c r="AG69" s="26">
        <v>0.71813519999999997</v>
      </c>
      <c r="AH69" s="26">
        <v>0.69947925</v>
      </c>
      <c r="AI69" s="26">
        <v>0.68082330000000002</v>
      </c>
      <c r="AJ69" s="26">
        <v>0.63409249999999995</v>
      </c>
      <c r="AK69" s="26">
        <v>0.58736169000000005</v>
      </c>
      <c r="AL69" s="26">
        <v>0.51337938999999999</v>
      </c>
      <c r="AM69" s="26">
        <v>0.43939709999999998</v>
      </c>
      <c r="AN69" s="26">
        <v>0.41112389999999999</v>
      </c>
      <c r="AO69" s="26">
        <v>0.38285070999999998</v>
      </c>
      <c r="AP69" s="26">
        <v>0.36185244</v>
      </c>
      <c r="AQ69" s="26">
        <v>0.34085417000000001</v>
      </c>
      <c r="AR69" s="26">
        <v>0.29203003999999999</v>
      </c>
      <c r="AS69" s="26">
        <v>0.24320591</v>
      </c>
      <c r="AT69" s="26">
        <v>0.21946424</v>
      </c>
      <c r="AU69" s="26">
        <v>0.19572255999999999</v>
      </c>
      <c r="AV69" s="26">
        <v>0.18160192999999999</v>
      </c>
      <c r="AW69" s="26">
        <v>0.1674813</v>
      </c>
      <c r="AX69" s="26">
        <v>0.16364956</v>
      </c>
      <c r="AY69" s="23"/>
    </row>
    <row r="70" spans="1:51" ht="14.5" thickBot="1" x14ac:dyDescent="0.35">
      <c r="A70" s="15"/>
      <c r="B70" s="14" t="s">
        <v>152</v>
      </c>
      <c r="C70" s="27">
        <v>0.73688575000000001</v>
      </c>
      <c r="D70" s="28">
        <v>0.67526995999999995</v>
      </c>
      <c r="E70" s="28">
        <v>0.61365417</v>
      </c>
      <c r="F70" s="28">
        <v>0.54031898</v>
      </c>
      <c r="G70" s="28">
        <v>0.46698379000000001</v>
      </c>
      <c r="H70" s="28">
        <v>0.40199578000000002</v>
      </c>
      <c r="I70" s="28">
        <v>0.33700777999999998</v>
      </c>
      <c r="J70" s="28">
        <v>0.283669</v>
      </c>
      <c r="K70" s="28">
        <v>0.23033021000000001</v>
      </c>
      <c r="L70" s="28">
        <v>0.18908237999999999</v>
      </c>
      <c r="M70" s="28">
        <v>0.14783455000000001</v>
      </c>
      <c r="N70" s="28">
        <v>0.15401003999999999</v>
      </c>
      <c r="O70" s="28">
        <v>0.16018552999999999</v>
      </c>
      <c r="P70" s="28">
        <v>0.18521705999999999</v>
      </c>
      <c r="Q70" s="28">
        <v>0.21024859000000001</v>
      </c>
      <c r="R70" s="28">
        <v>0.26017632000000002</v>
      </c>
      <c r="S70" s="28">
        <v>0.31010405000000002</v>
      </c>
      <c r="T70" s="28">
        <v>0.38393548999999999</v>
      </c>
      <c r="U70" s="28">
        <v>0.45776692000000002</v>
      </c>
      <c r="V70" s="28">
        <v>0.53916357999999998</v>
      </c>
      <c r="W70" s="28">
        <v>0.62056023999999999</v>
      </c>
      <c r="X70" s="28">
        <v>0.66496975000000003</v>
      </c>
      <c r="Y70" s="28">
        <v>0.70937925999999996</v>
      </c>
      <c r="Z70" s="28">
        <v>0.69467738999999995</v>
      </c>
      <c r="AA70" s="28">
        <v>0.67997551000000001</v>
      </c>
      <c r="AB70" s="28">
        <v>0.62400763000000004</v>
      </c>
      <c r="AC70" s="28">
        <v>0.56803976</v>
      </c>
      <c r="AD70" s="28">
        <v>0.50756182000000005</v>
      </c>
      <c r="AE70" s="28">
        <v>0.44708386999999999</v>
      </c>
      <c r="AF70" s="28">
        <v>0.39271374999999997</v>
      </c>
      <c r="AG70" s="28">
        <v>0.33834363000000001</v>
      </c>
      <c r="AH70" s="28">
        <v>0.30837096000000003</v>
      </c>
      <c r="AI70" s="28">
        <v>0.27839828</v>
      </c>
      <c r="AJ70" s="28">
        <v>0.26057106000000002</v>
      </c>
      <c r="AK70" s="28">
        <v>0.24274385000000001</v>
      </c>
      <c r="AL70" s="28">
        <v>0.2247036</v>
      </c>
      <c r="AM70" s="28">
        <v>0.20666335</v>
      </c>
      <c r="AN70" s="28">
        <v>0.20534880999999999</v>
      </c>
      <c r="AO70" s="28">
        <v>0.20403426</v>
      </c>
      <c r="AP70" s="28">
        <v>0.30013529999999999</v>
      </c>
      <c r="AQ70" s="28">
        <v>0.39623634000000002</v>
      </c>
      <c r="AR70" s="28">
        <v>0.49659807</v>
      </c>
      <c r="AS70" s="28">
        <v>0.59695978999999999</v>
      </c>
      <c r="AT70" s="28">
        <v>0.69274128000000001</v>
      </c>
      <c r="AU70" s="28">
        <v>0.78852277000000004</v>
      </c>
      <c r="AV70" s="28">
        <v>0.79097267000000004</v>
      </c>
      <c r="AW70" s="28">
        <v>0.79342256</v>
      </c>
      <c r="AX70" s="28">
        <v>0.76515416000000003</v>
      </c>
      <c r="AY70" s="23"/>
    </row>
    <row r="71" spans="1:51" ht="14.5" thickBot="1" x14ac:dyDescent="0.35">
      <c r="A71" s="15"/>
      <c r="B71" s="14" t="s">
        <v>153</v>
      </c>
      <c r="C71" s="25">
        <v>0.39829124999999999</v>
      </c>
      <c r="D71" s="26">
        <v>0.36498753</v>
      </c>
      <c r="E71" s="26">
        <v>0.33168382000000002</v>
      </c>
      <c r="F71" s="26">
        <v>0.29204570000000002</v>
      </c>
      <c r="G71" s="26">
        <v>0.25240759000000001</v>
      </c>
      <c r="H71" s="26">
        <v>0.21728117</v>
      </c>
      <c r="I71" s="26">
        <v>0.18215476</v>
      </c>
      <c r="J71" s="26">
        <v>0.15332482</v>
      </c>
      <c r="K71" s="26">
        <v>0.12449489</v>
      </c>
      <c r="L71" s="26">
        <v>0.10220018</v>
      </c>
      <c r="M71" s="26">
        <v>7.9905480000000001E-2</v>
      </c>
      <c r="N71" s="26">
        <v>8.3243360000000002E-2</v>
      </c>
      <c r="O71" s="26">
        <v>8.6581249999999998E-2</v>
      </c>
      <c r="P71" s="26">
        <v>0.21375160000000001</v>
      </c>
      <c r="Q71" s="26">
        <v>0.34092193999999998</v>
      </c>
      <c r="R71" s="26">
        <v>0.42188067000000001</v>
      </c>
      <c r="S71" s="26">
        <v>0.50283940000000005</v>
      </c>
      <c r="T71" s="26">
        <v>0.62255841999999995</v>
      </c>
      <c r="U71" s="26">
        <v>0.74227743999999996</v>
      </c>
      <c r="V71" s="26">
        <v>0.87426360999999997</v>
      </c>
      <c r="W71" s="26">
        <v>1.0062497800000001</v>
      </c>
      <c r="X71" s="26">
        <v>1.07826062</v>
      </c>
      <c r="Y71" s="26">
        <v>1.1502714599999999</v>
      </c>
      <c r="Z71" s="26">
        <v>1.1264320999999999</v>
      </c>
      <c r="AA71" s="26">
        <v>1.10259274</v>
      </c>
      <c r="AB71" s="26">
        <v>1.0118398</v>
      </c>
      <c r="AC71" s="26">
        <v>0.92108685999999995</v>
      </c>
      <c r="AD71" s="26">
        <v>0.82302076999999996</v>
      </c>
      <c r="AE71" s="26">
        <v>0.72495467999999996</v>
      </c>
      <c r="AF71" s="26">
        <v>0.63679253999999996</v>
      </c>
      <c r="AG71" s="26">
        <v>0.54863039000000002</v>
      </c>
      <c r="AH71" s="26">
        <v>0.42479116</v>
      </c>
      <c r="AI71" s="26">
        <v>0.30095192999999998</v>
      </c>
      <c r="AJ71" s="26">
        <v>0.21607823000000001</v>
      </c>
      <c r="AK71" s="26">
        <v>0.13120453000000001</v>
      </c>
      <c r="AL71" s="26">
        <v>0.12145367</v>
      </c>
      <c r="AM71" s="26">
        <v>0.1117028</v>
      </c>
      <c r="AN71" s="26">
        <v>0.11099228</v>
      </c>
      <c r="AO71" s="26">
        <v>0.11028176000000001</v>
      </c>
      <c r="AP71" s="26">
        <v>0.16222496</v>
      </c>
      <c r="AQ71" s="26">
        <v>0.21416816</v>
      </c>
      <c r="AR71" s="26">
        <v>0.26841428000000001</v>
      </c>
      <c r="AS71" s="26">
        <v>0.32266041000000001</v>
      </c>
      <c r="AT71" s="26">
        <v>0.37443089000000002</v>
      </c>
      <c r="AU71" s="26">
        <v>0.42620137000000002</v>
      </c>
      <c r="AV71" s="26">
        <v>0.42752554999999998</v>
      </c>
      <c r="AW71" s="26">
        <v>0.42884972999999998</v>
      </c>
      <c r="AX71" s="26">
        <v>0.41357049000000001</v>
      </c>
      <c r="AY71" s="23"/>
    </row>
    <row r="72" spans="1:51" ht="14.5" thickBot="1" x14ac:dyDescent="0.35">
      <c r="A72" s="15"/>
      <c r="B72" s="14" t="s">
        <v>154</v>
      </c>
      <c r="C72" s="21">
        <v>0.39829124999999999</v>
      </c>
      <c r="D72" s="22">
        <v>0.36498753</v>
      </c>
      <c r="E72" s="22">
        <v>0.33168382000000002</v>
      </c>
      <c r="F72" s="22">
        <v>0.29204570000000002</v>
      </c>
      <c r="G72" s="22">
        <v>0.25240759000000001</v>
      </c>
      <c r="H72" s="22">
        <v>0.21728117</v>
      </c>
      <c r="I72" s="22">
        <v>0.18215476</v>
      </c>
      <c r="J72" s="22">
        <v>0.15332482</v>
      </c>
      <c r="K72" s="22">
        <v>0.12449489</v>
      </c>
      <c r="L72" s="22">
        <v>0.10220018</v>
      </c>
      <c r="M72" s="22">
        <v>7.9905480000000001E-2</v>
      </c>
      <c r="N72" s="22">
        <v>8.3243360000000002E-2</v>
      </c>
      <c r="O72" s="22">
        <v>8.6581249999999998E-2</v>
      </c>
      <c r="P72" s="22">
        <v>0.21375160000000001</v>
      </c>
      <c r="Q72" s="22">
        <v>0.34092193999999998</v>
      </c>
      <c r="R72" s="22">
        <v>0.42188067000000001</v>
      </c>
      <c r="S72" s="22">
        <v>0.50283940000000005</v>
      </c>
      <c r="T72" s="22">
        <v>0.62255841999999995</v>
      </c>
      <c r="U72" s="22">
        <v>0.74227743999999996</v>
      </c>
      <c r="V72" s="22">
        <v>0.87426360999999997</v>
      </c>
      <c r="W72" s="22">
        <v>1.0062497800000001</v>
      </c>
      <c r="X72" s="22">
        <v>1.07826062</v>
      </c>
      <c r="Y72" s="22">
        <v>1.1502714599999999</v>
      </c>
      <c r="Z72" s="22">
        <v>1.1264320999999999</v>
      </c>
      <c r="AA72" s="22">
        <v>1.10259274</v>
      </c>
      <c r="AB72" s="22">
        <v>1.0118398</v>
      </c>
      <c r="AC72" s="22">
        <v>0.92108685999999995</v>
      </c>
      <c r="AD72" s="22">
        <v>0.82302076999999996</v>
      </c>
      <c r="AE72" s="22">
        <v>0.72495467999999996</v>
      </c>
      <c r="AF72" s="22">
        <v>0.63679253999999996</v>
      </c>
      <c r="AG72" s="22">
        <v>0.54863039000000002</v>
      </c>
      <c r="AH72" s="22">
        <v>0.42479116</v>
      </c>
      <c r="AI72" s="22">
        <v>0.30095192999999998</v>
      </c>
      <c r="AJ72" s="22">
        <v>0.21607823000000001</v>
      </c>
      <c r="AK72" s="22">
        <v>0.13120453000000001</v>
      </c>
      <c r="AL72" s="22">
        <v>0.12145367</v>
      </c>
      <c r="AM72" s="22">
        <v>0.1117028</v>
      </c>
      <c r="AN72" s="22">
        <v>0.11099228</v>
      </c>
      <c r="AO72" s="22">
        <v>0.11028176000000001</v>
      </c>
      <c r="AP72" s="22">
        <v>0.16222496</v>
      </c>
      <c r="AQ72" s="22">
        <v>0.21416816</v>
      </c>
      <c r="AR72" s="22">
        <v>0.26841428000000001</v>
      </c>
      <c r="AS72" s="22">
        <v>0.32266041000000001</v>
      </c>
      <c r="AT72" s="22">
        <v>0.37443089000000002</v>
      </c>
      <c r="AU72" s="22">
        <v>0.42620137000000002</v>
      </c>
      <c r="AV72" s="22">
        <v>0.42752554999999998</v>
      </c>
      <c r="AW72" s="22">
        <v>0.42884972999999998</v>
      </c>
      <c r="AX72" s="22">
        <v>0.41357049000000001</v>
      </c>
      <c r="AY72" s="23"/>
    </row>
    <row r="73" spans="1:51" ht="14.5" thickBot="1" x14ac:dyDescent="0.35">
      <c r="A73" s="15"/>
      <c r="B73" s="14" t="s">
        <v>155</v>
      </c>
      <c r="C73" s="25">
        <v>0.28525803999999999</v>
      </c>
      <c r="D73" s="26">
        <v>0.26366622000000001</v>
      </c>
      <c r="E73" s="26">
        <v>0.2420744</v>
      </c>
      <c r="F73" s="26">
        <v>0.22008191999999999</v>
      </c>
      <c r="G73" s="26">
        <v>0.19808945</v>
      </c>
      <c r="H73" s="26">
        <v>0.17643598999999999</v>
      </c>
      <c r="I73" s="26">
        <v>0.15478254</v>
      </c>
      <c r="J73" s="26">
        <v>0.13946065999999999</v>
      </c>
      <c r="K73" s="26">
        <v>0.12413879</v>
      </c>
      <c r="L73" s="26">
        <v>0.11944937</v>
      </c>
      <c r="M73" s="26">
        <v>0.11475995</v>
      </c>
      <c r="N73" s="26">
        <v>0.12525770999999999</v>
      </c>
      <c r="O73" s="26">
        <v>0.13575546999999999</v>
      </c>
      <c r="P73" s="26">
        <v>0.1703247</v>
      </c>
      <c r="Q73" s="26">
        <v>0.20489393</v>
      </c>
      <c r="R73" s="26">
        <v>0.25504350999999997</v>
      </c>
      <c r="S73" s="26">
        <v>0.30519308000000001</v>
      </c>
      <c r="T73" s="26">
        <v>0.35541988000000002</v>
      </c>
      <c r="U73" s="26">
        <v>0.40564666999999999</v>
      </c>
      <c r="V73" s="26">
        <v>0.44036002000000002</v>
      </c>
      <c r="W73" s="26">
        <v>0.47507336</v>
      </c>
      <c r="X73" s="26">
        <v>0.49058236999999999</v>
      </c>
      <c r="Y73" s="26">
        <v>0.50609137999999998</v>
      </c>
      <c r="Z73" s="26">
        <v>0.51040525999999997</v>
      </c>
      <c r="AA73" s="26">
        <v>0.51471913999999996</v>
      </c>
      <c r="AB73" s="26">
        <v>0.51664905000000005</v>
      </c>
      <c r="AC73" s="26">
        <v>0.51857894999999998</v>
      </c>
      <c r="AD73" s="26">
        <v>0.53035984999999997</v>
      </c>
      <c r="AE73" s="26">
        <v>0.54214074999999995</v>
      </c>
      <c r="AF73" s="26">
        <v>0.54920665000000002</v>
      </c>
      <c r="AG73" s="26">
        <v>0.55627254000000004</v>
      </c>
      <c r="AH73" s="26">
        <v>0.55746395000000004</v>
      </c>
      <c r="AI73" s="26">
        <v>0.55865534999999999</v>
      </c>
      <c r="AJ73" s="26">
        <v>0.54319037000000003</v>
      </c>
      <c r="AK73" s="26">
        <v>0.52772538999999996</v>
      </c>
      <c r="AL73" s="26">
        <v>0.51930788000000005</v>
      </c>
      <c r="AM73" s="26">
        <v>0.51089037000000004</v>
      </c>
      <c r="AN73" s="26">
        <v>0.50126581999999997</v>
      </c>
      <c r="AO73" s="26">
        <v>0.49164127000000002</v>
      </c>
      <c r="AP73" s="26">
        <v>0.48385814999999999</v>
      </c>
      <c r="AQ73" s="26">
        <v>0.47607502000000002</v>
      </c>
      <c r="AR73" s="26">
        <v>0.45704572999999998</v>
      </c>
      <c r="AS73" s="26">
        <v>0.43801643000000001</v>
      </c>
      <c r="AT73" s="26">
        <v>0.41215078999999999</v>
      </c>
      <c r="AU73" s="26">
        <v>0.38628515000000002</v>
      </c>
      <c r="AV73" s="26">
        <v>0.35929455999999999</v>
      </c>
      <c r="AW73" s="26">
        <v>0.33230397</v>
      </c>
      <c r="AX73" s="26">
        <v>0.30878100000000003</v>
      </c>
      <c r="AY73" s="23"/>
    </row>
    <row r="74" spans="1:51" ht="14.5" thickBot="1" x14ac:dyDescent="0.35">
      <c r="A74" s="15"/>
      <c r="B74" s="14" t="s">
        <v>156</v>
      </c>
      <c r="C74" s="27">
        <v>0.34024409</v>
      </c>
      <c r="D74" s="28">
        <v>0.31179407999999997</v>
      </c>
      <c r="E74" s="28">
        <v>0.28334407</v>
      </c>
      <c r="F74" s="28">
        <v>0.24948282999999999</v>
      </c>
      <c r="G74" s="28">
        <v>0.21562159</v>
      </c>
      <c r="H74" s="28">
        <v>0.18561451000000001</v>
      </c>
      <c r="I74" s="28">
        <v>0.15560744000000001</v>
      </c>
      <c r="J74" s="28">
        <v>0.13097919</v>
      </c>
      <c r="K74" s="28">
        <v>0.10635094</v>
      </c>
      <c r="L74" s="28">
        <v>8.7305480000000005E-2</v>
      </c>
      <c r="M74" s="28">
        <v>6.8260009999999996E-2</v>
      </c>
      <c r="N74" s="28">
        <v>7.1111439999999998E-2</v>
      </c>
      <c r="O74" s="28">
        <v>7.3962860000000005E-2</v>
      </c>
      <c r="P74" s="28">
        <v>0.18259934</v>
      </c>
      <c r="Q74" s="28">
        <v>0.29123581999999998</v>
      </c>
      <c r="R74" s="28">
        <v>0.36039557999999999</v>
      </c>
      <c r="S74" s="28">
        <v>0.42955535</v>
      </c>
      <c r="T74" s="28">
        <v>0.53182646</v>
      </c>
      <c r="U74" s="28">
        <v>0.63409758000000005</v>
      </c>
      <c r="V74" s="28">
        <v>0.74684801999999995</v>
      </c>
      <c r="W74" s="28">
        <v>0.85959847</v>
      </c>
      <c r="X74" s="28">
        <v>0.92111441000000005</v>
      </c>
      <c r="Y74" s="28">
        <v>0.98263036000000004</v>
      </c>
      <c r="Z74" s="28">
        <v>0.96226535999999996</v>
      </c>
      <c r="AA74" s="28">
        <v>0.94190035999999999</v>
      </c>
      <c r="AB74" s="28">
        <v>0.86437379000000003</v>
      </c>
      <c r="AC74" s="28">
        <v>0.78684723000000001</v>
      </c>
      <c r="AD74" s="28">
        <v>0.70307333999999999</v>
      </c>
      <c r="AE74" s="28">
        <v>0.61929944999999997</v>
      </c>
      <c r="AF74" s="28">
        <v>0.54398610000000003</v>
      </c>
      <c r="AG74" s="28">
        <v>0.46867273999999998</v>
      </c>
      <c r="AH74" s="28">
        <v>0.36288189999999998</v>
      </c>
      <c r="AI74" s="28">
        <v>0.25709105999999998</v>
      </c>
      <c r="AJ74" s="28">
        <v>0.18458689</v>
      </c>
      <c r="AK74" s="28">
        <v>0.11208272</v>
      </c>
      <c r="AL74" s="28">
        <v>0.10375295</v>
      </c>
      <c r="AM74" s="28">
        <v>9.5423179999999996E-2</v>
      </c>
      <c r="AN74" s="28">
        <v>9.4816209999999998E-2</v>
      </c>
      <c r="AO74" s="28">
        <v>9.4209249999999994E-2</v>
      </c>
      <c r="AP74" s="28">
        <v>0.13858222000000001</v>
      </c>
      <c r="AQ74" s="28">
        <v>0.18295518999999999</v>
      </c>
      <c r="AR74" s="28">
        <v>0.22929546000000001</v>
      </c>
      <c r="AS74" s="28">
        <v>0.27563573000000002</v>
      </c>
      <c r="AT74" s="28">
        <v>0.31986115999999998</v>
      </c>
      <c r="AU74" s="28">
        <v>0.36408657999999999</v>
      </c>
      <c r="AV74" s="28">
        <v>0.36521777999999999</v>
      </c>
      <c r="AW74" s="28">
        <v>0.36634897</v>
      </c>
      <c r="AX74" s="28">
        <v>0.35329653</v>
      </c>
      <c r="AY74" s="23"/>
    </row>
    <row r="75" spans="1:51" ht="14.5" thickBot="1" x14ac:dyDescent="0.35">
      <c r="A75" s="15"/>
      <c r="B75" s="14" t="s">
        <v>157</v>
      </c>
      <c r="C75" s="25">
        <v>0.13652587999999999</v>
      </c>
      <c r="D75" s="26">
        <v>0.13396622999999999</v>
      </c>
      <c r="E75" s="26">
        <v>0.13140657</v>
      </c>
      <c r="F75" s="26">
        <v>0.1305732</v>
      </c>
      <c r="G75" s="26">
        <v>0.12973982000000001</v>
      </c>
      <c r="H75" s="26">
        <v>0.13100622000000001</v>
      </c>
      <c r="I75" s="26">
        <v>0.13227261000000001</v>
      </c>
      <c r="J75" s="26">
        <v>0.13549665</v>
      </c>
      <c r="K75" s="26">
        <v>0.13872069000000001</v>
      </c>
      <c r="L75" s="26">
        <v>0.15356623999999999</v>
      </c>
      <c r="M75" s="26">
        <v>0.16841179000000001</v>
      </c>
      <c r="N75" s="26">
        <v>0.21859106</v>
      </c>
      <c r="O75" s="26">
        <v>0.26877033</v>
      </c>
      <c r="P75" s="26">
        <v>0.32363492999999999</v>
      </c>
      <c r="Q75" s="26">
        <v>0.37849952999999997</v>
      </c>
      <c r="R75" s="26">
        <v>0.44504906</v>
      </c>
      <c r="S75" s="26">
        <v>0.51159860000000001</v>
      </c>
      <c r="T75" s="26">
        <v>0.55628299000000003</v>
      </c>
      <c r="U75" s="26">
        <v>0.60096738999999999</v>
      </c>
      <c r="V75" s="26">
        <v>0.61393286000000002</v>
      </c>
      <c r="W75" s="26">
        <v>0.62689832999999995</v>
      </c>
      <c r="X75" s="26">
        <v>0.63551460000000004</v>
      </c>
      <c r="Y75" s="26">
        <v>0.64413087999999996</v>
      </c>
      <c r="Z75" s="26">
        <v>0.64813242999999998</v>
      </c>
      <c r="AA75" s="26">
        <v>0.65213398</v>
      </c>
      <c r="AB75" s="26">
        <v>0.64866014000000005</v>
      </c>
      <c r="AC75" s="26">
        <v>0.64518629000000005</v>
      </c>
      <c r="AD75" s="26">
        <v>0.63826486999999998</v>
      </c>
      <c r="AE75" s="26">
        <v>0.63134345000000003</v>
      </c>
      <c r="AF75" s="26">
        <v>0.62240863999999996</v>
      </c>
      <c r="AG75" s="26">
        <v>0.61347384000000005</v>
      </c>
      <c r="AH75" s="26">
        <v>0.59753681999999997</v>
      </c>
      <c r="AI75" s="26">
        <v>0.5815998</v>
      </c>
      <c r="AJ75" s="26">
        <v>0.54167955999999995</v>
      </c>
      <c r="AK75" s="26">
        <v>0.50175932000000001</v>
      </c>
      <c r="AL75" s="26">
        <v>0.43855924000000002</v>
      </c>
      <c r="AM75" s="26">
        <v>0.37535916000000003</v>
      </c>
      <c r="AN75" s="26">
        <v>0.35120651000000003</v>
      </c>
      <c r="AO75" s="26">
        <v>0.32705387000000002</v>
      </c>
      <c r="AP75" s="26">
        <v>0.3091159</v>
      </c>
      <c r="AQ75" s="26">
        <v>0.29117791999999998</v>
      </c>
      <c r="AR75" s="26">
        <v>0.24946945000000001</v>
      </c>
      <c r="AS75" s="26">
        <v>0.20776096999999999</v>
      </c>
      <c r="AT75" s="26">
        <v>0.18747942000000001</v>
      </c>
      <c r="AU75" s="26">
        <v>0.16719786</v>
      </c>
      <c r="AV75" s="26">
        <v>0.15513518000000001</v>
      </c>
      <c r="AW75" s="26">
        <v>0.14307249999999999</v>
      </c>
      <c r="AX75" s="26">
        <v>0.13979918999999999</v>
      </c>
      <c r="AY75" s="23"/>
    </row>
    <row r="76" spans="1:51" ht="14.5" thickBot="1" x14ac:dyDescent="0.35">
      <c r="A76" s="15"/>
      <c r="B76" s="14" t="s">
        <v>158</v>
      </c>
      <c r="C76" s="27">
        <v>0.62949168</v>
      </c>
      <c r="D76" s="28">
        <v>0.57685580000000003</v>
      </c>
      <c r="E76" s="28">
        <v>0.52421991999999995</v>
      </c>
      <c r="F76" s="28">
        <v>0.46157263999999998</v>
      </c>
      <c r="G76" s="28">
        <v>0.39892535000000001</v>
      </c>
      <c r="H76" s="28">
        <v>0.34340873</v>
      </c>
      <c r="I76" s="28">
        <v>0.28789210999999998</v>
      </c>
      <c r="J76" s="28">
        <v>0.24232695000000001</v>
      </c>
      <c r="K76" s="28">
        <v>0.19676178</v>
      </c>
      <c r="L76" s="28">
        <v>0.16152543</v>
      </c>
      <c r="M76" s="28">
        <v>0.12628907</v>
      </c>
      <c r="N76" s="28">
        <v>0.13156454000000001</v>
      </c>
      <c r="O76" s="28">
        <v>0.13684001000000001</v>
      </c>
      <c r="P76" s="28">
        <v>0.15822343999999999</v>
      </c>
      <c r="Q76" s="28">
        <v>0.17960687</v>
      </c>
      <c r="R76" s="28">
        <v>0.22225809999999999</v>
      </c>
      <c r="S76" s="28">
        <v>0.26490933999999999</v>
      </c>
      <c r="T76" s="28">
        <v>0.32798054999999998</v>
      </c>
      <c r="U76" s="28">
        <v>0.39105176000000003</v>
      </c>
      <c r="V76" s="28">
        <v>0.46058563000000002</v>
      </c>
      <c r="W76" s="28">
        <v>0.53011949999999997</v>
      </c>
      <c r="X76" s="28">
        <v>0.56805675</v>
      </c>
      <c r="Y76" s="28">
        <v>0.60599400000000003</v>
      </c>
      <c r="Z76" s="28">
        <v>0.59343478000000005</v>
      </c>
      <c r="AA76" s="28">
        <v>0.58087555999999996</v>
      </c>
      <c r="AB76" s="28">
        <v>0.53306447000000001</v>
      </c>
      <c r="AC76" s="28">
        <v>0.48525338000000001</v>
      </c>
      <c r="AD76" s="28">
        <v>0.43358952000000001</v>
      </c>
      <c r="AE76" s="28">
        <v>0.38192566</v>
      </c>
      <c r="AF76" s="28">
        <v>0.33547947</v>
      </c>
      <c r="AG76" s="28">
        <v>0.28903327000000001</v>
      </c>
      <c r="AH76" s="28">
        <v>0.26342883</v>
      </c>
      <c r="AI76" s="28">
        <v>0.23782438</v>
      </c>
      <c r="AJ76" s="28">
        <v>0.22259532000000001</v>
      </c>
      <c r="AK76" s="28">
        <v>0.20736625</v>
      </c>
      <c r="AL76" s="28">
        <v>0.19195519</v>
      </c>
      <c r="AM76" s="28">
        <v>0.17654413999999999</v>
      </c>
      <c r="AN76" s="28">
        <v>0.17542116999999999</v>
      </c>
      <c r="AO76" s="28">
        <v>0.17429821000000001</v>
      </c>
      <c r="AP76" s="28">
        <v>0.25639343999999997</v>
      </c>
      <c r="AQ76" s="28">
        <v>0.33848866999999999</v>
      </c>
      <c r="AR76" s="28">
        <v>0.42422363000000002</v>
      </c>
      <c r="AS76" s="28">
        <v>0.50995858999999999</v>
      </c>
      <c r="AT76" s="28">
        <v>0.59178083999999997</v>
      </c>
      <c r="AU76" s="28">
        <v>0.67360308999999996</v>
      </c>
      <c r="AV76" s="28">
        <v>0.67569593999999999</v>
      </c>
      <c r="AW76" s="28">
        <v>0.67778879000000003</v>
      </c>
      <c r="AX76" s="28">
        <v>0.65364023000000004</v>
      </c>
      <c r="AY76" s="23"/>
    </row>
    <row r="77" spans="1:51" ht="14.5" thickBot="1" x14ac:dyDescent="0.35">
      <c r="A77" s="15"/>
      <c r="B77" s="14" t="s">
        <v>159</v>
      </c>
      <c r="C77" s="25">
        <v>0.35208254999999999</v>
      </c>
      <c r="D77" s="26">
        <v>0.33079608999999999</v>
      </c>
      <c r="E77" s="26">
        <v>0.30950961999999999</v>
      </c>
      <c r="F77" s="26">
        <v>0.28030927</v>
      </c>
      <c r="G77" s="26">
        <v>0.25110892000000001</v>
      </c>
      <c r="H77" s="26">
        <v>0.21868239</v>
      </c>
      <c r="I77" s="26">
        <v>0.18625585</v>
      </c>
      <c r="J77" s="26">
        <v>0.15775615000000001</v>
      </c>
      <c r="K77" s="26">
        <v>0.12925645999999999</v>
      </c>
      <c r="L77" s="26">
        <v>0.11347312</v>
      </c>
      <c r="M77" s="26">
        <v>9.7689789999999999E-2</v>
      </c>
      <c r="N77" s="26">
        <v>9.6581459999999994E-2</v>
      </c>
      <c r="O77" s="26">
        <v>9.5473139999999998E-2</v>
      </c>
      <c r="P77" s="26">
        <v>0.10862516999999999</v>
      </c>
      <c r="Q77" s="26">
        <v>0.1217772</v>
      </c>
      <c r="R77" s="26">
        <v>0.15012679000000001</v>
      </c>
      <c r="S77" s="26">
        <v>0.17847637999999999</v>
      </c>
      <c r="T77" s="26">
        <v>0.20771976</v>
      </c>
      <c r="U77" s="26">
        <v>0.23696312999999999</v>
      </c>
      <c r="V77" s="26">
        <v>0.26337302000000001</v>
      </c>
      <c r="W77" s="26">
        <v>0.28978291</v>
      </c>
      <c r="X77" s="26">
        <v>0.30099569999999998</v>
      </c>
      <c r="Y77" s="26">
        <v>0.31220849000000001</v>
      </c>
      <c r="Z77" s="26">
        <v>0.31326490000000001</v>
      </c>
      <c r="AA77" s="26">
        <v>0.31432132000000002</v>
      </c>
      <c r="AB77" s="26">
        <v>0.31138315</v>
      </c>
      <c r="AC77" s="26">
        <v>0.30844497999999998</v>
      </c>
      <c r="AD77" s="26">
        <v>0.30111082</v>
      </c>
      <c r="AE77" s="26">
        <v>0.29377667000000002</v>
      </c>
      <c r="AF77" s="26">
        <v>0.29271362000000001</v>
      </c>
      <c r="AG77" s="26">
        <v>0.29165057</v>
      </c>
      <c r="AH77" s="26">
        <v>0.29496041000000001</v>
      </c>
      <c r="AI77" s="26">
        <v>0.29827025000000001</v>
      </c>
      <c r="AJ77" s="26">
        <v>0.31823096000000001</v>
      </c>
      <c r="AK77" s="26">
        <v>0.33819167</v>
      </c>
      <c r="AL77" s="26">
        <v>0.37129266999999999</v>
      </c>
      <c r="AM77" s="26">
        <v>0.40439366999999998</v>
      </c>
      <c r="AN77" s="26">
        <v>0.44566096999999999</v>
      </c>
      <c r="AO77" s="26">
        <v>0.48692827</v>
      </c>
      <c r="AP77" s="26">
        <v>0.51048930999999997</v>
      </c>
      <c r="AQ77" s="26">
        <v>0.53405035999999995</v>
      </c>
      <c r="AR77" s="26">
        <v>0.53169425000000003</v>
      </c>
      <c r="AS77" s="26">
        <v>0.52933814999999995</v>
      </c>
      <c r="AT77" s="26">
        <v>0.49792342000000001</v>
      </c>
      <c r="AU77" s="26">
        <v>0.46650869</v>
      </c>
      <c r="AV77" s="26">
        <v>0.43574239999999997</v>
      </c>
      <c r="AW77" s="26">
        <v>0.40497610000000001</v>
      </c>
      <c r="AX77" s="26">
        <v>0.37852933</v>
      </c>
      <c r="AY77" s="23"/>
    </row>
    <row r="78" spans="1:51" ht="14.5" thickBot="1" x14ac:dyDescent="0.35">
      <c r="A78" s="15"/>
      <c r="B78" s="14" t="s">
        <v>160</v>
      </c>
      <c r="C78" s="27">
        <v>0.27323002000000002</v>
      </c>
      <c r="D78" s="28">
        <v>0.25038348999999999</v>
      </c>
      <c r="E78" s="28">
        <v>0.22753694999999999</v>
      </c>
      <c r="F78" s="28">
        <v>0.20034498000000001</v>
      </c>
      <c r="G78" s="28">
        <v>0.17315301</v>
      </c>
      <c r="H78" s="28">
        <v>0.1490561</v>
      </c>
      <c r="I78" s="28">
        <v>0.12495918</v>
      </c>
      <c r="J78" s="28">
        <v>0.10518168999999999</v>
      </c>
      <c r="K78" s="28">
        <v>8.5404190000000005E-2</v>
      </c>
      <c r="L78" s="28">
        <v>7.0109889999999994E-2</v>
      </c>
      <c r="M78" s="28">
        <v>5.4815599999999999E-2</v>
      </c>
      <c r="N78" s="28">
        <v>5.7105410000000002E-2</v>
      </c>
      <c r="O78" s="28">
        <v>5.9395219999999999E-2</v>
      </c>
      <c r="P78" s="28">
        <v>0.14663478999999999</v>
      </c>
      <c r="Q78" s="28">
        <v>0.23387436</v>
      </c>
      <c r="R78" s="28">
        <v>0.28941249000000002</v>
      </c>
      <c r="S78" s="28">
        <v>0.34495062999999998</v>
      </c>
      <c r="T78" s="28">
        <v>0.42707855</v>
      </c>
      <c r="U78" s="28">
        <v>0.50920646999999997</v>
      </c>
      <c r="V78" s="28">
        <v>0.59974972000000004</v>
      </c>
      <c r="W78" s="28">
        <v>0.69029297000000001</v>
      </c>
      <c r="X78" s="28">
        <v>0.73969280000000004</v>
      </c>
      <c r="Y78" s="28">
        <v>0.78909264000000001</v>
      </c>
      <c r="Z78" s="28">
        <v>0.77273871000000005</v>
      </c>
      <c r="AA78" s="28">
        <v>0.75638477000000004</v>
      </c>
      <c r="AB78" s="28">
        <v>0.69412775000000004</v>
      </c>
      <c r="AC78" s="28">
        <v>0.63187073000000005</v>
      </c>
      <c r="AD78" s="28">
        <v>0.56459683999999999</v>
      </c>
      <c r="AE78" s="28">
        <v>0.49732295999999998</v>
      </c>
      <c r="AF78" s="28">
        <v>0.43684324000000002</v>
      </c>
      <c r="AG78" s="28">
        <v>0.37636351000000001</v>
      </c>
      <c r="AH78" s="28">
        <v>0.29140911000000003</v>
      </c>
      <c r="AI78" s="28">
        <v>0.20645471000000001</v>
      </c>
      <c r="AJ78" s="28">
        <v>0.14823086999999999</v>
      </c>
      <c r="AK78" s="28">
        <v>9.0007039999999996E-2</v>
      </c>
      <c r="AL78" s="28">
        <v>8.3317890000000006E-2</v>
      </c>
      <c r="AM78" s="28">
        <v>7.6628749999999995E-2</v>
      </c>
      <c r="AN78" s="28">
        <v>7.6141329999999993E-2</v>
      </c>
      <c r="AO78" s="28">
        <v>7.5653899999999996E-2</v>
      </c>
      <c r="AP78" s="28">
        <v>0.11128723</v>
      </c>
      <c r="AQ78" s="28">
        <v>0.14692055000000001</v>
      </c>
      <c r="AR78" s="28">
        <v>0.18413370000000001</v>
      </c>
      <c r="AS78" s="28">
        <v>0.22134683999999999</v>
      </c>
      <c r="AT78" s="28">
        <v>0.25686167999999998</v>
      </c>
      <c r="AU78" s="28">
        <v>0.29237651999999997</v>
      </c>
      <c r="AV78" s="28">
        <v>0.29328491000000001</v>
      </c>
      <c r="AW78" s="28">
        <v>0.29419330999999999</v>
      </c>
      <c r="AX78" s="28">
        <v>0.28371165999999998</v>
      </c>
      <c r="AY78" s="23"/>
    </row>
    <row r="79" spans="1:51" ht="14.5" thickBot="1" x14ac:dyDescent="0.35">
      <c r="A79" s="15"/>
      <c r="B79" s="14" t="s">
        <v>161</v>
      </c>
      <c r="C79" s="25">
        <v>0.10963591</v>
      </c>
      <c r="D79" s="26">
        <v>0.10680244</v>
      </c>
      <c r="E79" s="26">
        <v>0.10632986</v>
      </c>
      <c r="F79" s="26">
        <v>0.10552488</v>
      </c>
      <c r="G79" s="26">
        <v>0.10562998</v>
      </c>
      <c r="H79" s="26">
        <v>0.10418642</v>
      </c>
      <c r="I79" s="26">
        <v>0.10674238</v>
      </c>
      <c r="J79" s="26">
        <v>0.10622035000000001</v>
      </c>
      <c r="K79" s="26">
        <v>0.10804664999999999</v>
      </c>
      <c r="L79" s="26">
        <v>0.11139843000000001</v>
      </c>
      <c r="M79" s="26">
        <v>0.11608892</v>
      </c>
      <c r="N79" s="26">
        <v>0.13524159999999999</v>
      </c>
      <c r="O79" s="26">
        <v>0.17971798999999999</v>
      </c>
      <c r="P79" s="26">
        <v>0.21583363999999999</v>
      </c>
      <c r="Q79" s="26">
        <v>0.27285819</v>
      </c>
      <c r="R79" s="26">
        <v>0.30395071000000001</v>
      </c>
      <c r="S79" s="26">
        <v>0.35228855999999997</v>
      </c>
      <c r="T79" s="26">
        <v>0.41083473999999998</v>
      </c>
      <c r="U79" s="26">
        <v>0.45729135999999998</v>
      </c>
      <c r="V79" s="26">
        <v>0.48260155999999998</v>
      </c>
      <c r="W79" s="26">
        <v>0.49620802000000003</v>
      </c>
      <c r="X79" s="26">
        <v>0.50342516999999998</v>
      </c>
      <c r="Y79" s="26">
        <v>0.51148749000000004</v>
      </c>
      <c r="Z79" s="26">
        <v>0.51726362000000004</v>
      </c>
      <c r="AA79" s="26">
        <v>0.52217944000000005</v>
      </c>
      <c r="AB79" s="26">
        <v>0.52369043999999998</v>
      </c>
      <c r="AC79" s="26">
        <v>0.52236106000000004</v>
      </c>
      <c r="AD79" s="26">
        <v>0.51811116000000002</v>
      </c>
      <c r="AE79" s="26">
        <v>0.51129451000000004</v>
      </c>
      <c r="AF79" s="26">
        <v>0.50699479000000003</v>
      </c>
      <c r="AG79" s="26">
        <v>0.50166460000000002</v>
      </c>
      <c r="AH79" s="26">
        <v>0.49264476000000001</v>
      </c>
      <c r="AI79" s="26">
        <v>0.48271772000000002</v>
      </c>
      <c r="AJ79" s="26">
        <v>0.46704858999999999</v>
      </c>
      <c r="AK79" s="26">
        <v>0.44887148999999998</v>
      </c>
      <c r="AL79" s="26">
        <v>0.4029334</v>
      </c>
      <c r="AM79" s="26">
        <v>0.33272278999999999</v>
      </c>
      <c r="AN79" s="26">
        <v>0.30142886000000002</v>
      </c>
      <c r="AO79" s="26">
        <v>0.27698168000000001</v>
      </c>
      <c r="AP79" s="26">
        <v>0.26263772000000002</v>
      </c>
      <c r="AQ79" s="26">
        <v>0.24735159000000001</v>
      </c>
      <c r="AR79" s="26">
        <v>0.23382786</v>
      </c>
      <c r="AS79" s="26">
        <v>0.20077872999999999</v>
      </c>
      <c r="AT79" s="26">
        <v>0.16684061</v>
      </c>
      <c r="AU79" s="26">
        <v>0.14697450000000001</v>
      </c>
      <c r="AV79" s="26">
        <v>0.13426677000000001</v>
      </c>
      <c r="AW79" s="26">
        <v>0.11898040999999999</v>
      </c>
      <c r="AX79" s="26">
        <v>0.11395789000000001</v>
      </c>
      <c r="AY79" s="23"/>
    </row>
    <row r="80" spans="1:51" ht="14.5" thickBot="1" x14ac:dyDescent="0.35">
      <c r="A80" s="15"/>
      <c r="B80" s="14" t="s">
        <v>162</v>
      </c>
      <c r="C80" s="27">
        <v>0.50550773999999998</v>
      </c>
      <c r="D80" s="28">
        <v>0.46323895999999998</v>
      </c>
      <c r="E80" s="28">
        <v>0.42097018000000003</v>
      </c>
      <c r="F80" s="28">
        <v>0.37066183000000003</v>
      </c>
      <c r="G80" s="28">
        <v>0.32035349000000002</v>
      </c>
      <c r="H80" s="28">
        <v>0.27577135000000003</v>
      </c>
      <c r="I80" s="28">
        <v>0.23118922</v>
      </c>
      <c r="J80" s="28">
        <v>0.19459852</v>
      </c>
      <c r="K80" s="28">
        <v>0.15800781</v>
      </c>
      <c r="L80" s="28">
        <v>0.12971157</v>
      </c>
      <c r="M80" s="28">
        <v>0.10141533</v>
      </c>
      <c r="N80" s="28">
        <v>0.10565175</v>
      </c>
      <c r="O80" s="28">
        <v>0.10988816999999999</v>
      </c>
      <c r="P80" s="28">
        <v>0.12705994000000001</v>
      </c>
      <c r="Q80" s="28">
        <v>0.14423171000000001</v>
      </c>
      <c r="R80" s="28">
        <v>0.17848241000000001</v>
      </c>
      <c r="S80" s="28">
        <v>0.21273311</v>
      </c>
      <c r="T80" s="28">
        <v>0.26338189000000001</v>
      </c>
      <c r="U80" s="28">
        <v>0.31403066000000002</v>
      </c>
      <c r="V80" s="28">
        <v>0.36986922999999999</v>
      </c>
      <c r="W80" s="28">
        <v>0.42570778999999997</v>
      </c>
      <c r="X80" s="28">
        <v>0.45617296000000002</v>
      </c>
      <c r="Y80" s="28">
        <v>0.48663814</v>
      </c>
      <c r="Z80" s="28">
        <v>0.47655257000000001</v>
      </c>
      <c r="AA80" s="28">
        <v>0.46646700000000002</v>
      </c>
      <c r="AB80" s="28">
        <v>0.42807272000000002</v>
      </c>
      <c r="AC80" s="28">
        <v>0.38967844000000001</v>
      </c>
      <c r="AD80" s="28">
        <v>0.34819023999999998</v>
      </c>
      <c r="AE80" s="28">
        <v>0.30670203000000001</v>
      </c>
      <c r="AF80" s="28">
        <v>0.26940383000000001</v>
      </c>
      <c r="AG80" s="28">
        <v>0.23210562000000001</v>
      </c>
      <c r="AH80" s="28">
        <v>0.21154419999999999</v>
      </c>
      <c r="AI80" s="28">
        <v>0.19098277</v>
      </c>
      <c r="AJ80" s="28">
        <v>0.1787532</v>
      </c>
      <c r="AK80" s="28">
        <v>0.16652364</v>
      </c>
      <c r="AL80" s="28">
        <v>0.15414791999999999</v>
      </c>
      <c r="AM80" s="28">
        <v>0.14177221000000001</v>
      </c>
      <c r="AN80" s="28">
        <v>0.14087042999999999</v>
      </c>
      <c r="AO80" s="28">
        <v>0.13996864000000001</v>
      </c>
      <c r="AP80" s="28">
        <v>0.20589449000000001</v>
      </c>
      <c r="AQ80" s="28">
        <v>0.27182033999999999</v>
      </c>
      <c r="AR80" s="28">
        <v>0.34066904999999997</v>
      </c>
      <c r="AS80" s="28">
        <v>0.40951775000000001</v>
      </c>
      <c r="AT80" s="28">
        <v>0.47522439</v>
      </c>
      <c r="AU80" s="28">
        <v>0.54093102000000004</v>
      </c>
      <c r="AV80" s="28">
        <v>0.54261166000000005</v>
      </c>
      <c r="AW80" s="28">
        <v>0.54429231</v>
      </c>
      <c r="AX80" s="28">
        <v>0.52490002000000002</v>
      </c>
      <c r="AY80" s="23"/>
    </row>
    <row r="81" spans="1:51" ht="14.5" thickBot="1" x14ac:dyDescent="0.35">
      <c r="A81" s="15"/>
      <c r="B81" s="14" t="s">
        <v>163</v>
      </c>
      <c r="C81" s="25">
        <v>0.27323002000000002</v>
      </c>
      <c r="D81" s="26">
        <v>0.25038348999999999</v>
      </c>
      <c r="E81" s="26">
        <v>0.22753694999999999</v>
      </c>
      <c r="F81" s="26">
        <v>0.20034498000000001</v>
      </c>
      <c r="G81" s="26">
        <v>0.17315301</v>
      </c>
      <c r="H81" s="26">
        <v>0.1490561</v>
      </c>
      <c r="I81" s="26">
        <v>0.12495918</v>
      </c>
      <c r="J81" s="26">
        <v>0.10518168999999999</v>
      </c>
      <c r="K81" s="26">
        <v>8.5404190000000005E-2</v>
      </c>
      <c r="L81" s="26">
        <v>7.0109889999999994E-2</v>
      </c>
      <c r="M81" s="26">
        <v>5.4815599999999999E-2</v>
      </c>
      <c r="N81" s="26">
        <v>5.7105410000000002E-2</v>
      </c>
      <c r="O81" s="26">
        <v>5.9395219999999999E-2</v>
      </c>
      <c r="P81" s="26">
        <v>0.14663478999999999</v>
      </c>
      <c r="Q81" s="26">
        <v>0.23387436</v>
      </c>
      <c r="R81" s="26">
        <v>0.28941249000000002</v>
      </c>
      <c r="S81" s="26">
        <v>0.34495062999999998</v>
      </c>
      <c r="T81" s="26">
        <v>0.42707855</v>
      </c>
      <c r="U81" s="26">
        <v>0.50920646999999997</v>
      </c>
      <c r="V81" s="26">
        <v>0.59974972000000004</v>
      </c>
      <c r="W81" s="26">
        <v>0.69029297000000001</v>
      </c>
      <c r="X81" s="26">
        <v>0.73969280000000004</v>
      </c>
      <c r="Y81" s="26">
        <v>0.78909264000000001</v>
      </c>
      <c r="Z81" s="26">
        <v>0.77273871000000005</v>
      </c>
      <c r="AA81" s="26">
        <v>0.75638477000000004</v>
      </c>
      <c r="AB81" s="26">
        <v>0.69412775000000004</v>
      </c>
      <c r="AC81" s="26">
        <v>0.63187073000000005</v>
      </c>
      <c r="AD81" s="26">
        <v>0.56459683999999999</v>
      </c>
      <c r="AE81" s="26">
        <v>0.49732295999999998</v>
      </c>
      <c r="AF81" s="26">
        <v>0.43684324000000002</v>
      </c>
      <c r="AG81" s="26">
        <v>0.37636351000000001</v>
      </c>
      <c r="AH81" s="26">
        <v>0.29140911000000003</v>
      </c>
      <c r="AI81" s="26">
        <v>0.20645471000000001</v>
      </c>
      <c r="AJ81" s="26">
        <v>0.14823086999999999</v>
      </c>
      <c r="AK81" s="26">
        <v>9.0007039999999996E-2</v>
      </c>
      <c r="AL81" s="26">
        <v>8.3317890000000006E-2</v>
      </c>
      <c r="AM81" s="26">
        <v>7.6628749999999995E-2</v>
      </c>
      <c r="AN81" s="26">
        <v>7.6141329999999993E-2</v>
      </c>
      <c r="AO81" s="26">
        <v>7.5653899999999996E-2</v>
      </c>
      <c r="AP81" s="26">
        <v>0.11128723</v>
      </c>
      <c r="AQ81" s="26">
        <v>0.14692055000000001</v>
      </c>
      <c r="AR81" s="26">
        <v>0.18413370000000001</v>
      </c>
      <c r="AS81" s="26">
        <v>0.22134683999999999</v>
      </c>
      <c r="AT81" s="26">
        <v>0.25686167999999998</v>
      </c>
      <c r="AU81" s="26">
        <v>0.29237651999999997</v>
      </c>
      <c r="AV81" s="26">
        <v>0.29328491000000001</v>
      </c>
      <c r="AW81" s="26">
        <v>0.29419330999999999</v>
      </c>
      <c r="AX81" s="26">
        <v>0.28371165999999998</v>
      </c>
      <c r="AY81" s="23"/>
    </row>
    <row r="82" spans="1:51" ht="14.5" thickBot="1" x14ac:dyDescent="0.35">
      <c r="A82" s="15"/>
      <c r="B82" s="14" t="s">
        <v>164</v>
      </c>
      <c r="C82" s="27">
        <v>0.27323002000000002</v>
      </c>
      <c r="D82" s="28">
        <v>0.25038348999999999</v>
      </c>
      <c r="E82" s="28">
        <v>0.22753694999999999</v>
      </c>
      <c r="F82" s="28">
        <v>0.20034498000000001</v>
      </c>
      <c r="G82" s="28">
        <v>0.17315301</v>
      </c>
      <c r="H82" s="28">
        <v>0.1490561</v>
      </c>
      <c r="I82" s="28">
        <v>0.12495918</v>
      </c>
      <c r="J82" s="28">
        <v>0.10518168999999999</v>
      </c>
      <c r="K82" s="28">
        <v>8.5404190000000005E-2</v>
      </c>
      <c r="L82" s="28">
        <v>7.0109889999999994E-2</v>
      </c>
      <c r="M82" s="28">
        <v>5.4815599999999999E-2</v>
      </c>
      <c r="N82" s="28">
        <v>5.7105410000000002E-2</v>
      </c>
      <c r="O82" s="28">
        <v>5.9395219999999999E-2</v>
      </c>
      <c r="P82" s="28">
        <v>0.14663478999999999</v>
      </c>
      <c r="Q82" s="28">
        <v>0.23387436</v>
      </c>
      <c r="R82" s="28">
        <v>0.28941249000000002</v>
      </c>
      <c r="S82" s="28">
        <v>0.34495062999999998</v>
      </c>
      <c r="T82" s="28">
        <v>0.42707855</v>
      </c>
      <c r="U82" s="28">
        <v>0.50920646999999997</v>
      </c>
      <c r="V82" s="28">
        <v>0.59974972000000004</v>
      </c>
      <c r="W82" s="28">
        <v>0.69029297000000001</v>
      </c>
      <c r="X82" s="28">
        <v>0.73969280000000004</v>
      </c>
      <c r="Y82" s="28">
        <v>0.78909264000000001</v>
      </c>
      <c r="Z82" s="28">
        <v>0.77273871000000005</v>
      </c>
      <c r="AA82" s="28">
        <v>0.75638477000000004</v>
      </c>
      <c r="AB82" s="28">
        <v>0.69412775000000004</v>
      </c>
      <c r="AC82" s="28">
        <v>0.63187073000000005</v>
      </c>
      <c r="AD82" s="28">
        <v>0.56459683999999999</v>
      </c>
      <c r="AE82" s="28">
        <v>0.49732295999999998</v>
      </c>
      <c r="AF82" s="28">
        <v>0.43684324000000002</v>
      </c>
      <c r="AG82" s="28">
        <v>0.37636351000000001</v>
      </c>
      <c r="AH82" s="28">
        <v>0.29140911000000003</v>
      </c>
      <c r="AI82" s="28">
        <v>0.20645471000000001</v>
      </c>
      <c r="AJ82" s="28">
        <v>0.14823086999999999</v>
      </c>
      <c r="AK82" s="28">
        <v>9.0007039999999996E-2</v>
      </c>
      <c r="AL82" s="28">
        <v>8.3317890000000006E-2</v>
      </c>
      <c r="AM82" s="28">
        <v>7.6628749999999995E-2</v>
      </c>
      <c r="AN82" s="28">
        <v>7.6141329999999993E-2</v>
      </c>
      <c r="AO82" s="28">
        <v>7.5653899999999996E-2</v>
      </c>
      <c r="AP82" s="28">
        <v>0.11128723</v>
      </c>
      <c r="AQ82" s="28">
        <v>0.14692055000000001</v>
      </c>
      <c r="AR82" s="28">
        <v>0.18413370000000001</v>
      </c>
      <c r="AS82" s="28">
        <v>0.22134683999999999</v>
      </c>
      <c r="AT82" s="28">
        <v>0.25686167999999998</v>
      </c>
      <c r="AU82" s="28">
        <v>0.29237651999999997</v>
      </c>
      <c r="AV82" s="28">
        <v>0.29328491000000001</v>
      </c>
      <c r="AW82" s="28">
        <v>0.29419330999999999</v>
      </c>
      <c r="AX82" s="28">
        <v>0.28371165999999998</v>
      </c>
      <c r="AY82" s="23"/>
    </row>
    <row r="83" spans="1:51" ht="14.5" thickBot="1" x14ac:dyDescent="0.35">
      <c r="A83" s="15"/>
      <c r="B83" s="14" t="s">
        <v>165</v>
      </c>
      <c r="C83" s="25">
        <v>4.1444439999999999E-2</v>
      </c>
      <c r="D83" s="26">
        <v>3.8938760000000003E-2</v>
      </c>
      <c r="E83" s="26">
        <v>3.643308E-2</v>
      </c>
      <c r="F83" s="26">
        <v>3.2995839999999999E-2</v>
      </c>
      <c r="G83" s="26">
        <v>2.9558600000000001E-2</v>
      </c>
      <c r="H83" s="26">
        <v>2.57416E-2</v>
      </c>
      <c r="I83" s="26">
        <v>2.1924599999999999E-2</v>
      </c>
      <c r="J83" s="26">
        <v>1.8569840000000001E-2</v>
      </c>
      <c r="K83" s="26">
        <v>1.5215070000000001E-2</v>
      </c>
      <c r="L83" s="26">
        <v>1.335718E-2</v>
      </c>
      <c r="M83" s="26">
        <v>1.1499290000000001E-2</v>
      </c>
      <c r="N83" s="26">
        <v>1.136882E-2</v>
      </c>
      <c r="O83" s="26">
        <v>1.1238359999999999E-2</v>
      </c>
      <c r="P83" s="26">
        <v>1.2786519999999999E-2</v>
      </c>
      <c r="Q83" s="26">
        <v>1.4334670000000001E-2</v>
      </c>
      <c r="R83" s="26">
        <v>1.767177E-2</v>
      </c>
      <c r="S83" s="26">
        <v>2.1008860000000001E-2</v>
      </c>
      <c r="T83" s="26">
        <v>2.4451170000000001E-2</v>
      </c>
      <c r="U83" s="26">
        <v>2.789347E-2</v>
      </c>
      <c r="V83" s="26">
        <v>3.100224E-2</v>
      </c>
      <c r="W83" s="26">
        <v>3.4111009999999997E-2</v>
      </c>
      <c r="X83" s="26">
        <v>3.543089E-2</v>
      </c>
      <c r="Y83" s="26">
        <v>3.6750770000000002E-2</v>
      </c>
      <c r="Z83" s="26">
        <v>3.6875129999999999E-2</v>
      </c>
      <c r="AA83" s="26">
        <v>3.6999480000000001E-2</v>
      </c>
      <c r="AB83" s="26">
        <v>3.6653619999999998E-2</v>
      </c>
      <c r="AC83" s="26">
        <v>3.6307760000000001E-2</v>
      </c>
      <c r="AD83" s="26">
        <v>3.5444440000000001E-2</v>
      </c>
      <c r="AE83" s="26">
        <v>3.458112E-2</v>
      </c>
      <c r="AF83" s="26">
        <v>3.4455989999999999E-2</v>
      </c>
      <c r="AG83" s="26">
        <v>3.4330850000000003E-2</v>
      </c>
      <c r="AH83" s="26">
        <v>3.4720460000000002E-2</v>
      </c>
      <c r="AI83" s="26">
        <v>3.511007E-2</v>
      </c>
      <c r="AJ83" s="26">
        <v>3.7459689999999997E-2</v>
      </c>
      <c r="AK83" s="26">
        <v>3.9809310000000001E-2</v>
      </c>
      <c r="AL83" s="26">
        <v>4.3705710000000002E-2</v>
      </c>
      <c r="AM83" s="26">
        <v>4.7602100000000001E-2</v>
      </c>
      <c r="AN83" s="26">
        <v>5.2459770000000003E-2</v>
      </c>
      <c r="AO83" s="26">
        <v>5.7317439999999997E-2</v>
      </c>
      <c r="AP83" s="26">
        <v>6.0090860000000003E-2</v>
      </c>
      <c r="AQ83" s="26">
        <v>6.2864279999999995E-2</v>
      </c>
      <c r="AR83" s="26">
        <v>6.2586939999999994E-2</v>
      </c>
      <c r="AS83" s="26">
        <v>6.23096E-2</v>
      </c>
      <c r="AT83" s="26">
        <v>5.8611700000000003E-2</v>
      </c>
      <c r="AU83" s="26">
        <v>5.4913799999999999E-2</v>
      </c>
      <c r="AV83" s="26">
        <v>5.1292230000000001E-2</v>
      </c>
      <c r="AW83" s="26">
        <v>4.7670659999999997E-2</v>
      </c>
      <c r="AX83" s="26">
        <v>4.4557550000000001E-2</v>
      </c>
      <c r="AY83" s="23"/>
    </row>
    <row r="84" spans="1:51" ht="14.5" thickBot="1" x14ac:dyDescent="0.35">
      <c r="A84" s="15"/>
      <c r="B84" s="14" t="s">
        <v>166</v>
      </c>
      <c r="C84" s="27">
        <v>3.2162530000000002E-2</v>
      </c>
      <c r="D84" s="28">
        <v>2.947321E-2</v>
      </c>
      <c r="E84" s="28">
        <v>2.6783890000000001E-2</v>
      </c>
      <c r="F84" s="28">
        <v>2.3583059999999999E-2</v>
      </c>
      <c r="G84" s="28">
        <v>2.0382239999999999E-2</v>
      </c>
      <c r="H84" s="28">
        <v>1.7545729999999999E-2</v>
      </c>
      <c r="I84" s="28">
        <v>1.470923E-2</v>
      </c>
      <c r="J84" s="28">
        <v>1.238118E-2</v>
      </c>
      <c r="K84" s="28">
        <v>1.005312E-2</v>
      </c>
      <c r="L84" s="28">
        <v>8.2527999999999994E-3</v>
      </c>
      <c r="M84" s="28">
        <v>6.4524700000000001E-3</v>
      </c>
      <c r="N84" s="28">
        <v>6.7220099999999996E-3</v>
      </c>
      <c r="O84" s="28">
        <v>6.99155E-3</v>
      </c>
      <c r="P84" s="28">
        <v>1.726072E-2</v>
      </c>
      <c r="Q84" s="28">
        <v>2.752988E-2</v>
      </c>
      <c r="R84" s="28">
        <v>3.4067399999999998E-2</v>
      </c>
      <c r="S84" s="28">
        <v>4.0604929999999997E-2</v>
      </c>
      <c r="T84" s="28">
        <v>5.027239E-2</v>
      </c>
      <c r="U84" s="28">
        <v>5.9939850000000003E-2</v>
      </c>
      <c r="V84" s="28">
        <v>7.059791E-2</v>
      </c>
      <c r="W84" s="28">
        <v>8.1255960000000002E-2</v>
      </c>
      <c r="X84" s="28">
        <v>8.7070930000000005E-2</v>
      </c>
      <c r="Y84" s="28">
        <v>9.2885889999999999E-2</v>
      </c>
      <c r="Z84" s="28">
        <v>9.0960830000000006E-2</v>
      </c>
      <c r="AA84" s="28">
        <v>8.9035779999999995E-2</v>
      </c>
      <c r="AB84" s="28">
        <v>8.1707360000000007E-2</v>
      </c>
      <c r="AC84" s="28">
        <v>7.4378940000000004E-2</v>
      </c>
      <c r="AD84" s="28">
        <v>6.6459980000000002E-2</v>
      </c>
      <c r="AE84" s="28">
        <v>5.8541019999999999E-2</v>
      </c>
      <c r="AF84" s="28">
        <v>5.1421809999999998E-2</v>
      </c>
      <c r="AG84" s="28">
        <v>4.4302609999999999E-2</v>
      </c>
      <c r="AH84" s="28">
        <v>3.4302430000000002E-2</v>
      </c>
      <c r="AI84" s="28">
        <v>2.4302250000000001E-2</v>
      </c>
      <c r="AJ84" s="28">
        <v>1.744859E-2</v>
      </c>
      <c r="AK84" s="28">
        <v>1.0594930000000001E-2</v>
      </c>
      <c r="AL84" s="28">
        <v>9.80754E-3</v>
      </c>
      <c r="AM84" s="28">
        <v>9.0201399999999994E-3</v>
      </c>
      <c r="AN84" s="28">
        <v>8.9627700000000001E-3</v>
      </c>
      <c r="AO84" s="28">
        <v>8.9053899999999991E-3</v>
      </c>
      <c r="AP84" s="28">
        <v>1.309987E-2</v>
      </c>
      <c r="AQ84" s="28">
        <v>1.729435E-2</v>
      </c>
      <c r="AR84" s="28">
        <v>2.1674800000000001E-2</v>
      </c>
      <c r="AS84" s="28">
        <v>2.605524E-2</v>
      </c>
      <c r="AT84" s="28">
        <v>3.0235769999999999E-2</v>
      </c>
      <c r="AU84" s="28">
        <v>3.4416309999999999E-2</v>
      </c>
      <c r="AV84" s="28">
        <v>3.4523239999999997E-2</v>
      </c>
      <c r="AW84" s="28">
        <v>3.4630170000000002E-2</v>
      </c>
      <c r="AX84" s="28">
        <v>3.3396349999999998E-2</v>
      </c>
      <c r="AY84" s="23"/>
    </row>
    <row r="85" spans="1:51" ht="14.5" thickBot="1" x14ac:dyDescent="0.35">
      <c r="A85" s="15"/>
      <c r="B85" s="14" t="s">
        <v>167</v>
      </c>
      <c r="C85" s="25">
        <v>2.0744809999999999E-2</v>
      </c>
      <c r="D85" s="26">
        <v>1.697303E-2</v>
      </c>
      <c r="E85" s="26">
        <v>1.320124E-2</v>
      </c>
      <c r="F85" s="26">
        <v>8.1721999999999993E-3</v>
      </c>
      <c r="G85" s="26">
        <v>3.1431499999999999E-3</v>
      </c>
      <c r="H85" s="26">
        <v>1.60301E-3</v>
      </c>
      <c r="I85" s="26">
        <v>6.2860000000000005E-5</v>
      </c>
      <c r="J85" s="26">
        <v>1.2886900000000001E-3</v>
      </c>
      <c r="K85" s="26">
        <v>2.5145200000000001E-3</v>
      </c>
      <c r="L85" s="26">
        <v>9.7437700000000006E-3</v>
      </c>
      <c r="M85" s="26">
        <v>1.697303E-2</v>
      </c>
      <c r="N85" s="26">
        <v>2.7031119999999999E-2</v>
      </c>
      <c r="O85" s="26">
        <v>3.7089209999999997E-2</v>
      </c>
      <c r="P85" s="26">
        <v>3.9918040000000002E-2</v>
      </c>
      <c r="Q85" s="26">
        <v>4.2746880000000001E-2</v>
      </c>
      <c r="R85" s="26">
        <v>4.4004139999999997E-2</v>
      </c>
      <c r="S85" s="26">
        <v>4.52614E-2</v>
      </c>
      <c r="T85" s="26">
        <v>4.52614E-2</v>
      </c>
      <c r="U85" s="26">
        <v>4.52614E-2</v>
      </c>
      <c r="V85" s="26">
        <v>4.4318459999999997E-2</v>
      </c>
      <c r="W85" s="26">
        <v>4.3375509999999999E-2</v>
      </c>
      <c r="X85" s="26">
        <v>4.1175299999999998E-2</v>
      </c>
      <c r="Y85" s="26">
        <v>3.8975099999999999E-2</v>
      </c>
      <c r="Z85" s="26">
        <v>3.8032150000000001E-2</v>
      </c>
      <c r="AA85" s="26">
        <v>3.7089209999999997E-2</v>
      </c>
      <c r="AB85" s="26">
        <v>3.7089209999999997E-2</v>
      </c>
      <c r="AC85" s="26">
        <v>3.7089209999999997E-2</v>
      </c>
      <c r="AD85" s="26">
        <v>3.7717840000000002E-2</v>
      </c>
      <c r="AE85" s="26">
        <v>3.8346470000000001E-2</v>
      </c>
      <c r="AF85" s="26">
        <v>4.0232360000000002E-2</v>
      </c>
      <c r="AG85" s="26">
        <v>4.2118250000000003E-2</v>
      </c>
      <c r="AH85" s="26">
        <v>4.5890029999999998E-2</v>
      </c>
      <c r="AI85" s="26">
        <v>4.9661820000000002E-2</v>
      </c>
      <c r="AJ85" s="26">
        <v>5.5948119999999997E-2</v>
      </c>
      <c r="AK85" s="26">
        <v>6.223443E-2</v>
      </c>
      <c r="AL85" s="26">
        <v>6.254875E-2</v>
      </c>
      <c r="AM85" s="26">
        <v>6.2863059999999998E-2</v>
      </c>
      <c r="AN85" s="26">
        <v>5.9719910000000001E-2</v>
      </c>
      <c r="AO85" s="26">
        <v>5.6576750000000002E-2</v>
      </c>
      <c r="AP85" s="26">
        <v>5.3433599999999998E-2</v>
      </c>
      <c r="AQ85" s="26">
        <v>5.029045E-2</v>
      </c>
      <c r="AR85" s="26">
        <v>4.5890029999999998E-2</v>
      </c>
      <c r="AS85" s="26">
        <v>4.1489619999999998E-2</v>
      </c>
      <c r="AT85" s="26">
        <v>3.8975099999999999E-2</v>
      </c>
      <c r="AU85" s="26">
        <v>3.6460579999999999E-2</v>
      </c>
      <c r="AV85" s="26">
        <v>3.2060159999999997E-2</v>
      </c>
      <c r="AW85" s="26">
        <v>2.765975E-2</v>
      </c>
      <c r="AX85" s="26">
        <v>2.420228E-2</v>
      </c>
      <c r="AY85" s="23"/>
    </row>
    <row r="86" spans="1:51" ht="14.5" thickBot="1" x14ac:dyDescent="0.35">
      <c r="A86" s="15"/>
      <c r="B86" s="14" t="s">
        <v>168</v>
      </c>
      <c r="C86" s="27">
        <v>5.9504469999999997E-2</v>
      </c>
      <c r="D86" s="28">
        <v>5.452891E-2</v>
      </c>
      <c r="E86" s="28">
        <v>4.9553359999999998E-2</v>
      </c>
      <c r="F86" s="28">
        <v>4.3631450000000002E-2</v>
      </c>
      <c r="G86" s="28">
        <v>3.770954E-2</v>
      </c>
      <c r="H86" s="28">
        <v>3.2461669999999998E-2</v>
      </c>
      <c r="I86" s="28">
        <v>2.7213810000000001E-2</v>
      </c>
      <c r="J86" s="28">
        <v>2.2906630000000001E-2</v>
      </c>
      <c r="K86" s="28">
        <v>1.8599460000000002E-2</v>
      </c>
      <c r="L86" s="28">
        <v>1.526864E-2</v>
      </c>
      <c r="M86" s="28">
        <v>1.193783E-2</v>
      </c>
      <c r="N86" s="28">
        <v>1.243651E-2</v>
      </c>
      <c r="O86" s="28">
        <v>1.2935189999999999E-2</v>
      </c>
      <c r="P86" s="28">
        <v>1.4956509999999999E-2</v>
      </c>
      <c r="Q86" s="28">
        <v>1.6977840000000001E-2</v>
      </c>
      <c r="R86" s="28">
        <v>2.1009570000000002E-2</v>
      </c>
      <c r="S86" s="28">
        <v>2.5041299999999999E-2</v>
      </c>
      <c r="T86" s="28">
        <v>3.1003280000000001E-2</v>
      </c>
      <c r="U86" s="28">
        <v>3.696526E-2</v>
      </c>
      <c r="V86" s="28">
        <v>4.3538149999999998E-2</v>
      </c>
      <c r="W86" s="28">
        <v>5.0111030000000001E-2</v>
      </c>
      <c r="X86" s="28">
        <v>5.3697160000000001E-2</v>
      </c>
      <c r="Y86" s="28">
        <v>5.7283279999999999E-2</v>
      </c>
      <c r="Z86" s="28">
        <v>5.6096090000000001E-2</v>
      </c>
      <c r="AA86" s="28">
        <v>5.4908890000000002E-2</v>
      </c>
      <c r="AB86" s="28">
        <v>5.0389419999999997E-2</v>
      </c>
      <c r="AC86" s="28">
        <v>4.5869939999999998E-2</v>
      </c>
      <c r="AD86" s="28">
        <v>4.0986269999999998E-2</v>
      </c>
      <c r="AE86" s="28">
        <v>3.6102599999999999E-2</v>
      </c>
      <c r="AF86" s="28">
        <v>3.171214E-2</v>
      </c>
      <c r="AG86" s="28">
        <v>2.7321680000000001E-2</v>
      </c>
      <c r="AH86" s="28">
        <v>2.4901349999999999E-2</v>
      </c>
      <c r="AI86" s="28">
        <v>2.2481020000000001E-2</v>
      </c>
      <c r="AJ86" s="28">
        <v>2.104145E-2</v>
      </c>
      <c r="AK86" s="28">
        <v>1.9601879999999999E-2</v>
      </c>
      <c r="AL86" s="28">
        <v>1.8145100000000001E-2</v>
      </c>
      <c r="AM86" s="28">
        <v>1.6688330000000001E-2</v>
      </c>
      <c r="AN86" s="28">
        <v>1.6582179999999998E-2</v>
      </c>
      <c r="AO86" s="28">
        <v>1.6476029999999999E-2</v>
      </c>
      <c r="AP86" s="28">
        <v>2.423631E-2</v>
      </c>
      <c r="AQ86" s="28">
        <v>3.1996589999999998E-2</v>
      </c>
      <c r="AR86" s="28">
        <v>4.010093E-2</v>
      </c>
      <c r="AS86" s="28">
        <v>4.8205270000000001E-2</v>
      </c>
      <c r="AT86" s="28">
        <v>5.5939750000000003E-2</v>
      </c>
      <c r="AU86" s="28">
        <v>6.3674220000000004E-2</v>
      </c>
      <c r="AV86" s="28">
        <v>6.3872059999999994E-2</v>
      </c>
      <c r="AW86" s="28">
        <v>6.4069890000000004E-2</v>
      </c>
      <c r="AX86" s="28">
        <v>6.1787179999999997E-2</v>
      </c>
      <c r="AY86" s="23"/>
    </row>
    <row r="87" spans="1:51" ht="14.5" thickBot="1" x14ac:dyDescent="0.35">
      <c r="A87" s="15"/>
      <c r="B87" s="14" t="s">
        <v>169</v>
      </c>
      <c r="C87" s="25">
        <v>3.2162530000000002E-2</v>
      </c>
      <c r="D87" s="26">
        <v>2.947321E-2</v>
      </c>
      <c r="E87" s="26">
        <v>2.6783890000000001E-2</v>
      </c>
      <c r="F87" s="26">
        <v>2.3583059999999999E-2</v>
      </c>
      <c r="G87" s="26">
        <v>2.0382239999999999E-2</v>
      </c>
      <c r="H87" s="26">
        <v>1.7545729999999999E-2</v>
      </c>
      <c r="I87" s="26">
        <v>1.470923E-2</v>
      </c>
      <c r="J87" s="26">
        <v>1.238118E-2</v>
      </c>
      <c r="K87" s="26">
        <v>1.005312E-2</v>
      </c>
      <c r="L87" s="26">
        <v>8.2527999999999994E-3</v>
      </c>
      <c r="M87" s="26">
        <v>6.4524700000000001E-3</v>
      </c>
      <c r="N87" s="26">
        <v>6.7220099999999996E-3</v>
      </c>
      <c r="O87" s="26">
        <v>6.99155E-3</v>
      </c>
      <c r="P87" s="26">
        <v>1.726072E-2</v>
      </c>
      <c r="Q87" s="26">
        <v>2.752988E-2</v>
      </c>
      <c r="R87" s="26">
        <v>3.4067399999999998E-2</v>
      </c>
      <c r="S87" s="26">
        <v>4.0604929999999997E-2</v>
      </c>
      <c r="T87" s="26">
        <v>5.027239E-2</v>
      </c>
      <c r="U87" s="26">
        <v>5.9939850000000003E-2</v>
      </c>
      <c r="V87" s="26">
        <v>7.059791E-2</v>
      </c>
      <c r="W87" s="26">
        <v>8.1255960000000002E-2</v>
      </c>
      <c r="X87" s="26">
        <v>8.7070930000000005E-2</v>
      </c>
      <c r="Y87" s="26">
        <v>9.2885889999999999E-2</v>
      </c>
      <c r="Z87" s="26">
        <v>9.0960830000000006E-2</v>
      </c>
      <c r="AA87" s="26">
        <v>8.9035779999999995E-2</v>
      </c>
      <c r="AB87" s="26">
        <v>8.1707360000000007E-2</v>
      </c>
      <c r="AC87" s="26">
        <v>7.4378940000000004E-2</v>
      </c>
      <c r="AD87" s="26">
        <v>6.6459980000000002E-2</v>
      </c>
      <c r="AE87" s="26">
        <v>5.8541019999999999E-2</v>
      </c>
      <c r="AF87" s="26">
        <v>5.1421809999999998E-2</v>
      </c>
      <c r="AG87" s="26">
        <v>4.4302609999999999E-2</v>
      </c>
      <c r="AH87" s="26">
        <v>3.4302430000000002E-2</v>
      </c>
      <c r="AI87" s="26">
        <v>2.4302250000000001E-2</v>
      </c>
      <c r="AJ87" s="26">
        <v>1.744859E-2</v>
      </c>
      <c r="AK87" s="26">
        <v>1.0594930000000001E-2</v>
      </c>
      <c r="AL87" s="26">
        <v>9.80754E-3</v>
      </c>
      <c r="AM87" s="26">
        <v>9.0201399999999994E-3</v>
      </c>
      <c r="AN87" s="26">
        <v>8.9627700000000001E-3</v>
      </c>
      <c r="AO87" s="26">
        <v>8.9053899999999991E-3</v>
      </c>
      <c r="AP87" s="26">
        <v>1.309987E-2</v>
      </c>
      <c r="AQ87" s="26">
        <v>1.729435E-2</v>
      </c>
      <c r="AR87" s="26">
        <v>2.1674800000000001E-2</v>
      </c>
      <c r="AS87" s="26">
        <v>2.605524E-2</v>
      </c>
      <c r="AT87" s="26">
        <v>3.0235769999999999E-2</v>
      </c>
      <c r="AU87" s="26">
        <v>3.4416309999999999E-2</v>
      </c>
      <c r="AV87" s="26">
        <v>3.4523239999999997E-2</v>
      </c>
      <c r="AW87" s="26">
        <v>3.4630170000000002E-2</v>
      </c>
      <c r="AX87" s="26">
        <v>3.3396349999999998E-2</v>
      </c>
      <c r="AY87" s="23"/>
    </row>
    <row r="88" spans="1:51" ht="14.5" thickBot="1" x14ac:dyDescent="0.35">
      <c r="A88" s="15"/>
      <c r="B88" s="14" t="s">
        <v>170</v>
      </c>
      <c r="C88" s="27">
        <v>3.2162530000000002E-2</v>
      </c>
      <c r="D88" s="28">
        <v>2.947321E-2</v>
      </c>
      <c r="E88" s="28">
        <v>2.6783890000000001E-2</v>
      </c>
      <c r="F88" s="28">
        <v>2.3583059999999999E-2</v>
      </c>
      <c r="G88" s="28">
        <v>2.0382239999999999E-2</v>
      </c>
      <c r="H88" s="28">
        <v>1.7545729999999999E-2</v>
      </c>
      <c r="I88" s="28">
        <v>1.470923E-2</v>
      </c>
      <c r="J88" s="28">
        <v>1.238118E-2</v>
      </c>
      <c r="K88" s="28">
        <v>1.005312E-2</v>
      </c>
      <c r="L88" s="28">
        <v>8.2527999999999994E-3</v>
      </c>
      <c r="M88" s="28">
        <v>6.4524700000000001E-3</v>
      </c>
      <c r="N88" s="28">
        <v>6.7220099999999996E-3</v>
      </c>
      <c r="O88" s="28">
        <v>6.99155E-3</v>
      </c>
      <c r="P88" s="28">
        <v>1.726072E-2</v>
      </c>
      <c r="Q88" s="28">
        <v>2.752988E-2</v>
      </c>
      <c r="R88" s="28">
        <v>3.4067399999999998E-2</v>
      </c>
      <c r="S88" s="28">
        <v>4.0604929999999997E-2</v>
      </c>
      <c r="T88" s="28">
        <v>5.027239E-2</v>
      </c>
      <c r="U88" s="28">
        <v>5.9939850000000003E-2</v>
      </c>
      <c r="V88" s="28">
        <v>7.059791E-2</v>
      </c>
      <c r="W88" s="28">
        <v>8.1255960000000002E-2</v>
      </c>
      <c r="X88" s="28">
        <v>8.7070930000000005E-2</v>
      </c>
      <c r="Y88" s="28">
        <v>9.2885889999999999E-2</v>
      </c>
      <c r="Z88" s="28">
        <v>9.0960830000000006E-2</v>
      </c>
      <c r="AA88" s="28">
        <v>8.9035779999999995E-2</v>
      </c>
      <c r="AB88" s="28">
        <v>8.1707360000000007E-2</v>
      </c>
      <c r="AC88" s="28">
        <v>7.4378940000000004E-2</v>
      </c>
      <c r="AD88" s="28">
        <v>6.6459980000000002E-2</v>
      </c>
      <c r="AE88" s="28">
        <v>5.8541019999999999E-2</v>
      </c>
      <c r="AF88" s="28">
        <v>5.1421809999999998E-2</v>
      </c>
      <c r="AG88" s="28">
        <v>4.4302609999999999E-2</v>
      </c>
      <c r="AH88" s="28">
        <v>3.4302430000000002E-2</v>
      </c>
      <c r="AI88" s="28">
        <v>2.4302250000000001E-2</v>
      </c>
      <c r="AJ88" s="28">
        <v>1.744859E-2</v>
      </c>
      <c r="AK88" s="28">
        <v>1.0594930000000001E-2</v>
      </c>
      <c r="AL88" s="28">
        <v>9.80754E-3</v>
      </c>
      <c r="AM88" s="28">
        <v>9.0201399999999994E-3</v>
      </c>
      <c r="AN88" s="28">
        <v>8.9627700000000001E-3</v>
      </c>
      <c r="AO88" s="28">
        <v>8.9053899999999991E-3</v>
      </c>
      <c r="AP88" s="28">
        <v>1.309987E-2</v>
      </c>
      <c r="AQ88" s="28">
        <v>1.729435E-2</v>
      </c>
      <c r="AR88" s="28">
        <v>2.1674800000000001E-2</v>
      </c>
      <c r="AS88" s="28">
        <v>2.605524E-2</v>
      </c>
      <c r="AT88" s="28">
        <v>3.0235769999999999E-2</v>
      </c>
      <c r="AU88" s="28">
        <v>3.4416309999999999E-2</v>
      </c>
      <c r="AV88" s="28">
        <v>3.4523239999999997E-2</v>
      </c>
      <c r="AW88" s="28">
        <v>3.4630170000000002E-2</v>
      </c>
      <c r="AX88" s="28">
        <v>3.3396349999999998E-2</v>
      </c>
      <c r="AY88" s="23"/>
    </row>
    <row r="89" spans="1:51" ht="14.5" thickBot="1" x14ac:dyDescent="0.35">
      <c r="A89" s="15"/>
      <c r="B89" s="14" t="s">
        <v>171</v>
      </c>
      <c r="C89" s="25">
        <v>2.9615894200000001</v>
      </c>
      <c r="D89" s="26">
        <v>3.2733356800000002</v>
      </c>
      <c r="E89" s="26">
        <v>3.5850819299999999</v>
      </c>
      <c r="F89" s="26">
        <v>3.8033043100000001</v>
      </c>
      <c r="G89" s="26">
        <v>4.02152669</v>
      </c>
      <c r="H89" s="26">
        <v>4.0776410199999997</v>
      </c>
      <c r="I89" s="26">
        <v>4.1337553399999996</v>
      </c>
      <c r="J89" s="26">
        <v>4.1056981800000001</v>
      </c>
      <c r="K89" s="26">
        <v>4.0776410199999997</v>
      </c>
      <c r="L89" s="26">
        <v>4.0589362400000004</v>
      </c>
      <c r="M89" s="26">
        <v>4.0402314600000002</v>
      </c>
      <c r="N89" s="26">
        <v>4.02152669</v>
      </c>
      <c r="O89" s="26">
        <v>4.0028219099999998</v>
      </c>
      <c r="P89" s="26">
        <v>3.6723708799999999</v>
      </c>
      <c r="Q89" s="26">
        <v>3.34191985</v>
      </c>
      <c r="R89" s="26">
        <v>2.9865291200000001</v>
      </c>
      <c r="S89" s="26">
        <v>2.6311383899999998</v>
      </c>
      <c r="T89" s="26">
        <v>2.2040460199999998</v>
      </c>
      <c r="U89" s="26">
        <v>1.7769536500000001</v>
      </c>
      <c r="V89" s="26">
        <v>1.5899059</v>
      </c>
      <c r="W89" s="26">
        <v>1.4028581499999999</v>
      </c>
      <c r="X89" s="26">
        <v>1.2080167399999999</v>
      </c>
      <c r="Y89" s="26">
        <v>1.0131753299999999</v>
      </c>
      <c r="Z89" s="26">
        <v>0.88847683</v>
      </c>
      <c r="AA89" s="26">
        <v>0.76377832000000001</v>
      </c>
      <c r="AB89" s="26">
        <v>0.81054026000000001</v>
      </c>
      <c r="AC89" s="26">
        <v>0.85730220000000001</v>
      </c>
      <c r="AD89" s="26">
        <v>0.93523875999999995</v>
      </c>
      <c r="AE89" s="26">
        <v>1.0131753299999999</v>
      </c>
      <c r="AF89" s="26">
        <v>1.0833182400000001</v>
      </c>
      <c r="AG89" s="26">
        <v>1.1534611400000001</v>
      </c>
      <c r="AH89" s="26">
        <v>1.1066992099999999</v>
      </c>
      <c r="AI89" s="26">
        <v>1.05993727</v>
      </c>
      <c r="AJ89" s="26">
        <v>0.98200069999999995</v>
      </c>
      <c r="AK89" s="26">
        <v>0.90406414000000002</v>
      </c>
      <c r="AL89" s="26">
        <v>0.80274661000000003</v>
      </c>
      <c r="AM89" s="26">
        <v>0.70142906999999999</v>
      </c>
      <c r="AN89" s="26">
        <v>0.66246079000000002</v>
      </c>
      <c r="AO89" s="26">
        <v>0.62349251000000006</v>
      </c>
      <c r="AP89" s="26">
        <v>0.74039736</v>
      </c>
      <c r="AQ89" s="26">
        <v>0.85730220000000001</v>
      </c>
      <c r="AR89" s="26">
        <v>1.0911118900000001</v>
      </c>
      <c r="AS89" s="26">
        <v>1.32492158</v>
      </c>
      <c r="AT89" s="26">
        <v>1.5976995599999999</v>
      </c>
      <c r="AU89" s="26">
        <v>1.8704775300000001</v>
      </c>
      <c r="AV89" s="26">
        <v>2.1042872199999998</v>
      </c>
      <c r="AW89" s="26">
        <v>2.33809691</v>
      </c>
      <c r="AX89" s="26">
        <v>2.64984317</v>
      </c>
      <c r="AY89" s="23"/>
    </row>
    <row r="90" spans="1:51" ht="14.5" thickBot="1" x14ac:dyDescent="0.35">
      <c r="A90" s="15"/>
      <c r="B90" s="14" t="s">
        <v>172</v>
      </c>
      <c r="C90" s="27">
        <v>1.95464902</v>
      </c>
      <c r="D90" s="28">
        <v>2.16040155</v>
      </c>
      <c r="E90" s="28">
        <v>2.3661540799999998</v>
      </c>
      <c r="F90" s="28">
        <v>2.5101808499999998</v>
      </c>
      <c r="G90" s="28">
        <v>2.6542076200000002</v>
      </c>
      <c r="H90" s="28">
        <v>2.6912430700000001</v>
      </c>
      <c r="I90" s="28">
        <v>2.7282785299999999</v>
      </c>
      <c r="J90" s="28">
        <v>2.5120924900000001</v>
      </c>
      <c r="K90" s="28">
        <v>2.2959064599999999</v>
      </c>
      <c r="L90" s="28">
        <v>1.60713452</v>
      </c>
      <c r="M90" s="28">
        <v>0.91836258000000004</v>
      </c>
      <c r="N90" s="28">
        <v>0.63635017000000005</v>
      </c>
      <c r="O90" s="28">
        <v>0.35433775000000001</v>
      </c>
      <c r="P90" s="28">
        <v>0.87478820999999996</v>
      </c>
      <c r="Q90" s="28">
        <v>1.3952386699999999</v>
      </c>
      <c r="R90" s="28">
        <v>1.72656597</v>
      </c>
      <c r="S90" s="28">
        <v>2.0578932600000002</v>
      </c>
      <c r="T90" s="28">
        <v>2.5478488399999999</v>
      </c>
      <c r="U90" s="28">
        <v>3.0378044200000001</v>
      </c>
      <c r="V90" s="28">
        <v>3.57796387</v>
      </c>
      <c r="W90" s="28">
        <v>4.1181233300000004</v>
      </c>
      <c r="X90" s="28">
        <v>4.4128309799999998</v>
      </c>
      <c r="Y90" s="28">
        <v>4.7075386300000002</v>
      </c>
      <c r="Z90" s="28">
        <v>4.6099749599999997</v>
      </c>
      <c r="AA90" s="28">
        <v>4.5124112900000002</v>
      </c>
      <c r="AB90" s="28">
        <v>4.14100073</v>
      </c>
      <c r="AC90" s="28">
        <v>3.7695901599999999</v>
      </c>
      <c r="AD90" s="28">
        <v>3.3682502099999998</v>
      </c>
      <c r="AE90" s="28">
        <v>2.9669102500000002</v>
      </c>
      <c r="AF90" s="28">
        <v>2.6061026300000001</v>
      </c>
      <c r="AG90" s="28">
        <v>2.24529501</v>
      </c>
      <c r="AH90" s="28">
        <v>1.7384773</v>
      </c>
      <c r="AI90" s="28">
        <v>1.2316595800000001</v>
      </c>
      <c r="AJ90" s="28">
        <v>0.88431006999999995</v>
      </c>
      <c r="AK90" s="28">
        <v>0.53696054999999998</v>
      </c>
      <c r="AL90" s="28">
        <v>0.49705470000000002</v>
      </c>
      <c r="AM90" s="28">
        <v>0.45714884</v>
      </c>
      <c r="AN90" s="28">
        <v>0.45424100000000001</v>
      </c>
      <c r="AO90" s="28">
        <v>0.45133316000000001</v>
      </c>
      <c r="AP90" s="28">
        <v>0.66391308000000004</v>
      </c>
      <c r="AQ90" s="28">
        <v>0.87649299999999997</v>
      </c>
      <c r="AR90" s="28">
        <v>1.0984977499999999</v>
      </c>
      <c r="AS90" s="28">
        <v>1.3205025100000001</v>
      </c>
      <c r="AT90" s="28">
        <v>1.53237556</v>
      </c>
      <c r="AU90" s="28">
        <v>1.74424862</v>
      </c>
      <c r="AV90" s="28">
        <v>1.7496678999999999</v>
      </c>
      <c r="AW90" s="28">
        <v>1.7550871800000001</v>
      </c>
      <c r="AX90" s="28">
        <v>1.8548681</v>
      </c>
      <c r="AY90" s="23"/>
    </row>
    <row r="91" spans="1:51" ht="14.5" thickBot="1" x14ac:dyDescent="0.35">
      <c r="A91" s="15"/>
      <c r="B91" s="14" t="s">
        <v>173</v>
      </c>
      <c r="C91" s="25">
        <v>0.76496624000000002</v>
      </c>
      <c r="D91" s="26">
        <v>0.75062424999999999</v>
      </c>
      <c r="E91" s="26">
        <v>0.73628225999999997</v>
      </c>
      <c r="F91" s="26">
        <v>0.73161281</v>
      </c>
      <c r="G91" s="26">
        <v>0.72694336000000004</v>
      </c>
      <c r="H91" s="26">
        <v>0.73403907999999995</v>
      </c>
      <c r="I91" s="26">
        <v>0.74113479000000004</v>
      </c>
      <c r="J91" s="26">
        <v>0.75919937000000004</v>
      </c>
      <c r="K91" s="26">
        <v>0.77726393999999999</v>
      </c>
      <c r="L91" s="26">
        <v>0.86044482</v>
      </c>
      <c r="M91" s="26">
        <v>0.94362568999999996</v>
      </c>
      <c r="N91" s="26">
        <v>1.2247844400000001</v>
      </c>
      <c r="O91" s="26">
        <v>1.50594319</v>
      </c>
      <c r="P91" s="26">
        <v>1.8133542600000001</v>
      </c>
      <c r="Q91" s="26">
        <v>2.1207653199999998</v>
      </c>
      <c r="R91" s="26">
        <v>2.4936480699999999</v>
      </c>
      <c r="S91" s="26">
        <v>2.8665308199999999</v>
      </c>
      <c r="T91" s="26">
        <v>3.1169013099999998</v>
      </c>
      <c r="U91" s="26">
        <v>3.3672718000000001</v>
      </c>
      <c r="V91" s="26">
        <v>3.43991844</v>
      </c>
      <c r="W91" s="26">
        <v>3.5125650799999999</v>
      </c>
      <c r="X91" s="26">
        <v>3.5608428299999999</v>
      </c>
      <c r="Y91" s="26">
        <v>3.6091205899999999</v>
      </c>
      <c r="Z91" s="26">
        <v>3.6315416100000002</v>
      </c>
      <c r="AA91" s="26">
        <v>3.65396264</v>
      </c>
      <c r="AB91" s="26">
        <v>3.6344983900000001</v>
      </c>
      <c r="AC91" s="26">
        <v>3.6150341400000001</v>
      </c>
      <c r="AD91" s="26">
        <v>3.5762528100000002</v>
      </c>
      <c r="AE91" s="26">
        <v>3.5374714799999998</v>
      </c>
      <c r="AF91" s="26">
        <v>3.4874090199999999</v>
      </c>
      <c r="AG91" s="26">
        <v>3.4373465599999999</v>
      </c>
      <c r="AH91" s="26">
        <v>3.3480500499999999</v>
      </c>
      <c r="AI91" s="26">
        <v>3.2587535399999998</v>
      </c>
      <c r="AJ91" s="26">
        <v>3.0350770300000001</v>
      </c>
      <c r="AK91" s="26">
        <v>2.8114005199999998</v>
      </c>
      <c r="AL91" s="26">
        <v>2.4572850399999999</v>
      </c>
      <c r="AM91" s="26">
        <v>2.10316956</v>
      </c>
      <c r="AN91" s="26">
        <v>1.96784022</v>
      </c>
      <c r="AO91" s="26">
        <v>1.8325108699999999</v>
      </c>
      <c r="AP91" s="26">
        <v>1.73200288</v>
      </c>
      <c r="AQ91" s="26">
        <v>1.6314948899999999</v>
      </c>
      <c r="AR91" s="26">
        <v>1.3977987000000001</v>
      </c>
      <c r="AS91" s="26">
        <v>1.1641025199999999</v>
      </c>
      <c r="AT91" s="26">
        <v>1.05046324</v>
      </c>
      <c r="AU91" s="26">
        <v>0.93682396999999995</v>
      </c>
      <c r="AV91" s="26">
        <v>0.86923572999999998</v>
      </c>
      <c r="AW91" s="26">
        <v>0.80164749000000002</v>
      </c>
      <c r="AX91" s="26">
        <v>0.78330686999999999</v>
      </c>
      <c r="AY91" s="23"/>
    </row>
    <row r="92" spans="1:51" ht="14.5" thickBot="1" x14ac:dyDescent="0.35">
      <c r="A92" s="15"/>
      <c r="B92" s="14" t="s">
        <v>174</v>
      </c>
      <c r="C92" s="27">
        <v>0.19926113000000001</v>
      </c>
      <c r="D92" s="28">
        <v>0.18417860999999999</v>
      </c>
      <c r="E92" s="28">
        <v>0.16909609</v>
      </c>
      <c r="F92" s="28">
        <v>0.1537337</v>
      </c>
      <c r="G92" s="28">
        <v>0.13837131</v>
      </c>
      <c r="H92" s="28">
        <v>0.12324573</v>
      </c>
      <c r="I92" s="28">
        <v>0.10812016000000001</v>
      </c>
      <c r="J92" s="28">
        <v>9.7417379999999998E-2</v>
      </c>
      <c r="K92" s="28">
        <v>8.6714600000000003E-2</v>
      </c>
      <c r="L92" s="28">
        <v>8.3438899999999996E-2</v>
      </c>
      <c r="M92" s="28">
        <v>8.0163200000000004E-2</v>
      </c>
      <c r="N92" s="28">
        <v>8.7496190000000001E-2</v>
      </c>
      <c r="O92" s="28">
        <v>9.4829189999999994E-2</v>
      </c>
      <c r="P92" s="28">
        <v>0.11897681</v>
      </c>
      <c r="Q92" s="28">
        <v>0.14312443999999999</v>
      </c>
      <c r="R92" s="28">
        <v>0.17815539</v>
      </c>
      <c r="S92" s="28">
        <v>0.21318634</v>
      </c>
      <c r="T92" s="28">
        <v>0.24827124</v>
      </c>
      <c r="U92" s="28">
        <v>0.28335612999999998</v>
      </c>
      <c r="V92" s="28">
        <v>0.30760441999999999</v>
      </c>
      <c r="W92" s="28">
        <v>0.33185271999999999</v>
      </c>
      <c r="X92" s="28">
        <v>0.34268621999999999</v>
      </c>
      <c r="Y92" s="28">
        <v>0.35351971999999998</v>
      </c>
      <c r="Z92" s="28">
        <v>0.35653309</v>
      </c>
      <c r="AA92" s="28">
        <v>0.35954646000000001</v>
      </c>
      <c r="AB92" s="28">
        <v>0.36089455999999998</v>
      </c>
      <c r="AC92" s="28">
        <v>0.36224265</v>
      </c>
      <c r="AD92" s="28">
        <v>0.37047194999999999</v>
      </c>
      <c r="AE92" s="28">
        <v>0.37870125999999998</v>
      </c>
      <c r="AF92" s="28">
        <v>0.38363700000000001</v>
      </c>
      <c r="AG92" s="28">
        <v>0.38857272999999998</v>
      </c>
      <c r="AH92" s="28">
        <v>0.38940496000000002</v>
      </c>
      <c r="AI92" s="28">
        <v>0.39023719000000001</v>
      </c>
      <c r="AJ92" s="28">
        <v>0.37943444999999998</v>
      </c>
      <c r="AK92" s="28">
        <v>0.36863171</v>
      </c>
      <c r="AL92" s="28">
        <v>0.36275183</v>
      </c>
      <c r="AM92" s="28">
        <v>0.35687194999999999</v>
      </c>
      <c r="AN92" s="28">
        <v>0.35014891999999997</v>
      </c>
      <c r="AO92" s="28">
        <v>0.34342589000000001</v>
      </c>
      <c r="AP92" s="28">
        <v>0.33798915000000002</v>
      </c>
      <c r="AQ92" s="28">
        <v>0.33255241000000002</v>
      </c>
      <c r="AR92" s="28">
        <v>0.31925988</v>
      </c>
      <c r="AS92" s="28">
        <v>0.30596736000000002</v>
      </c>
      <c r="AT92" s="28">
        <v>0.28789945</v>
      </c>
      <c r="AU92" s="28">
        <v>0.26983153999999998</v>
      </c>
      <c r="AV92" s="28">
        <v>0.25097782000000002</v>
      </c>
      <c r="AW92" s="28">
        <v>0.23212409000000001</v>
      </c>
      <c r="AX92" s="28">
        <v>0.21569261000000001</v>
      </c>
      <c r="AY92" s="23"/>
    </row>
    <row r="93" spans="1:51" ht="14.5" thickBot="1" x14ac:dyDescent="0.35">
      <c r="A93" s="15"/>
      <c r="B93" s="14" t="s">
        <v>175</v>
      </c>
      <c r="C93" s="25">
        <v>0.23767051</v>
      </c>
      <c r="D93" s="26">
        <v>0.21779733000000001</v>
      </c>
      <c r="E93" s="26">
        <v>0.19792415999999999</v>
      </c>
      <c r="F93" s="26">
        <v>0.17427108999999999</v>
      </c>
      <c r="G93" s="26">
        <v>0.15061801999999999</v>
      </c>
      <c r="H93" s="26">
        <v>0.1296572</v>
      </c>
      <c r="I93" s="26">
        <v>0.10869637</v>
      </c>
      <c r="J93" s="26">
        <v>9.1492820000000002E-2</v>
      </c>
      <c r="K93" s="26">
        <v>7.4289259999999996E-2</v>
      </c>
      <c r="L93" s="26">
        <v>6.0985440000000002E-2</v>
      </c>
      <c r="M93" s="26">
        <v>4.7681630000000003E-2</v>
      </c>
      <c r="N93" s="26">
        <v>4.9673429999999998E-2</v>
      </c>
      <c r="O93" s="26">
        <v>5.1665229999999999E-2</v>
      </c>
      <c r="P93" s="26">
        <v>0.12755100999999999</v>
      </c>
      <c r="Q93" s="26">
        <v>0.20343679000000001</v>
      </c>
      <c r="R93" s="26">
        <v>0.25174691999999999</v>
      </c>
      <c r="S93" s="26">
        <v>0.30005704</v>
      </c>
      <c r="T93" s="26">
        <v>0.37149642999999999</v>
      </c>
      <c r="U93" s="26">
        <v>0.44293580999999999</v>
      </c>
      <c r="V93" s="26">
        <v>0.52169531000000002</v>
      </c>
      <c r="W93" s="26">
        <v>0.60045481000000001</v>
      </c>
      <c r="X93" s="26">
        <v>0.64342551000000003</v>
      </c>
      <c r="Y93" s="26">
        <v>0.68639620999999995</v>
      </c>
      <c r="Z93" s="26">
        <v>0.67217064999999998</v>
      </c>
      <c r="AA93" s="26">
        <v>0.65794509999999995</v>
      </c>
      <c r="AB93" s="26">
        <v>0.60379052</v>
      </c>
      <c r="AC93" s="26">
        <v>0.54963592999999999</v>
      </c>
      <c r="AD93" s="26">
        <v>0.49111740999999998</v>
      </c>
      <c r="AE93" s="26">
        <v>0.43259888000000002</v>
      </c>
      <c r="AF93" s="26">
        <v>0.37999029000000001</v>
      </c>
      <c r="AG93" s="26">
        <v>0.3273817</v>
      </c>
      <c r="AH93" s="26">
        <v>0.25348367999999999</v>
      </c>
      <c r="AI93" s="26">
        <v>0.17958567</v>
      </c>
      <c r="AJ93" s="26">
        <v>0.12893937</v>
      </c>
      <c r="AK93" s="26">
        <v>7.8293080000000001E-2</v>
      </c>
      <c r="AL93" s="26">
        <v>7.2474490000000003E-2</v>
      </c>
      <c r="AM93" s="26">
        <v>6.6655900000000004E-2</v>
      </c>
      <c r="AN93" s="26">
        <v>6.6231910000000005E-2</v>
      </c>
      <c r="AO93" s="26">
        <v>6.5807930000000001E-2</v>
      </c>
      <c r="AP93" s="26">
        <v>9.6803760000000003E-2</v>
      </c>
      <c r="AQ93" s="26">
        <v>0.12779958</v>
      </c>
      <c r="AR93" s="26">
        <v>0.16016962000000001</v>
      </c>
      <c r="AS93" s="26">
        <v>0.19253967</v>
      </c>
      <c r="AT93" s="26">
        <v>0.22343242999999999</v>
      </c>
      <c r="AU93" s="26">
        <v>0.25432518999999998</v>
      </c>
      <c r="AV93" s="26">
        <v>0.25511536000000001</v>
      </c>
      <c r="AW93" s="26">
        <v>0.25590552999999999</v>
      </c>
      <c r="AX93" s="26">
        <v>0.24678802</v>
      </c>
      <c r="AY93" s="23"/>
    </row>
    <row r="94" spans="1:51" ht="14.5" thickBot="1" x14ac:dyDescent="0.35">
      <c r="A94" s="15"/>
      <c r="B94" s="14" t="s">
        <v>176</v>
      </c>
      <c r="C94" s="27">
        <v>9.5367350000000004E-2</v>
      </c>
      <c r="D94" s="28">
        <v>9.3579350000000006E-2</v>
      </c>
      <c r="E94" s="28">
        <v>9.1791349999999994E-2</v>
      </c>
      <c r="F94" s="28">
        <v>9.1209219999999994E-2</v>
      </c>
      <c r="G94" s="28">
        <v>9.0627079999999999E-2</v>
      </c>
      <c r="H94" s="28">
        <v>9.1511700000000001E-2</v>
      </c>
      <c r="I94" s="28">
        <v>9.2396309999999995E-2</v>
      </c>
      <c r="J94" s="28">
        <v>9.4648399999999994E-2</v>
      </c>
      <c r="K94" s="28">
        <v>9.6900479999999997E-2</v>
      </c>
      <c r="L94" s="28">
        <v>0.10727054</v>
      </c>
      <c r="M94" s="28">
        <v>0.11764059</v>
      </c>
      <c r="N94" s="28">
        <v>0.15269228000000001</v>
      </c>
      <c r="O94" s="28">
        <v>0.18774398</v>
      </c>
      <c r="P94" s="28">
        <v>0.22606852</v>
      </c>
      <c r="Q94" s="28">
        <v>0.26439305000000002</v>
      </c>
      <c r="R94" s="28">
        <v>0.31087986000000001</v>
      </c>
      <c r="S94" s="28">
        <v>0.35736667</v>
      </c>
      <c r="T94" s="28">
        <v>0.38858003000000002</v>
      </c>
      <c r="U94" s="28">
        <v>0.41979338999999999</v>
      </c>
      <c r="V94" s="28">
        <v>0.42885015999999998</v>
      </c>
      <c r="W94" s="28">
        <v>0.43790691999999998</v>
      </c>
      <c r="X94" s="28">
        <v>0.44392564000000001</v>
      </c>
      <c r="Y94" s="28">
        <v>0.44994436999999998</v>
      </c>
      <c r="Z94" s="28">
        <v>0.45273956999999998</v>
      </c>
      <c r="AA94" s="28">
        <v>0.45553476999999998</v>
      </c>
      <c r="AB94" s="28">
        <v>0.45310818000000003</v>
      </c>
      <c r="AC94" s="28">
        <v>0.45068160000000002</v>
      </c>
      <c r="AD94" s="28">
        <v>0.44584678</v>
      </c>
      <c r="AE94" s="28">
        <v>0.44101196999999998</v>
      </c>
      <c r="AF94" s="28">
        <v>0.43477073999999999</v>
      </c>
      <c r="AG94" s="28">
        <v>0.42852952</v>
      </c>
      <c r="AH94" s="28">
        <v>0.41739704</v>
      </c>
      <c r="AI94" s="28">
        <v>0.40626456</v>
      </c>
      <c r="AJ94" s="28">
        <v>0.37837910000000002</v>
      </c>
      <c r="AK94" s="28">
        <v>0.35049364</v>
      </c>
      <c r="AL94" s="28">
        <v>0.30634653000000001</v>
      </c>
      <c r="AM94" s="28">
        <v>0.26219941000000002</v>
      </c>
      <c r="AN94" s="28">
        <v>0.24532808</v>
      </c>
      <c r="AO94" s="28">
        <v>0.22845674999999999</v>
      </c>
      <c r="AP94" s="28">
        <v>0.21592654999999999</v>
      </c>
      <c r="AQ94" s="28">
        <v>0.20339634000000001</v>
      </c>
      <c r="AR94" s="28">
        <v>0.17426174999999999</v>
      </c>
      <c r="AS94" s="28">
        <v>0.14512715000000001</v>
      </c>
      <c r="AT94" s="28">
        <v>0.13095989</v>
      </c>
      <c r="AU94" s="28">
        <v>0.11679262999999999</v>
      </c>
      <c r="AV94" s="28">
        <v>0.10836649</v>
      </c>
      <c r="AW94" s="28">
        <v>9.9940349999999997E-2</v>
      </c>
      <c r="AX94" s="28">
        <v>9.765385E-2</v>
      </c>
      <c r="AY94" s="23"/>
    </row>
    <row r="95" spans="1:51" ht="14.5" thickBot="1" x14ac:dyDescent="0.35">
      <c r="A95" s="15"/>
      <c r="B95" s="14" t="s">
        <v>177</v>
      </c>
      <c r="C95" s="25">
        <v>0.43971844999999998</v>
      </c>
      <c r="D95" s="26">
        <v>0.40295073999999997</v>
      </c>
      <c r="E95" s="26">
        <v>0.36618303000000002</v>
      </c>
      <c r="F95" s="26">
        <v>0.32242206000000001</v>
      </c>
      <c r="G95" s="26">
        <v>0.27866109</v>
      </c>
      <c r="H95" s="26">
        <v>0.23988110000000001</v>
      </c>
      <c r="I95" s="26">
        <v>0.20110111</v>
      </c>
      <c r="J95" s="26">
        <v>0.16927249999999999</v>
      </c>
      <c r="K95" s="26">
        <v>0.13744389000000001</v>
      </c>
      <c r="L95" s="26">
        <v>0.11283026</v>
      </c>
      <c r="M95" s="26">
        <v>8.8216630000000004E-2</v>
      </c>
      <c r="N95" s="26">
        <v>9.1901700000000003E-2</v>
      </c>
      <c r="O95" s="26">
        <v>9.5586770000000001E-2</v>
      </c>
      <c r="P95" s="26">
        <v>0.11052373</v>
      </c>
      <c r="Q95" s="26">
        <v>0.12546067999999999</v>
      </c>
      <c r="R95" s="26">
        <v>0.15525381999999999</v>
      </c>
      <c r="S95" s="26">
        <v>0.18504697000000001</v>
      </c>
      <c r="T95" s="26">
        <v>0.22910406</v>
      </c>
      <c r="U95" s="26">
        <v>0.27316115000000002</v>
      </c>
      <c r="V95" s="26">
        <v>0.32173260999999997</v>
      </c>
      <c r="W95" s="26">
        <v>0.37030405999999999</v>
      </c>
      <c r="X95" s="26">
        <v>0.39680434999999997</v>
      </c>
      <c r="Y95" s="26">
        <v>0.42330463000000002</v>
      </c>
      <c r="Z95" s="26">
        <v>0.41453164999999997</v>
      </c>
      <c r="AA95" s="26">
        <v>0.40575866999999999</v>
      </c>
      <c r="AB95" s="26">
        <v>0.37236121</v>
      </c>
      <c r="AC95" s="26">
        <v>0.33896376</v>
      </c>
      <c r="AD95" s="26">
        <v>0.30287502999999999</v>
      </c>
      <c r="AE95" s="26">
        <v>0.26678631000000003</v>
      </c>
      <c r="AF95" s="26">
        <v>0.23434227999999999</v>
      </c>
      <c r="AG95" s="26">
        <v>0.20189824000000001</v>
      </c>
      <c r="AH95" s="26">
        <v>0.18401277999999999</v>
      </c>
      <c r="AI95" s="26">
        <v>0.16612732999999999</v>
      </c>
      <c r="AJ95" s="26">
        <v>0.15548936999999999</v>
      </c>
      <c r="AK95" s="26">
        <v>0.14485142000000001</v>
      </c>
      <c r="AL95" s="26">
        <v>0.13408634999999999</v>
      </c>
      <c r="AM95" s="26">
        <v>0.12332127</v>
      </c>
      <c r="AN95" s="26">
        <v>0.12253685</v>
      </c>
      <c r="AO95" s="26">
        <v>0.12175242999999999</v>
      </c>
      <c r="AP95" s="26">
        <v>0.17909836000000001</v>
      </c>
      <c r="AQ95" s="26">
        <v>0.23644429</v>
      </c>
      <c r="AR95" s="26">
        <v>0.29633268000000001</v>
      </c>
      <c r="AS95" s="26">
        <v>0.35622108000000002</v>
      </c>
      <c r="AT95" s="26">
        <v>0.41337633000000001</v>
      </c>
      <c r="AU95" s="26">
        <v>0.47053157000000001</v>
      </c>
      <c r="AV95" s="26">
        <v>0.47199349000000002</v>
      </c>
      <c r="AW95" s="26">
        <v>0.47345540000000003</v>
      </c>
      <c r="AX95" s="26">
        <v>0.45658693</v>
      </c>
      <c r="AY95" s="23"/>
    </row>
    <row r="96" spans="1:51" ht="14.5" thickBot="1" x14ac:dyDescent="0.35">
      <c r="A96" s="15"/>
      <c r="B96" s="14" t="s">
        <v>178</v>
      </c>
      <c r="C96" s="27">
        <v>0.24382015000000001</v>
      </c>
      <c r="D96" s="28">
        <v>0.22907909000000001</v>
      </c>
      <c r="E96" s="28">
        <v>0.21433804000000001</v>
      </c>
      <c r="F96" s="28">
        <v>0.19411655</v>
      </c>
      <c r="G96" s="28">
        <v>0.17389505999999999</v>
      </c>
      <c r="H96" s="28">
        <v>0.15143941</v>
      </c>
      <c r="I96" s="28">
        <v>0.12898375000000001</v>
      </c>
      <c r="J96" s="28">
        <v>0.10924747</v>
      </c>
      <c r="K96" s="28">
        <v>8.9511190000000004E-2</v>
      </c>
      <c r="L96" s="28">
        <v>7.8581100000000001E-2</v>
      </c>
      <c r="M96" s="28">
        <v>6.7651000000000003E-2</v>
      </c>
      <c r="N96" s="28">
        <v>6.6883479999999995E-2</v>
      </c>
      <c r="O96" s="28">
        <v>6.6115960000000001E-2</v>
      </c>
      <c r="P96" s="28">
        <v>7.5223849999999995E-2</v>
      </c>
      <c r="Q96" s="28">
        <v>8.4331740000000002E-2</v>
      </c>
      <c r="R96" s="28">
        <v>0.10396407000000001</v>
      </c>
      <c r="S96" s="28">
        <v>0.12359641</v>
      </c>
      <c r="T96" s="28">
        <v>0.14384769</v>
      </c>
      <c r="U96" s="28">
        <v>0.16409898000000001</v>
      </c>
      <c r="V96" s="28">
        <v>0.18238805</v>
      </c>
      <c r="W96" s="28">
        <v>0.20067711999999999</v>
      </c>
      <c r="X96" s="28">
        <v>0.20844207000000001</v>
      </c>
      <c r="Y96" s="28">
        <v>0.21620702999999999</v>
      </c>
      <c r="Z96" s="28">
        <v>0.21693860000000001</v>
      </c>
      <c r="AA96" s="28">
        <v>0.21767017999999999</v>
      </c>
      <c r="AB96" s="28">
        <v>0.21563547</v>
      </c>
      <c r="AC96" s="28">
        <v>0.21360076</v>
      </c>
      <c r="AD96" s="28">
        <v>0.20852180000000001</v>
      </c>
      <c r="AE96" s="28">
        <v>0.20344282999999999</v>
      </c>
      <c r="AF96" s="28">
        <v>0.20270666000000001</v>
      </c>
      <c r="AG96" s="28">
        <v>0.20197049</v>
      </c>
      <c r="AH96" s="28">
        <v>0.20426258</v>
      </c>
      <c r="AI96" s="28">
        <v>0.20655467999999999</v>
      </c>
      <c r="AJ96" s="28">
        <v>0.22037764000000001</v>
      </c>
      <c r="AK96" s="28">
        <v>0.23420058999999999</v>
      </c>
      <c r="AL96" s="28">
        <v>0.25712331999999999</v>
      </c>
      <c r="AM96" s="28">
        <v>0.28004604</v>
      </c>
      <c r="AN96" s="28">
        <v>0.30862400000000001</v>
      </c>
      <c r="AO96" s="28">
        <v>0.33720194999999997</v>
      </c>
      <c r="AP96" s="28">
        <v>0.35351817000000002</v>
      </c>
      <c r="AQ96" s="28">
        <v>0.36983440000000001</v>
      </c>
      <c r="AR96" s="28">
        <v>0.36820278000000001</v>
      </c>
      <c r="AS96" s="28">
        <v>0.36657115000000001</v>
      </c>
      <c r="AT96" s="28">
        <v>0.34481619000000002</v>
      </c>
      <c r="AU96" s="28">
        <v>0.32306121999999998</v>
      </c>
      <c r="AV96" s="28">
        <v>0.3017553</v>
      </c>
      <c r="AW96" s="28">
        <v>0.28044938000000003</v>
      </c>
      <c r="AX96" s="28">
        <v>0.26213477000000002</v>
      </c>
      <c r="AY96" s="23"/>
    </row>
    <row r="97" spans="1:51" ht="14.5" thickBot="1" x14ac:dyDescent="0.35">
      <c r="A97" s="15"/>
      <c r="B97" s="14" t="s">
        <v>179</v>
      </c>
      <c r="C97" s="25">
        <v>0.1892141</v>
      </c>
      <c r="D97" s="26">
        <v>0.17339268999999999</v>
      </c>
      <c r="E97" s="26">
        <v>0.15757127000000001</v>
      </c>
      <c r="F97" s="26">
        <v>0.13874059999999999</v>
      </c>
      <c r="G97" s="26">
        <v>0.11990993</v>
      </c>
      <c r="H97" s="26">
        <v>0.10322261000000001</v>
      </c>
      <c r="I97" s="26">
        <v>8.6535290000000001E-2</v>
      </c>
      <c r="J97" s="26">
        <v>7.2839210000000001E-2</v>
      </c>
      <c r="K97" s="26">
        <v>5.914312E-2</v>
      </c>
      <c r="L97" s="26">
        <v>4.8551700000000003E-2</v>
      </c>
      <c r="M97" s="26">
        <v>3.7960269999999997E-2</v>
      </c>
      <c r="N97" s="26">
        <v>3.9545980000000001E-2</v>
      </c>
      <c r="O97" s="26">
        <v>4.11317E-2</v>
      </c>
      <c r="P97" s="26">
        <v>0.10154584</v>
      </c>
      <c r="Q97" s="26">
        <v>0.16195997000000001</v>
      </c>
      <c r="R97" s="26">
        <v>0.20042061</v>
      </c>
      <c r="S97" s="26">
        <v>0.23888123999999999</v>
      </c>
      <c r="T97" s="26">
        <v>0.29575551</v>
      </c>
      <c r="U97" s="26">
        <v>0.35262979</v>
      </c>
      <c r="V97" s="26">
        <v>0.41533175999999999</v>
      </c>
      <c r="W97" s="26">
        <v>0.47803372999999999</v>
      </c>
      <c r="X97" s="26">
        <v>0.51224354000000005</v>
      </c>
      <c r="Y97" s="26">
        <v>0.54645334000000001</v>
      </c>
      <c r="Z97" s="26">
        <v>0.5351281</v>
      </c>
      <c r="AA97" s="26">
        <v>0.52380287000000003</v>
      </c>
      <c r="AB97" s="26">
        <v>0.48068935000000002</v>
      </c>
      <c r="AC97" s="26">
        <v>0.43757583</v>
      </c>
      <c r="AD97" s="26">
        <v>0.39098810000000001</v>
      </c>
      <c r="AE97" s="26">
        <v>0.34440036000000002</v>
      </c>
      <c r="AF97" s="26">
        <v>0.30251763999999998</v>
      </c>
      <c r="AG97" s="26">
        <v>0.26063491999999999</v>
      </c>
      <c r="AH97" s="26">
        <v>0.20180328</v>
      </c>
      <c r="AI97" s="26">
        <v>0.14297162999999999</v>
      </c>
      <c r="AJ97" s="26">
        <v>0.10265114</v>
      </c>
      <c r="AK97" s="26">
        <v>6.233064E-2</v>
      </c>
      <c r="AL97" s="26">
        <v>5.7698350000000002E-2</v>
      </c>
      <c r="AM97" s="26">
        <v>5.3066059999999998E-2</v>
      </c>
      <c r="AN97" s="26">
        <v>5.2728509999999999E-2</v>
      </c>
      <c r="AO97" s="26">
        <v>5.2390970000000002E-2</v>
      </c>
      <c r="AP97" s="26">
        <v>7.7067350000000007E-2</v>
      </c>
      <c r="AQ97" s="26">
        <v>0.10174373</v>
      </c>
      <c r="AR97" s="26">
        <v>0.12751414999999999</v>
      </c>
      <c r="AS97" s="26">
        <v>0.15328455999999999</v>
      </c>
      <c r="AT97" s="26">
        <v>0.17787889000000001</v>
      </c>
      <c r="AU97" s="26">
        <v>0.20247322000000001</v>
      </c>
      <c r="AV97" s="26">
        <v>0.20310228999999999</v>
      </c>
      <c r="AW97" s="26">
        <v>0.20373136</v>
      </c>
      <c r="AX97" s="26">
        <v>0.19647273000000001</v>
      </c>
      <c r="AY97" s="23"/>
    </row>
    <row r="98" spans="1:51" ht="14.5" thickBot="1" x14ac:dyDescent="0.35">
      <c r="A98" s="15"/>
      <c r="B98" s="14" t="s">
        <v>180</v>
      </c>
      <c r="C98" s="27">
        <v>7.5923790000000005E-2</v>
      </c>
      <c r="D98" s="28">
        <v>7.4500339999999998E-2</v>
      </c>
      <c r="E98" s="28">
        <v>7.3076879999999997E-2</v>
      </c>
      <c r="F98" s="28">
        <v>7.2613430000000007E-2</v>
      </c>
      <c r="G98" s="28">
        <v>7.2149980000000002E-2</v>
      </c>
      <c r="H98" s="28">
        <v>7.2854240000000001E-2</v>
      </c>
      <c r="I98" s="28">
        <v>7.3558499999999999E-2</v>
      </c>
      <c r="J98" s="28">
        <v>7.5351429999999997E-2</v>
      </c>
      <c r="K98" s="28">
        <v>7.7144359999999995E-2</v>
      </c>
      <c r="L98" s="28">
        <v>8.5400160000000003E-2</v>
      </c>
      <c r="M98" s="28">
        <v>9.3655950000000002E-2</v>
      </c>
      <c r="N98" s="28">
        <v>0.12156129</v>
      </c>
      <c r="O98" s="28">
        <v>0.14946661999999999</v>
      </c>
      <c r="P98" s="28">
        <v>0.17997753</v>
      </c>
      <c r="Q98" s="28">
        <v>0.21048844</v>
      </c>
      <c r="R98" s="28">
        <v>0.24749748999999999</v>
      </c>
      <c r="S98" s="28">
        <v>0.28450653999999997</v>
      </c>
      <c r="T98" s="28">
        <v>0.30935610000000002</v>
      </c>
      <c r="U98" s="28">
        <v>0.33420567000000001</v>
      </c>
      <c r="V98" s="28">
        <v>0.34141592999999998</v>
      </c>
      <c r="W98" s="28">
        <v>0.3486262</v>
      </c>
      <c r="X98" s="28">
        <v>0.35341781999999999</v>
      </c>
      <c r="Y98" s="28">
        <v>0.35820943999999999</v>
      </c>
      <c r="Z98" s="28">
        <v>0.36043476000000002</v>
      </c>
      <c r="AA98" s="28">
        <v>0.36266007</v>
      </c>
      <c r="AB98" s="28">
        <v>0.36072821999999999</v>
      </c>
      <c r="AC98" s="28">
        <v>0.35879636999999998</v>
      </c>
      <c r="AD98" s="28">
        <v>0.35494727999999998</v>
      </c>
      <c r="AE98" s="28">
        <v>0.35109818999999998</v>
      </c>
      <c r="AF98" s="28">
        <v>0.34612943000000002</v>
      </c>
      <c r="AG98" s="28">
        <v>0.34116067</v>
      </c>
      <c r="AH98" s="28">
        <v>0.33229788999999998</v>
      </c>
      <c r="AI98" s="28">
        <v>0.32343509999999998</v>
      </c>
      <c r="AJ98" s="28">
        <v>0.30123495</v>
      </c>
      <c r="AK98" s="28">
        <v>0.27903478999999998</v>
      </c>
      <c r="AL98" s="28">
        <v>0.24388841999999999</v>
      </c>
      <c r="AM98" s="28">
        <v>0.20874203999999999</v>
      </c>
      <c r="AN98" s="28">
        <v>0.19531044</v>
      </c>
      <c r="AO98" s="28">
        <v>0.18187885000000001</v>
      </c>
      <c r="AP98" s="28">
        <v>0.17190331</v>
      </c>
      <c r="AQ98" s="28">
        <v>0.16192777999999999</v>
      </c>
      <c r="AR98" s="28">
        <v>0.13873315999999999</v>
      </c>
      <c r="AS98" s="28">
        <v>0.11553854</v>
      </c>
      <c r="AT98" s="28">
        <v>0.10425971000000001</v>
      </c>
      <c r="AU98" s="28">
        <v>9.2980880000000002E-2</v>
      </c>
      <c r="AV98" s="28">
        <v>8.6272660000000001E-2</v>
      </c>
      <c r="AW98" s="28">
        <v>7.9564449999999995E-2</v>
      </c>
      <c r="AX98" s="28">
        <v>7.774412E-2</v>
      </c>
      <c r="AY98" s="23"/>
    </row>
    <row r="99" spans="1:51" ht="14.5" thickBot="1" x14ac:dyDescent="0.35">
      <c r="A99" s="15"/>
      <c r="B99" s="14" t="s">
        <v>181</v>
      </c>
      <c r="C99" s="25">
        <v>0.3500684</v>
      </c>
      <c r="D99" s="26">
        <v>0.32079690999999999</v>
      </c>
      <c r="E99" s="26">
        <v>0.29152541999999998</v>
      </c>
      <c r="F99" s="26">
        <v>0.25668646000000001</v>
      </c>
      <c r="G99" s="26">
        <v>0.2218475</v>
      </c>
      <c r="H99" s="26">
        <v>0.190974</v>
      </c>
      <c r="I99" s="26">
        <v>0.16010049000000001</v>
      </c>
      <c r="J99" s="26">
        <v>0.13476112000000001</v>
      </c>
      <c r="K99" s="26">
        <v>0.10942175</v>
      </c>
      <c r="L99" s="26">
        <v>8.9826359999999994E-2</v>
      </c>
      <c r="M99" s="26">
        <v>7.0230970000000004E-2</v>
      </c>
      <c r="N99" s="26">
        <v>7.3164729999999997E-2</v>
      </c>
      <c r="O99" s="26">
        <v>7.6098490000000005E-2</v>
      </c>
      <c r="P99" s="26">
        <v>8.7990079999999998E-2</v>
      </c>
      <c r="Q99" s="26">
        <v>9.988168E-2</v>
      </c>
      <c r="R99" s="26">
        <v>0.12360058</v>
      </c>
      <c r="S99" s="26">
        <v>0.14731948</v>
      </c>
      <c r="T99" s="26">
        <v>0.18239419000000001</v>
      </c>
      <c r="U99" s="26">
        <v>0.21746889999999999</v>
      </c>
      <c r="V99" s="26">
        <v>0.25613756999999998</v>
      </c>
      <c r="W99" s="26">
        <v>0.29480624999999999</v>
      </c>
      <c r="X99" s="26">
        <v>0.31590363999999999</v>
      </c>
      <c r="Y99" s="26">
        <v>0.33700102999999998</v>
      </c>
      <c r="Z99" s="26">
        <v>0.33001669</v>
      </c>
      <c r="AA99" s="26">
        <v>0.32303235000000002</v>
      </c>
      <c r="AB99" s="26">
        <v>0.29644398999999999</v>
      </c>
      <c r="AC99" s="26">
        <v>0.26985562000000002</v>
      </c>
      <c r="AD99" s="26">
        <v>0.24112469</v>
      </c>
      <c r="AE99" s="26">
        <v>0.21239375999999999</v>
      </c>
      <c r="AF99" s="26">
        <v>0.18656443</v>
      </c>
      <c r="AG99" s="26">
        <v>0.16073510999999999</v>
      </c>
      <c r="AH99" s="26">
        <v>0.14649614999999999</v>
      </c>
      <c r="AI99" s="26">
        <v>0.13225719</v>
      </c>
      <c r="AJ99" s="26">
        <v>0.12378811000000001</v>
      </c>
      <c r="AK99" s="26">
        <v>0.11531903</v>
      </c>
      <c r="AL99" s="26">
        <v>0.10674873999999999</v>
      </c>
      <c r="AM99" s="26">
        <v>9.8178459999999995E-2</v>
      </c>
      <c r="AN99" s="26">
        <v>9.7553959999999995E-2</v>
      </c>
      <c r="AO99" s="26">
        <v>9.6929470000000004E-2</v>
      </c>
      <c r="AP99" s="26">
        <v>0.14258367999999999</v>
      </c>
      <c r="AQ99" s="26">
        <v>0.18823788999999999</v>
      </c>
      <c r="AR99" s="26">
        <v>0.23591619999999999</v>
      </c>
      <c r="AS99" s="26">
        <v>0.28359451000000002</v>
      </c>
      <c r="AT99" s="26">
        <v>0.32909692000000001</v>
      </c>
      <c r="AU99" s="26">
        <v>0.37459932000000001</v>
      </c>
      <c r="AV99" s="26">
        <v>0.37576317999999997</v>
      </c>
      <c r="AW99" s="26">
        <v>0.37692703</v>
      </c>
      <c r="AX99" s="26">
        <v>0.36349770999999997</v>
      </c>
      <c r="AY99" s="23"/>
    </row>
    <row r="100" spans="1:51" ht="14.5" thickBot="1" x14ac:dyDescent="0.35">
      <c r="A100" s="15"/>
      <c r="B100" s="14" t="s">
        <v>182</v>
      </c>
      <c r="C100" s="27">
        <v>0.1892141</v>
      </c>
      <c r="D100" s="28">
        <v>0.17339268999999999</v>
      </c>
      <c r="E100" s="28">
        <v>0.15757127000000001</v>
      </c>
      <c r="F100" s="28">
        <v>0.13874059999999999</v>
      </c>
      <c r="G100" s="28">
        <v>0.11990993</v>
      </c>
      <c r="H100" s="28">
        <v>0.10322261000000001</v>
      </c>
      <c r="I100" s="28">
        <v>8.6535290000000001E-2</v>
      </c>
      <c r="J100" s="28">
        <v>7.2839210000000001E-2</v>
      </c>
      <c r="K100" s="28">
        <v>5.914312E-2</v>
      </c>
      <c r="L100" s="28">
        <v>4.8551700000000003E-2</v>
      </c>
      <c r="M100" s="28">
        <v>3.7960269999999997E-2</v>
      </c>
      <c r="N100" s="28">
        <v>3.9545980000000001E-2</v>
      </c>
      <c r="O100" s="28">
        <v>4.11317E-2</v>
      </c>
      <c r="P100" s="28">
        <v>0.10154584</v>
      </c>
      <c r="Q100" s="28">
        <v>0.16195997000000001</v>
      </c>
      <c r="R100" s="28">
        <v>0.20042061</v>
      </c>
      <c r="S100" s="28">
        <v>0.23888123999999999</v>
      </c>
      <c r="T100" s="28">
        <v>0.29575551</v>
      </c>
      <c r="U100" s="28">
        <v>0.35262979</v>
      </c>
      <c r="V100" s="28">
        <v>0.41533175999999999</v>
      </c>
      <c r="W100" s="28">
        <v>0.47803372999999999</v>
      </c>
      <c r="X100" s="28">
        <v>0.51224354000000005</v>
      </c>
      <c r="Y100" s="28">
        <v>0.54645334000000001</v>
      </c>
      <c r="Z100" s="28">
        <v>0.5351281</v>
      </c>
      <c r="AA100" s="28">
        <v>0.52380287000000003</v>
      </c>
      <c r="AB100" s="28">
        <v>0.48068935000000002</v>
      </c>
      <c r="AC100" s="28">
        <v>0.43757583</v>
      </c>
      <c r="AD100" s="28">
        <v>0.39098810000000001</v>
      </c>
      <c r="AE100" s="28">
        <v>0.34440036000000002</v>
      </c>
      <c r="AF100" s="28">
        <v>0.30251763999999998</v>
      </c>
      <c r="AG100" s="28">
        <v>0.26063491999999999</v>
      </c>
      <c r="AH100" s="28">
        <v>0.20180328</v>
      </c>
      <c r="AI100" s="28">
        <v>0.14297162999999999</v>
      </c>
      <c r="AJ100" s="28">
        <v>0.10265114</v>
      </c>
      <c r="AK100" s="28">
        <v>6.233064E-2</v>
      </c>
      <c r="AL100" s="28">
        <v>5.7698350000000002E-2</v>
      </c>
      <c r="AM100" s="28">
        <v>5.3066059999999998E-2</v>
      </c>
      <c r="AN100" s="28">
        <v>5.2728509999999999E-2</v>
      </c>
      <c r="AO100" s="28">
        <v>5.2390970000000002E-2</v>
      </c>
      <c r="AP100" s="28">
        <v>7.7067350000000007E-2</v>
      </c>
      <c r="AQ100" s="28">
        <v>0.10174373</v>
      </c>
      <c r="AR100" s="28">
        <v>0.12751414999999999</v>
      </c>
      <c r="AS100" s="28">
        <v>0.15328455999999999</v>
      </c>
      <c r="AT100" s="28">
        <v>0.17787889000000001</v>
      </c>
      <c r="AU100" s="28">
        <v>0.20247322000000001</v>
      </c>
      <c r="AV100" s="28">
        <v>0.20310228999999999</v>
      </c>
      <c r="AW100" s="28">
        <v>0.20373136</v>
      </c>
      <c r="AX100" s="28">
        <v>0.19647273000000001</v>
      </c>
      <c r="AY100" s="23"/>
    </row>
    <row r="101" spans="1:51" ht="14.5" thickBot="1" x14ac:dyDescent="0.35">
      <c r="A101" s="15"/>
      <c r="B101" s="14" t="s">
        <v>183</v>
      </c>
      <c r="C101" s="25">
        <v>0.1892141</v>
      </c>
      <c r="D101" s="26">
        <v>0.17339268999999999</v>
      </c>
      <c r="E101" s="26">
        <v>0.15757127000000001</v>
      </c>
      <c r="F101" s="26">
        <v>0.13874059999999999</v>
      </c>
      <c r="G101" s="26">
        <v>0.11990993</v>
      </c>
      <c r="H101" s="26">
        <v>0.10322261000000001</v>
      </c>
      <c r="I101" s="26">
        <v>8.6535290000000001E-2</v>
      </c>
      <c r="J101" s="26">
        <v>7.2839210000000001E-2</v>
      </c>
      <c r="K101" s="26">
        <v>5.914312E-2</v>
      </c>
      <c r="L101" s="26">
        <v>4.8551700000000003E-2</v>
      </c>
      <c r="M101" s="26">
        <v>3.7960269999999997E-2</v>
      </c>
      <c r="N101" s="26">
        <v>3.9545980000000001E-2</v>
      </c>
      <c r="O101" s="26">
        <v>4.11317E-2</v>
      </c>
      <c r="P101" s="26">
        <v>0.10154584</v>
      </c>
      <c r="Q101" s="26">
        <v>0.16195997000000001</v>
      </c>
      <c r="R101" s="26">
        <v>0.20042061</v>
      </c>
      <c r="S101" s="26">
        <v>0.23888123999999999</v>
      </c>
      <c r="T101" s="26">
        <v>0.29575551</v>
      </c>
      <c r="U101" s="26">
        <v>0.35262979</v>
      </c>
      <c r="V101" s="26">
        <v>0.41533175999999999</v>
      </c>
      <c r="W101" s="26">
        <v>0.47803372999999999</v>
      </c>
      <c r="X101" s="26">
        <v>0.51224354000000005</v>
      </c>
      <c r="Y101" s="26">
        <v>0.54645334000000001</v>
      </c>
      <c r="Z101" s="26">
        <v>0.5351281</v>
      </c>
      <c r="AA101" s="26">
        <v>0.52380287000000003</v>
      </c>
      <c r="AB101" s="26">
        <v>0.48068935000000002</v>
      </c>
      <c r="AC101" s="26">
        <v>0.43757583</v>
      </c>
      <c r="AD101" s="26">
        <v>0.39098810000000001</v>
      </c>
      <c r="AE101" s="26">
        <v>0.34440036000000002</v>
      </c>
      <c r="AF101" s="26">
        <v>0.30251763999999998</v>
      </c>
      <c r="AG101" s="26">
        <v>0.26063491999999999</v>
      </c>
      <c r="AH101" s="26">
        <v>0.20180328</v>
      </c>
      <c r="AI101" s="26">
        <v>0.14297162999999999</v>
      </c>
      <c r="AJ101" s="26">
        <v>0.10265114</v>
      </c>
      <c r="AK101" s="26">
        <v>6.233064E-2</v>
      </c>
      <c r="AL101" s="26">
        <v>5.7698350000000002E-2</v>
      </c>
      <c r="AM101" s="26">
        <v>5.3066059999999998E-2</v>
      </c>
      <c r="AN101" s="26">
        <v>5.2728509999999999E-2</v>
      </c>
      <c r="AO101" s="26">
        <v>5.2390970000000002E-2</v>
      </c>
      <c r="AP101" s="26">
        <v>7.7067350000000007E-2</v>
      </c>
      <c r="AQ101" s="26">
        <v>0.10174373</v>
      </c>
      <c r="AR101" s="26">
        <v>0.12751414999999999</v>
      </c>
      <c r="AS101" s="26">
        <v>0.15328455999999999</v>
      </c>
      <c r="AT101" s="26">
        <v>0.17787889000000001</v>
      </c>
      <c r="AU101" s="26">
        <v>0.20247322000000001</v>
      </c>
      <c r="AV101" s="26">
        <v>0.20310228999999999</v>
      </c>
      <c r="AW101" s="26">
        <v>0.20373136</v>
      </c>
      <c r="AX101" s="26">
        <v>0.19647273000000001</v>
      </c>
      <c r="AY101" s="23"/>
    </row>
    <row r="102" spans="1:51" x14ac:dyDescent="0.3">
      <c r="A102" s="15"/>
      <c r="B102" s="3"/>
      <c r="C102" s="19"/>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3"/>
      <c r="AW102" s="3"/>
      <c r="AX102" s="3"/>
      <c r="AY102" s="3"/>
    </row>
    <row r="103" spans="1:51" ht="14.5" thickBot="1" x14ac:dyDescent="0.35">
      <c r="A103" s="15"/>
      <c r="B103" s="11" t="s">
        <v>105</v>
      </c>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c r="AX103" s="3"/>
      <c r="AY103" s="3"/>
    </row>
    <row r="104" spans="1:51" ht="14.5" thickBot="1" x14ac:dyDescent="0.35">
      <c r="A104" s="15"/>
      <c r="B104" s="13"/>
      <c r="C104" s="20">
        <v>0</v>
      </c>
      <c r="D104" s="20">
        <v>2.0833333333333332E-2</v>
      </c>
      <c r="E104" s="20">
        <v>4.1666666666666699E-2</v>
      </c>
      <c r="F104" s="20">
        <v>6.25E-2</v>
      </c>
      <c r="G104" s="20">
        <v>8.3333333333333301E-2</v>
      </c>
      <c r="H104" s="20">
        <v>0.104166666666667</v>
      </c>
      <c r="I104" s="20">
        <v>0.125</v>
      </c>
      <c r="J104" s="20">
        <v>0.14583333333333301</v>
      </c>
      <c r="K104" s="20">
        <v>0.16666666666666699</v>
      </c>
      <c r="L104" s="20">
        <v>0.1875</v>
      </c>
      <c r="M104" s="20">
        <v>0.20833333333333301</v>
      </c>
      <c r="N104" s="20">
        <v>0.22916666666666699</v>
      </c>
      <c r="O104" s="20">
        <v>0.25</v>
      </c>
      <c r="P104" s="20">
        <v>0.27083333333333298</v>
      </c>
      <c r="Q104" s="20">
        <v>0.29166666666666702</v>
      </c>
      <c r="R104" s="20">
        <v>0.3125</v>
      </c>
      <c r="S104" s="20">
        <v>0.33333333333333298</v>
      </c>
      <c r="T104" s="20">
        <v>0.35416666666666702</v>
      </c>
      <c r="U104" s="20">
        <v>0.375</v>
      </c>
      <c r="V104" s="20">
        <v>0.39583333333333298</v>
      </c>
      <c r="W104" s="20">
        <v>0.41666666666666702</v>
      </c>
      <c r="X104" s="20">
        <v>0.4375</v>
      </c>
      <c r="Y104" s="20">
        <v>0.45833333333333298</v>
      </c>
      <c r="Z104" s="20">
        <v>0.47916666666666702</v>
      </c>
      <c r="AA104" s="20">
        <v>0.5</v>
      </c>
      <c r="AB104" s="20">
        <v>0.52083333333333304</v>
      </c>
      <c r="AC104" s="20">
        <v>0.54166666666666696</v>
      </c>
      <c r="AD104" s="20">
        <v>0.5625</v>
      </c>
      <c r="AE104" s="20">
        <v>0.58333333333333304</v>
      </c>
      <c r="AF104" s="20">
        <v>0.60416666666666696</v>
      </c>
      <c r="AG104" s="20">
        <v>0.625</v>
      </c>
      <c r="AH104" s="20">
        <v>0.64583333333333304</v>
      </c>
      <c r="AI104" s="20">
        <v>0.66666666666666696</v>
      </c>
      <c r="AJ104" s="20">
        <v>0.6875</v>
      </c>
      <c r="AK104" s="20">
        <v>0.70833333333333304</v>
      </c>
      <c r="AL104" s="20">
        <v>0.72916666666666696</v>
      </c>
      <c r="AM104" s="20">
        <v>0.75</v>
      </c>
      <c r="AN104" s="20">
        <v>0.77083333333333304</v>
      </c>
      <c r="AO104" s="20">
        <v>0.79166666666666696</v>
      </c>
      <c r="AP104" s="20">
        <v>0.8125</v>
      </c>
      <c r="AQ104" s="20">
        <v>0.83333333333333304</v>
      </c>
      <c r="AR104" s="20">
        <v>0.85416666666666696</v>
      </c>
      <c r="AS104" s="20">
        <v>0.875</v>
      </c>
      <c r="AT104" s="20">
        <v>0.89583333333333304</v>
      </c>
      <c r="AU104" s="20">
        <v>0.91666666666666696</v>
      </c>
      <c r="AV104" s="20">
        <v>0.9375</v>
      </c>
      <c r="AW104" s="20">
        <v>0.95833333333333304</v>
      </c>
      <c r="AX104" s="20">
        <v>0.97916666666666696</v>
      </c>
      <c r="AY104" s="3"/>
    </row>
    <row r="105" spans="1:51" ht="14.5" thickBot="1" x14ac:dyDescent="0.35">
      <c r="A105" s="15"/>
      <c r="B105" s="14" t="s">
        <v>139</v>
      </c>
      <c r="C105" s="21">
        <v>17.342714279999999</v>
      </c>
      <c r="D105" s="22">
        <v>19.383033600000001</v>
      </c>
      <c r="E105" s="22">
        <v>21.42335293</v>
      </c>
      <c r="F105" s="22">
        <v>23.463672259999999</v>
      </c>
      <c r="G105" s="22">
        <v>24.891895779999999</v>
      </c>
      <c r="H105" s="22">
        <v>26.320119309999999</v>
      </c>
      <c r="I105" s="22">
        <v>26.687376789999998</v>
      </c>
      <c r="J105" s="22">
        <v>27.054634270000001</v>
      </c>
      <c r="K105" s="22">
        <v>26.871005530000001</v>
      </c>
      <c r="L105" s="22">
        <v>26.687376789999998</v>
      </c>
      <c r="M105" s="22">
        <v>26.564957629999999</v>
      </c>
      <c r="N105" s="22">
        <v>26.442538469999999</v>
      </c>
      <c r="O105" s="22">
        <v>26.320119309999999</v>
      </c>
      <c r="P105" s="22">
        <v>26.197700149999999</v>
      </c>
      <c r="Q105" s="22">
        <v>24.034961670000001</v>
      </c>
      <c r="R105" s="22">
        <v>21.872223179999999</v>
      </c>
      <c r="S105" s="22">
        <v>19.546259150000001</v>
      </c>
      <c r="T105" s="22">
        <v>17.220295119999999</v>
      </c>
      <c r="U105" s="22">
        <v>14.42505764</v>
      </c>
      <c r="V105" s="22">
        <v>11.62982016</v>
      </c>
      <c r="W105" s="22">
        <v>10.405628569999999</v>
      </c>
      <c r="X105" s="22">
        <v>9.18143697</v>
      </c>
      <c r="Y105" s="22">
        <v>7.9062373900000003</v>
      </c>
      <c r="Z105" s="22">
        <v>6.6310378099999996</v>
      </c>
      <c r="AA105" s="22">
        <v>5.8149100799999998</v>
      </c>
      <c r="AB105" s="22">
        <v>4.9987823499999999</v>
      </c>
      <c r="AC105" s="22">
        <v>5.3048302500000002</v>
      </c>
      <c r="AD105" s="22">
        <v>5.6108781499999996</v>
      </c>
      <c r="AE105" s="22">
        <v>6.12095798</v>
      </c>
      <c r="AF105" s="22">
        <v>6.6310378099999996</v>
      </c>
      <c r="AG105" s="22">
        <v>7.0901096600000004</v>
      </c>
      <c r="AH105" s="22">
        <v>7.5491815100000004</v>
      </c>
      <c r="AI105" s="22">
        <v>7.2431336100000001</v>
      </c>
      <c r="AJ105" s="22">
        <v>6.9370857099999998</v>
      </c>
      <c r="AK105" s="22">
        <v>6.4270058800000003</v>
      </c>
      <c r="AL105" s="22">
        <v>5.9169260499999998</v>
      </c>
      <c r="AM105" s="22">
        <v>5.2538222699999997</v>
      </c>
      <c r="AN105" s="22">
        <v>4.5907184799999996</v>
      </c>
      <c r="AO105" s="22">
        <v>4.3356785699999998</v>
      </c>
      <c r="AP105" s="22">
        <v>4.08063865</v>
      </c>
      <c r="AQ105" s="22">
        <v>4.8457584000000002</v>
      </c>
      <c r="AR105" s="22">
        <v>5.6108781499999996</v>
      </c>
      <c r="AS105" s="22">
        <v>7.14111764</v>
      </c>
      <c r="AT105" s="22">
        <v>8.6713571399999996</v>
      </c>
      <c r="AU105" s="22">
        <v>10.456636550000001</v>
      </c>
      <c r="AV105" s="22">
        <v>12.24191596</v>
      </c>
      <c r="AW105" s="22">
        <v>13.77215545</v>
      </c>
      <c r="AX105" s="22">
        <v>15.30239495</v>
      </c>
      <c r="AY105" s="3"/>
    </row>
    <row r="106" spans="1:51" ht="14.5" thickBot="1" x14ac:dyDescent="0.35">
      <c r="A106" s="15"/>
      <c r="B106" s="14" t="s">
        <v>140</v>
      </c>
      <c r="C106" s="25">
        <v>12.13975524</v>
      </c>
      <c r="D106" s="26">
        <v>12.792802180000001</v>
      </c>
      <c r="E106" s="26">
        <v>14.139412930000001</v>
      </c>
      <c r="F106" s="26">
        <v>15.48602369</v>
      </c>
      <c r="G106" s="26">
        <v>16.428651219999999</v>
      </c>
      <c r="H106" s="26">
        <v>17.371278749999998</v>
      </c>
      <c r="I106" s="26">
        <v>17.61366868</v>
      </c>
      <c r="J106" s="26">
        <v>17.856058619999999</v>
      </c>
      <c r="K106" s="26">
        <v>16.44116258</v>
      </c>
      <c r="L106" s="26">
        <v>15.026266529999999</v>
      </c>
      <c r="M106" s="26">
        <v>10.518386570000001</v>
      </c>
      <c r="N106" s="26">
        <v>6.0105066100000002</v>
      </c>
      <c r="O106" s="26">
        <v>4.1647895400000001</v>
      </c>
      <c r="P106" s="26">
        <v>2.31907248</v>
      </c>
      <c r="Q106" s="26">
        <v>5.72532073</v>
      </c>
      <c r="R106" s="26">
        <v>9.1315689800000008</v>
      </c>
      <c r="S106" s="26">
        <v>11.30004244</v>
      </c>
      <c r="T106" s="26">
        <v>13.4685159</v>
      </c>
      <c r="U106" s="26">
        <v>16.675180990000001</v>
      </c>
      <c r="V106" s="26">
        <v>19.88184609</v>
      </c>
      <c r="W106" s="26">
        <v>23.417085910000001</v>
      </c>
      <c r="X106" s="26">
        <v>26.952325729999998</v>
      </c>
      <c r="Y106" s="26">
        <v>28.881130679999998</v>
      </c>
      <c r="Z106" s="26">
        <v>30.809935620000001</v>
      </c>
      <c r="AA106" s="26">
        <v>30.171400139999999</v>
      </c>
      <c r="AB106" s="26">
        <v>29.532864660000001</v>
      </c>
      <c r="AC106" s="26">
        <v>27.102053919999999</v>
      </c>
      <c r="AD106" s="26">
        <v>24.671243180000001</v>
      </c>
      <c r="AE106" s="26">
        <v>22.044550300000001</v>
      </c>
      <c r="AF106" s="26">
        <v>19.417857430000002</v>
      </c>
      <c r="AG106" s="26">
        <v>17.05644088</v>
      </c>
      <c r="AH106" s="26">
        <v>14.69502434</v>
      </c>
      <c r="AI106" s="26">
        <v>11.377999790000001</v>
      </c>
      <c r="AJ106" s="26">
        <v>8.0609752399999994</v>
      </c>
      <c r="AK106" s="26">
        <v>5.7876394400000004</v>
      </c>
      <c r="AL106" s="26">
        <v>3.5143036400000001</v>
      </c>
      <c r="AM106" s="26">
        <v>3.25312746</v>
      </c>
      <c r="AN106" s="26">
        <v>2.9919512799999999</v>
      </c>
      <c r="AO106" s="26">
        <v>2.97292004</v>
      </c>
      <c r="AP106" s="26">
        <v>2.9538887900000002</v>
      </c>
      <c r="AQ106" s="26">
        <v>4.34518351</v>
      </c>
      <c r="AR106" s="26">
        <v>5.7364782300000003</v>
      </c>
      <c r="AS106" s="26">
        <v>7.1894566800000002</v>
      </c>
      <c r="AT106" s="26">
        <v>8.6424351300000009</v>
      </c>
      <c r="AU106" s="26">
        <v>10.02910357</v>
      </c>
      <c r="AV106" s="26">
        <v>11.41577201</v>
      </c>
      <c r="AW106" s="26">
        <v>11.45124015</v>
      </c>
      <c r="AX106" s="26">
        <v>11.4867083</v>
      </c>
      <c r="AY106" s="3"/>
    </row>
    <row r="107" spans="1:51" ht="14.5" thickBot="1" x14ac:dyDescent="0.35">
      <c r="A107" s="15"/>
      <c r="B107" s="14" t="s">
        <v>141</v>
      </c>
      <c r="C107" s="25">
        <v>5.1265929100000003</v>
      </c>
      <c r="D107" s="26">
        <v>5.0065570299999997</v>
      </c>
      <c r="E107" s="26">
        <v>4.9126914700000004</v>
      </c>
      <c r="F107" s="26">
        <v>4.8188259100000002</v>
      </c>
      <c r="G107" s="26">
        <v>4.7882652600000002</v>
      </c>
      <c r="H107" s="26">
        <v>4.7577046200000002</v>
      </c>
      <c r="I107" s="26">
        <v>4.8041447000000002</v>
      </c>
      <c r="J107" s="26">
        <v>4.8505847900000001</v>
      </c>
      <c r="K107" s="26">
        <v>4.9688139600000003</v>
      </c>
      <c r="L107" s="26">
        <v>5.0870431199999997</v>
      </c>
      <c r="M107" s="26">
        <v>5.6314459599999998</v>
      </c>
      <c r="N107" s="26">
        <v>6.1758487899999999</v>
      </c>
      <c r="O107" s="26">
        <v>8.0159787799999993</v>
      </c>
      <c r="P107" s="26">
        <v>9.8561087599999997</v>
      </c>
      <c r="Q107" s="26">
        <v>11.86805511</v>
      </c>
      <c r="R107" s="26">
        <v>13.88000147</v>
      </c>
      <c r="S107" s="26">
        <v>16.320447380000001</v>
      </c>
      <c r="T107" s="26">
        <v>18.760893289999999</v>
      </c>
      <c r="U107" s="26">
        <v>20.39952006</v>
      </c>
      <c r="V107" s="26">
        <v>22.038146820000001</v>
      </c>
      <c r="W107" s="26">
        <v>22.513605120000001</v>
      </c>
      <c r="X107" s="26">
        <v>22.989063420000001</v>
      </c>
      <c r="Y107" s="26">
        <v>23.305032019999999</v>
      </c>
      <c r="Z107" s="26">
        <v>23.62100062</v>
      </c>
      <c r="AA107" s="26">
        <v>23.767741940000001</v>
      </c>
      <c r="AB107" s="26">
        <v>23.914483260000001</v>
      </c>
      <c r="AC107" s="26">
        <v>23.787093479999999</v>
      </c>
      <c r="AD107" s="26">
        <v>23.659703690000001</v>
      </c>
      <c r="AE107" s="26">
        <v>23.40588734</v>
      </c>
      <c r="AF107" s="26">
        <v>23.152070989999999</v>
      </c>
      <c r="AG107" s="26">
        <v>22.82442181</v>
      </c>
      <c r="AH107" s="26">
        <v>22.496772629999999</v>
      </c>
      <c r="AI107" s="26">
        <v>21.912344149999999</v>
      </c>
      <c r="AJ107" s="26">
        <v>21.327915669999999</v>
      </c>
      <c r="AK107" s="26">
        <v>19.863995899999999</v>
      </c>
      <c r="AL107" s="26">
        <v>18.400076120000001</v>
      </c>
      <c r="AM107" s="26">
        <v>16.08245835</v>
      </c>
      <c r="AN107" s="26">
        <v>13.76484058</v>
      </c>
      <c r="AO107" s="26">
        <v>12.879136020000001</v>
      </c>
      <c r="AP107" s="26">
        <v>11.99343146</v>
      </c>
      <c r="AQ107" s="26">
        <v>11.33562598</v>
      </c>
      <c r="AR107" s="26">
        <v>10.67782049</v>
      </c>
      <c r="AS107" s="26">
        <v>9.1483238700000005</v>
      </c>
      <c r="AT107" s="26">
        <v>7.6188272399999999</v>
      </c>
      <c r="AU107" s="26">
        <v>6.8750800600000002</v>
      </c>
      <c r="AV107" s="26">
        <v>6.1313328699999996</v>
      </c>
      <c r="AW107" s="26">
        <v>5.6889808300000002</v>
      </c>
      <c r="AX107" s="26">
        <v>5.2466287899999999</v>
      </c>
      <c r="AY107" s="3"/>
    </row>
    <row r="108" spans="1:51" ht="14.5" thickBot="1" x14ac:dyDescent="0.35">
      <c r="A108" s="15"/>
      <c r="B108" s="14" t="s">
        <v>142</v>
      </c>
      <c r="C108" s="27">
        <v>3.51291113</v>
      </c>
      <c r="D108" s="28">
        <v>3.9261947899999998</v>
      </c>
      <c r="E108" s="28">
        <v>4.3394784499999997</v>
      </c>
      <c r="F108" s="28">
        <v>4.7527621199999999</v>
      </c>
      <c r="G108" s="28">
        <v>5.0420606799999996</v>
      </c>
      <c r="H108" s="28">
        <v>5.3313592400000003</v>
      </c>
      <c r="I108" s="28">
        <v>5.4057503000000002</v>
      </c>
      <c r="J108" s="28">
        <v>5.4801413600000002</v>
      </c>
      <c r="K108" s="28">
        <v>5.4429458300000002</v>
      </c>
      <c r="L108" s="28">
        <v>5.4057503000000002</v>
      </c>
      <c r="M108" s="28">
        <v>5.3809532799999999</v>
      </c>
      <c r="N108" s="28">
        <v>5.3561562599999997</v>
      </c>
      <c r="O108" s="28">
        <v>5.3313592400000003</v>
      </c>
      <c r="P108" s="28">
        <v>5.30656222</v>
      </c>
      <c r="Q108" s="28">
        <v>4.8684815400000003</v>
      </c>
      <c r="R108" s="28">
        <v>4.4304008599999998</v>
      </c>
      <c r="S108" s="28">
        <v>3.9592574900000002</v>
      </c>
      <c r="T108" s="28">
        <v>3.4881141100000002</v>
      </c>
      <c r="U108" s="28">
        <v>2.9219154899999999</v>
      </c>
      <c r="V108" s="28">
        <v>2.3557168800000001</v>
      </c>
      <c r="W108" s="28">
        <v>2.10774668</v>
      </c>
      <c r="X108" s="28">
        <v>1.8597764800000001</v>
      </c>
      <c r="Y108" s="28">
        <v>1.60147419</v>
      </c>
      <c r="Z108" s="28">
        <v>1.3431719</v>
      </c>
      <c r="AA108" s="28">
        <v>1.1778584400000001</v>
      </c>
      <c r="AB108" s="28">
        <v>1.01254497</v>
      </c>
      <c r="AC108" s="28">
        <v>1.07453752</v>
      </c>
      <c r="AD108" s="28">
        <v>1.1365300700000001</v>
      </c>
      <c r="AE108" s="28">
        <v>1.2398509900000001</v>
      </c>
      <c r="AF108" s="28">
        <v>1.3431719</v>
      </c>
      <c r="AG108" s="28">
        <v>1.4361607300000001</v>
      </c>
      <c r="AH108" s="28">
        <v>1.5291495500000001</v>
      </c>
      <c r="AI108" s="28">
        <v>1.467157</v>
      </c>
      <c r="AJ108" s="28">
        <v>1.40516445</v>
      </c>
      <c r="AK108" s="28">
        <v>1.3018435399999999</v>
      </c>
      <c r="AL108" s="28">
        <v>1.1985226200000001</v>
      </c>
      <c r="AM108" s="28">
        <v>1.0642054299999999</v>
      </c>
      <c r="AN108" s="28">
        <v>0.92988824000000003</v>
      </c>
      <c r="AO108" s="28">
        <v>0.87822778000000001</v>
      </c>
      <c r="AP108" s="28">
        <v>0.82656731999999999</v>
      </c>
      <c r="AQ108" s="28">
        <v>0.98154870000000005</v>
      </c>
      <c r="AR108" s="28">
        <v>1.1365300700000001</v>
      </c>
      <c r="AS108" s="28">
        <v>1.44649282</v>
      </c>
      <c r="AT108" s="28">
        <v>1.75645556</v>
      </c>
      <c r="AU108" s="28">
        <v>2.1180787699999999</v>
      </c>
      <c r="AV108" s="28">
        <v>2.4797019699999998</v>
      </c>
      <c r="AW108" s="28">
        <v>2.7896647200000002</v>
      </c>
      <c r="AX108" s="28">
        <v>3.0996274700000002</v>
      </c>
      <c r="AY108" s="3"/>
    </row>
    <row r="109" spans="1:51" ht="14.5" thickBot="1" x14ac:dyDescent="0.35">
      <c r="A109" s="15"/>
      <c r="B109" s="14" t="s">
        <v>143</v>
      </c>
      <c r="C109" s="25">
        <v>2.4590084700000001</v>
      </c>
      <c r="D109" s="26">
        <v>2.5912885600000002</v>
      </c>
      <c r="E109" s="26">
        <v>2.8640557800000002</v>
      </c>
      <c r="F109" s="26">
        <v>3.1368230000000001</v>
      </c>
      <c r="G109" s="26">
        <v>3.3277600500000002</v>
      </c>
      <c r="H109" s="26">
        <v>3.5186970999999998</v>
      </c>
      <c r="I109" s="26">
        <v>3.5677951999999999</v>
      </c>
      <c r="J109" s="26">
        <v>3.6168933000000001</v>
      </c>
      <c r="K109" s="26">
        <v>3.3302943300000001</v>
      </c>
      <c r="L109" s="26">
        <v>3.0436953600000001</v>
      </c>
      <c r="M109" s="26">
        <v>2.13058675</v>
      </c>
      <c r="N109" s="26">
        <v>1.2174781400000001</v>
      </c>
      <c r="O109" s="26">
        <v>0.84361279</v>
      </c>
      <c r="P109" s="26">
        <v>0.46974743000000002</v>
      </c>
      <c r="Q109" s="26">
        <v>1.1597113699999999</v>
      </c>
      <c r="R109" s="26">
        <v>1.8496752999999999</v>
      </c>
      <c r="S109" s="26">
        <v>2.2889176500000001</v>
      </c>
      <c r="T109" s="26">
        <v>2.7281599999999999</v>
      </c>
      <c r="U109" s="26">
        <v>3.3776967099999999</v>
      </c>
      <c r="V109" s="26">
        <v>4.02723341</v>
      </c>
      <c r="W109" s="26">
        <v>4.74332566</v>
      </c>
      <c r="X109" s="26">
        <v>5.4594179199999999</v>
      </c>
      <c r="Y109" s="26">
        <v>5.8501134099999996</v>
      </c>
      <c r="Z109" s="26">
        <v>6.2408089100000002</v>
      </c>
      <c r="AA109" s="26">
        <v>6.1114682299999998</v>
      </c>
      <c r="AB109" s="26">
        <v>5.9821275600000003</v>
      </c>
      <c r="AC109" s="26">
        <v>5.4897466100000001</v>
      </c>
      <c r="AD109" s="26">
        <v>4.9973656599999998</v>
      </c>
      <c r="AE109" s="26">
        <v>4.4653071500000001</v>
      </c>
      <c r="AF109" s="26">
        <v>3.9332486499999999</v>
      </c>
      <c r="AG109" s="26">
        <v>3.4549240700000001</v>
      </c>
      <c r="AH109" s="26">
        <v>2.9765994899999999</v>
      </c>
      <c r="AI109" s="26">
        <v>2.3047085599999999</v>
      </c>
      <c r="AJ109" s="26">
        <v>1.6328176299999999</v>
      </c>
      <c r="AK109" s="26">
        <v>1.17233454</v>
      </c>
      <c r="AL109" s="26">
        <v>0.71185145000000005</v>
      </c>
      <c r="AM109" s="26">
        <v>0.65894803999999996</v>
      </c>
      <c r="AN109" s="26">
        <v>0.60604464000000002</v>
      </c>
      <c r="AO109" s="26">
        <v>0.60218970000000005</v>
      </c>
      <c r="AP109" s="26">
        <v>0.59833475999999997</v>
      </c>
      <c r="AQ109" s="26">
        <v>0.88015308999999997</v>
      </c>
      <c r="AR109" s="26">
        <v>1.16197141</v>
      </c>
      <c r="AS109" s="26">
        <v>1.4562842899999999</v>
      </c>
      <c r="AT109" s="26">
        <v>1.75059717</v>
      </c>
      <c r="AU109" s="26">
        <v>2.0314784100000001</v>
      </c>
      <c r="AV109" s="26">
        <v>2.3123596399999999</v>
      </c>
      <c r="AW109" s="26">
        <v>2.31954401</v>
      </c>
      <c r="AX109" s="26">
        <v>2.32672838</v>
      </c>
      <c r="AY109" s="3"/>
    </row>
    <row r="110" spans="1:51" ht="14.5" thickBot="1" x14ac:dyDescent="0.35">
      <c r="A110" s="15"/>
      <c r="B110" s="14" t="s">
        <v>144</v>
      </c>
      <c r="C110" s="27">
        <v>1.0384340700000001</v>
      </c>
      <c r="D110" s="28">
        <v>1.0141198</v>
      </c>
      <c r="E110" s="28">
        <v>0.99510655000000003</v>
      </c>
      <c r="F110" s="28">
        <v>0.97609330000000005</v>
      </c>
      <c r="G110" s="28">
        <v>0.96990297999999997</v>
      </c>
      <c r="H110" s="28">
        <v>0.96371267000000005</v>
      </c>
      <c r="I110" s="28">
        <v>0.97311950000000003</v>
      </c>
      <c r="J110" s="28">
        <v>0.98252631999999995</v>
      </c>
      <c r="K110" s="28">
        <v>1.00647463</v>
      </c>
      <c r="L110" s="28">
        <v>1.0304229300000001</v>
      </c>
      <c r="M110" s="28">
        <v>1.14069625</v>
      </c>
      <c r="N110" s="28">
        <v>1.25096958</v>
      </c>
      <c r="O110" s="28">
        <v>1.6237032199999999</v>
      </c>
      <c r="P110" s="28">
        <v>1.9964368699999999</v>
      </c>
      <c r="Q110" s="28">
        <v>2.4039733499999998</v>
      </c>
      <c r="R110" s="28">
        <v>2.8115098299999999</v>
      </c>
      <c r="S110" s="28">
        <v>3.30584246</v>
      </c>
      <c r="T110" s="28">
        <v>3.8001750900000002</v>
      </c>
      <c r="U110" s="28">
        <v>4.1320925800000001</v>
      </c>
      <c r="V110" s="28">
        <v>4.4640100699999996</v>
      </c>
      <c r="W110" s="28">
        <v>4.5603181099999999</v>
      </c>
      <c r="X110" s="28">
        <v>4.6566261500000001</v>
      </c>
      <c r="Y110" s="28">
        <v>4.72062822</v>
      </c>
      <c r="Z110" s="28">
        <v>4.78463029</v>
      </c>
      <c r="AA110" s="28">
        <v>4.81435396</v>
      </c>
      <c r="AB110" s="28">
        <v>4.8440776400000001</v>
      </c>
      <c r="AC110" s="28">
        <v>4.8182737800000002</v>
      </c>
      <c r="AD110" s="28">
        <v>4.7924699200000003</v>
      </c>
      <c r="AE110" s="28">
        <v>4.7410572999999996</v>
      </c>
      <c r="AF110" s="28">
        <v>4.6896446899999997</v>
      </c>
      <c r="AG110" s="28">
        <v>4.6232766200000004</v>
      </c>
      <c r="AH110" s="28">
        <v>4.5569085500000002</v>
      </c>
      <c r="AI110" s="28">
        <v>4.4385276999999999</v>
      </c>
      <c r="AJ110" s="28">
        <v>4.3201468399999996</v>
      </c>
      <c r="AK110" s="28">
        <v>4.0236177099999999</v>
      </c>
      <c r="AL110" s="28">
        <v>3.7270885699999998</v>
      </c>
      <c r="AM110" s="28">
        <v>3.2576358000000001</v>
      </c>
      <c r="AN110" s="28">
        <v>2.7881830299999999</v>
      </c>
      <c r="AO110" s="28">
        <v>2.6087761999999999</v>
      </c>
      <c r="AP110" s="28">
        <v>2.4293693699999999</v>
      </c>
      <c r="AQ110" s="28">
        <v>2.2961253899999998</v>
      </c>
      <c r="AR110" s="28">
        <v>2.1628814200000002</v>
      </c>
      <c r="AS110" s="28">
        <v>1.8530691500000001</v>
      </c>
      <c r="AT110" s="28">
        <v>1.54325687</v>
      </c>
      <c r="AU110" s="28">
        <v>1.39260469</v>
      </c>
      <c r="AV110" s="28">
        <v>1.24195251</v>
      </c>
      <c r="AW110" s="28">
        <v>1.1523504200000001</v>
      </c>
      <c r="AX110" s="28">
        <v>1.06274833</v>
      </c>
      <c r="AY110" s="3"/>
    </row>
    <row r="111" spans="1:51" ht="14.5" thickBot="1" x14ac:dyDescent="0.35">
      <c r="A111" s="15"/>
      <c r="B111" s="14" t="s">
        <v>145</v>
      </c>
      <c r="C111" s="25">
        <v>0.42459774</v>
      </c>
      <c r="D111" s="26">
        <v>0.39225185000000001</v>
      </c>
      <c r="E111" s="26">
        <v>0.36256142000000002</v>
      </c>
      <c r="F111" s="26">
        <v>0.33287099999999997</v>
      </c>
      <c r="G111" s="26">
        <v>0.30262964999999997</v>
      </c>
      <c r="H111" s="26">
        <v>0.27238830000000003</v>
      </c>
      <c r="I111" s="26">
        <v>0.24261313000000001</v>
      </c>
      <c r="J111" s="26">
        <v>0.21283795</v>
      </c>
      <c r="K111" s="26">
        <v>0.19176919000000001</v>
      </c>
      <c r="L111" s="26">
        <v>0.17070042999999999</v>
      </c>
      <c r="M111" s="26">
        <v>0.16425211000000001</v>
      </c>
      <c r="N111" s="26">
        <v>0.15780379999999999</v>
      </c>
      <c r="O111" s="26">
        <v>0.17223902999999999</v>
      </c>
      <c r="P111" s="26">
        <v>0.18667426000000001</v>
      </c>
      <c r="Q111" s="26">
        <v>0.23420962000000001</v>
      </c>
      <c r="R111" s="26">
        <v>0.28174498999999997</v>
      </c>
      <c r="S111" s="26">
        <v>0.35070453000000001</v>
      </c>
      <c r="T111" s="26">
        <v>0.41966407999999999</v>
      </c>
      <c r="U111" s="26">
        <v>0.48872979999999999</v>
      </c>
      <c r="V111" s="26">
        <v>0.55779551999999999</v>
      </c>
      <c r="W111" s="26">
        <v>0.60552905999999995</v>
      </c>
      <c r="X111" s="26">
        <v>0.65326258999999998</v>
      </c>
      <c r="Y111" s="26">
        <v>0.67458868000000005</v>
      </c>
      <c r="Z111" s="26">
        <v>0.69591477000000002</v>
      </c>
      <c r="AA111" s="26">
        <v>0.70184667999999995</v>
      </c>
      <c r="AB111" s="26">
        <v>0.70777860000000004</v>
      </c>
      <c r="AC111" s="26">
        <v>0.71043237000000004</v>
      </c>
      <c r="AD111" s="26">
        <v>0.71308614000000003</v>
      </c>
      <c r="AE111" s="26">
        <v>0.72928577999999999</v>
      </c>
      <c r="AF111" s="26">
        <v>0.74548543</v>
      </c>
      <c r="AG111" s="26">
        <v>0.75520158000000004</v>
      </c>
      <c r="AH111" s="26">
        <v>0.76491774000000001</v>
      </c>
      <c r="AI111" s="26">
        <v>0.76655600999999995</v>
      </c>
      <c r="AJ111" s="26">
        <v>0.76819428000000001</v>
      </c>
      <c r="AK111" s="26">
        <v>0.74692873999999998</v>
      </c>
      <c r="AL111" s="26">
        <v>0.72566319999999995</v>
      </c>
      <c r="AM111" s="26">
        <v>0.71408846999999998</v>
      </c>
      <c r="AN111" s="26">
        <v>0.70251374</v>
      </c>
      <c r="AO111" s="26">
        <v>0.68927923999999996</v>
      </c>
      <c r="AP111" s="26">
        <v>0.67604474999999997</v>
      </c>
      <c r="AQ111" s="26">
        <v>0.66534234999999997</v>
      </c>
      <c r="AR111" s="26">
        <v>0.65463994999999997</v>
      </c>
      <c r="AS111" s="26">
        <v>0.62847319999999995</v>
      </c>
      <c r="AT111" s="26">
        <v>0.60230645000000005</v>
      </c>
      <c r="AU111" s="26">
        <v>0.56673918999999995</v>
      </c>
      <c r="AV111" s="26">
        <v>0.53117192999999996</v>
      </c>
      <c r="AW111" s="26">
        <v>0.49405778</v>
      </c>
      <c r="AX111" s="26">
        <v>0.45694363999999998</v>
      </c>
      <c r="AY111" s="3"/>
    </row>
    <row r="112" spans="1:51" ht="14.5" thickBot="1" x14ac:dyDescent="0.35">
      <c r="A112" s="15"/>
      <c r="B112" s="14" t="s">
        <v>146</v>
      </c>
      <c r="C112" s="27">
        <v>0.48581004</v>
      </c>
      <c r="D112" s="28">
        <v>0.46786191999999999</v>
      </c>
      <c r="E112" s="28">
        <v>0.42874096</v>
      </c>
      <c r="F112" s="28">
        <v>0.38961999000000003</v>
      </c>
      <c r="G112" s="28">
        <v>0.34305817</v>
      </c>
      <c r="H112" s="28">
        <v>0.29649635000000002</v>
      </c>
      <c r="I112" s="28">
        <v>0.25523430000000003</v>
      </c>
      <c r="J112" s="28">
        <v>0.21397226</v>
      </c>
      <c r="K112" s="28">
        <v>0.18010651</v>
      </c>
      <c r="L112" s="28">
        <v>0.14624076999999999</v>
      </c>
      <c r="M112" s="28">
        <v>0.12005178</v>
      </c>
      <c r="N112" s="28">
        <v>9.3862790000000002E-2</v>
      </c>
      <c r="O112" s="28">
        <v>9.7783720000000005E-2</v>
      </c>
      <c r="P112" s="28">
        <v>0.10170464999999999</v>
      </c>
      <c r="Q112" s="28">
        <v>0.25108820999999998</v>
      </c>
      <c r="R112" s="28">
        <v>0.40047176000000001</v>
      </c>
      <c r="S112" s="28">
        <v>0.49557178000000002</v>
      </c>
      <c r="T112" s="28">
        <v>0.59067179999999997</v>
      </c>
      <c r="U112" s="28">
        <v>0.73130249000000003</v>
      </c>
      <c r="V112" s="28">
        <v>0.87193317000000004</v>
      </c>
      <c r="W112" s="28">
        <v>1.02697375</v>
      </c>
      <c r="X112" s="28">
        <v>1.1820143299999999</v>
      </c>
      <c r="Y112" s="28">
        <v>1.2666035099999999</v>
      </c>
      <c r="Z112" s="28">
        <v>1.35119268</v>
      </c>
      <c r="AA112" s="28">
        <v>1.3231892300000001</v>
      </c>
      <c r="AB112" s="28">
        <v>1.2951857899999999</v>
      </c>
      <c r="AC112" s="28">
        <v>1.18858077</v>
      </c>
      <c r="AD112" s="28">
        <v>1.08197575</v>
      </c>
      <c r="AE112" s="28">
        <v>0.96678017999999999</v>
      </c>
      <c r="AF112" s="28">
        <v>0.85158460999999996</v>
      </c>
      <c r="AG112" s="28">
        <v>0.74802292000000004</v>
      </c>
      <c r="AH112" s="28">
        <v>0.64446124000000005</v>
      </c>
      <c r="AI112" s="28">
        <v>0.49899065999999997</v>
      </c>
      <c r="AJ112" s="28">
        <v>0.35352008000000001</v>
      </c>
      <c r="AK112" s="28">
        <v>0.25382124</v>
      </c>
      <c r="AL112" s="28">
        <v>0.15412239999999999</v>
      </c>
      <c r="AM112" s="28">
        <v>0.14266833000000001</v>
      </c>
      <c r="AN112" s="28">
        <v>0.13121425</v>
      </c>
      <c r="AO112" s="28">
        <v>0.13037962</v>
      </c>
      <c r="AP112" s="28">
        <v>0.12954499</v>
      </c>
      <c r="AQ112" s="28">
        <v>0.19056126000000001</v>
      </c>
      <c r="AR112" s="28">
        <v>0.25157752999999999</v>
      </c>
      <c r="AS112" s="28">
        <v>0.31529898000000001</v>
      </c>
      <c r="AT112" s="28">
        <v>0.37902043000000002</v>
      </c>
      <c r="AU112" s="28">
        <v>0.43983380999999999</v>
      </c>
      <c r="AV112" s="28">
        <v>0.50064719000000002</v>
      </c>
      <c r="AW112" s="28">
        <v>0.50220266999999996</v>
      </c>
      <c r="AX112" s="28">
        <v>0.50375815000000002</v>
      </c>
      <c r="AY112" s="3"/>
    </row>
    <row r="113" spans="1:51" ht="14.5" thickBot="1" x14ac:dyDescent="0.35">
      <c r="A113" s="15"/>
      <c r="B113" s="14" t="s">
        <v>147</v>
      </c>
      <c r="C113" s="25">
        <v>0.19223469000000001</v>
      </c>
      <c r="D113" s="26">
        <v>0.18773364000000001</v>
      </c>
      <c r="E113" s="26">
        <v>0.18421391000000001</v>
      </c>
      <c r="F113" s="26">
        <v>0.18069418000000001</v>
      </c>
      <c r="G113" s="26">
        <v>0.17954824</v>
      </c>
      <c r="H113" s="26">
        <v>0.17840228999999999</v>
      </c>
      <c r="I113" s="26">
        <v>0.18014368</v>
      </c>
      <c r="J113" s="26">
        <v>0.18188505999999999</v>
      </c>
      <c r="K113" s="26">
        <v>0.18631837000000001</v>
      </c>
      <c r="L113" s="26">
        <v>0.19075167000000001</v>
      </c>
      <c r="M113" s="26">
        <v>0.21116545</v>
      </c>
      <c r="N113" s="26">
        <v>0.23157922</v>
      </c>
      <c r="O113" s="26">
        <v>0.3005796</v>
      </c>
      <c r="P113" s="26">
        <v>0.36957996999999998</v>
      </c>
      <c r="Q113" s="26">
        <v>0.44502303999999998</v>
      </c>
      <c r="R113" s="26">
        <v>0.52046610000000004</v>
      </c>
      <c r="S113" s="26">
        <v>0.61197685999999996</v>
      </c>
      <c r="T113" s="26">
        <v>0.70348761000000004</v>
      </c>
      <c r="U113" s="26">
        <v>0.7649321</v>
      </c>
      <c r="V113" s="26">
        <v>0.82637660000000002</v>
      </c>
      <c r="W113" s="26">
        <v>0.84420512000000003</v>
      </c>
      <c r="X113" s="26">
        <v>0.86203364999999998</v>
      </c>
      <c r="Y113" s="26">
        <v>0.87388169999999998</v>
      </c>
      <c r="Z113" s="26">
        <v>0.88572974999999998</v>
      </c>
      <c r="AA113" s="26">
        <v>0.89123218999999998</v>
      </c>
      <c r="AB113" s="26">
        <v>0.89673462999999998</v>
      </c>
      <c r="AC113" s="26">
        <v>0.89195782000000001</v>
      </c>
      <c r="AD113" s="26">
        <v>0.88718101999999999</v>
      </c>
      <c r="AE113" s="26">
        <v>0.87766352000000003</v>
      </c>
      <c r="AF113" s="26">
        <v>0.86814603000000001</v>
      </c>
      <c r="AG113" s="26">
        <v>0.85585999000000001</v>
      </c>
      <c r="AH113" s="26">
        <v>0.84357395000000002</v>
      </c>
      <c r="AI113" s="26">
        <v>0.82165931000000003</v>
      </c>
      <c r="AJ113" s="26">
        <v>0.79974467000000005</v>
      </c>
      <c r="AK113" s="26">
        <v>0.74485126000000002</v>
      </c>
      <c r="AL113" s="26">
        <v>0.68995784999999998</v>
      </c>
      <c r="AM113" s="26">
        <v>0.60305284999999997</v>
      </c>
      <c r="AN113" s="26">
        <v>0.51614784999999996</v>
      </c>
      <c r="AO113" s="26">
        <v>0.48293609999999998</v>
      </c>
      <c r="AP113" s="26">
        <v>0.44972434</v>
      </c>
      <c r="AQ113" s="26">
        <v>0.42505825000000003</v>
      </c>
      <c r="AR113" s="26">
        <v>0.40039215</v>
      </c>
      <c r="AS113" s="26">
        <v>0.34303977000000002</v>
      </c>
      <c r="AT113" s="26">
        <v>0.28568738999999999</v>
      </c>
      <c r="AU113" s="26">
        <v>0.25779869</v>
      </c>
      <c r="AV113" s="26">
        <v>0.22990999000000001</v>
      </c>
      <c r="AW113" s="26">
        <v>0.21332287</v>
      </c>
      <c r="AX113" s="26">
        <v>0.19673574999999999</v>
      </c>
      <c r="AY113" s="3"/>
    </row>
    <row r="114" spans="1:51" ht="14.5" thickBot="1" x14ac:dyDescent="0.35">
      <c r="A114" s="15"/>
      <c r="B114" s="14" t="s">
        <v>148</v>
      </c>
      <c r="C114" s="27">
        <v>0.89880583999999997</v>
      </c>
      <c r="D114" s="28">
        <v>0.86559971000000002</v>
      </c>
      <c r="E114" s="28">
        <v>0.79322130999999996</v>
      </c>
      <c r="F114" s="28">
        <v>0.72084291</v>
      </c>
      <c r="G114" s="28">
        <v>0.63469805000000001</v>
      </c>
      <c r="H114" s="28">
        <v>0.54855319000000002</v>
      </c>
      <c r="I114" s="28">
        <v>0.47221354999999998</v>
      </c>
      <c r="J114" s="28">
        <v>0.3958739</v>
      </c>
      <c r="K114" s="28">
        <v>0.33321827999999998</v>
      </c>
      <c r="L114" s="28">
        <v>0.27056266000000001</v>
      </c>
      <c r="M114" s="28">
        <v>0.22210994000000001</v>
      </c>
      <c r="N114" s="28">
        <v>0.17365723</v>
      </c>
      <c r="O114" s="28">
        <v>0.18091140999999999</v>
      </c>
      <c r="P114" s="28">
        <v>0.18816558999999999</v>
      </c>
      <c r="Q114" s="28">
        <v>0.21756945999999999</v>
      </c>
      <c r="R114" s="28">
        <v>0.24697332</v>
      </c>
      <c r="S114" s="28">
        <v>0.30562207000000002</v>
      </c>
      <c r="T114" s="28">
        <v>0.36427082</v>
      </c>
      <c r="U114" s="28">
        <v>0.45099860000000003</v>
      </c>
      <c r="V114" s="28">
        <v>0.53772639</v>
      </c>
      <c r="W114" s="28">
        <v>0.63334082999999997</v>
      </c>
      <c r="X114" s="28">
        <v>0.72895527999999998</v>
      </c>
      <c r="Y114" s="28">
        <v>0.78112192999999996</v>
      </c>
      <c r="Z114" s="28">
        <v>0.83328857999999995</v>
      </c>
      <c r="AA114" s="28">
        <v>0.81601869000000005</v>
      </c>
      <c r="AB114" s="28">
        <v>0.79874878999999999</v>
      </c>
      <c r="AC114" s="28">
        <v>0.73300483999999999</v>
      </c>
      <c r="AD114" s="28">
        <v>0.66726090000000005</v>
      </c>
      <c r="AE114" s="28">
        <v>0.5962191</v>
      </c>
      <c r="AF114" s="28">
        <v>0.52517729999999996</v>
      </c>
      <c r="AG114" s="28">
        <v>0.4613102</v>
      </c>
      <c r="AH114" s="28">
        <v>0.39744309</v>
      </c>
      <c r="AI114" s="28">
        <v>0.36223499999999997</v>
      </c>
      <c r="AJ114" s="28">
        <v>0.32702691</v>
      </c>
      <c r="AK114" s="28">
        <v>0.30608575999999998</v>
      </c>
      <c r="AL114" s="28">
        <v>0.28514462000000002</v>
      </c>
      <c r="AM114" s="28">
        <v>0.26395322999999998</v>
      </c>
      <c r="AN114" s="28">
        <v>0.24276184000000001</v>
      </c>
      <c r="AO114" s="28">
        <v>0.24121767</v>
      </c>
      <c r="AP114" s="28">
        <v>0.23967351000000001</v>
      </c>
      <c r="AQ114" s="28">
        <v>0.35256080000000001</v>
      </c>
      <c r="AR114" s="28">
        <v>0.46544807999999999</v>
      </c>
      <c r="AS114" s="28">
        <v>0.58334028000000004</v>
      </c>
      <c r="AT114" s="28">
        <v>0.70123248000000005</v>
      </c>
      <c r="AU114" s="28">
        <v>0.81374440000000003</v>
      </c>
      <c r="AV114" s="28">
        <v>0.92625630999999997</v>
      </c>
      <c r="AW114" s="28">
        <v>0.92913414000000005</v>
      </c>
      <c r="AX114" s="28">
        <v>0.93201195999999997</v>
      </c>
      <c r="AY114" s="3"/>
    </row>
    <row r="115" spans="1:51" ht="14.5" thickBot="1" x14ac:dyDescent="0.35">
      <c r="A115" s="15"/>
      <c r="B115" s="14" t="s">
        <v>149</v>
      </c>
      <c r="C115" s="25">
        <v>0.52073219999999998</v>
      </c>
      <c r="D115" s="26">
        <v>0.48435012</v>
      </c>
      <c r="E115" s="26">
        <v>0.45506691999999999</v>
      </c>
      <c r="F115" s="26">
        <v>0.42578373000000003</v>
      </c>
      <c r="G115" s="26">
        <v>0.38561362999999999</v>
      </c>
      <c r="H115" s="26">
        <v>0.34544352</v>
      </c>
      <c r="I115" s="26">
        <v>0.30083524</v>
      </c>
      <c r="J115" s="26">
        <v>0.25622696</v>
      </c>
      <c r="K115" s="26">
        <v>0.21702073</v>
      </c>
      <c r="L115" s="26">
        <v>0.17781448999999999</v>
      </c>
      <c r="M115" s="26">
        <v>0.15610180000000001</v>
      </c>
      <c r="N115" s="26">
        <v>0.13438911000000001</v>
      </c>
      <c r="O115" s="26">
        <v>0.13286442000000001</v>
      </c>
      <c r="P115" s="26">
        <v>0.13133971999999999</v>
      </c>
      <c r="Q115" s="26">
        <v>0.1494326</v>
      </c>
      <c r="R115" s="26">
        <v>0.16752548</v>
      </c>
      <c r="S115" s="26">
        <v>0.20652523</v>
      </c>
      <c r="T115" s="26">
        <v>0.24552497000000001</v>
      </c>
      <c r="U115" s="26">
        <v>0.28575425999999998</v>
      </c>
      <c r="V115" s="26">
        <v>0.32598355000000001</v>
      </c>
      <c r="W115" s="26">
        <v>0.36231489</v>
      </c>
      <c r="X115" s="26">
        <v>0.39864623999999999</v>
      </c>
      <c r="Y115" s="26">
        <v>0.41407136</v>
      </c>
      <c r="Z115" s="26">
        <v>0.42949649000000001</v>
      </c>
      <c r="AA115" s="26">
        <v>0.43094977000000001</v>
      </c>
      <c r="AB115" s="26">
        <v>0.43240304000000002</v>
      </c>
      <c r="AC115" s="26">
        <v>0.42836109</v>
      </c>
      <c r="AD115" s="26">
        <v>0.42431912999999999</v>
      </c>
      <c r="AE115" s="26">
        <v>0.41422974000000001</v>
      </c>
      <c r="AF115" s="26">
        <v>0.40414033999999999</v>
      </c>
      <c r="AG115" s="26">
        <v>0.40267794000000001</v>
      </c>
      <c r="AH115" s="26">
        <v>0.40121552999999999</v>
      </c>
      <c r="AI115" s="26">
        <v>0.40576878999999999</v>
      </c>
      <c r="AJ115" s="26">
        <v>0.41032204</v>
      </c>
      <c r="AK115" s="26">
        <v>0.43778143000000003</v>
      </c>
      <c r="AL115" s="26">
        <v>0.46524081</v>
      </c>
      <c r="AM115" s="26">
        <v>0.51077693999999996</v>
      </c>
      <c r="AN115" s="26">
        <v>0.55631306000000003</v>
      </c>
      <c r="AO115" s="26">
        <v>0.61308333000000004</v>
      </c>
      <c r="AP115" s="26">
        <v>0.66985360000000005</v>
      </c>
      <c r="AQ115" s="26">
        <v>0.70226586999999996</v>
      </c>
      <c r="AR115" s="26">
        <v>0.73467813999999998</v>
      </c>
      <c r="AS115" s="26">
        <v>0.73143691</v>
      </c>
      <c r="AT115" s="26">
        <v>0.72819568000000001</v>
      </c>
      <c r="AU115" s="26">
        <v>0.68497931999999995</v>
      </c>
      <c r="AV115" s="26">
        <v>0.64176295999999999</v>
      </c>
      <c r="AW115" s="26">
        <v>0.59943862999999997</v>
      </c>
      <c r="AX115" s="26">
        <v>0.55711429000000001</v>
      </c>
      <c r="AY115" s="3"/>
    </row>
    <row r="116" spans="1:51" ht="14.5" thickBot="1" x14ac:dyDescent="0.35">
      <c r="A116" s="15"/>
      <c r="B116" s="14" t="s">
        <v>150</v>
      </c>
      <c r="C116" s="27">
        <v>0.39029419999999998</v>
      </c>
      <c r="D116" s="28">
        <v>0.37587489000000002</v>
      </c>
      <c r="E116" s="28">
        <v>0.34444555999999998</v>
      </c>
      <c r="F116" s="28">
        <v>0.31301622000000001</v>
      </c>
      <c r="G116" s="28">
        <v>0.27560899</v>
      </c>
      <c r="H116" s="28">
        <v>0.23820176000000001</v>
      </c>
      <c r="I116" s="28">
        <v>0.20505229999999999</v>
      </c>
      <c r="J116" s="28">
        <v>0.17190285</v>
      </c>
      <c r="K116" s="28">
        <v>0.1446955</v>
      </c>
      <c r="L116" s="28">
        <v>0.11748815</v>
      </c>
      <c r="M116" s="28">
        <v>9.6448220000000001E-2</v>
      </c>
      <c r="N116" s="28">
        <v>7.5408290000000003E-2</v>
      </c>
      <c r="O116" s="28">
        <v>7.8558320000000001E-2</v>
      </c>
      <c r="P116" s="28">
        <v>8.1708349999999999E-2</v>
      </c>
      <c r="Q116" s="28">
        <v>0.20172138000000001</v>
      </c>
      <c r="R116" s="28">
        <v>0.32173441000000003</v>
      </c>
      <c r="S116" s="28">
        <v>0.39813667000000003</v>
      </c>
      <c r="T116" s="28">
        <v>0.47453894000000002</v>
      </c>
      <c r="U116" s="28">
        <v>0.58752000999999998</v>
      </c>
      <c r="V116" s="28">
        <v>0.70050109000000005</v>
      </c>
      <c r="W116" s="28">
        <v>0.82505890999999998</v>
      </c>
      <c r="X116" s="28">
        <v>0.94961673000000002</v>
      </c>
      <c r="Y116" s="28">
        <v>1.0175746999999999</v>
      </c>
      <c r="Z116" s="28">
        <v>1.0855326700000001</v>
      </c>
      <c r="AA116" s="28">
        <v>1.0630350200000001</v>
      </c>
      <c r="AB116" s="28">
        <v>1.04053738</v>
      </c>
      <c r="AC116" s="28">
        <v>0.95489212999999995</v>
      </c>
      <c r="AD116" s="28">
        <v>0.86924688999999999</v>
      </c>
      <c r="AE116" s="28">
        <v>0.77670008999999995</v>
      </c>
      <c r="AF116" s="28">
        <v>0.68415329000000003</v>
      </c>
      <c r="AG116" s="28">
        <v>0.60095301999999995</v>
      </c>
      <c r="AH116" s="28">
        <v>0.51775276000000003</v>
      </c>
      <c r="AI116" s="28">
        <v>0.40088336000000002</v>
      </c>
      <c r="AJ116" s="28">
        <v>0.28401397</v>
      </c>
      <c r="AK116" s="28">
        <v>0.20391707000000001</v>
      </c>
      <c r="AL116" s="28">
        <v>0.12382016999999999</v>
      </c>
      <c r="AM116" s="28">
        <v>0.1146181</v>
      </c>
      <c r="AN116" s="28">
        <v>0.10541602</v>
      </c>
      <c r="AO116" s="28">
        <v>0.10474549</v>
      </c>
      <c r="AP116" s="28">
        <v>0.10407495999999999</v>
      </c>
      <c r="AQ116" s="28">
        <v>0.15309473000000001</v>
      </c>
      <c r="AR116" s="28">
        <v>0.20211449000000001</v>
      </c>
      <c r="AS116" s="28">
        <v>0.25330757999999998</v>
      </c>
      <c r="AT116" s="28">
        <v>0.30450065999999998</v>
      </c>
      <c r="AU116" s="28">
        <v>0.35335742999999997</v>
      </c>
      <c r="AV116" s="28">
        <v>0.40221420000000002</v>
      </c>
      <c r="AW116" s="28">
        <v>0.40346385000000001</v>
      </c>
      <c r="AX116" s="28">
        <v>0.40471351</v>
      </c>
      <c r="AY116" s="3"/>
    </row>
    <row r="117" spans="1:51" ht="14.5" thickBot="1" x14ac:dyDescent="0.35">
      <c r="A117" s="15"/>
      <c r="B117" s="14" t="s">
        <v>151</v>
      </c>
      <c r="C117" s="25">
        <v>0.15443914</v>
      </c>
      <c r="D117" s="26">
        <v>0.15082304999999999</v>
      </c>
      <c r="E117" s="26">
        <v>0.14799534</v>
      </c>
      <c r="F117" s="26">
        <v>0.14516762999999999</v>
      </c>
      <c r="G117" s="26">
        <v>0.14424698999999999</v>
      </c>
      <c r="H117" s="26">
        <v>0.14332634999999999</v>
      </c>
      <c r="I117" s="26">
        <v>0.14472536</v>
      </c>
      <c r="J117" s="26">
        <v>0.14612437</v>
      </c>
      <c r="K117" s="26">
        <v>0.14968603999999999</v>
      </c>
      <c r="L117" s="26">
        <v>0.15324769999999999</v>
      </c>
      <c r="M117" s="26">
        <v>0.16964789</v>
      </c>
      <c r="N117" s="26">
        <v>0.18604809</v>
      </c>
      <c r="O117" s="26">
        <v>0.24148219000000001</v>
      </c>
      <c r="P117" s="26">
        <v>0.29691630000000002</v>
      </c>
      <c r="Q117" s="26">
        <v>0.35752639000000003</v>
      </c>
      <c r="R117" s="26">
        <v>0.41813649000000003</v>
      </c>
      <c r="S117" s="26">
        <v>0.49165516999999997</v>
      </c>
      <c r="T117" s="26">
        <v>0.56517386000000003</v>
      </c>
      <c r="U117" s="26">
        <v>0.61453765999999999</v>
      </c>
      <c r="V117" s="26">
        <v>0.66390146000000005</v>
      </c>
      <c r="W117" s="26">
        <v>0.67822468999999996</v>
      </c>
      <c r="X117" s="26">
        <v>0.69254791999999998</v>
      </c>
      <c r="Y117" s="26">
        <v>0.70206650999999998</v>
      </c>
      <c r="Z117" s="26">
        <v>0.71158509999999997</v>
      </c>
      <c r="AA117" s="26">
        <v>0.71600569999999997</v>
      </c>
      <c r="AB117" s="26">
        <v>0.72042629000000002</v>
      </c>
      <c r="AC117" s="26">
        <v>0.71658865999999999</v>
      </c>
      <c r="AD117" s="26">
        <v>0.71275102999999995</v>
      </c>
      <c r="AE117" s="26">
        <v>0.70510479000000004</v>
      </c>
      <c r="AF117" s="26">
        <v>0.69745853999999996</v>
      </c>
      <c r="AG117" s="26">
        <v>0.68758808000000005</v>
      </c>
      <c r="AH117" s="26">
        <v>0.67771760999999997</v>
      </c>
      <c r="AI117" s="26">
        <v>0.66011164</v>
      </c>
      <c r="AJ117" s="26">
        <v>0.64250567999999997</v>
      </c>
      <c r="AK117" s="26">
        <v>0.59840494</v>
      </c>
      <c r="AL117" s="26">
        <v>0.55430420999999996</v>
      </c>
      <c r="AM117" s="26">
        <v>0.48448573</v>
      </c>
      <c r="AN117" s="26">
        <v>0.41466724999999999</v>
      </c>
      <c r="AO117" s="26">
        <v>0.38798531000000003</v>
      </c>
      <c r="AP117" s="26">
        <v>0.36130337000000001</v>
      </c>
      <c r="AQ117" s="26">
        <v>0.34148690999999998</v>
      </c>
      <c r="AR117" s="26">
        <v>0.32167045</v>
      </c>
      <c r="AS117" s="26">
        <v>0.27559421000000001</v>
      </c>
      <c r="AT117" s="26">
        <v>0.22951795999999999</v>
      </c>
      <c r="AU117" s="26">
        <v>0.2071125</v>
      </c>
      <c r="AV117" s="26">
        <v>0.18470703999999999</v>
      </c>
      <c r="AW117" s="26">
        <v>0.17138113999999999</v>
      </c>
      <c r="AX117" s="26">
        <v>0.15805524000000001</v>
      </c>
      <c r="AY117" s="3"/>
    </row>
    <row r="118" spans="1:51" ht="14.5" thickBot="1" x14ac:dyDescent="0.35">
      <c r="A118" s="15"/>
      <c r="B118" s="14" t="s">
        <v>152</v>
      </c>
      <c r="C118" s="27">
        <v>0.72209027999999997</v>
      </c>
      <c r="D118" s="28">
        <v>0.69541286000000002</v>
      </c>
      <c r="E118" s="28">
        <v>0.63726488000000003</v>
      </c>
      <c r="F118" s="28">
        <v>0.57911690999999998</v>
      </c>
      <c r="G118" s="28">
        <v>0.50990911999999999</v>
      </c>
      <c r="H118" s="28">
        <v>0.44070133</v>
      </c>
      <c r="I118" s="28">
        <v>0.37937093999999999</v>
      </c>
      <c r="J118" s="28">
        <v>0.31804053999999998</v>
      </c>
      <c r="K118" s="28">
        <v>0.26770374000000002</v>
      </c>
      <c r="L118" s="28">
        <v>0.21736693000000001</v>
      </c>
      <c r="M118" s="28">
        <v>0.17844057999999999</v>
      </c>
      <c r="N118" s="28">
        <v>0.13951422999999999</v>
      </c>
      <c r="O118" s="28">
        <v>0.14534215</v>
      </c>
      <c r="P118" s="28">
        <v>0.15117008000000001</v>
      </c>
      <c r="Q118" s="28">
        <v>0.1747928</v>
      </c>
      <c r="R118" s="28">
        <v>0.19841553000000001</v>
      </c>
      <c r="S118" s="28">
        <v>0.24553326</v>
      </c>
      <c r="T118" s="28">
        <v>0.29265099</v>
      </c>
      <c r="U118" s="28">
        <v>0.36232709000000002</v>
      </c>
      <c r="V118" s="28">
        <v>0.43200319999999998</v>
      </c>
      <c r="W118" s="28">
        <v>0.50881874999999999</v>
      </c>
      <c r="X118" s="28">
        <v>0.58563430000000005</v>
      </c>
      <c r="Y118" s="28">
        <v>0.62754438000000001</v>
      </c>
      <c r="Z118" s="28">
        <v>0.66945447000000002</v>
      </c>
      <c r="AA118" s="28">
        <v>0.65558004000000003</v>
      </c>
      <c r="AB118" s="28">
        <v>0.64170559999999999</v>
      </c>
      <c r="AC118" s="28">
        <v>0.58888766999999997</v>
      </c>
      <c r="AD118" s="28">
        <v>0.53606973000000002</v>
      </c>
      <c r="AE118" s="28">
        <v>0.47899556999999998</v>
      </c>
      <c r="AF118" s="28">
        <v>0.42192141</v>
      </c>
      <c r="AG118" s="28">
        <v>0.37061131000000003</v>
      </c>
      <c r="AH118" s="28">
        <v>0.31930121</v>
      </c>
      <c r="AI118" s="28">
        <v>0.29101543000000002</v>
      </c>
      <c r="AJ118" s="28">
        <v>0.26272965999999998</v>
      </c>
      <c r="AK118" s="28">
        <v>0.24590577999999999</v>
      </c>
      <c r="AL118" s="28">
        <v>0.22908191</v>
      </c>
      <c r="AM118" s="28">
        <v>0.21205699</v>
      </c>
      <c r="AN118" s="28">
        <v>0.19503207</v>
      </c>
      <c r="AO118" s="28">
        <v>0.19379151</v>
      </c>
      <c r="AP118" s="28">
        <v>0.19255094</v>
      </c>
      <c r="AQ118" s="28">
        <v>0.28324328999999998</v>
      </c>
      <c r="AR118" s="28">
        <v>0.37393564000000001</v>
      </c>
      <c r="AS118" s="28">
        <v>0.46864887999999999</v>
      </c>
      <c r="AT118" s="28">
        <v>0.56336211000000003</v>
      </c>
      <c r="AU118" s="28">
        <v>0.65375289999999997</v>
      </c>
      <c r="AV118" s="28">
        <v>0.74414367999999997</v>
      </c>
      <c r="AW118" s="28">
        <v>0.74645569000000001</v>
      </c>
      <c r="AX118" s="28">
        <v>0.74876770000000004</v>
      </c>
      <c r="AY118" s="3"/>
    </row>
    <row r="119" spans="1:51" ht="14.5" thickBot="1" x14ac:dyDescent="0.35">
      <c r="A119" s="15"/>
      <c r="B119" s="14" t="s">
        <v>153</v>
      </c>
      <c r="C119" s="25">
        <v>0.39029419999999998</v>
      </c>
      <c r="D119" s="26">
        <v>0.37587489000000002</v>
      </c>
      <c r="E119" s="26">
        <v>0.34444555999999998</v>
      </c>
      <c r="F119" s="26">
        <v>0.31301622000000001</v>
      </c>
      <c r="G119" s="26">
        <v>0.27560899</v>
      </c>
      <c r="H119" s="26">
        <v>0.23820176000000001</v>
      </c>
      <c r="I119" s="26">
        <v>0.20505229999999999</v>
      </c>
      <c r="J119" s="26">
        <v>0.17190285</v>
      </c>
      <c r="K119" s="26">
        <v>0.1446955</v>
      </c>
      <c r="L119" s="26">
        <v>0.11748815</v>
      </c>
      <c r="M119" s="26">
        <v>9.6448220000000001E-2</v>
      </c>
      <c r="N119" s="26">
        <v>7.5408290000000003E-2</v>
      </c>
      <c r="O119" s="26">
        <v>7.8558320000000001E-2</v>
      </c>
      <c r="P119" s="26">
        <v>8.1708349999999999E-2</v>
      </c>
      <c r="Q119" s="26">
        <v>0.20172138000000001</v>
      </c>
      <c r="R119" s="26">
        <v>0.32173441000000003</v>
      </c>
      <c r="S119" s="26">
        <v>0.39813667000000003</v>
      </c>
      <c r="T119" s="26">
        <v>0.47453894000000002</v>
      </c>
      <c r="U119" s="26">
        <v>0.58752000999999998</v>
      </c>
      <c r="V119" s="26">
        <v>0.70050109000000005</v>
      </c>
      <c r="W119" s="26">
        <v>0.82505890999999998</v>
      </c>
      <c r="X119" s="26">
        <v>0.94961673000000002</v>
      </c>
      <c r="Y119" s="26">
        <v>1.0175746999999999</v>
      </c>
      <c r="Z119" s="26">
        <v>1.0855326700000001</v>
      </c>
      <c r="AA119" s="26">
        <v>1.0630350200000001</v>
      </c>
      <c r="AB119" s="26">
        <v>1.04053738</v>
      </c>
      <c r="AC119" s="26">
        <v>0.95489212999999995</v>
      </c>
      <c r="AD119" s="26">
        <v>0.86924688999999999</v>
      </c>
      <c r="AE119" s="26">
        <v>0.77670008999999995</v>
      </c>
      <c r="AF119" s="26">
        <v>0.68415329000000003</v>
      </c>
      <c r="AG119" s="26">
        <v>0.60095301999999995</v>
      </c>
      <c r="AH119" s="26">
        <v>0.51775276000000003</v>
      </c>
      <c r="AI119" s="26">
        <v>0.40088336000000002</v>
      </c>
      <c r="AJ119" s="26">
        <v>0.28401397</v>
      </c>
      <c r="AK119" s="26">
        <v>0.20391707000000001</v>
      </c>
      <c r="AL119" s="26">
        <v>0.12382016999999999</v>
      </c>
      <c r="AM119" s="26">
        <v>0.1146181</v>
      </c>
      <c r="AN119" s="26">
        <v>0.10541602</v>
      </c>
      <c r="AO119" s="26">
        <v>0.10474549</v>
      </c>
      <c r="AP119" s="26">
        <v>0.10407495999999999</v>
      </c>
      <c r="AQ119" s="26">
        <v>0.15309473000000001</v>
      </c>
      <c r="AR119" s="26">
        <v>0.20211449000000001</v>
      </c>
      <c r="AS119" s="26">
        <v>0.25330757999999998</v>
      </c>
      <c r="AT119" s="26">
        <v>0.30450065999999998</v>
      </c>
      <c r="AU119" s="26">
        <v>0.35335742999999997</v>
      </c>
      <c r="AV119" s="26">
        <v>0.40221420000000002</v>
      </c>
      <c r="AW119" s="26">
        <v>0.40346385000000001</v>
      </c>
      <c r="AX119" s="26">
        <v>0.40471351</v>
      </c>
      <c r="AY119" s="3"/>
    </row>
    <row r="120" spans="1:51" ht="14.5" thickBot="1" x14ac:dyDescent="0.35">
      <c r="A120" s="15"/>
      <c r="B120" s="14" t="s">
        <v>154</v>
      </c>
      <c r="C120" s="21">
        <v>0.39029419999999998</v>
      </c>
      <c r="D120" s="22">
        <v>0.37587489000000002</v>
      </c>
      <c r="E120" s="22">
        <v>0.34444555999999998</v>
      </c>
      <c r="F120" s="22">
        <v>0.31301622000000001</v>
      </c>
      <c r="G120" s="22">
        <v>0.27560899</v>
      </c>
      <c r="H120" s="22">
        <v>0.23820176000000001</v>
      </c>
      <c r="I120" s="22">
        <v>0.20505229999999999</v>
      </c>
      <c r="J120" s="22">
        <v>0.17190285</v>
      </c>
      <c r="K120" s="22">
        <v>0.1446955</v>
      </c>
      <c r="L120" s="22">
        <v>0.11748815</v>
      </c>
      <c r="M120" s="22">
        <v>9.6448220000000001E-2</v>
      </c>
      <c r="N120" s="22">
        <v>7.5408290000000003E-2</v>
      </c>
      <c r="O120" s="22">
        <v>7.8558320000000001E-2</v>
      </c>
      <c r="P120" s="22">
        <v>8.1708349999999999E-2</v>
      </c>
      <c r="Q120" s="22">
        <v>0.20172138000000001</v>
      </c>
      <c r="R120" s="22">
        <v>0.32173441000000003</v>
      </c>
      <c r="S120" s="22">
        <v>0.39813667000000003</v>
      </c>
      <c r="T120" s="22">
        <v>0.47453894000000002</v>
      </c>
      <c r="U120" s="22">
        <v>0.58752000999999998</v>
      </c>
      <c r="V120" s="22">
        <v>0.70050109000000005</v>
      </c>
      <c r="W120" s="22">
        <v>0.82505890999999998</v>
      </c>
      <c r="X120" s="22">
        <v>0.94961673000000002</v>
      </c>
      <c r="Y120" s="22">
        <v>1.0175746999999999</v>
      </c>
      <c r="Z120" s="22">
        <v>1.0855326700000001</v>
      </c>
      <c r="AA120" s="22">
        <v>1.0630350200000001</v>
      </c>
      <c r="AB120" s="22">
        <v>1.04053738</v>
      </c>
      <c r="AC120" s="22">
        <v>0.95489212999999995</v>
      </c>
      <c r="AD120" s="22">
        <v>0.86924688999999999</v>
      </c>
      <c r="AE120" s="22">
        <v>0.77670008999999995</v>
      </c>
      <c r="AF120" s="22">
        <v>0.68415329000000003</v>
      </c>
      <c r="AG120" s="22">
        <v>0.60095301999999995</v>
      </c>
      <c r="AH120" s="22">
        <v>0.51775276000000003</v>
      </c>
      <c r="AI120" s="22">
        <v>0.40088336000000002</v>
      </c>
      <c r="AJ120" s="22">
        <v>0.28401397</v>
      </c>
      <c r="AK120" s="22">
        <v>0.20391707000000001</v>
      </c>
      <c r="AL120" s="22">
        <v>0.12382016999999999</v>
      </c>
      <c r="AM120" s="22">
        <v>0.1146181</v>
      </c>
      <c r="AN120" s="22">
        <v>0.10541602</v>
      </c>
      <c r="AO120" s="22">
        <v>0.10474549</v>
      </c>
      <c r="AP120" s="22">
        <v>0.10407495999999999</v>
      </c>
      <c r="AQ120" s="22">
        <v>0.15309473000000001</v>
      </c>
      <c r="AR120" s="22">
        <v>0.20211449000000001</v>
      </c>
      <c r="AS120" s="22">
        <v>0.25330757999999998</v>
      </c>
      <c r="AT120" s="22">
        <v>0.30450065999999998</v>
      </c>
      <c r="AU120" s="22">
        <v>0.35335742999999997</v>
      </c>
      <c r="AV120" s="22">
        <v>0.40221420000000002</v>
      </c>
      <c r="AW120" s="22">
        <v>0.40346385000000001</v>
      </c>
      <c r="AX120" s="22">
        <v>0.40471351</v>
      </c>
      <c r="AY120" s="3"/>
    </row>
    <row r="121" spans="1:51" ht="14.5" thickBot="1" x14ac:dyDescent="0.35">
      <c r="A121" s="15"/>
      <c r="B121" s="14" t="s">
        <v>155</v>
      </c>
      <c r="C121" s="25">
        <v>0.28930489999999998</v>
      </c>
      <c r="D121" s="26">
        <v>0.26726561999999998</v>
      </c>
      <c r="E121" s="26">
        <v>0.24703569</v>
      </c>
      <c r="F121" s="26">
        <v>0.22680575</v>
      </c>
      <c r="G121" s="26">
        <v>0.20620044000000001</v>
      </c>
      <c r="H121" s="26">
        <v>0.18559512</v>
      </c>
      <c r="I121" s="26">
        <v>0.16530744</v>
      </c>
      <c r="J121" s="26">
        <v>0.14501976</v>
      </c>
      <c r="K121" s="26">
        <v>0.13066430000000001</v>
      </c>
      <c r="L121" s="26">
        <v>0.11630884</v>
      </c>
      <c r="M121" s="26">
        <v>0.11191520000000001</v>
      </c>
      <c r="N121" s="26">
        <v>0.10752156</v>
      </c>
      <c r="O121" s="26">
        <v>0.11735718000000001</v>
      </c>
      <c r="P121" s="26">
        <v>0.12719279999999999</v>
      </c>
      <c r="Q121" s="26">
        <v>0.15958161000000001</v>
      </c>
      <c r="R121" s="26">
        <v>0.19197042</v>
      </c>
      <c r="S121" s="26">
        <v>0.23895685</v>
      </c>
      <c r="T121" s="26">
        <v>0.28594328000000002</v>
      </c>
      <c r="U121" s="26">
        <v>0.33300205999999999</v>
      </c>
      <c r="V121" s="26">
        <v>0.38006084000000001</v>
      </c>
      <c r="W121" s="26">
        <v>0.41258466999999999</v>
      </c>
      <c r="X121" s="26">
        <v>0.44510851000000001</v>
      </c>
      <c r="Y121" s="26">
        <v>0.45963929999999997</v>
      </c>
      <c r="Z121" s="26">
        <v>0.47417008999999999</v>
      </c>
      <c r="AA121" s="26">
        <v>0.47821186999999998</v>
      </c>
      <c r="AB121" s="26">
        <v>0.48225365999999997</v>
      </c>
      <c r="AC121" s="26">
        <v>0.48406184000000002</v>
      </c>
      <c r="AD121" s="26">
        <v>0.48587001000000002</v>
      </c>
      <c r="AE121" s="26">
        <v>0.49690783999999999</v>
      </c>
      <c r="AF121" s="26">
        <v>0.50794567000000002</v>
      </c>
      <c r="AG121" s="26">
        <v>0.51456588999999997</v>
      </c>
      <c r="AH121" s="26">
        <v>0.52118611000000004</v>
      </c>
      <c r="AI121" s="26">
        <v>0.52230237000000002</v>
      </c>
      <c r="AJ121" s="26">
        <v>0.52341861999999995</v>
      </c>
      <c r="AK121" s="26">
        <v>0.50892908999999997</v>
      </c>
      <c r="AL121" s="26">
        <v>0.49443955000000001</v>
      </c>
      <c r="AM121" s="26">
        <v>0.48655296999999997</v>
      </c>
      <c r="AN121" s="26">
        <v>0.47866638</v>
      </c>
      <c r="AO121" s="26">
        <v>0.46964889999999998</v>
      </c>
      <c r="AP121" s="26">
        <v>0.46063141000000002</v>
      </c>
      <c r="AQ121" s="26">
        <v>0.4533392</v>
      </c>
      <c r="AR121" s="26">
        <v>0.44604698999999998</v>
      </c>
      <c r="AS121" s="26">
        <v>0.42821795000000001</v>
      </c>
      <c r="AT121" s="26">
        <v>0.41038891</v>
      </c>
      <c r="AU121" s="26">
        <v>0.38615472000000001</v>
      </c>
      <c r="AV121" s="26">
        <v>0.36192053000000002</v>
      </c>
      <c r="AW121" s="26">
        <v>0.33663235000000002</v>
      </c>
      <c r="AX121" s="26">
        <v>0.31134416999999998</v>
      </c>
      <c r="AY121" s="3"/>
    </row>
    <row r="122" spans="1:51" ht="14.5" thickBot="1" x14ac:dyDescent="0.35">
      <c r="A122" s="15"/>
      <c r="B122" s="14" t="s">
        <v>156</v>
      </c>
      <c r="C122" s="27">
        <v>0.33101265000000002</v>
      </c>
      <c r="D122" s="28">
        <v>0.31878348000000001</v>
      </c>
      <c r="E122" s="28">
        <v>0.29212792999999998</v>
      </c>
      <c r="F122" s="28">
        <v>0.26547237000000001</v>
      </c>
      <c r="G122" s="28">
        <v>0.23374690000000001</v>
      </c>
      <c r="H122" s="28">
        <v>0.20202143</v>
      </c>
      <c r="I122" s="28">
        <v>0.17390702999999999</v>
      </c>
      <c r="J122" s="28">
        <v>0.14579263000000001</v>
      </c>
      <c r="K122" s="28">
        <v>0.12271778999999999</v>
      </c>
      <c r="L122" s="28">
        <v>9.9642949999999994E-2</v>
      </c>
      <c r="M122" s="28">
        <v>8.1798759999999998E-2</v>
      </c>
      <c r="N122" s="28">
        <v>6.3954570000000002E-2</v>
      </c>
      <c r="O122" s="28">
        <v>6.662614E-2</v>
      </c>
      <c r="P122" s="28">
        <v>6.9297719999999993E-2</v>
      </c>
      <c r="Q122" s="28">
        <v>0.17108203999999999</v>
      </c>
      <c r="R122" s="28">
        <v>0.27286635999999997</v>
      </c>
      <c r="S122" s="28">
        <v>0.33766393</v>
      </c>
      <c r="T122" s="28">
        <v>0.40246150000000003</v>
      </c>
      <c r="U122" s="28">
        <v>0.49828194999999997</v>
      </c>
      <c r="V122" s="28">
        <v>0.59410240000000003</v>
      </c>
      <c r="W122" s="28">
        <v>0.69974119999999995</v>
      </c>
      <c r="X122" s="28">
        <v>0.80538001000000004</v>
      </c>
      <c r="Y122" s="28">
        <v>0.86301589000000001</v>
      </c>
      <c r="Z122" s="28">
        <v>0.92065176000000004</v>
      </c>
      <c r="AA122" s="28">
        <v>0.90157127000000004</v>
      </c>
      <c r="AB122" s="28">
        <v>0.88249076999999998</v>
      </c>
      <c r="AC122" s="28">
        <v>0.80985412999999995</v>
      </c>
      <c r="AD122" s="28">
        <v>0.73721749000000003</v>
      </c>
      <c r="AE122" s="28">
        <v>0.65872757000000004</v>
      </c>
      <c r="AF122" s="28">
        <v>0.58023765000000005</v>
      </c>
      <c r="AG122" s="28">
        <v>0.50967461999999997</v>
      </c>
      <c r="AH122" s="28">
        <v>0.43911159999999999</v>
      </c>
      <c r="AI122" s="28">
        <v>0.33999342999999999</v>
      </c>
      <c r="AJ122" s="28">
        <v>0.24087525000000001</v>
      </c>
      <c r="AK122" s="28">
        <v>0.17294423</v>
      </c>
      <c r="AL122" s="28">
        <v>0.1050132</v>
      </c>
      <c r="AM122" s="28">
        <v>9.7208820000000001E-2</v>
      </c>
      <c r="AN122" s="28">
        <v>8.9404449999999996E-2</v>
      </c>
      <c r="AO122" s="28">
        <v>8.883576E-2</v>
      </c>
      <c r="AP122" s="28">
        <v>8.8267079999999998E-2</v>
      </c>
      <c r="AQ122" s="28">
        <v>0.12984125999999999</v>
      </c>
      <c r="AR122" s="28">
        <v>0.17141544</v>
      </c>
      <c r="AS122" s="28">
        <v>0.21483284</v>
      </c>
      <c r="AT122" s="28">
        <v>0.25825024000000002</v>
      </c>
      <c r="AU122" s="28">
        <v>0.29968618000000002</v>
      </c>
      <c r="AV122" s="28">
        <v>0.34112211999999997</v>
      </c>
      <c r="AW122" s="28">
        <v>0.34218197</v>
      </c>
      <c r="AX122" s="28">
        <v>0.34324181999999998</v>
      </c>
      <c r="AY122" s="3"/>
    </row>
    <row r="123" spans="1:51" ht="14.5" thickBot="1" x14ac:dyDescent="0.35">
      <c r="A123" s="15"/>
      <c r="B123" s="14" t="s">
        <v>157</v>
      </c>
      <c r="C123" s="25">
        <v>0.13098146999999999</v>
      </c>
      <c r="D123" s="26">
        <v>0.12791463</v>
      </c>
      <c r="E123" s="26">
        <v>0.12551641999999999</v>
      </c>
      <c r="F123" s="26">
        <v>0.12311821000000001</v>
      </c>
      <c r="G123" s="26">
        <v>0.1223374</v>
      </c>
      <c r="H123" s="26">
        <v>0.12155659000000001</v>
      </c>
      <c r="I123" s="26">
        <v>0.12274311</v>
      </c>
      <c r="J123" s="26">
        <v>0.12392963</v>
      </c>
      <c r="K123" s="26">
        <v>0.12695031000000001</v>
      </c>
      <c r="L123" s="26">
        <v>0.129971</v>
      </c>
      <c r="M123" s="26">
        <v>0.14388018</v>
      </c>
      <c r="N123" s="26">
        <v>0.15778934999999999</v>
      </c>
      <c r="O123" s="26">
        <v>0.20480361</v>
      </c>
      <c r="P123" s="26">
        <v>0.25181786</v>
      </c>
      <c r="Q123" s="26">
        <v>0.30322191999999998</v>
      </c>
      <c r="R123" s="26">
        <v>0.35462598000000001</v>
      </c>
      <c r="S123" s="26">
        <v>0.41697795999999998</v>
      </c>
      <c r="T123" s="26">
        <v>0.47932994000000001</v>
      </c>
      <c r="U123" s="26">
        <v>0.52119590000000005</v>
      </c>
      <c r="V123" s="26">
        <v>0.56306186999999996</v>
      </c>
      <c r="W123" s="26">
        <v>0.57520954999999996</v>
      </c>
      <c r="X123" s="26">
        <v>0.58735722999999995</v>
      </c>
      <c r="Y123" s="26">
        <v>0.59543005000000004</v>
      </c>
      <c r="Z123" s="26">
        <v>0.60350285999999997</v>
      </c>
      <c r="AA123" s="26">
        <v>0.60725202</v>
      </c>
      <c r="AB123" s="26">
        <v>0.61100116999999998</v>
      </c>
      <c r="AC123" s="26">
        <v>0.60774644</v>
      </c>
      <c r="AD123" s="26">
        <v>0.60449169999999997</v>
      </c>
      <c r="AE123" s="26">
        <v>0.59800684000000004</v>
      </c>
      <c r="AF123" s="26">
        <v>0.59152198</v>
      </c>
      <c r="AG123" s="26">
        <v>0.58315074</v>
      </c>
      <c r="AH123" s="26">
        <v>0.57477948999999995</v>
      </c>
      <c r="AI123" s="26">
        <v>0.55984767999999996</v>
      </c>
      <c r="AJ123" s="26">
        <v>0.54491586999999997</v>
      </c>
      <c r="AK123" s="26">
        <v>0.50751356999999997</v>
      </c>
      <c r="AL123" s="26">
        <v>0.47011127000000003</v>
      </c>
      <c r="AM123" s="26">
        <v>0.41089747999999998</v>
      </c>
      <c r="AN123" s="26">
        <v>0.35168368999999999</v>
      </c>
      <c r="AO123" s="26">
        <v>0.32905445</v>
      </c>
      <c r="AP123" s="26">
        <v>0.30642522</v>
      </c>
      <c r="AQ123" s="26">
        <v>0.28961867000000002</v>
      </c>
      <c r="AR123" s="26">
        <v>0.27281211999999999</v>
      </c>
      <c r="AS123" s="26">
        <v>0.23373437</v>
      </c>
      <c r="AT123" s="26">
        <v>0.19465662</v>
      </c>
      <c r="AU123" s="26">
        <v>0.17565431000000001</v>
      </c>
      <c r="AV123" s="26">
        <v>0.15665200000000001</v>
      </c>
      <c r="AW123" s="26">
        <v>0.14535016000000001</v>
      </c>
      <c r="AX123" s="26">
        <v>0.13404832</v>
      </c>
      <c r="AY123" s="3"/>
    </row>
    <row r="124" spans="1:51" ht="14.5" thickBot="1" x14ac:dyDescent="0.35">
      <c r="A124" s="15"/>
      <c r="B124" s="14" t="s">
        <v>158</v>
      </c>
      <c r="C124" s="27">
        <v>0.61241241999999996</v>
      </c>
      <c r="D124" s="28">
        <v>0.58978702000000005</v>
      </c>
      <c r="E124" s="28">
        <v>0.54047109999999998</v>
      </c>
      <c r="F124" s="28">
        <v>0.49115518000000002</v>
      </c>
      <c r="G124" s="28">
        <v>0.43245932999999998</v>
      </c>
      <c r="H124" s="28">
        <v>0.37376346999999999</v>
      </c>
      <c r="I124" s="28">
        <v>0.32174850999999999</v>
      </c>
      <c r="J124" s="28">
        <v>0.26973354999999999</v>
      </c>
      <c r="K124" s="28">
        <v>0.22704236999999999</v>
      </c>
      <c r="L124" s="28">
        <v>0.18435119</v>
      </c>
      <c r="M124" s="28">
        <v>0.15133733999999999</v>
      </c>
      <c r="N124" s="28">
        <v>0.11832349</v>
      </c>
      <c r="O124" s="28">
        <v>0.12326622</v>
      </c>
      <c r="P124" s="28">
        <v>0.12820893999999999</v>
      </c>
      <c r="Q124" s="28">
        <v>0.14824362999999999</v>
      </c>
      <c r="R124" s="28">
        <v>0.16827830999999999</v>
      </c>
      <c r="S124" s="28">
        <v>0.20823936000000001</v>
      </c>
      <c r="T124" s="28">
        <v>0.24820041000000001</v>
      </c>
      <c r="U124" s="28">
        <v>0.30729345000000002</v>
      </c>
      <c r="V124" s="28">
        <v>0.36638649000000001</v>
      </c>
      <c r="W124" s="28">
        <v>0.43153457000000001</v>
      </c>
      <c r="X124" s="28">
        <v>0.49668265</v>
      </c>
      <c r="Y124" s="28">
        <v>0.53222703999999998</v>
      </c>
      <c r="Z124" s="28">
        <v>0.56777142999999997</v>
      </c>
      <c r="AA124" s="28">
        <v>0.55600437000000003</v>
      </c>
      <c r="AB124" s="28">
        <v>0.54423732000000002</v>
      </c>
      <c r="AC124" s="28">
        <v>0.49944187000000001</v>
      </c>
      <c r="AD124" s="28">
        <v>0.45464642</v>
      </c>
      <c r="AE124" s="28">
        <v>0.40624122000000001</v>
      </c>
      <c r="AF124" s="28">
        <v>0.35783601999999998</v>
      </c>
      <c r="AG124" s="28">
        <v>0.31431937999999998</v>
      </c>
      <c r="AH124" s="28">
        <v>0.27080273999999999</v>
      </c>
      <c r="AI124" s="28">
        <v>0.24681327</v>
      </c>
      <c r="AJ124" s="28">
        <v>0.22282381000000001</v>
      </c>
      <c r="AK124" s="28">
        <v>0.2085553</v>
      </c>
      <c r="AL124" s="28">
        <v>0.19428678999999999</v>
      </c>
      <c r="AM124" s="28">
        <v>0.17984778000000001</v>
      </c>
      <c r="AN124" s="28">
        <v>0.16540875999999999</v>
      </c>
      <c r="AO124" s="28">
        <v>0.16435663</v>
      </c>
      <c r="AP124" s="28">
        <v>0.16330449999999999</v>
      </c>
      <c r="AQ124" s="28">
        <v>0.24022163999999999</v>
      </c>
      <c r="AR124" s="28">
        <v>0.31713878000000001</v>
      </c>
      <c r="AS124" s="28">
        <v>0.39746608</v>
      </c>
      <c r="AT124" s="28">
        <v>0.47779337999999999</v>
      </c>
      <c r="AU124" s="28">
        <v>0.55445476000000005</v>
      </c>
      <c r="AV124" s="28">
        <v>0.63111614000000005</v>
      </c>
      <c r="AW124" s="28">
        <v>0.63307698000000001</v>
      </c>
      <c r="AX124" s="28">
        <v>0.63503781999999998</v>
      </c>
      <c r="AY124" s="3"/>
    </row>
    <row r="125" spans="1:51" ht="14.5" thickBot="1" x14ac:dyDescent="0.35">
      <c r="A125" s="15"/>
      <c r="B125" s="14" t="s">
        <v>159</v>
      </c>
      <c r="C125" s="25">
        <v>0.35722520000000002</v>
      </c>
      <c r="D125" s="26">
        <v>0.33226688999999998</v>
      </c>
      <c r="E125" s="26">
        <v>0.31217845</v>
      </c>
      <c r="F125" s="26">
        <v>0.29209001000000001</v>
      </c>
      <c r="G125" s="26">
        <v>0.26453310000000002</v>
      </c>
      <c r="H125" s="26">
        <v>0.23697619</v>
      </c>
      <c r="I125" s="26">
        <v>0.20637465999999999</v>
      </c>
      <c r="J125" s="26">
        <v>0.17577313</v>
      </c>
      <c r="K125" s="26">
        <v>0.14887743000000001</v>
      </c>
      <c r="L125" s="26">
        <v>0.12198173</v>
      </c>
      <c r="M125" s="26">
        <v>0.10708671</v>
      </c>
      <c r="N125" s="26">
        <v>9.2191679999999998E-2</v>
      </c>
      <c r="O125" s="26">
        <v>9.1145729999999994E-2</v>
      </c>
      <c r="P125" s="26">
        <v>9.0099780000000004E-2</v>
      </c>
      <c r="Q125" s="26">
        <v>0.10251159999999999</v>
      </c>
      <c r="R125" s="26">
        <v>0.11492342</v>
      </c>
      <c r="S125" s="26">
        <v>0.14167746000000001</v>
      </c>
      <c r="T125" s="26">
        <v>0.16843150000000001</v>
      </c>
      <c r="U125" s="26">
        <v>0.19602902</v>
      </c>
      <c r="V125" s="26">
        <v>0.22362652999999999</v>
      </c>
      <c r="W125" s="26">
        <v>0.24855004</v>
      </c>
      <c r="X125" s="26">
        <v>0.27347354000000001</v>
      </c>
      <c r="Y125" s="26">
        <v>0.28405527000000003</v>
      </c>
      <c r="Z125" s="26">
        <v>0.29463698999999999</v>
      </c>
      <c r="AA125" s="26">
        <v>0.29563394999999998</v>
      </c>
      <c r="AB125" s="26">
        <v>0.29663089999999998</v>
      </c>
      <c r="AC125" s="26">
        <v>0.29385810000000001</v>
      </c>
      <c r="AD125" s="26">
        <v>0.29108529</v>
      </c>
      <c r="AE125" s="26">
        <v>0.28416391000000002</v>
      </c>
      <c r="AF125" s="26">
        <v>0.27724252999999999</v>
      </c>
      <c r="AG125" s="26">
        <v>0.27623931000000002</v>
      </c>
      <c r="AH125" s="26">
        <v>0.27523608999999999</v>
      </c>
      <c r="AI125" s="26">
        <v>0.27835965000000001</v>
      </c>
      <c r="AJ125" s="26">
        <v>0.28148320999999998</v>
      </c>
      <c r="AK125" s="26">
        <v>0.30032049999999999</v>
      </c>
      <c r="AL125" s="26">
        <v>0.31915779999999999</v>
      </c>
      <c r="AM125" s="26">
        <v>0.35039583000000002</v>
      </c>
      <c r="AN125" s="26">
        <v>0.38163385999999999</v>
      </c>
      <c r="AO125" s="26">
        <v>0.42057857999999998</v>
      </c>
      <c r="AP125" s="26">
        <v>0.45952331000000002</v>
      </c>
      <c r="AQ125" s="26">
        <v>0.48175829999999997</v>
      </c>
      <c r="AR125" s="26">
        <v>0.50399329999999998</v>
      </c>
      <c r="AS125" s="26">
        <v>0.50176980000000004</v>
      </c>
      <c r="AT125" s="26">
        <v>0.4995463</v>
      </c>
      <c r="AU125" s="26">
        <v>0.46989964000000001</v>
      </c>
      <c r="AV125" s="26">
        <v>0.44025297000000002</v>
      </c>
      <c r="AW125" s="26">
        <v>0.41121824000000001</v>
      </c>
      <c r="AX125" s="26">
        <v>0.38218351</v>
      </c>
      <c r="AY125" s="3"/>
    </row>
    <row r="126" spans="1:51" ht="14.5" thickBot="1" x14ac:dyDescent="0.35">
      <c r="A126" s="15"/>
      <c r="B126" s="14" t="s">
        <v>160</v>
      </c>
      <c r="C126" s="27">
        <v>0.26774399999999998</v>
      </c>
      <c r="D126" s="28">
        <v>0.25785227999999999</v>
      </c>
      <c r="E126" s="28">
        <v>0.23629157000000001</v>
      </c>
      <c r="F126" s="28">
        <v>0.21473086999999999</v>
      </c>
      <c r="G126" s="28">
        <v>0.1890693</v>
      </c>
      <c r="H126" s="28">
        <v>0.16340773</v>
      </c>
      <c r="I126" s="28">
        <v>0.14066703</v>
      </c>
      <c r="J126" s="28">
        <v>0.11792632</v>
      </c>
      <c r="K126" s="28">
        <v>9.9261920000000003E-2</v>
      </c>
      <c r="L126" s="28">
        <v>8.0597530000000001E-2</v>
      </c>
      <c r="M126" s="28">
        <v>6.6164020000000004E-2</v>
      </c>
      <c r="N126" s="28">
        <v>5.173051E-2</v>
      </c>
      <c r="O126" s="28">
        <v>5.389145E-2</v>
      </c>
      <c r="P126" s="28">
        <v>5.6052379999999999E-2</v>
      </c>
      <c r="Q126" s="28">
        <v>0.13838199000000001</v>
      </c>
      <c r="R126" s="28">
        <v>0.22071160000000001</v>
      </c>
      <c r="S126" s="28">
        <v>0.27312397999999999</v>
      </c>
      <c r="T126" s="28">
        <v>0.32553636000000002</v>
      </c>
      <c r="U126" s="28">
        <v>0.40304201000000001</v>
      </c>
      <c r="V126" s="28">
        <v>0.48054765999999999</v>
      </c>
      <c r="W126" s="28">
        <v>0.56599502000000002</v>
      </c>
      <c r="X126" s="28">
        <v>0.65144237999999999</v>
      </c>
      <c r="Y126" s="28">
        <v>0.69806193000000005</v>
      </c>
      <c r="Z126" s="28">
        <v>0.74468146999999996</v>
      </c>
      <c r="AA126" s="28">
        <v>0.72924796000000003</v>
      </c>
      <c r="AB126" s="28">
        <v>0.71381444999999999</v>
      </c>
      <c r="AC126" s="28">
        <v>0.65506133</v>
      </c>
      <c r="AD126" s="28">
        <v>0.59630822000000006</v>
      </c>
      <c r="AE126" s="28">
        <v>0.53282059999999998</v>
      </c>
      <c r="AF126" s="28">
        <v>0.46933297000000002</v>
      </c>
      <c r="AG126" s="28">
        <v>0.41225713000000003</v>
      </c>
      <c r="AH126" s="28">
        <v>0.35518127999999999</v>
      </c>
      <c r="AI126" s="28">
        <v>0.27500822000000003</v>
      </c>
      <c r="AJ126" s="28">
        <v>0.19483517</v>
      </c>
      <c r="AK126" s="28">
        <v>0.13988824999999999</v>
      </c>
      <c r="AL126" s="28">
        <v>8.4941329999999995E-2</v>
      </c>
      <c r="AM126" s="28">
        <v>7.8628649999999994E-2</v>
      </c>
      <c r="AN126" s="28">
        <v>7.2315980000000002E-2</v>
      </c>
      <c r="AO126" s="28">
        <v>7.1855989999999995E-2</v>
      </c>
      <c r="AP126" s="28">
        <v>7.1396000000000001E-2</v>
      </c>
      <c r="AQ126" s="28">
        <v>0.10502383999999999</v>
      </c>
      <c r="AR126" s="28">
        <v>0.13865167</v>
      </c>
      <c r="AS126" s="28">
        <v>0.17377040999999999</v>
      </c>
      <c r="AT126" s="28">
        <v>0.20888915</v>
      </c>
      <c r="AU126" s="28">
        <v>0.24240517</v>
      </c>
      <c r="AV126" s="28">
        <v>0.27592117999999999</v>
      </c>
      <c r="AW126" s="28">
        <v>0.27677846</v>
      </c>
      <c r="AX126" s="28">
        <v>0.27763573000000002</v>
      </c>
      <c r="AY126" s="3"/>
    </row>
    <row r="127" spans="1:51" ht="14.5" thickBot="1" x14ac:dyDescent="0.35">
      <c r="A127" s="15"/>
      <c r="B127" s="14" t="s">
        <v>161</v>
      </c>
      <c r="C127" s="25">
        <v>0.10754419</v>
      </c>
      <c r="D127" s="26">
        <v>0.10346545</v>
      </c>
      <c r="E127" s="26">
        <v>0.10079146</v>
      </c>
      <c r="F127" s="26">
        <v>0.10034548</v>
      </c>
      <c r="G127" s="26">
        <v>9.9585809999999997E-2</v>
      </c>
      <c r="H127" s="26">
        <v>9.9684990000000001E-2</v>
      </c>
      <c r="I127" s="26">
        <v>9.8322670000000001E-2</v>
      </c>
      <c r="J127" s="26">
        <v>0.10073478</v>
      </c>
      <c r="K127" s="26">
        <v>0.10024213</v>
      </c>
      <c r="L127" s="26">
        <v>0.10196564</v>
      </c>
      <c r="M127" s="26">
        <v>0.10512878000000001</v>
      </c>
      <c r="N127" s="26">
        <v>0.10955529</v>
      </c>
      <c r="O127" s="26">
        <v>0.12763003000000001</v>
      </c>
      <c r="P127" s="26">
        <v>0.16960322</v>
      </c>
      <c r="Q127" s="26">
        <v>0.20368623999999999</v>
      </c>
      <c r="R127" s="26">
        <v>0.25750137000000001</v>
      </c>
      <c r="S127" s="26">
        <v>0.28684396000000001</v>
      </c>
      <c r="T127" s="26">
        <v>0.33246130000000002</v>
      </c>
      <c r="U127" s="26">
        <v>0.38771242</v>
      </c>
      <c r="V127" s="26">
        <v>0.4315544</v>
      </c>
      <c r="W127" s="26">
        <v>0.45544011000000001</v>
      </c>
      <c r="X127" s="26">
        <v>0.46828079</v>
      </c>
      <c r="Y127" s="26">
        <v>0.47509173999999998</v>
      </c>
      <c r="Z127" s="26">
        <v>0.48270031000000002</v>
      </c>
      <c r="AA127" s="26">
        <v>0.48815134999999998</v>
      </c>
      <c r="AB127" s="26">
        <v>0.49279050000000002</v>
      </c>
      <c r="AC127" s="26">
        <v>0.49421646000000002</v>
      </c>
      <c r="AD127" s="26">
        <v>0.49296190000000001</v>
      </c>
      <c r="AE127" s="26">
        <v>0.48895118999999998</v>
      </c>
      <c r="AF127" s="26">
        <v>0.48251818000000002</v>
      </c>
      <c r="AG127" s="26">
        <v>0.47846045999999998</v>
      </c>
      <c r="AH127" s="26">
        <v>0.47343025999999999</v>
      </c>
      <c r="AI127" s="26">
        <v>0.46491807000000002</v>
      </c>
      <c r="AJ127" s="26">
        <v>0.45554973999999998</v>
      </c>
      <c r="AK127" s="26">
        <v>0.44076248000000001</v>
      </c>
      <c r="AL127" s="26">
        <v>0.42360841999999999</v>
      </c>
      <c r="AM127" s="26">
        <v>0.38025577999999999</v>
      </c>
      <c r="AN127" s="26">
        <v>0.31399672000000001</v>
      </c>
      <c r="AO127" s="26">
        <v>0.28446405000000002</v>
      </c>
      <c r="AP127" s="26">
        <v>0.26139278999999999</v>
      </c>
      <c r="AQ127" s="26">
        <v>0.24785613000000001</v>
      </c>
      <c r="AR127" s="26">
        <v>0.23343032</v>
      </c>
      <c r="AS127" s="26">
        <v>0.22066773000000001</v>
      </c>
      <c r="AT127" s="26">
        <v>0.18947864</v>
      </c>
      <c r="AU127" s="26">
        <v>0.1574506</v>
      </c>
      <c r="AV127" s="26">
        <v>0.13870257999999999</v>
      </c>
      <c r="AW127" s="26">
        <v>0.12671006000000001</v>
      </c>
      <c r="AX127" s="26">
        <v>0.11228404</v>
      </c>
      <c r="AY127" s="3"/>
    </row>
    <row r="128" spans="1:51" ht="14.5" thickBot="1" x14ac:dyDescent="0.35">
      <c r="A128" s="15"/>
      <c r="B128" s="14" t="s">
        <v>162</v>
      </c>
      <c r="C128" s="27">
        <v>0.49535795999999999</v>
      </c>
      <c r="D128" s="28">
        <v>0.47705710000000001</v>
      </c>
      <c r="E128" s="28">
        <v>0.43716727</v>
      </c>
      <c r="F128" s="28">
        <v>0.39727742999999999</v>
      </c>
      <c r="G128" s="28">
        <v>0.34980050000000001</v>
      </c>
      <c r="H128" s="28">
        <v>0.30232356999999999</v>
      </c>
      <c r="I128" s="28">
        <v>0.26025058000000001</v>
      </c>
      <c r="J128" s="28">
        <v>0.21817759</v>
      </c>
      <c r="K128" s="28">
        <v>0.18364626000000001</v>
      </c>
      <c r="L128" s="28">
        <v>0.14911493000000001</v>
      </c>
      <c r="M128" s="28">
        <v>0.12241123</v>
      </c>
      <c r="N128" s="28">
        <v>9.5707539999999994E-2</v>
      </c>
      <c r="O128" s="28">
        <v>9.9705530000000001E-2</v>
      </c>
      <c r="P128" s="28">
        <v>0.10370351999999999</v>
      </c>
      <c r="Q128" s="28">
        <v>0.11990884</v>
      </c>
      <c r="R128" s="28">
        <v>0.13611416000000001</v>
      </c>
      <c r="S128" s="28">
        <v>0.16843718999999999</v>
      </c>
      <c r="T128" s="28">
        <v>0.20076020999999999</v>
      </c>
      <c r="U128" s="28">
        <v>0.24855841000000001</v>
      </c>
      <c r="V128" s="28">
        <v>0.29635661000000002</v>
      </c>
      <c r="W128" s="28">
        <v>0.34905249999999999</v>
      </c>
      <c r="X128" s="28">
        <v>0.40174840000000001</v>
      </c>
      <c r="Y128" s="28">
        <v>0.43049894999999999</v>
      </c>
      <c r="Z128" s="28">
        <v>0.45924949999999998</v>
      </c>
      <c r="AA128" s="28">
        <v>0.44973155999999997</v>
      </c>
      <c r="AB128" s="28">
        <v>0.44021362000000003</v>
      </c>
      <c r="AC128" s="28">
        <v>0.40398023</v>
      </c>
      <c r="AD128" s="28">
        <v>0.36774683000000002</v>
      </c>
      <c r="AE128" s="28">
        <v>0.32859364000000002</v>
      </c>
      <c r="AF128" s="28">
        <v>0.28944044000000002</v>
      </c>
      <c r="AG128" s="28">
        <v>0.25424142999999999</v>
      </c>
      <c r="AH128" s="28">
        <v>0.21904240999999999</v>
      </c>
      <c r="AI128" s="28">
        <v>0.19963821000000001</v>
      </c>
      <c r="AJ128" s="28">
        <v>0.18023401</v>
      </c>
      <c r="AK128" s="28">
        <v>0.16869274000000001</v>
      </c>
      <c r="AL128" s="28">
        <v>0.15715146999999999</v>
      </c>
      <c r="AM128" s="28">
        <v>0.14547228000000001</v>
      </c>
      <c r="AN128" s="28">
        <v>0.13379309</v>
      </c>
      <c r="AO128" s="28">
        <v>0.13294205000000001</v>
      </c>
      <c r="AP128" s="28">
        <v>0.13209102</v>
      </c>
      <c r="AQ128" s="28">
        <v>0.19430648</v>
      </c>
      <c r="AR128" s="28">
        <v>0.25652194</v>
      </c>
      <c r="AS128" s="28">
        <v>0.32149575000000002</v>
      </c>
      <c r="AT128" s="28">
        <v>0.38646955999999999</v>
      </c>
      <c r="AU128" s="28">
        <v>0.44847814000000003</v>
      </c>
      <c r="AV128" s="28">
        <v>0.51048671999999995</v>
      </c>
      <c r="AW128" s="28">
        <v>0.51207276999999995</v>
      </c>
      <c r="AX128" s="28">
        <v>0.51365881999999996</v>
      </c>
      <c r="AY128" s="3"/>
    </row>
    <row r="129" spans="1:51" ht="14.5" thickBot="1" x14ac:dyDescent="0.35">
      <c r="A129" s="15"/>
      <c r="B129" s="14" t="s">
        <v>163</v>
      </c>
      <c r="C129" s="25">
        <v>0.26774399999999998</v>
      </c>
      <c r="D129" s="26">
        <v>0.25785227999999999</v>
      </c>
      <c r="E129" s="26">
        <v>0.23629157000000001</v>
      </c>
      <c r="F129" s="26">
        <v>0.21473086999999999</v>
      </c>
      <c r="G129" s="26">
        <v>0.1890693</v>
      </c>
      <c r="H129" s="26">
        <v>0.16340773</v>
      </c>
      <c r="I129" s="26">
        <v>0.14066703</v>
      </c>
      <c r="J129" s="26">
        <v>0.11792632</v>
      </c>
      <c r="K129" s="26">
        <v>9.9261920000000003E-2</v>
      </c>
      <c r="L129" s="26">
        <v>8.0597530000000001E-2</v>
      </c>
      <c r="M129" s="26">
        <v>6.6164020000000004E-2</v>
      </c>
      <c r="N129" s="26">
        <v>5.173051E-2</v>
      </c>
      <c r="O129" s="26">
        <v>5.389145E-2</v>
      </c>
      <c r="P129" s="26">
        <v>5.6052379999999999E-2</v>
      </c>
      <c r="Q129" s="26">
        <v>0.13838199000000001</v>
      </c>
      <c r="R129" s="26">
        <v>0.22071160000000001</v>
      </c>
      <c r="S129" s="26">
        <v>0.27312397999999999</v>
      </c>
      <c r="T129" s="26">
        <v>0.32553636000000002</v>
      </c>
      <c r="U129" s="26">
        <v>0.40304201000000001</v>
      </c>
      <c r="V129" s="26">
        <v>0.48054765999999999</v>
      </c>
      <c r="W129" s="26">
        <v>0.56599502000000002</v>
      </c>
      <c r="X129" s="26">
        <v>0.65144237999999999</v>
      </c>
      <c r="Y129" s="26">
        <v>0.69806193000000005</v>
      </c>
      <c r="Z129" s="26">
        <v>0.74468146999999996</v>
      </c>
      <c r="AA129" s="26">
        <v>0.72924796000000003</v>
      </c>
      <c r="AB129" s="26">
        <v>0.71381444999999999</v>
      </c>
      <c r="AC129" s="26">
        <v>0.65506133</v>
      </c>
      <c r="AD129" s="26">
        <v>0.59630822000000006</v>
      </c>
      <c r="AE129" s="26">
        <v>0.53282059999999998</v>
      </c>
      <c r="AF129" s="26">
        <v>0.46933297000000002</v>
      </c>
      <c r="AG129" s="26">
        <v>0.41225713000000003</v>
      </c>
      <c r="AH129" s="26">
        <v>0.35518127999999999</v>
      </c>
      <c r="AI129" s="26">
        <v>0.27500822000000003</v>
      </c>
      <c r="AJ129" s="26">
        <v>0.19483517</v>
      </c>
      <c r="AK129" s="26">
        <v>0.13988824999999999</v>
      </c>
      <c r="AL129" s="26">
        <v>8.4941329999999995E-2</v>
      </c>
      <c r="AM129" s="26">
        <v>7.8628649999999994E-2</v>
      </c>
      <c r="AN129" s="26">
        <v>7.2315980000000002E-2</v>
      </c>
      <c r="AO129" s="26">
        <v>7.1855989999999995E-2</v>
      </c>
      <c r="AP129" s="26">
        <v>7.1396000000000001E-2</v>
      </c>
      <c r="AQ129" s="26">
        <v>0.10502383999999999</v>
      </c>
      <c r="AR129" s="26">
        <v>0.13865167</v>
      </c>
      <c r="AS129" s="26">
        <v>0.17377040999999999</v>
      </c>
      <c r="AT129" s="26">
        <v>0.20888915</v>
      </c>
      <c r="AU129" s="26">
        <v>0.24240517</v>
      </c>
      <c r="AV129" s="26">
        <v>0.27592117999999999</v>
      </c>
      <c r="AW129" s="26">
        <v>0.27677846</v>
      </c>
      <c r="AX129" s="26">
        <v>0.27763573000000002</v>
      </c>
      <c r="AY129" s="3"/>
    </row>
    <row r="130" spans="1:51" ht="14.5" thickBot="1" x14ac:dyDescent="0.35">
      <c r="A130" s="15"/>
      <c r="B130" s="14" t="s">
        <v>164</v>
      </c>
      <c r="C130" s="27">
        <v>0.26774399999999998</v>
      </c>
      <c r="D130" s="28">
        <v>0.25785227999999999</v>
      </c>
      <c r="E130" s="28">
        <v>0.23629157000000001</v>
      </c>
      <c r="F130" s="28">
        <v>0.21473086999999999</v>
      </c>
      <c r="G130" s="28">
        <v>0.1890693</v>
      </c>
      <c r="H130" s="28">
        <v>0.16340773</v>
      </c>
      <c r="I130" s="28">
        <v>0.14066703</v>
      </c>
      <c r="J130" s="28">
        <v>0.11792632</v>
      </c>
      <c r="K130" s="28">
        <v>9.9261920000000003E-2</v>
      </c>
      <c r="L130" s="28">
        <v>8.0597530000000001E-2</v>
      </c>
      <c r="M130" s="28">
        <v>6.6164020000000004E-2</v>
      </c>
      <c r="N130" s="28">
        <v>5.173051E-2</v>
      </c>
      <c r="O130" s="28">
        <v>5.389145E-2</v>
      </c>
      <c r="P130" s="28">
        <v>5.6052379999999999E-2</v>
      </c>
      <c r="Q130" s="28">
        <v>0.13838199000000001</v>
      </c>
      <c r="R130" s="28">
        <v>0.22071160000000001</v>
      </c>
      <c r="S130" s="28">
        <v>0.27312397999999999</v>
      </c>
      <c r="T130" s="28">
        <v>0.32553636000000002</v>
      </c>
      <c r="U130" s="28">
        <v>0.40304201000000001</v>
      </c>
      <c r="V130" s="28">
        <v>0.48054765999999999</v>
      </c>
      <c r="W130" s="28">
        <v>0.56599502000000002</v>
      </c>
      <c r="X130" s="28">
        <v>0.65144237999999999</v>
      </c>
      <c r="Y130" s="28">
        <v>0.69806193000000005</v>
      </c>
      <c r="Z130" s="28">
        <v>0.74468146999999996</v>
      </c>
      <c r="AA130" s="28">
        <v>0.72924796000000003</v>
      </c>
      <c r="AB130" s="28">
        <v>0.71381444999999999</v>
      </c>
      <c r="AC130" s="28">
        <v>0.65506133</v>
      </c>
      <c r="AD130" s="28">
        <v>0.59630822000000006</v>
      </c>
      <c r="AE130" s="28">
        <v>0.53282059999999998</v>
      </c>
      <c r="AF130" s="28">
        <v>0.46933297000000002</v>
      </c>
      <c r="AG130" s="28">
        <v>0.41225713000000003</v>
      </c>
      <c r="AH130" s="28">
        <v>0.35518127999999999</v>
      </c>
      <c r="AI130" s="28">
        <v>0.27500822000000003</v>
      </c>
      <c r="AJ130" s="28">
        <v>0.19483517</v>
      </c>
      <c r="AK130" s="28">
        <v>0.13988824999999999</v>
      </c>
      <c r="AL130" s="28">
        <v>8.4941329999999995E-2</v>
      </c>
      <c r="AM130" s="28">
        <v>7.8628649999999994E-2</v>
      </c>
      <c r="AN130" s="28">
        <v>7.2315980000000002E-2</v>
      </c>
      <c r="AO130" s="28">
        <v>7.1855989999999995E-2</v>
      </c>
      <c r="AP130" s="28">
        <v>7.1396000000000001E-2</v>
      </c>
      <c r="AQ130" s="28">
        <v>0.10502383999999999</v>
      </c>
      <c r="AR130" s="28">
        <v>0.13865167</v>
      </c>
      <c r="AS130" s="28">
        <v>0.17377040999999999</v>
      </c>
      <c r="AT130" s="28">
        <v>0.20888915</v>
      </c>
      <c r="AU130" s="28">
        <v>0.24240517</v>
      </c>
      <c r="AV130" s="28">
        <v>0.27592117999999999</v>
      </c>
      <c r="AW130" s="28">
        <v>0.27677846</v>
      </c>
      <c r="AX130" s="28">
        <v>0.27763573000000002</v>
      </c>
      <c r="AY130" s="3"/>
    </row>
    <row r="131" spans="1:51" ht="14.5" thickBot="1" x14ac:dyDescent="0.35">
      <c r="A131" s="15"/>
      <c r="B131" s="14" t="s">
        <v>165</v>
      </c>
      <c r="C131" s="25">
        <v>1.8284399999999999E-2</v>
      </c>
      <c r="D131" s="26">
        <v>1.7006919999999998E-2</v>
      </c>
      <c r="E131" s="26">
        <v>1.5978699999999998E-2</v>
      </c>
      <c r="F131" s="26">
        <v>1.495048E-2</v>
      </c>
      <c r="G131" s="26">
        <v>1.354E-2</v>
      </c>
      <c r="H131" s="26">
        <v>1.212951E-2</v>
      </c>
      <c r="I131" s="26">
        <v>1.056319E-2</v>
      </c>
      <c r="J131" s="26">
        <v>8.9968600000000006E-3</v>
      </c>
      <c r="K131" s="26">
        <v>7.6202199999999996E-3</v>
      </c>
      <c r="L131" s="26">
        <v>6.2435800000000003E-3</v>
      </c>
      <c r="M131" s="26">
        <v>5.4811800000000004E-3</v>
      </c>
      <c r="N131" s="26">
        <v>4.7187899999999996E-3</v>
      </c>
      <c r="O131" s="26">
        <v>4.6652500000000001E-3</v>
      </c>
      <c r="P131" s="26">
        <v>4.6117099999999998E-3</v>
      </c>
      <c r="Q131" s="26">
        <v>5.2470099999999999E-3</v>
      </c>
      <c r="R131" s="26">
        <v>5.8823E-3</v>
      </c>
      <c r="S131" s="26">
        <v>7.2516899999999999E-3</v>
      </c>
      <c r="T131" s="26">
        <v>8.6210799999999997E-3</v>
      </c>
      <c r="U131" s="26">
        <v>1.003365E-2</v>
      </c>
      <c r="V131" s="26">
        <v>1.144621E-2</v>
      </c>
      <c r="W131" s="26">
        <v>1.2721909999999999E-2</v>
      </c>
      <c r="X131" s="26">
        <v>1.3997610000000001E-2</v>
      </c>
      <c r="Y131" s="26">
        <v>1.453923E-2</v>
      </c>
      <c r="Z131" s="26">
        <v>1.508085E-2</v>
      </c>
      <c r="AA131" s="26">
        <v>1.513188E-2</v>
      </c>
      <c r="AB131" s="26">
        <v>1.5182910000000001E-2</v>
      </c>
      <c r="AC131" s="26">
        <v>1.5040980000000001E-2</v>
      </c>
      <c r="AD131" s="26">
        <v>1.489906E-2</v>
      </c>
      <c r="AE131" s="26">
        <v>1.454479E-2</v>
      </c>
      <c r="AF131" s="26">
        <v>1.419052E-2</v>
      </c>
      <c r="AG131" s="26">
        <v>1.413917E-2</v>
      </c>
      <c r="AH131" s="26">
        <v>1.4087830000000001E-2</v>
      </c>
      <c r="AI131" s="26">
        <v>1.42477E-2</v>
      </c>
      <c r="AJ131" s="26">
        <v>1.440758E-2</v>
      </c>
      <c r="AK131" s="26">
        <v>1.537176E-2</v>
      </c>
      <c r="AL131" s="26">
        <v>1.633594E-2</v>
      </c>
      <c r="AM131" s="26">
        <v>1.7934840000000001E-2</v>
      </c>
      <c r="AN131" s="26">
        <v>1.9533740000000001E-2</v>
      </c>
      <c r="AO131" s="26">
        <v>2.1527109999999999E-2</v>
      </c>
      <c r="AP131" s="26">
        <v>2.352048E-2</v>
      </c>
      <c r="AQ131" s="26">
        <v>2.465856E-2</v>
      </c>
      <c r="AR131" s="26">
        <v>2.5796650000000001E-2</v>
      </c>
      <c r="AS131" s="26">
        <v>2.5682839999999998E-2</v>
      </c>
      <c r="AT131" s="26">
        <v>2.556903E-2</v>
      </c>
      <c r="AU131" s="26">
        <v>2.4051579999999999E-2</v>
      </c>
      <c r="AV131" s="26">
        <v>2.2534129999999999E-2</v>
      </c>
      <c r="AW131" s="26">
        <v>2.1048000000000001E-2</v>
      </c>
      <c r="AX131" s="26">
        <v>1.956188E-2</v>
      </c>
      <c r="AY131" s="3"/>
    </row>
    <row r="132" spans="1:51" ht="14.5" thickBot="1" x14ac:dyDescent="0.35">
      <c r="A132" s="15"/>
      <c r="B132" s="14" t="s">
        <v>166</v>
      </c>
      <c r="C132" s="27">
        <v>1.3704350000000001E-2</v>
      </c>
      <c r="D132" s="28">
        <v>1.3198039999999999E-2</v>
      </c>
      <c r="E132" s="28">
        <v>1.209447E-2</v>
      </c>
      <c r="F132" s="28">
        <v>1.099089E-2</v>
      </c>
      <c r="G132" s="28">
        <v>9.6774200000000008E-3</v>
      </c>
      <c r="H132" s="28">
        <v>8.3639500000000002E-3</v>
      </c>
      <c r="I132" s="28">
        <v>7.19997E-3</v>
      </c>
      <c r="J132" s="28">
        <v>6.0359999999999997E-3</v>
      </c>
      <c r="K132" s="28">
        <v>5.0806699999999998E-3</v>
      </c>
      <c r="L132" s="28">
        <v>4.1253499999999999E-3</v>
      </c>
      <c r="M132" s="28">
        <v>3.3865700000000002E-3</v>
      </c>
      <c r="N132" s="28">
        <v>2.6478000000000001E-3</v>
      </c>
      <c r="O132" s="28">
        <v>2.7584100000000002E-3</v>
      </c>
      <c r="P132" s="28">
        <v>2.86901E-3</v>
      </c>
      <c r="Q132" s="28">
        <v>7.0830099999999998E-3</v>
      </c>
      <c r="R132" s="28">
        <v>1.129702E-2</v>
      </c>
      <c r="S132" s="28">
        <v>1.3979719999999999E-2</v>
      </c>
      <c r="T132" s="28">
        <v>1.6662420000000001E-2</v>
      </c>
      <c r="U132" s="28">
        <v>2.062951E-2</v>
      </c>
      <c r="V132" s="28">
        <v>2.45966E-2</v>
      </c>
      <c r="W132" s="28">
        <v>2.8970180000000002E-2</v>
      </c>
      <c r="X132" s="28">
        <v>3.334376E-2</v>
      </c>
      <c r="Y132" s="28">
        <v>3.5729959999999998E-2</v>
      </c>
      <c r="Z132" s="28">
        <v>3.8116160000000003E-2</v>
      </c>
      <c r="AA132" s="28">
        <v>3.7326199999999997E-2</v>
      </c>
      <c r="AB132" s="28">
        <v>3.6536239999999998E-2</v>
      </c>
      <c r="AC132" s="28">
        <v>3.3528990000000002E-2</v>
      </c>
      <c r="AD132" s="28">
        <v>3.0521739999999999E-2</v>
      </c>
      <c r="AE132" s="28">
        <v>2.727216E-2</v>
      </c>
      <c r="AF132" s="28">
        <v>2.4022580000000002E-2</v>
      </c>
      <c r="AG132" s="28">
        <v>2.1101180000000001E-2</v>
      </c>
      <c r="AH132" s="28">
        <v>1.817978E-2</v>
      </c>
      <c r="AI132" s="28">
        <v>1.4076160000000001E-2</v>
      </c>
      <c r="AJ132" s="28">
        <v>9.9725400000000002E-3</v>
      </c>
      <c r="AK132" s="28">
        <v>7.1601099999999999E-3</v>
      </c>
      <c r="AL132" s="28">
        <v>4.3476799999999996E-3</v>
      </c>
      <c r="AM132" s="28">
        <v>4.0245699999999999E-3</v>
      </c>
      <c r="AN132" s="28">
        <v>3.7014600000000002E-3</v>
      </c>
      <c r="AO132" s="28">
        <v>3.6779099999999999E-3</v>
      </c>
      <c r="AP132" s="28">
        <v>3.6543700000000001E-3</v>
      </c>
      <c r="AQ132" s="28">
        <v>5.3755900000000004E-3</v>
      </c>
      <c r="AR132" s="28">
        <v>7.0968200000000002E-3</v>
      </c>
      <c r="AS132" s="28">
        <v>8.8943500000000005E-3</v>
      </c>
      <c r="AT132" s="28">
        <v>1.0691890000000001E-2</v>
      </c>
      <c r="AU132" s="28">
        <v>1.2407390000000001E-2</v>
      </c>
      <c r="AV132" s="28">
        <v>1.4122890000000001E-2</v>
      </c>
      <c r="AW132" s="28">
        <v>1.416677E-2</v>
      </c>
      <c r="AX132" s="28">
        <v>1.421065E-2</v>
      </c>
      <c r="AY132" s="23"/>
    </row>
    <row r="133" spans="1:51" ht="14.5" thickBot="1" x14ac:dyDescent="0.35">
      <c r="A133" s="15"/>
      <c r="B133" s="14" t="s">
        <v>167</v>
      </c>
      <c r="C133" s="25">
        <v>9.9315199999999992E-3</v>
      </c>
      <c r="D133" s="26">
        <v>8.5127299999999996E-3</v>
      </c>
      <c r="E133" s="26">
        <v>6.9649600000000001E-3</v>
      </c>
      <c r="F133" s="26">
        <v>5.4171899999999997E-3</v>
      </c>
      <c r="G133" s="26">
        <v>3.3535000000000001E-3</v>
      </c>
      <c r="H133" s="26">
        <v>1.28981E-3</v>
      </c>
      <c r="I133" s="26">
        <v>6.5780000000000005E-4</v>
      </c>
      <c r="J133" s="26">
        <v>2.58E-5</v>
      </c>
      <c r="K133" s="26">
        <v>5.2882000000000005E-4</v>
      </c>
      <c r="L133" s="26">
        <v>1.03185E-3</v>
      </c>
      <c r="M133" s="26">
        <v>3.9984E-3</v>
      </c>
      <c r="N133" s="26">
        <v>6.9649600000000001E-3</v>
      </c>
      <c r="O133" s="26">
        <v>1.1092339999999999E-2</v>
      </c>
      <c r="P133" s="26">
        <v>1.5219730000000001E-2</v>
      </c>
      <c r="Q133" s="26">
        <v>1.6380550000000001E-2</v>
      </c>
      <c r="R133" s="26">
        <v>1.7541379999999999E-2</v>
      </c>
      <c r="S133" s="26">
        <v>1.8057299999999998E-2</v>
      </c>
      <c r="T133" s="26">
        <v>1.857323E-2</v>
      </c>
      <c r="U133" s="26">
        <v>1.857323E-2</v>
      </c>
      <c r="V133" s="26">
        <v>1.857323E-2</v>
      </c>
      <c r="W133" s="26">
        <v>1.8186290000000001E-2</v>
      </c>
      <c r="X133" s="26">
        <v>1.779934E-2</v>
      </c>
      <c r="Y133" s="26">
        <v>1.6896479999999998E-2</v>
      </c>
      <c r="Z133" s="26">
        <v>1.5993609999999998E-2</v>
      </c>
      <c r="AA133" s="26">
        <v>1.560667E-2</v>
      </c>
      <c r="AB133" s="26">
        <v>1.5219730000000001E-2</v>
      </c>
      <c r="AC133" s="26">
        <v>1.5219730000000001E-2</v>
      </c>
      <c r="AD133" s="26">
        <v>1.5219730000000001E-2</v>
      </c>
      <c r="AE133" s="26">
        <v>1.5477690000000001E-2</v>
      </c>
      <c r="AF133" s="26">
        <v>1.573565E-2</v>
      </c>
      <c r="AG133" s="26">
        <v>1.650954E-2</v>
      </c>
      <c r="AH133" s="26">
        <v>1.7283420000000001E-2</v>
      </c>
      <c r="AI133" s="26">
        <v>1.8831190000000001E-2</v>
      </c>
      <c r="AJ133" s="26">
        <v>2.0378960000000002E-2</v>
      </c>
      <c r="AK133" s="26">
        <v>2.2958570000000001E-2</v>
      </c>
      <c r="AL133" s="26">
        <v>2.5538189999999999E-2</v>
      </c>
      <c r="AM133" s="26">
        <v>2.566717E-2</v>
      </c>
      <c r="AN133" s="26">
        <v>2.579615E-2</v>
      </c>
      <c r="AO133" s="26">
        <v>2.4506340000000001E-2</v>
      </c>
      <c r="AP133" s="26">
        <v>2.3216529999999999E-2</v>
      </c>
      <c r="AQ133" s="26">
        <v>2.1926729999999998E-2</v>
      </c>
      <c r="AR133" s="26">
        <v>2.063692E-2</v>
      </c>
      <c r="AS133" s="26">
        <v>1.8831190000000001E-2</v>
      </c>
      <c r="AT133" s="26">
        <v>1.7025459999999999E-2</v>
      </c>
      <c r="AU133" s="26">
        <v>1.5993609999999998E-2</v>
      </c>
      <c r="AV133" s="26">
        <v>1.4961769999999999E-2</v>
      </c>
      <c r="AW133" s="26">
        <v>1.3156040000000001E-2</v>
      </c>
      <c r="AX133" s="26">
        <v>1.1350310000000001E-2</v>
      </c>
      <c r="AY133" s="23"/>
    </row>
    <row r="134" spans="1:51" ht="14.5" thickBot="1" x14ac:dyDescent="0.35">
      <c r="A134" s="15"/>
      <c r="B134" s="14" t="s">
        <v>168</v>
      </c>
      <c r="C134" s="27">
        <v>2.5354660000000001E-2</v>
      </c>
      <c r="D134" s="28">
        <v>2.4417930000000001E-2</v>
      </c>
      <c r="E134" s="28">
        <v>2.2376190000000001E-2</v>
      </c>
      <c r="F134" s="28">
        <v>2.033445E-2</v>
      </c>
      <c r="G134" s="28">
        <v>1.7904369999999999E-2</v>
      </c>
      <c r="H134" s="28">
        <v>1.547428E-2</v>
      </c>
      <c r="I134" s="28">
        <v>1.3320800000000001E-2</v>
      </c>
      <c r="J134" s="28">
        <v>1.116731E-2</v>
      </c>
      <c r="K134" s="28">
        <v>9.3998399999999996E-3</v>
      </c>
      <c r="L134" s="28">
        <v>7.6323700000000003E-3</v>
      </c>
      <c r="M134" s="28">
        <v>6.2655599999999999E-3</v>
      </c>
      <c r="N134" s="28">
        <v>4.8987400000000004E-3</v>
      </c>
      <c r="O134" s="28">
        <v>5.1033800000000002E-3</v>
      </c>
      <c r="P134" s="28">
        <v>5.3080100000000002E-3</v>
      </c>
      <c r="Q134" s="28">
        <v>6.1374799999999998E-3</v>
      </c>
      <c r="R134" s="28">
        <v>6.9669399999999996E-3</v>
      </c>
      <c r="S134" s="28">
        <v>8.6213799999999997E-3</v>
      </c>
      <c r="T134" s="28">
        <v>1.027581E-2</v>
      </c>
      <c r="U134" s="28">
        <v>1.272234E-2</v>
      </c>
      <c r="V134" s="28">
        <v>1.5168869999999999E-2</v>
      </c>
      <c r="W134" s="28">
        <v>1.7866079999999999E-2</v>
      </c>
      <c r="X134" s="28">
        <v>2.05633E-2</v>
      </c>
      <c r="Y134" s="28">
        <v>2.203488E-2</v>
      </c>
      <c r="Z134" s="28">
        <v>2.350646E-2</v>
      </c>
      <c r="AA134" s="28">
        <v>2.3019290000000001E-2</v>
      </c>
      <c r="AB134" s="28">
        <v>2.2532119999999999E-2</v>
      </c>
      <c r="AC134" s="28">
        <v>2.067753E-2</v>
      </c>
      <c r="AD134" s="28">
        <v>1.882294E-2</v>
      </c>
      <c r="AE134" s="28">
        <v>1.6818900000000001E-2</v>
      </c>
      <c r="AF134" s="28">
        <v>1.4814870000000001E-2</v>
      </c>
      <c r="AG134" s="28">
        <v>1.3013220000000001E-2</v>
      </c>
      <c r="AH134" s="28">
        <v>1.1211580000000001E-2</v>
      </c>
      <c r="AI134" s="28">
        <v>1.0218380000000001E-2</v>
      </c>
      <c r="AJ134" s="28">
        <v>9.2251899999999994E-3</v>
      </c>
      <c r="AK134" s="28">
        <v>8.6344600000000001E-3</v>
      </c>
      <c r="AL134" s="28">
        <v>8.0437200000000007E-3</v>
      </c>
      <c r="AM134" s="28">
        <v>7.4459299999999999E-3</v>
      </c>
      <c r="AN134" s="28">
        <v>6.84813E-3</v>
      </c>
      <c r="AO134" s="28">
        <v>6.8045700000000002E-3</v>
      </c>
      <c r="AP134" s="28">
        <v>6.7610099999999996E-3</v>
      </c>
      <c r="AQ134" s="28">
        <v>9.9454799999999996E-3</v>
      </c>
      <c r="AR134" s="28">
        <v>1.312995E-2</v>
      </c>
      <c r="AS134" s="28">
        <v>1.6455600000000001E-2</v>
      </c>
      <c r="AT134" s="28">
        <v>1.9781259999999998E-2</v>
      </c>
      <c r="AU134" s="28">
        <v>2.2955130000000001E-2</v>
      </c>
      <c r="AV134" s="28">
        <v>2.6129010000000001E-2</v>
      </c>
      <c r="AW134" s="28">
        <v>2.6210190000000001E-2</v>
      </c>
      <c r="AX134" s="28">
        <v>2.629138E-2</v>
      </c>
      <c r="AY134" s="23"/>
    </row>
    <row r="135" spans="1:51" ht="14.5" thickBot="1" x14ac:dyDescent="0.35">
      <c r="A135" s="15"/>
      <c r="B135" s="14" t="s">
        <v>169</v>
      </c>
      <c r="C135" s="25">
        <v>1.3704350000000001E-2</v>
      </c>
      <c r="D135" s="26">
        <v>1.3198039999999999E-2</v>
      </c>
      <c r="E135" s="26">
        <v>1.209447E-2</v>
      </c>
      <c r="F135" s="26">
        <v>1.099089E-2</v>
      </c>
      <c r="G135" s="26">
        <v>9.6774200000000008E-3</v>
      </c>
      <c r="H135" s="26">
        <v>8.3639500000000002E-3</v>
      </c>
      <c r="I135" s="26">
        <v>7.19997E-3</v>
      </c>
      <c r="J135" s="26">
        <v>6.0359999999999997E-3</v>
      </c>
      <c r="K135" s="26">
        <v>5.0806699999999998E-3</v>
      </c>
      <c r="L135" s="26">
        <v>4.1253499999999999E-3</v>
      </c>
      <c r="M135" s="26">
        <v>3.3865700000000002E-3</v>
      </c>
      <c r="N135" s="26">
        <v>2.6478000000000001E-3</v>
      </c>
      <c r="O135" s="26">
        <v>2.7584100000000002E-3</v>
      </c>
      <c r="P135" s="26">
        <v>2.86901E-3</v>
      </c>
      <c r="Q135" s="26">
        <v>7.0830099999999998E-3</v>
      </c>
      <c r="R135" s="26">
        <v>1.129702E-2</v>
      </c>
      <c r="S135" s="26">
        <v>1.3979719999999999E-2</v>
      </c>
      <c r="T135" s="26">
        <v>1.6662420000000001E-2</v>
      </c>
      <c r="U135" s="26">
        <v>2.062951E-2</v>
      </c>
      <c r="V135" s="26">
        <v>2.45966E-2</v>
      </c>
      <c r="W135" s="26">
        <v>2.8970180000000002E-2</v>
      </c>
      <c r="X135" s="26">
        <v>3.334376E-2</v>
      </c>
      <c r="Y135" s="26">
        <v>3.5729959999999998E-2</v>
      </c>
      <c r="Z135" s="26">
        <v>3.8116160000000003E-2</v>
      </c>
      <c r="AA135" s="26">
        <v>3.7326199999999997E-2</v>
      </c>
      <c r="AB135" s="26">
        <v>3.6536239999999998E-2</v>
      </c>
      <c r="AC135" s="26">
        <v>3.3528990000000002E-2</v>
      </c>
      <c r="AD135" s="26">
        <v>3.0521739999999999E-2</v>
      </c>
      <c r="AE135" s="26">
        <v>2.727216E-2</v>
      </c>
      <c r="AF135" s="26">
        <v>2.4022580000000002E-2</v>
      </c>
      <c r="AG135" s="26">
        <v>2.1101180000000001E-2</v>
      </c>
      <c r="AH135" s="26">
        <v>1.817978E-2</v>
      </c>
      <c r="AI135" s="26">
        <v>1.4076160000000001E-2</v>
      </c>
      <c r="AJ135" s="26">
        <v>9.9725400000000002E-3</v>
      </c>
      <c r="AK135" s="26">
        <v>7.1601099999999999E-3</v>
      </c>
      <c r="AL135" s="26">
        <v>4.3476799999999996E-3</v>
      </c>
      <c r="AM135" s="26">
        <v>4.0245699999999999E-3</v>
      </c>
      <c r="AN135" s="26">
        <v>3.7014600000000002E-3</v>
      </c>
      <c r="AO135" s="26">
        <v>3.6779099999999999E-3</v>
      </c>
      <c r="AP135" s="26">
        <v>3.6543700000000001E-3</v>
      </c>
      <c r="AQ135" s="26">
        <v>5.3755900000000004E-3</v>
      </c>
      <c r="AR135" s="26">
        <v>7.0968200000000002E-3</v>
      </c>
      <c r="AS135" s="26">
        <v>8.8943500000000005E-3</v>
      </c>
      <c r="AT135" s="26">
        <v>1.0691890000000001E-2</v>
      </c>
      <c r="AU135" s="26">
        <v>1.2407390000000001E-2</v>
      </c>
      <c r="AV135" s="26">
        <v>1.4122890000000001E-2</v>
      </c>
      <c r="AW135" s="26">
        <v>1.416677E-2</v>
      </c>
      <c r="AX135" s="26">
        <v>1.421065E-2</v>
      </c>
      <c r="AY135" s="23"/>
    </row>
    <row r="136" spans="1:51" ht="14.5" thickBot="1" x14ac:dyDescent="0.35">
      <c r="A136" s="15"/>
      <c r="B136" s="14" t="s">
        <v>170</v>
      </c>
      <c r="C136" s="27">
        <v>1.3704350000000001E-2</v>
      </c>
      <c r="D136" s="28">
        <v>1.3198039999999999E-2</v>
      </c>
      <c r="E136" s="28">
        <v>1.209447E-2</v>
      </c>
      <c r="F136" s="28">
        <v>1.099089E-2</v>
      </c>
      <c r="G136" s="28">
        <v>9.6774200000000008E-3</v>
      </c>
      <c r="H136" s="28">
        <v>8.3639500000000002E-3</v>
      </c>
      <c r="I136" s="28">
        <v>7.19997E-3</v>
      </c>
      <c r="J136" s="28">
        <v>6.0359999999999997E-3</v>
      </c>
      <c r="K136" s="28">
        <v>5.0806699999999998E-3</v>
      </c>
      <c r="L136" s="28">
        <v>4.1253499999999999E-3</v>
      </c>
      <c r="M136" s="28">
        <v>3.3865700000000002E-3</v>
      </c>
      <c r="N136" s="28">
        <v>2.6478000000000001E-3</v>
      </c>
      <c r="O136" s="28">
        <v>2.7584100000000002E-3</v>
      </c>
      <c r="P136" s="28">
        <v>2.86901E-3</v>
      </c>
      <c r="Q136" s="28">
        <v>7.0830099999999998E-3</v>
      </c>
      <c r="R136" s="28">
        <v>1.129702E-2</v>
      </c>
      <c r="S136" s="28">
        <v>1.3979719999999999E-2</v>
      </c>
      <c r="T136" s="28">
        <v>1.6662420000000001E-2</v>
      </c>
      <c r="U136" s="28">
        <v>2.062951E-2</v>
      </c>
      <c r="V136" s="28">
        <v>2.45966E-2</v>
      </c>
      <c r="W136" s="28">
        <v>2.8970180000000002E-2</v>
      </c>
      <c r="X136" s="28">
        <v>3.334376E-2</v>
      </c>
      <c r="Y136" s="28">
        <v>3.5729959999999998E-2</v>
      </c>
      <c r="Z136" s="28">
        <v>3.8116160000000003E-2</v>
      </c>
      <c r="AA136" s="28">
        <v>3.7326199999999997E-2</v>
      </c>
      <c r="AB136" s="28">
        <v>3.6536239999999998E-2</v>
      </c>
      <c r="AC136" s="28">
        <v>3.3528990000000002E-2</v>
      </c>
      <c r="AD136" s="28">
        <v>3.0521739999999999E-2</v>
      </c>
      <c r="AE136" s="28">
        <v>2.727216E-2</v>
      </c>
      <c r="AF136" s="28">
        <v>2.4022580000000002E-2</v>
      </c>
      <c r="AG136" s="28">
        <v>2.1101180000000001E-2</v>
      </c>
      <c r="AH136" s="28">
        <v>1.817978E-2</v>
      </c>
      <c r="AI136" s="28">
        <v>1.4076160000000001E-2</v>
      </c>
      <c r="AJ136" s="28">
        <v>9.9725400000000002E-3</v>
      </c>
      <c r="AK136" s="28">
        <v>7.1601099999999999E-3</v>
      </c>
      <c r="AL136" s="28">
        <v>4.3476799999999996E-3</v>
      </c>
      <c r="AM136" s="28">
        <v>4.0245699999999999E-3</v>
      </c>
      <c r="AN136" s="28">
        <v>3.7014600000000002E-3</v>
      </c>
      <c r="AO136" s="28">
        <v>3.6779099999999999E-3</v>
      </c>
      <c r="AP136" s="28">
        <v>3.6543700000000001E-3</v>
      </c>
      <c r="AQ136" s="28">
        <v>5.3755900000000004E-3</v>
      </c>
      <c r="AR136" s="28">
        <v>7.0968200000000002E-3</v>
      </c>
      <c r="AS136" s="28">
        <v>8.8943500000000005E-3</v>
      </c>
      <c r="AT136" s="28">
        <v>1.0691890000000001E-2</v>
      </c>
      <c r="AU136" s="28">
        <v>1.2407390000000001E-2</v>
      </c>
      <c r="AV136" s="28">
        <v>1.4122890000000001E-2</v>
      </c>
      <c r="AW136" s="28">
        <v>1.416677E-2</v>
      </c>
      <c r="AX136" s="28">
        <v>1.421065E-2</v>
      </c>
      <c r="AY136" s="3"/>
    </row>
    <row r="137" spans="1:51" ht="14.5" thickBot="1" x14ac:dyDescent="0.35">
      <c r="A137" s="15"/>
      <c r="B137" s="14" t="s">
        <v>171</v>
      </c>
      <c r="C137" s="25">
        <v>2.1340692799999998</v>
      </c>
      <c r="D137" s="26">
        <v>2.3851362599999999</v>
      </c>
      <c r="E137" s="26">
        <v>2.63620323</v>
      </c>
      <c r="F137" s="26">
        <v>2.8872702000000001</v>
      </c>
      <c r="G137" s="26">
        <v>3.0630170900000002</v>
      </c>
      <c r="H137" s="26">
        <v>3.2387639699999999</v>
      </c>
      <c r="I137" s="26">
        <v>3.2839560200000002</v>
      </c>
      <c r="J137" s="26">
        <v>3.32914808</v>
      </c>
      <c r="K137" s="26">
        <v>3.3065520500000001</v>
      </c>
      <c r="L137" s="26">
        <v>3.2839560200000002</v>
      </c>
      <c r="M137" s="26">
        <v>3.2688920000000001</v>
      </c>
      <c r="N137" s="26">
        <v>3.25382799</v>
      </c>
      <c r="O137" s="26">
        <v>3.2387639699999999</v>
      </c>
      <c r="P137" s="26">
        <v>3.2236999499999999</v>
      </c>
      <c r="Q137" s="26">
        <v>2.9575689600000001</v>
      </c>
      <c r="R137" s="26">
        <v>2.69143796</v>
      </c>
      <c r="S137" s="26">
        <v>2.4052216099999999</v>
      </c>
      <c r="T137" s="26">
        <v>2.1190052599999998</v>
      </c>
      <c r="U137" s="26">
        <v>1.7750435099999999</v>
      </c>
      <c r="V137" s="26">
        <v>1.4310817499999999</v>
      </c>
      <c r="W137" s="26">
        <v>1.28044157</v>
      </c>
      <c r="X137" s="26">
        <v>1.12980138</v>
      </c>
      <c r="Y137" s="26">
        <v>0.97288452999999997</v>
      </c>
      <c r="Z137" s="26">
        <v>0.81596767000000003</v>
      </c>
      <c r="AA137" s="26">
        <v>0.71554088000000005</v>
      </c>
      <c r="AB137" s="26">
        <v>0.61511408999999995</v>
      </c>
      <c r="AC137" s="26">
        <v>0.65277412999999995</v>
      </c>
      <c r="AD137" s="26">
        <v>0.69043418000000001</v>
      </c>
      <c r="AE137" s="26">
        <v>0.75320092000000005</v>
      </c>
      <c r="AF137" s="26">
        <v>0.81596767000000003</v>
      </c>
      <c r="AG137" s="26">
        <v>0.87245773999999998</v>
      </c>
      <c r="AH137" s="26">
        <v>0.92894779999999999</v>
      </c>
      <c r="AI137" s="26">
        <v>0.89128775999999998</v>
      </c>
      <c r="AJ137" s="26">
        <v>0.85362771000000004</v>
      </c>
      <c r="AK137" s="26">
        <v>0.79086097</v>
      </c>
      <c r="AL137" s="26">
        <v>0.72809422999999995</v>
      </c>
      <c r="AM137" s="26">
        <v>0.64649745999999997</v>
      </c>
      <c r="AN137" s="26">
        <v>0.56490068999999998</v>
      </c>
      <c r="AO137" s="26">
        <v>0.53351731999999996</v>
      </c>
      <c r="AP137" s="26">
        <v>0.50213395000000005</v>
      </c>
      <c r="AQ137" s="26">
        <v>0.59628406</v>
      </c>
      <c r="AR137" s="26">
        <v>0.69043418000000001</v>
      </c>
      <c r="AS137" s="26">
        <v>0.87873440999999997</v>
      </c>
      <c r="AT137" s="26">
        <v>1.0670346399999999</v>
      </c>
      <c r="AU137" s="26">
        <v>1.2867182399999999</v>
      </c>
      <c r="AV137" s="26">
        <v>1.50640185</v>
      </c>
      <c r="AW137" s="26">
        <v>1.6947020800000001</v>
      </c>
      <c r="AX137" s="26">
        <v>1.88300231</v>
      </c>
      <c r="AY137" s="3"/>
    </row>
    <row r="138" spans="1:51" ht="14.5" thickBot="1" x14ac:dyDescent="0.35">
      <c r="A138" s="15"/>
      <c r="B138" s="14" t="s">
        <v>172</v>
      </c>
      <c r="C138" s="27">
        <v>1.4938306800000001</v>
      </c>
      <c r="D138" s="28">
        <v>1.57418993</v>
      </c>
      <c r="E138" s="28">
        <v>1.7398941299999999</v>
      </c>
      <c r="F138" s="28">
        <v>1.9055983299999999</v>
      </c>
      <c r="G138" s="28">
        <v>2.02159128</v>
      </c>
      <c r="H138" s="28">
        <v>2.1375842199999999</v>
      </c>
      <c r="I138" s="28">
        <v>2.1674109800000001</v>
      </c>
      <c r="J138" s="28">
        <v>2.1972377299999999</v>
      </c>
      <c r="K138" s="28">
        <v>2.0231308299999999</v>
      </c>
      <c r="L138" s="28">
        <v>1.8490239399999999</v>
      </c>
      <c r="M138" s="28">
        <v>1.2943167600000001</v>
      </c>
      <c r="N138" s="28">
        <v>0.73960957000000005</v>
      </c>
      <c r="O138" s="28">
        <v>0.51248895000000005</v>
      </c>
      <c r="P138" s="28">
        <v>0.28536833</v>
      </c>
      <c r="Q138" s="28">
        <v>0.70451666000000002</v>
      </c>
      <c r="R138" s="28">
        <v>1.12366499</v>
      </c>
      <c r="S138" s="28">
        <v>1.39050169</v>
      </c>
      <c r="T138" s="28">
        <v>1.6573383800000001</v>
      </c>
      <c r="U138" s="28">
        <v>2.05192745</v>
      </c>
      <c r="V138" s="28">
        <v>2.4465165199999999</v>
      </c>
      <c r="W138" s="28">
        <v>2.88153762</v>
      </c>
      <c r="X138" s="28">
        <v>3.3165587300000001</v>
      </c>
      <c r="Y138" s="28">
        <v>3.5539035499999998</v>
      </c>
      <c r="Z138" s="28">
        <v>3.7912483699999999</v>
      </c>
      <c r="AA138" s="28">
        <v>3.7126747999999998</v>
      </c>
      <c r="AB138" s="28">
        <v>3.6341012300000002</v>
      </c>
      <c r="AC138" s="28">
        <v>3.3349831999999999</v>
      </c>
      <c r="AD138" s="28">
        <v>3.0358651700000001</v>
      </c>
      <c r="AE138" s="28">
        <v>2.7126432999999999</v>
      </c>
      <c r="AF138" s="28">
        <v>2.3894214200000001</v>
      </c>
      <c r="AG138" s="28">
        <v>2.0988425400000001</v>
      </c>
      <c r="AH138" s="28">
        <v>1.8082636599999999</v>
      </c>
      <c r="AI138" s="28">
        <v>1.4000945600000001</v>
      </c>
      <c r="AJ138" s="28">
        <v>0.99192544999999999</v>
      </c>
      <c r="AK138" s="28">
        <v>0.71218515000000004</v>
      </c>
      <c r="AL138" s="28">
        <v>0.43244484999999999</v>
      </c>
      <c r="AM138" s="28">
        <v>0.40030639000000001</v>
      </c>
      <c r="AN138" s="28">
        <v>0.36816794000000003</v>
      </c>
      <c r="AO138" s="28">
        <v>0.36582608999999999</v>
      </c>
      <c r="AP138" s="28">
        <v>0.36348424000000001</v>
      </c>
      <c r="AQ138" s="28">
        <v>0.53468693</v>
      </c>
      <c r="AR138" s="28">
        <v>0.70588962</v>
      </c>
      <c r="AS138" s="28">
        <v>0.88468265999999995</v>
      </c>
      <c r="AT138" s="28">
        <v>1.0634757100000001</v>
      </c>
      <c r="AU138" s="28">
        <v>1.2341091200000001</v>
      </c>
      <c r="AV138" s="28">
        <v>1.40474253</v>
      </c>
      <c r="AW138" s="28">
        <v>1.4091069899999999</v>
      </c>
      <c r="AX138" s="28">
        <v>1.4134714399999999</v>
      </c>
      <c r="AY138" s="3"/>
    </row>
    <row r="139" spans="1:51" ht="14.5" thickBot="1" x14ac:dyDescent="0.35">
      <c r="A139" s="15"/>
      <c r="B139" s="14" t="s">
        <v>173</v>
      </c>
      <c r="C139" s="25">
        <v>0.63084152999999998</v>
      </c>
      <c r="D139" s="26">
        <v>0.61607078000000004</v>
      </c>
      <c r="E139" s="26">
        <v>0.60452035999999998</v>
      </c>
      <c r="F139" s="26">
        <v>0.59296994999999997</v>
      </c>
      <c r="G139" s="26">
        <v>0.58920936999999995</v>
      </c>
      <c r="H139" s="26">
        <v>0.58544879999999999</v>
      </c>
      <c r="I139" s="26">
        <v>0.59116338000000002</v>
      </c>
      <c r="J139" s="26">
        <v>0.59687796000000004</v>
      </c>
      <c r="K139" s="26">
        <v>0.61142638999999999</v>
      </c>
      <c r="L139" s="26">
        <v>0.62597482000000004</v>
      </c>
      <c r="M139" s="26">
        <v>0.69296511000000005</v>
      </c>
      <c r="N139" s="26">
        <v>0.75995539000000001</v>
      </c>
      <c r="O139" s="26">
        <v>0.98638851000000005</v>
      </c>
      <c r="P139" s="26">
        <v>1.2128216300000001</v>
      </c>
      <c r="Q139" s="26">
        <v>1.4603972300000001</v>
      </c>
      <c r="R139" s="26">
        <v>1.7079728300000001</v>
      </c>
      <c r="S139" s="26">
        <v>2.0082764900000001</v>
      </c>
      <c r="T139" s="26">
        <v>2.30858016</v>
      </c>
      <c r="U139" s="26">
        <v>2.5102177399999999</v>
      </c>
      <c r="V139" s="26">
        <v>2.7118553300000001</v>
      </c>
      <c r="W139" s="26">
        <v>2.7703617999999999</v>
      </c>
      <c r="X139" s="26">
        <v>2.8288682700000001</v>
      </c>
      <c r="Y139" s="26">
        <v>2.8677490799999998</v>
      </c>
      <c r="Z139" s="26">
        <v>2.9066299</v>
      </c>
      <c r="AA139" s="26">
        <v>2.9246868300000002</v>
      </c>
      <c r="AB139" s="26">
        <v>2.94274375</v>
      </c>
      <c r="AC139" s="26">
        <v>2.9270680900000001</v>
      </c>
      <c r="AD139" s="26">
        <v>2.9113924199999999</v>
      </c>
      <c r="AE139" s="26">
        <v>2.8801596100000002</v>
      </c>
      <c r="AF139" s="26">
        <v>2.8489268000000001</v>
      </c>
      <c r="AG139" s="26">
        <v>2.80860866</v>
      </c>
      <c r="AH139" s="26">
        <v>2.7682905099999999</v>
      </c>
      <c r="AI139" s="26">
        <v>2.69637496</v>
      </c>
      <c r="AJ139" s="26">
        <v>2.62445941</v>
      </c>
      <c r="AK139" s="26">
        <v>2.4443199999999998</v>
      </c>
      <c r="AL139" s="26">
        <v>2.2641806</v>
      </c>
      <c r="AM139" s="26">
        <v>1.97899128</v>
      </c>
      <c r="AN139" s="26">
        <v>1.6938019600000001</v>
      </c>
      <c r="AO139" s="26">
        <v>1.58481355</v>
      </c>
      <c r="AP139" s="26">
        <v>1.47582514</v>
      </c>
      <c r="AQ139" s="26">
        <v>1.3948803400000001</v>
      </c>
      <c r="AR139" s="26">
        <v>1.3139355399999999</v>
      </c>
      <c r="AS139" s="26">
        <v>1.1257267200000001</v>
      </c>
      <c r="AT139" s="26">
        <v>0.93751790999999995</v>
      </c>
      <c r="AU139" s="26">
        <v>0.84599774000000005</v>
      </c>
      <c r="AV139" s="26">
        <v>0.75447757999999998</v>
      </c>
      <c r="AW139" s="26">
        <v>0.70004493000000001</v>
      </c>
      <c r="AX139" s="26">
        <v>0.64561228000000004</v>
      </c>
      <c r="AY139" s="3"/>
    </row>
    <row r="140" spans="1:51" ht="14.5" thickBot="1" x14ac:dyDescent="0.35">
      <c r="A140" s="15"/>
      <c r="B140" s="14" t="s">
        <v>174</v>
      </c>
      <c r="C140" s="27">
        <v>0.20208798</v>
      </c>
      <c r="D140" s="28">
        <v>0.18669289999999999</v>
      </c>
      <c r="E140" s="28">
        <v>0.17256168999999999</v>
      </c>
      <c r="F140" s="28">
        <v>0.15843049000000001</v>
      </c>
      <c r="G140" s="28">
        <v>0.14403706999999999</v>
      </c>
      <c r="H140" s="28">
        <v>0.12964365</v>
      </c>
      <c r="I140" s="28">
        <v>0.11547211</v>
      </c>
      <c r="J140" s="28">
        <v>0.10130057000000001</v>
      </c>
      <c r="K140" s="28">
        <v>9.1272859999999997E-2</v>
      </c>
      <c r="L140" s="28">
        <v>8.1245150000000002E-2</v>
      </c>
      <c r="M140" s="28">
        <v>7.8176060000000006E-2</v>
      </c>
      <c r="N140" s="28">
        <v>7.5106969999999995E-2</v>
      </c>
      <c r="O140" s="28">
        <v>8.1977439999999999E-2</v>
      </c>
      <c r="P140" s="28">
        <v>8.8847910000000002E-2</v>
      </c>
      <c r="Q140" s="28">
        <v>0.11147245</v>
      </c>
      <c r="R140" s="28">
        <v>0.13409698</v>
      </c>
      <c r="S140" s="28">
        <v>0.16691839</v>
      </c>
      <c r="T140" s="28">
        <v>0.19973979</v>
      </c>
      <c r="U140" s="28">
        <v>0.23261174000000001</v>
      </c>
      <c r="V140" s="28">
        <v>0.26548368</v>
      </c>
      <c r="W140" s="28">
        <v>0.28820253000000001</v>
      </c>
      <c r="X140" s="28">
        <v>0.31092138000000002</v>
      </c>
      <c r="Y140" s="28">
        <v>0.32107156999999997</v>
      </c>
      <c r="Z140" s="28">
        <v>0.33122174999999998</v>
      </c>
      <c r="AA140" s="28">
        <v>0.33404506</v>
      </c>
      <c r="AB140" s="28">
        <v>0.33686836999999997</v>
      </c>
      <c r="AC140" s="28">
        <v>0.33813143000000001</v>
      </c>
      <c r="AD140" s="28">
        <v>0.33939449999999999</v>
      </c>
      <c r="AE140" s="28">
        <v>0.34710474000000002</v>
      </c>
      <c r="AF140" s="28">
        <v>0.35481499</v>
      </c>
      <c r="AG140" s="28">
        <v>0.35943941000000001</v>
      </c>
      <c r="AH140" s="28">
        <v>0.36406382999999998</v>
      </c>
      <c r="AI140" s="28">
        <v>0.36484357000000001</v>
      </c>
      <c r="AJ140" s="28">
        <v>0.36562329999999998</v>
      </c>
      <c r="AK140" s="28">
        <v>0.35550194000000002</v>
      </c>
      <c r="AL140" s="28">
        <v>0.34538057</v>
      </c>
      <c r="AM140" s="28">
        <v>0.33987156000000002</v>
      </c>
      <c r="AN140" s="28">
        <v>0.33436254999999998</v>
      </c>
      <c r="AO140" s="28">
        <v>0.32806357000000003</v>
      </c>
      <c r="AP140" s="28">
        <v>0.32176459000000002</v>
      </c>
      <c r="AQ140" s="28">
        <v>0.31667076</v>
      </c>
      <c r="AR140" s="28">
        <v>0.31157694000000002</v>
      </c>
      <c r="AS140" s="28">
        <v>0.29912283000000001</v>
      </c>
      <c r="AT140" s="28">
        <v>0.28666871999999999</v>
      </c>
      <c r="AU140" s="28">
        <v>0.26974042999999998</v>
      </c>
      <c r="AV140" s="28">
        <v>0.25281214000000002</v>
      </c>
      <c r="AW140" s="28">
        <v>0.23514760000000001</v>
      </c>
      <c r="AX140" s="28">
        <v>0.21748306000000001</v>
      </c>
      <c r="AY140" s="3"/>
    </row>
    <row r="141" spans="1:51" ht="14.5" thickBot="1" x14ac:dyDescent="0.35">
      <c r="A141" s="15"/>
      <c r="B141" s="14" t="s">
        <v>175</v>
      </c>
      <c r="C141" s="25">
        <v>0.23122207</v>
      </c>
      <c r="D141" s="26">
        <v>0.22267964000000001</v>
      </c>
      <c r="E141" s="26">
        <v>0.20405994999999999</v>
      </c>
      <c r="F141" s="26">
        <v>0.18544026</v>
      </c>
      <c r="G141" s="26">
        <v>0.16327908999999999</v>
      </c>
      <c r="H141" s="26">
        <v>0.14111791000000001</v>
      </c>
      <c r="I141" s="26">
        <v>0.12147918000000001</v>
      </c>
      <c r="J141" s="26">
        <v>0.10184044</v>
      </c>
      <c r="K141" s="26">
        <v>8.5721980000000003E-2</v>
      </c>
      <c r="L141" s="26">
        <v>6.9603529999999997E-2</v>
      </c>
      <c r="M141" s="26">
        <v>5.7138840000000003E-2</v>
      </c>
      <c r="N141" s="26">
        <v>4.4674150000000003E-2</v>
      </c>
      <c r="O141" s="26">
        <v>4.6540320000000003E-2</v>
      </c>
      <c r="P141" s="26">
        <v>4.8406490000000003E-2</v>
      </c>
      <c r="Q141" s="26">
        <v>0.11950584</v>
      </c>
      <c r="R141" s="26">
        <v>0.19060518000000001</v>
      </c>
      <c r="S141" s="26">
        <v>0.23586819000000001</v>
      </c>
      <c r="T141" s="26">
        <v>0.28113118999999998</v>
      </c>
      <c r="U141" s="26">
        <v>0.3480646</v>
      </c>
      <c r="V141" s="26">
        <v>0.41499799999999998</v>
      </c>
      <c r="W141" s="26">
        <v>0.48878980999999999</v>
      </c>
      <c r="X141" s="26">
        <v>0.56258162</v>
      </c>
      <c r="Y141" s="26">
        <v>0.60284198</v>
      </c>
      <c r="Z141" s="26">
        <v>0.64310233000000006</v>
      </c>
      <c r="AA141" s="26">
        <v>0.62977404999999997</v>
      </c>
      <c r="AB141" s="26">
        <v>0.61644575999999995</v>
      </c>
      <c r="AC141" s="26">
        <v>0.56570693000000005</v>
      </c>
      <c r="AD141" s="26">
        <v>0.51496810000000004</v>
      </c>
      <c r="AE141" s="26">
        <v>0.46014058000000002</v>
      </c>
      <c r="AF141" s="26">
        <v>0.40531307</v>
      </c>
      <c r="AG141" s="26">
        <v>0.35602272000000001</v>
      </c>
      <c r="AH141" s="26">
        <v>0.30673236999999998</v>
      </c>
      <c r="AI141" s="26">
        <v>0.23749540999999999</v>
      </c>
      <c r="AJ141" s="26">
        <v>0.16825845</v>
      </c>
      <c r="AK141" s="26">
        <v>0.12080663</v>
      </c>
      <c r="AL141" s="26">
        <v>7.3354810000000006E-2</v>
      </c>
      <c r="AM141" s="26">
        <v>6.790322E-2</v>
      </c>
      <c r="AN141" s="26">
        <v>6.2451630000000001E-2</v>
      </c>
      <c r="AO141" s="26">
        <v>6.2054390000000001E-2</v>
      </c>
      <c r="AP141" s="26">
        <v>6.1657150000000001E-2</v>
      </c>
      <c r="AQ141" s="26">
        <v>9.0697940000000005E-2</v>
      </c>
      <c r="AR141" s="26">
        <v>0.11973873</v>
      </c>
      <c r="AS141" s="26">
        <v>0.15006706</v>
      </c>
      <c r="AT141" s="26">
        <v>0.18039538999999999</v>
      </c>
      <c r="AU141" s="26">
        <v>0.20933961000000001</v>
      </c>
      <c r="AV141" s="26">
        <v>0.23828384</v>
      </c>
      <c r="AW141" s="26">
        <v>0.23902417000000001</v>
      </c>
      <c r="AX141" s="26">
        <v>0.23976449999999999</v>
      </c>
      <c r="AY141" s="3"/>
    </row>
    <row r="142" spans="1:51" ht="14.5" thickBot="1" x14ac:dyDescent="0.35">
      <c r="A142" s="15"/>
      <c r="B142" s="14" t="s">
        <v>176</v>
      </c>
      <c r="C142" s="27">
        <v>9.1494409999999998E-2</v>
      </c>
      <c r="D142" s="28">
        <v>8.9352130000000002E-2</v>
      </c>
      <c r="E142" s="28">
        <v>8.7676909999999997E-2</v>
      </c>
      <c r="F142" s="28">
        <v>8.6001690000000006E-2</v>
      </c>
      <c r="G142" s="28">
        <v>8.5456270000000001E-2</v>
      </c>
      <c r="H142" s="28">
        <v>8.4910860000000005E-2</v>
      </c>
      <c r="I142" s="28">
        <v>8.5739670000000004E-2</v>
      </c>
      <c r="J142" s="28">
        <v>8.6568489999999998E-2</v>
      </c>
      <c r="K142" s="28">
        <v>8.8678530000000005E-2</v>
      </c>
      <c r="L142" s="28">
        <v>9.0788569999999999E-2</v>
      </c>
      <c r="M142" s="28">
        <v>0.10050454</v>
      </c>
      <c r="N142" s="28">
        <v>0.1102205</v>
      </c>
      <c r="O142" s="28">
        <v>0.14306134000000001</v>
      </c>
      <c r="P142" s="28">
        <v>0.17590217999999999</v>
      </c>
      <c r="Q142" s="28">
        <v>0.21180942999999999</v>
      </c>
      <c r="R142" s="28">
        <v>0.24771667999999999</v>
      </c>
      <c r="S142" s="28">
        <v>0.29127136999999997</v>
      </c>
      <c r="T142" s="28">
        <v>0.33482605999999998</v>
      </c>
      <c r="U142" s="28">
        <v>0.36407066999999999</v>
      </c>
      <c r="V142" s="28">
        <v>0.39331526999999999</v>
      </c>
      <c r="W142" s="28">
        <v>0.40180079000000002</v>
      </c>
      <c r="X142" s="28">
        <v>0.41028629999999999</v>
      </c>
      <c r="Y142" s="28">
        <v>0.4159254</v>
      </c>
      <c r="Z142" s="28">
        <v>0.42156450000000001</v>
      </c>
      <c r="AA142" s="28">
        <v>0.42418338999999999</v>
      </c>
      <c r="AB142" s="28">
        <v>0.42680228999999997</v>
      </c>
      <c r="AC142" s="28">
        <v>0.42452876000000001</v>
      </c>
      <c r="AD142" s="28">
        <v>0.42225522999999998</v>
      </c>
      <c r="AE142" s="28">
        <v>0.41772536999999998</v>
      </c>
      <c r="AF142" s="28">
        <v>0.41319549999999999</v>
      </c>
      <c r="AG142" s="28">
        <v>0.40734794000000002</v>
      </c>
      <c r="AH142" s="28">
        <v>0.40150037999999999</v>
      </c>
      <c r="AI142" s="28">
        <v>0.39107006999999999</v>
      </c>
      <c r="AJ142" s="28">
        <v>0.38063975999999999</v>
      </c>
      <c r="AK142" s="28">
        <v>0.35451315999999999</v>
      </c>
      <c r="AL142" s="28">
        <v>0.32838655</v>
      </c>
      <c r="AM142" s="28">
        <v>0.28702398000000001</v>
      </c>
      <c r="AN142" s="28">
        <v>0.2456614</v>
      </c>
      <c r="AO142" s="28">
        <v>0.22985421</v>
      </c>
      <c r="AP142" s="28">
        <v>0.21404703</v>
      </c>
      <c r="AQ142" s="28">
        <v>0.20230716000000001</v>
      </c>
      <c r="AR142" s="28">
        <v>0.19056729</v>
      </c>
      <c r="AS142" s="28">
        <v>0.16327032999999999</v>
      </c>
      <c r="AT142" s="28">
        <v>0.13597337000000001</v>
      </c>
      <c r="AU142" s="28">
        <v>0.12269969999999999</v>
      </c>
      <c r="AV142" s="28">
        <v>0.10942602999999999</v>
      </c>
      <c r="AW142" s="28">
        <v>0.10153136</v>
      </c>
      <c r="AX142" s="28">
        <v>9.3636700000000003E-2</v>
      </c>
      <c r="AY142" s="3"/>
    </row>
    <row r="143" spans="1:51" ht="14.5" thickBot="1" x14ac:dyDescent="0.35">
      <c r="A143" s="15"/>
      <c r="B143" s="14" t="s">
        <v>177</v>
      </c>
      <c r="C143" s="25">
        <v>0.42778809000000001</v>
      </c>
      <c r="D143" s="26">
        <v>0.41198358000000002</v>
      </c>
      <c r="E143" s="26">
        <v>0.37753495999999998</v>
      </c>
      <c r="F143" s="26">
        <v>0.34308633999999999</v>
      </c>
      <c r="G143" s="26">
        <v>0.30208555999999998</v>
      </c>
      <c r="H143" s="26">
        <v>0.26108477000000002</v>
      </c>
      <c r="I143" s="26">
        <v>0.2247508</v>
      </c>
      <c r="J143" s="26">
        <v>0.18841682000000001</v>
      </c>
      <c r="K143" s="26">
        <v>0.15859577999999999</v>
      </c>
      <c r="L143" s="26">
        <v>0.12877473</v>
      </c>
      <c r="M143" s="26">
        <v>0.10571359</v>
      </c>
      <c r="N143" s="26">
        <v>8.2652439999999994E-2</v>
      </c>
      <c r="O143" s="26">
        <v>8.6105080000000001E-2</v>
      </c>
      <c r="P143" s="26">
        <v>8.9557719999999993E-2</v>
      </c>
      <c r="Q143" s="26">
        <v>0.10355253</v>
      </c>
      <c r="R143" s="26">
        <v>0.11754734999999999</v>
      </c>
      <c r="S143" s="26">
        <v>0.14546132000000001</v>
      </c>
      <c r="T143" s="26">
        <v>0.17337527999999999</v>
      </c>
      <c r="U143" s="26">
        <v>0.21465350999999999</v>
      </c>
      <c r="V143" s="26">
        <v>0.25593174000000002</v>
      </c>
      <c r="W143" s="26">
        <v>0.30143958999999998</v>
      </c>
      <c r="X143" s="26">
        <v>0.34694744</v>
      </c>
      <c r="Y143" s="26">
        <v>0.37177623999999998</v>
      </c>
      <c r="Z143" s="26">
        <v>0.39660504000000002</v>
      </c>
      <c r="AA143" s="26">
        <v>0.38838540999999999</v>
      </c>
      <c r="AB143" s="26">
        <v>0.38016577000000001</v>
      </c>
      <c r="AC143" s="26">
        <v>0.34887484000000002</v>
      </c>
      <c r="AD143" s="26">
        <v>0.31758389999999997</v>
      </c>
      <c r="AE143" s="26">
        <v>0.28377143999999999</v>
      </c>
      <c r="AF143" s="26">
        <v>0.24995898</v>
      </c>
      <c r="AG143" s="26">
        <v>0.21956133</v>
      </c>
      <c r="AH143" s="26">
        <v>0.18916368</v>
      </c>
      <c r="AI143" s="26">
        <v>0.17240633</v>
      </c>
      <c r="AJ143" s="26">
        <v>0.15564897999999999</v>
      </c>
      <c r="AK143" s="26">
        <v>0.14568201</v>
      </c>
      <c r="AL143" s="26">
        <v>0.13571504000000001</v>
      </c>
      <c r="AM143" s="26">
        <v>0.12562896000000001</v>
      </c>
      <c r="AN143" s="26">
        <v>0.11554289</v>
      </c>
      <c r="AO143" s="26">
        <v>0.11480794</v>
      </c>
      <c r="AP143" s="26">
        <v>0.11407299</v>
      </c>
      <c r="AQ143" s="26">
        <v>0.16780187999999999</v>
      </c>
      <c r="AR143" s="26">
        <v>0.22153075999999999</v>
      </c>
      <c r="AS143" s="26">
        <v>0.27764175000000002</v>
      </c>
      <c r="AT143" s="26">
        <v>0.33375273</v>
      </c>
      <c r="AU143" s="26">
        <v>0.38730295999999997</v>
      </c>
      <c r="AV143" s="26">
        <v>0.44085318000000001</v>
      </c>
      <c r="AW143" s="26">
        <v>0.44222288999999998</v>
      </c>
      <c r="AX143" s="26">
        <v>0.4435926</v>
      </c>
      <c r="AY143" s="3"/>
    </row>
    <row r="144" spans="1:51" ht="14.5" thickBot="1" x14ac:dyDescent="0.35">
      <c r="A144" s="15"/>
      <c r="B144" s="14" t="s">
        <v>178</v>
      </c>
      <c r="C144" s="27">
        <v>0.24738147999999999</v>
      </c>
      <c r="D144" s="28">
        <v>0.23009763</v>
      </c>
      <c r="E144" s="28">
        <v>0.21618622000000001</v>
      </c>
      <c r="F144" s="28">
        <v>0.20227481</v>
      </c>
      <c r="G144" s="28">
        <v>0.18319141</v>
      </c>
      <c r="H144" s="28">
        <v>0.16410801999999999</v>
      </c>
      <c r="I144" s="28">
        <v>0.14291619999999999</v>
      </c>
      <c r="J144" s="28">
        <v>0.12172437999999999</v>
      </c>
      <c r="K144" s="28">
        <v>0.10309888</v>
      </c>
      <c r="L144" s="28">
        <v>8.4473380000000001E-2</v>
      </c>
      <c r="M144" s="28">
        <v>7.4158450000000001E-2</v>
      </c>
      <c r="N144" s="28">
        <v>6.3843520000000001E-2</v>
      </c>
      <c r="O144" s="28">
        <v>6.3119190000000006E-2</v>
      </c>
      <c r="P144" s="28">
        <v>6.2394860000000003E-2</v>
      </c>
      <c r="Q144" s="28">
        <v>7.0990150000000002E-2</v>
      </c>
      <c r="R144" s="28">
        <v>7.9585439999999993E-2</v>
      </c>
      <c r="S144" s="28">
        <v>9.8112840000000007E-2</v>
      </c>
      <c r="T144" s="28">
        <v>0.11664024000000001</v>
      </c>
      <c r="U144" s="28">
        <v>0.13575176</v>
      </c>
      <c r="V144" s="28">
        <v>0.15486327</v>
      </c>
      <c r="W144" s="28">
        <v>0.17212300999999999</v>
      </c>
      <c r="X144" s="28">
        <v>0.18938274999999999</v>
      </c>
      <c r="Y144" s="28">
        <v>0.19671068</v>
      </c>
      <c r="Z144" s="28">
        <v>0.20403861000000001</v>
      </c>
      <c r="AA144" s="28">
        <v>0.20472900999999999</v>
      </c>
      <c r="AB144" s="28">
        <v>0.20541941</v>
      </c>
      <c r="AC144" s="28">
        <v>0.20349922000000001</v>
      </c>
      <c r="AD144" s="28">
        <v>0.20157902999999999</v>
      </c>
      <c r="AE144" s="28">
        <v>0.19678592</v>
      </c>
      <c r="AF144" s="28">
        <v>0.19199279999999999</v>
      </c>
      <c r="AG144" s="28">
        <v>0.19129805999999999</v>
      </c>
      <c r="AH144" s="28">
        <v>0.19060332999999999</v>
      </c>
      <c r="AI144" s="28">
        <v>0.19276641999999999</v>
      </c>
      <c r="AJ144" s="28">
        <v>0.19492951</v>
      </c>
      <c r="AK144" s="28">
        <v>0.20797449000000001</v>
      </c>
      <c r="AL144" s="28">
        <v>0.22101947999999999</v>
      </c>
      <c r="AM144" s="28">
        <v>0.24265207999999999</v>
      </c>
      <c r="AN144" s="28">
        <v>0.26428467999999999</v>
      </c>
      <c r="AO144" s="28">
        <v>0.29125423</v>
      </c>
      <c r="AP144" s="28">
        <v>0.31822378000000001</v>
      </c>
      <c r="AQ144" s="28">
        <v>0.33362171000000002</v>
      </c>
      <c r="AR144" s="28">
        <v>0.34901963000000003</v>
      </c>
      <c r="AS144" s="28">
        <v>0.34747983999999998</v>
      </c>
      <c r="AT144" s="28">
        <v>0.34594005</v>
      </c>
      <c r="AU144" s="28">
        <v>0.32540947999999997</v>
      </c>
      <c r="AV144" s="28">
        <v>0.30487892</v>
      </c>
      <c r="AW144" s="28">
        <v>0.28477212000000002</v>
      </c>
      <c r="AX144" s="28">
        <v>0.26466531999999998</v>
      </c>
      <c r="AY144" s="3"/>
    </row>
    <row r="145" spans="1:51" ht="14.5" thickBot="1" x14ac:dyDescent="0.35">
      <c r="A145" s="15"/>
      <c r="B145" s="14" t="s">
        <v>179</v>
      </c>
      <c r="C145" s="25">
        <v>0.18541499</v>
      </c>
      <c r="D145" s="26">
        <v>0.17856489</v>
      </c>
      <c r="E145" s="26">
        <v>0.16363391999999999</v>
      </c>
      <c r="F145" s="26">
        <v>0.14870295</v>
      </c>
      <c r="G145" s="26">
        <v>0.1309321</v>
      </c>
      <c r="H145" s="26">
        <v>0.11316124</v>
      </c>
      <c r="I145" s="26">
        <v>9.7413109999999997E-2</v>
      </c>
      <c r="J145" s="26">
        <v>8.1664970000000003E-2</v>
      </c>
      <c r="K145" s="26">
        <v>6.8739720000000004E-2</v>
      </c>
      <c r="L145" s="26">
        <v>5.5814469999999998E-2</v>
      </c>
      <c r="M145" s="26">
        <v>4.5819140000000001E-2</v>
      </c>
      <c r="N145" s="26">
        <v>3.5823819999999999E-2</v>
      </c>
      <c r="O145" s="26">
        <v>3.7320279999999997E-2</v>
      </c>
      <c r="P145" s="26">
        <v>3.8816749999999997E-2</v>
      </c>
      <c r="Q145" s="26">
        <v>9.5830700000000005E-2</v>
      </c>
      <c r="R145" s="26">
        <v>0.15284465</v>
      </c>
      <c r="S145" s="26">
        <v>0.18914067000000001</v>
      </c>
      <c r="T145" s="26">
        <v>0.22543669</v>
      </c>
      <c r="U145" s="26">
        <v>0.27911001000000002</v>
      </c>
      <c r="V145" s="26">
        <v>0.33278332999999999</v>
      </c>
      <c r="W145" s="26">
        <v>0.39195635000000001</v>
      </c>
      <c r="X145" s="26">
        <v>0.45112936999999997</v>
      </c>
      <c r="Y145" s="26">
        <v>0.4834138</v>
      </c>
      <c r="Z145" s="26">
        <v>0.51569823000000004</v>
      </c>
      <c r="AA145" s="26">
        <v>0.50501039000000003</v>
      </c>
      <c r="AB145" s="26">
        <v>0.49432255000000003</v>
      </c>
      <c r="AC145" s="26">
        <v>0.45363552000000001</v>
      </c>
      <c r="AD145" s="26">
        <v>0.41294849</v>
      </c>
      <c r="AE145" s="26">
        <v>0.36898278000000001</v>
      </c>
      <c r="AF145" s="26">
        <v>0.32501706000000002</v>
      </c>
      <c r="AG145" s="26">
        <v>0.28549154999999998</v>
      </c>
      <c r="AH145" s="26">
        <v>0.24596604999999999</v>
      </c>
      <c r="AI145" s="26">
        <v>0.19044553</v>
      </c>
      <c r="AJ145" s="26">
        <v>0.13492499999999999</v>
      </c>
      <c r="AK145" s="26">
        <v>9.6873799999999996E-2</v>
      </c>
      <c r="AL145" s="26">
        <v>5.8822590000000001E-2</v>
      </c>
      <c r="AM145" s="26">
        <v>5.4451010000000001E-2</v>
      </c>
      <c r="AN145" s="26">
        <v>5.0079430000000001E-2</v>
      </c>
      <c r="AO145" s="26">
        <v>4.976088E-2</v>
      </c>
      <c r="AP145" s="26">
        <v>4.9442340000000001E-2</v>
      </c>
      <c r="AQ145" s="26">
        <v>7.27299E-2</v>
      </c>
      <c r="AR145" s="26">
        <v>9.6017459999999999E-2</v>
      </c>
      <c r="AS145" s="26">
        <v>0.12033748</v>
      </c>
      <c r="AT145" s="26">
        <v>0.14465750999999999</v>
      </c>
      <c r="AU145" s="26">
        <v>0.16786762999999999</v>
      </c>
      <c r="AV145" s="26">
        <v>0.19107776000000001</v>
      </c>
      <c r="AW145" s="26">
        <v>0.19167143</v>
      </c>
      <c r="AX145" s="26">
        <v>0.19226509</v>
      </c>
      <c r="AY145" s="3"/>
    </row>
    <row r="146" spans="1:51" ht="14.5" thickBot="1" x14ac:dyDescent="0.35">
      <c r="A146" s="15"/>
      <c r="B146" s="14" t="s">
        <v>180</v>
      </c>
      <c r="C146" s="27">
        <v>7.3368580000000003E-2</v>
      </c>
      <c r="D146" s="28">
        <v>7.1650699999999998E-2</v>
      </c>
      <c r="E146" s="28">
        <v>7.0307359999999999E-2</v>
      </c>
      <c r="F146" s="28">
        <v>6.8964010000000006E-2</v>
      </c>
      <c r="G146" s="28">
        <v>6.8526649999999995E-2</v>
      </c>
      <c r="H146" s="28">
        <v>6.8089280000000002E-2</v>
      </c>
      <c r="I146" s="28">
        <v>6.8753910000000001E-2</v>
      </c>
      <c r="J146" s="28">
        <v>6.9418530000000006E-2</v>
      </c>
      <c r="K146" s="28">
        <v>7.1110549999999995E-2</v>
      </c>
      <c r="L146" s="28">
        <v>7.2802569999999997E-2</v>
      </c>
      <c r="M146" s="28">
        <v>8.0593719999999994E-2</v>
      </c>
      <c r="N146" s="28">
        <v>8.8384870000000004E-2</v>
      </c>
      <c r="O146" s="28">
        <v>0.11471966</v>
      </c>
      <c r="P146" s="28">
        <v>0.14105445</v>
      </c>
      <c r="Q146" s="28">
        <v>0.16984816</v>
      </c>
      <c r="R146" s="28">
        <v>0.19864187999999999</v>
      </c>
      <c r="S146" s="28">
        <v>0.23356800999999999</v>
      </c>
      <c r="T146" s="28">
        <v>0.26849413999999999</v>
      </c>
      <c r="U146" s="28">
        <v>0.29194513999999999</v>
      </c>
      <c r="V146" s="28">
        <v>0.31539613999999999</v>
      </c>
      <c r="W146" s="28">
        <v>0.3222006</v>
      </c>
      <c r="X146" s="28">
        <v>0.32900506000000002</v>
      </c>
      <c r="Y146" s="28">
        <v>0.33352700000000002</v>
      </c>
      <c r="Z146" s="28">
        <v>0.33804895000000001</v>
      </c>
      <c r="AA146" s="28">
        <v>0.34014902000000002</v>
      </c>
      <c r="AB146" s="28">
        <v>0.34224908999999998</v>
      </c>
      <c r="AC146" s="28">
        <v>0.34042596000000003</v>
      </c>
      <c r="AD146" s="28">
        <v>0.33860284000000002</v>
      </c>
      <c r="AE146" s="28">
        <v>0.33497038000000001</v>
      </c>
      <c r="AF146" s="28">
        <v>0.33133792000000001</v>
      </c>
      <c r="AG146" s="28">
        <v>0.32664881000000001</v>
      </c>
      <c r="AH146" s="28">
        <v>0.32195970000000002</v>
      </c>
      <c r="AI146" s="28">
        <v>0.31359573000000002</v>
      </c>
      <c r="AJ146" s="28">
        <v>0.30523175000000002</v>
      </c>
      <c r="AK146" s="28">
        <v>0.28428104999999998</v>
      </c>
      <c r="AL146" s="28">
        <v>0.26333034999999999</v>
      </c>
      <c r="AM146" s="28">
        <v>0.23016206</v>
      </c>
      <c r="AN146" s="28">
        <v>0.19699377000000001</v>
      </c>
      <c r="AO146" s="28">
        <v>0.18431812</v>
      </c>
      <c r="AP146" s="28">
        <v>0.17164246999999999</v>
      </c>
      <c r="AQ146" s="28">
        <v>0.16222837000000001</v>
      </c>
      <c r="AR146" s="28">
        <v>0.15281427</v>
      </c>
      <c r="AS146" s="28">
        <v>0.13092507</v>
      </c>
      <c r="AT146" s="28">
        <v>0.10903588</v>
      </c>
      <c r="AU146" s="28">
        <v>9.839183E-2</v>
      </c>
      <c r="AV146" s="28">
        <v>8.7747790000000006E-2</v>
      </c>
      <c r="AW146" s="28">
        <v>8.1417130000000004E-2</v>
      </c>
      <c r="AX146" s="28">
        <v>7.5086459999999994E-2</v>
      </c>
      <c r="AY146" s="3"/>
    </row>
    <row r="147" spans="1:51" ht="14.5" thickBot="1" x14ac:dyDescent="0.35">
      <c r="A147" s="15"/>
      <c r="B147" s="14" t="s">
        <v>181</v>
      </c>
      <c r="C147" s="25">
        <v>0.34303959000000001</v>
      </c>
      <c r="D147" s="26">
        <v>0.33036609</v>
      </c>
      <c r="E147" s="26">
        <v>0.30274203999999999</v>
      </c>
      <c r="F147" s="26">
        <v>0.27511798999999998</v>
      </c>
      <c r="G147" s="26">
        <v>0.24223981</v>
      </c>
      <c r="H147" s="26">
        <v>0.20936163999999999</v>
      </c>
      <c r="I147" s="26">
        <v>0.18022573</v>
      </c>
      <c r="J147" s="26">
        <v>0.15108983000000001</v>
      </c>
      <c r="K147" s="26">
        <v>0.12717659000000001</v>
      </c>
      <c r="L147" s="26">
        <v>0.10326335</v>
      </c>
      <c r="M147" s="26">
        <v>8.4770819999999997E-2</v>
      </c>
      <c r="N147" s="26">
        <v>6.6278279999999995E-2</v>
      </c>
      <c r="O147" s="26">
        <v>6.9046919999999998E-2</v>
      </c>
      <c r="P147" s="26">
        <v>7.1815560000000001E-2</v>
      </c>
      <c r="Q147" s="26">
        <v>8.3037890000000003E-2</v>
      </c>
      <c r="R147" s="26">
        <v>9.4260209999999997E-2</v>
      </c>
      <c r="S147" s="26">
        <v>0.11664418</v>
      </c>
      <c r="T147" s="26">
        <v>0.13902814999999999</v>
      </c>
      <c r="U147" s="26">
        <v>0.1721288</v>
      </c>
      <c r="V147" s="26">
        <v>0.20522946</v>
      </c>
      <c r="W147" s="26">
        <v>0.24172181000000001</v>
      </c>
      <c r="X147" s="26">
        <v>0.27821416999999998</v>
      </c>
      <c r="Y147" s="26">
        <v>0.29812417000000002</v>
      </c>
      <c r="Z147" s="26">
        <v>0.31803417</v>
      </c>
      <c r="AA147" s="26">
        <v>0.31144292000000001</v>
      </c>
      <c r="AB147" s="26">
        <v>0.30485167000000002</v>
      </c>
      <c r="AC147" s="26">
        <v>0.27975972999999998</v>
      </c>
      <c r="AD147" s="26">
        <v>0.2546678</v>
      </c>
      <c r="AE147" s="26">
        <v>0.22755387999999999</v>
      </c>
      <c r="AF147" s="26">
        <v>0.20043996</v>
      </c>
      <c r="AG147" s="26">
        <v>0.17606434000000001</v>
      </c>
      <c r="AH147" s="26">
        <v>0.15168872999999999</v>
      </c>
      <c r="AI147" s="26">
        <v>0.13825114999999999</v>
      </c>
      <c r="AJ147" s="26">
        <v>0.12481357999999999</v>
      </c>
      <c r="AK147" s="26">
        <v>0.11682115</v>
      </c>
      <c r="AL147" s="26">
        <v>0.10882872</v>
      </c>
      <c r="AM147" s="26">
        <v>0.10074079</v>
      </c>
      <c r="AN147" s="26">
        <v>9.2652849999999995E-2</v>
      </c>
      <c r="AO147" s="26">
        <v>9.2063500000000006E-2</v>
      </c>
      <c r="AP147" s="26">
        <v>9.1474150000000004E-2</v>
      </c>
      <c r="AQ147" s="26">
        <v>0.13455887999999999</v>
      </c>
      <c r="AR147" s="26">
        <v>0.17764361000000001</v>
      </c>
      <c r="AS147" s="26">
        <v>0.22263853</v>
      </c>
      <c r="AT147" s="26">
        <v>0.26763344</v>
      </c>
      <c r="AU147" s="26">
        <v>0.31057490999999998</v>
      </c>
      <c r="AV147" s="26">
        <v>0.35351638000000002</v>
      </c>
      <c r="AW147" s="26">
        <v>0.35461472999999999</v>
      </c>
      <c r="AX147" s="26">
        <v>0.35571309000000001</v>
      </c>
      <c r="AY147" s="3"/>
    </row>
    <row r="148" spans="1:51" ht="14.5" thickBot="1" x14ac:dyDescent="0.35">
      <c r="A148" s="15"/>
      <c r="B148" s="14" t="s">
        <v>182</v>
      </c>
      <c r="C148" s="27">
        <v>0.18541499</v>
      </c>
      <c r="D148" s="28">
        <v>0.17856489</v>
      </c>
      <c r="E148" s="28">
        <v>0.16363391999999999</v>
      </c>
      <c r="F148" s="28">
        <v>0.14870295</v>
      </c>
      <c r="G148" s="28">
        <v>0.1309321</v>
      </c>
      <c r="H148" s="28">
        <v>0.11316124</v>
      </c>
      <c r="I148" s="28">
        <v>9.7413109999999997E-2</v>
      </c>
      <c r="J148" s="28">
        <v>8.1664970000000003E-2</v>
      </c>
      <c r="K148" s="28">
        <v>6.8739720000000004E-2</v>
      </c>
      <c r="L148" s="28">
        <v>5.5814469999999998E-2</v>
      </c>
      <c r="M148" s="28">
        <v>4.5819140000000001E-2</v>
      </c>
      <c r="N148" s="28">
        <v>3.5823819999999999E-2</v>
      </c>
      <c r="O148" s="28">
        <v>3.7320279999999997E-2</v>
      </c>
      <c r="P148" s="28">
        <v>3.8816749999999997E-2</v>
      </c>
      <c r="Q148" s="28">
        <v>9.5830700000000005E-2</v>
      </c>
      <c r="R148" s="28">
        <v>0.15284465</v>
      </c>
      <c r="S148" s="28">
        <v>0.18914067000000001</v>
      </c>
      <c r="T148" s="28">
        <v>0.22543669</v>
      </c>
      <c r="U148" s="28">
        <v>0.27911001000000002</v>
      </c>
      <c r="V148" s="28">
        <v>0.33278332999999999</v>
      </c>
      <c r="W148" s="28">
        <v>0.39195635000000001</v>
      </c>
      <c r="X148" s="28">
        <v>0.45112936999999997</v>
      </c>
      <c r="Y148" s="28">
        <v>0.4834138</v>
      </c>
      <c r="Z148" s="28">
        <v>0.51569823000000004</v>
      </c>
      <c r="AA148" s="28">
        <v>0.50501039000000003</v>
      </c>
      <c r="AB148" s="28">
        <v>0.49432255000000003</v>
      </c>
      <c r="AC148" s="28">
        <v>0.45363552000000001</v>
      </c>
      <c r="AD148" s="28">
        <v>0.41294849</v>
      </c>
      <c r="AE148" s="28">
        <v>0.36898278000000001</v>
      </c>
      <c r="AF148" s="28">
        <v>0.32501706000000002</v>
      </c>
      <c r="AG148" s="28">
        <v>0.28549154999999998</v>
      </c>
      <c r="AH148" s="28">
        <v>0.24596604999999999</v>
      </c>
      <c r="AI148" s="28">
        <v>0.19044553</v>
      </c>
      <c r="AJ148" s="28">
        <v>0.13492499999999999</v>
      </c>
      <c r="AK148" s="28">
        <v>9.6873799999999996E-2</v>
      </c>
      <c r="AL148" s="28">
        <v>5.8822590000000001E-2</v>
      </c>
      <c r="AM148" s="28">
        <v>5.4451010000000001E-2</v>
      </c>
      <c r="AN148" s="28">
        <v>5.0079430000000001E-2</v>
      </c>
      <c r="AO148" s="28">
        <v>4.976088E-2</v>
      </c>
      <c r="AP148" s="28">
        <v>4.9442340000000001E-2</v>
      </c>
      <c r="AQ148" s="28">
        <v>7.27299E-2</v>
      </c>
      <c r="AR148" s="28">
        <v>9.6017459999999999E-2</v>
      </c>
      <c r="AS148" s="28">
        <v>0.12033748</v>
      </c>
      <c r="AT148" s="28">
        <v>0.14465750999999999</v>
      </c>
      <c r="AU148" s="28">
        <v>0.16786762999999999</v>
      </c>
      <c r="AV148" s="28">
        <v>0.19107776000000001</v>
      </c>
      <c r="AW148" s="28">
        <v>0.19167143</v>
      </c>
      <c r="AX148" s="28">
        <v>0.19226509</v>
      </c>
      <c r="AY148" s="3"/>
    </row>
    <row r="149" spans="1:51" ht="14.5" thickBot="1" x14ac:dyDescent="0.35">
      <c r="A149" s="15"/>
      <c r="B149" s="14" t="s">
        <v>183</v>
      </c>
      <c r="C149" s="25">
        <v>0.18541499</v>
      </c>
      <c r="D149" s="26">
        <v>0.17856489</v>
      </c>
      <c r="E149" s="26">
        <v>0.16363391999999999</v>
      </c>
      <c r="F149" s="26">
        <v>0.14870295</v>
      </c>
      <c r="G149" s="26">
        <v>0.1309321</v>
      </c>
      <c r="H149" s="26">
        <v>0.11316124</v>
      </c>
      <c r="I149" s="26">
        <v>9.7413109999999997E-2</v>
      </c>
      <c r="J149" s="26">
        <v>8.1664970000000003E-2</v>
      </c>
      <c r="K149" s="26">
        <v>6.8739720000000004E-2</v>
      </c>
      <c r="L149" s="26">
        <v>5.5814469999999998E-2</v>
      </c>
      <c r="M149" s="26">
        <v>4.5819140000000001E-2</v>
      </c>
      <c r="N149" s="26">
        <v>3.5823819999999999E-2</v>
      </c>
      <c r="O149" s="26">
        <v>3.7320279999999997E-2</v>
      </c>
      <c r="P149" s="26">
        <v>3.8816749999999997E-2</v>
      </c>
      <c r="Q149" s="26">
        <v>9.5830700000000005E-2</v>
      </c>
      <c r="R149" s="26">
        <v>0.15284465</v>
      </c>
      <c r="S149" s="26">
        <v>0.18914067000000001</v>
      </c>
      <c r="T149" s="26">
        <v>0.22543669</v>
      </c>
      <c r="U149" s="26">
        <v>0.27911001000000002</v>
      </c>
      <c r="V149" s="26">
        <v>0.33278332999999999</v>
      </c>
      <c r="W149" s="26">
        <v>0.39195635000000001</v>
      </c>
      <c r="X149" s="26">
        <v>0.45112936999999997</v>
      </c>
      <c r="Y149" s="26">
        <v>0.4834138</v>
      </c>
      <c r="Z149" s="26">
        <v>0.51569823000000004</v>
      </c>
      <c r="AA149" s="26">
        <v>0.50501039000000003</v>
      </c>
      <c r="AB149" s="26">
        <v>0.49432255000000003</v>
      </c>
      <c r="AC149" s="26">
        <v>0.45363552000000001</v>
      </c>
      <c r="AD149" s="26">
        <v>0.41294849</v>
      </c>
      <c r="AE149" s="26">
        <v>0.36898278000000001</v>
      </c>
      <c r="AF149" s="26">
        <v>0.32501706000000002</v>
      </c>
      <c r="AG149" s="26">
        <v>0.28549154999999998</v>
      </c>
      <c r="AH149" s="26">
        <v>0.24596604999999999</v>
      </c>
      <c r="AI149" s="26">
        <v>0.19044553</v>
      </c>
      <c r="AJ149" s="26">
        <v>0.13492499999999999</v>
      </c>
      <c r="AK149" s="26">
        <v>9.6873799999999996E-2</v>
      </c>
      <c r="AL149" s="26">
        <v>5.8822590000000001E-2</v>
      </c>
      <c r="AM149" s="26">
        <v>5.4451010000000001E-2</v>
      </c>
      <c r="AN149" s="26">
        <v>5.0079430000000001E-2</v>
      </c>
      <c r="AO149" s="26">
        <v>4.976088E-2</v>
      </c>
      <c r="AP149" s="26">
        <v>4.9442340000000001E-2</v>
      </c>
      <c r="AQ149" s="26">
        <v>7.27299E-2</v>
      </c>
      <c r="AR149" s="26">
        <v>9.6017459999999999E-2</v>
      </c>
      <c r="AS149" s="26">
        <v>0.12033748</v>
      </c>
      <c r="AT149" s="26">
        <v>0.14465750999999999</v>
      </c>
      <c r="AU149" s="26">
        <v>0.16786762999999999</v>
      </c>
      <c r="AV149" s="26">
        <v>0.19107776000000001</v>
      </c>
      <c r="AW149" s="26">
        <v>0.19167143</v>
      </c>
      <c r="AX149" s="26">
        <v>0.19226509</v>
      </c>
      <c r="AY149" s="3"/>
    </row>
    <row r="150" spans="1:51" x14ac:dyDescent="0.3">
      <c r="A150" s="15"/>
      <c r="B150" s="3"/>
      <c r="C150" s="19"/>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51" ht="14.5" thickBot="1" x14ac:dyDescent="0.35">
      <c r="A151" s="15"/>
      <c r="B151" s="11" t="s">
        <v>106</v>
      </c>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51" ht="14.5" thickBot="1" x14ac:dyDescent="0.35">
      <c r="A152" s="15"/>
      <c r="B152" s="13"/>
      <c r="C152" s="20">
        <v>0</v>
      </c>
      <c r="D152" s="20">
        <v>2.0833333333333332E-2</v>
      </c>
      <c r="E152" s="20">
        <v>4.1666666666666699E-2</v>
      </c>
      <c r="F152" s="20">
        <v>6.25E-2</v>
      </c>
      <c r="G152" s="20">
        <v>8.3333333333333301E-2</v>
      </c>
      <c r="H152" s="20">
        <v>0.104166666666667</v>
      </c>
      <c r="I152" s="20">
        <v>0.125</v>
      </c>
      <c r="J152" s="20">
        <v>0.14583333333333301</v>
      </c>
      <c r="K152" s="20">
        <v>0.16666666666666699</v>
      </c>
      <c r="L152" s="20">
        <v>0.1875</v>
      </c>
      <c r="M152" s="20">
        <v>0.20833333333333301</v>
      </c>
      <c r="N152" s="20">
        <v>0.22916666666666699</v>
      </c>
      <c r="O152" s="20">
        <v>0.25</v>
      </c>
      <c r="P152" s="20">
        <v>0.27083333333333298</v>
      </c>
      <c r="Q152" s="20">
        <v>0.29166666666666702</v>
      </c>
      <c r="R152" s="20">
        <v>0.3125</v>
      </c>
      <c r="S152" s="20">
        <v>0.33333333333333298</v>
      </c>
      <c r="T152" s="20">
        <v>0.35416666666666702</v>
      </c>
      <c r="U152" s="20">
        <v>0.375</v>
      </c>
      <c r="V152" s="20">
        <v>0.39583333333333298</v>
      </c>
      <c r="W152" s="20">
        <v>0.41666666666666702</v>
      </c>
      <c r="X152" s="20">
        <v>0.4375</v>
      </c>
      <c r="Y152" s="20">
        <v>0.45833333333333298</v>
      </c>
      <c r="Z152" s="20">
        <v>0.47916666666666702</v>
      </c>
      <c r="AA152" s="20">
        <v>0.5</v>
      </c>
      <c r="AB152" s="20">
        <v>0.52083333333333304</v>
      </c>
      <c r="AC152" s="20">
        <v>0.54166666666666696</v>
      </c>
      <c r="AD152" s="20">
        <v>0.5625</v>
      </c>
      <c r="AE152" s="20">
        <v>0.58333333333333304</v>
      </c>
      <c r="AF152" s="20">
        <v>0.60416666666666696</v>
      </c>
      <c r="AG152" s="20">
        <v>0.625</v>
      </c>
      <c r="AH152" s="20">
        <v>0.64583333333333304</v>
      </c>
      <c r="AI152" s="20">
        <v>0.66666666666666696</v>
      </c>
      <c r="AJ152" s="20">
        <v>0.6875</v>
      </c>
      <c r="AK152" s="20">
        <v>0.70833333333333304</v>
      </c>
      <c r="AL152" s="20">
        <v>0.72916666666666696</v>
      </c>
      <c r="AM152" s="20">
        <v>0.75</v>
      </c>
      <c r="AN152" s="20">
        <v>0.77083333333333304</v>
      </c>
      <c r="AO152" s="20">
        <v>0.79166666666666696</v>
      </c>
      <c r="AP152" s="20">
        <v>0.8125</v>
      </c>
      <c r="AQ152" s="20">
        <v>0.83333333333333304</v>
      </c>
      <c r="AR152" s="20">
        <v>0.85416666666666696</v>
      </c>
      <c r="AS152" s="20">
        <v>0.875</v>
      </c>
      <c r="AT152" s="20">
        <v>0.89583333333333304</v>
      </c>
      <c r="AU152" s="20">
        <v>0.91666666666666696</v>
      </c>
      <c r="AV152" s="20">
        <v>0.9375</v>
      </c>
      <c r="AW152" s="20">
        <v>0.95833333333333304</v>
      </c>
      <c r="AX152" s="20">
        <v>0.97916666666666696</v>
      </c>
      <c r="AY152" s="3"/>
    </row>
    <row r="153" spans="1:51" ht="14.5" thickBot="1" x14ac:dyDescent="0.35">
      <c r="A153" s="15"/>
      <c r="B153" s="14" t="s">
        <v>139</v>
      </c>
      <c r="C153" s="21">
        <v>19.45262001</v>
      </c>
      <c r="D153" s="22">
        <v>21.500264219999998</v>
      </c>
      <c r="E153" s="22">
        <v>23.54790844</v>
      </c>
      <c r="F153" s="22">
        <v>24.981259380000001</v>
      </c>
      <c r="G153" s="22">
        <v>26.414610329999999</v>
      </c>
      <c r="H153" s="22">
        <v>26.78318629</v>
      </c>
      <c r="I153" s="22">
        <v>27.151762250000001</v>
      </c>
      <c r="J153" s="22">
        <v>26.96747427</v>
      </c>
      <c r="K153" s="22">
        <v>26.78318629</v>
      </c>
      <c r="L153" s="22">
        <v>26.660327639999998</v>
      </c>
      <c r="M153" s="22">
        <v>26.53746898</v>
      </c>
      <c r="N153" s="22">
        <v>26.414610329999999</v>
      </c>
      <c r="O153" s="22">
        <v>26.291751680000001</v>
      </c>
      <c r="P153" s="22">
        <v>24.121248810000001</v>
      </c>
      <c r="Q153" s="22">
        <v>21.950745950000002</v>
      </c>
      <c r="R153" s="22">
        <v>19.616431550000001</v>
      </c>
      <c r="S153" s="22">
        <v>17.282117150000001</v>
      </c>
      <c r="T153" s="22">
        <v>14.47684458</v>
      </c>
      <c r="U153" s="22">
        <v>11.67157201</v>
      </c>
      <c r="V153" s="22">
        <v>10.442985480000001</v>
      </c>
      <c r="W153" s="22">
        <v>9.2143989499999996</v>
      </c>
      <c r="X153" s="22">
        <v>7.9346213199999998</v>
      </c>
      <c r="Y153" s="22">
        <v>6.6548436899999999</v>
      </c>
      <c r="Z153" s="22">
        <v>5.8357859999999997</v>
      </c>
      <c r="AA153" s="22">
        <v>5.0167283200000004</v>
      </c>
      <c r="AB153" s="22">
        <v>5.3238749500000004</v>
      </c>
      <c r="AC153" s="22">
        <v>5.6310215799999996</v>
      </c>
      <c r="AD153" s="22">
        <v>6.1429326399999997</v>
      </c>
      <c r="AE153" s="22">
        <v>6.6548436899999999</v>
      </c>
      <c r="AF153" s="22">
        <v>7.1155636400000004</v>
      </c>
      <c r="AG153" s="22">
        <v>7.5762835800000001</v>
      </c>
      <c r="AH153" s="22">
        <v>7.26913695</v>
      </c>
      <c r="AI153" s="22">
        <v>6.96199032</v>
      </c>
      <c r="AJ153" s="22">
        <v>6.4500792699999998</v>
      </c>
      <c r="AK153" s="22">
        <v>5.9381682099999997</v>
      </c>
      <c r="AL153" s="22">
        <v>5.2726838499999999</v>
      </c>
      <c r="AM153" s="22">
        <v>4.6071994800000002</v>
      </c>
      <c r="AN153" s="22">
        <v>4.3512439499999997</v>
      </c>
      <c r="AO153" s="22">
        <v>4.0952884200000002</v>
      </c>
      <c r="AP153" s="22">
        <v>4.8631549999999999</v>
      </c>
      <c r="AQ153" s="22">
        <v>5.6310215799999996</v>
      </c>
      <c r="AR153" s="22">
        <v>7.16675474</v>
      </c>
      <c r="AS153" s="22">
        <v>8.7024878999999995</v>
      </c>
      <c r="AT153" s="22">
        <v>10.49417659</v>
      </c>
      <c r="AU153" s="22">
        <v>12.28586527</v>
      </c>
      <c r="AV153" s="22">
        <v>13.82159843</v>
      </c>
      <c r="AW153" s="22">
        <v>15.357331589999999</v>
      </c>
      <c r="AX153" s="22">
        <v>17.404975799999999</v>
      </c>
      <c r="AY153" s="3"/>
    </row>
    <row r="154" spans="1:51" ht="14.5" thickBot="1" x14ac:dyDescent="0.35">
      <c r="A154" s="15"/>
      <c r="B154" s="14" t="s">
        <v>140</v>
      </c>
      <c r="C154" s="25">
        <v>12.83872921</v>
      </c>
      <c r="D154" s="26">
        <v>14.190174389999999</v>
      </c>
      <c r="E154" s="26">
        <v>15.54161957</v>
      </c>
      <c r="F154" s="26">
        <v>16.487631189999998</v>
      </c>
      <c r="G154" s="26">
        <v>17.433642819999999</v>
      </c>
      <c r="H154" s="26">
        <v>17.676902949999999</v>
      </c>
      <c r="I154" s="26">
        <v>17.920163079999998</v>
      </c>
      <c r="J154" s="26">
        <v>16.50018747</v>
      </c>
      <c r="K154" s="26">
        <v>15.08021185</v>
      </c>
      <c r="L154" s="26">
        <v>10.5561483</v>
      </c>
      <c r="M154" s="26">
        <v>6.0320847400000002</v>
      </c>
      <c r="N154" s="26">
        <v>4.17974142</v>
      </c>
      <c r="O154" s="26">
        <v>2.3273980999999999</v>
      </c>
      <c r="P154" s="26">
        <v>5.7458750199999997</v>
      </c>
      <c r="Q154" s="26">
        <v>9.1643519399999995</v>
      </c>
      <c r="R154" s="26">
        <v>11.340610359999999</v>
      </c>
      <c r="S154" s="26">
        <v>13.51686879</v>
      </c>
      <c r="T154" s="26">
        <v>16.735046029999999</v>
      </c>
      <c r="U154" s="26">
        <v>19.953223269999999</v>
      </c>
      <c r="V154" s="26">
        <v>23.501154840000002</v>
      </c>
      <c r="W154" s="26">
        <v>27.049086410000001</v>
      </c>
      <c r="X154" s="26">
        <v>28.984815900000001</v>
      </c>
      <c r="Y154" s="26">
        <v>30.920545390000001</v>
      </c>
      <c r="Z154" s="26">
        <v>30.279717519999998</v>
      </c>
      <c r="AA154" s="26">
        <v>29.63888966</v>
      </c>
      <c r="AB154" s="26">
        <v>27.199352139999998</v>
      </c>
      <c r="AC154" s="26">
        <v>24.75981462</v>
      </c>
      <c r="AD154" s="26">
        <v>22.123691740000002</v>
      </c>
      <c r="AE154" s="26">
        <v>19.48756886</v>
      </c>
      <c r="AF154" s="26">
        <v>17.11767467</v>
      </c>
      <c r="AG154" s="26">
        <v>14.747780479999999</v>
      </c>
      <c r="AH154" s="26">
        <v>11.41884758</v>
      </c>
      <c r="AI154" s="26">
        <v>8.0899146900000005</v>
      </c>
      <c r="AJ154" s="26">
        <v>5.8084174600000003</v>
      </c>
      <c r="AK154" s="26">
        <v>3.52692023</v>
      </c>
      <c r="AL154" s="26">
        <v>3.2648064099999998</v>
      </c>
      <c r="AM154" s="26">
        <v>3.0026925900000001</v>
      </c>
      <c r="AN154" s="26">
        <v>2.9835930199999998</v>
      </c>
      <c r="AO154" s="26">
        <v>2.96449345</v>
      </c>
      <c r="AP154" s="26">
        <v>4.3607830099999996</v>
      </c>
      <c r="AQ154" s="26">
        <v>5.7570725700000001</v>
      </c>
      <c r="AR154" s="26">
        <v>7.2152673199999997</v>
      </c>
      <c r="AS154" s="26">
        <v>8.6734620600000003</v>
      </c>
      <c r="AT154" s="26">
        <v>10.06510873</v>
      </c>
      <c r="AU154" s="26">
        <v>11.4567554</v>
      </c>
      <c r="AV154" s="26">
        <v>11.49235088</v>
      </c>
      <c r="AW154" s="26">
        <v>11.52794636</v>
      </c>
      <c r="AX154" s="26">
        <v>12.18333779</v>
      </c>
      <c r="AY154" s="3"/>
    </row>
    <row r="155" spans="1:51" ht="14.5" thickBot="1" x14ac:dyDescent="0.35">
      <c r="A155" s="15"/>
      <c r="B155" s="14" t="s">
        <v>141</v>
      </c>
      <c r="C155" s="25">
        <v>5.0245309200000001</v>
      </c>
      <c r="D155" s="26">
        <v>4.9303283699999998</v>
      </c>
      <c r="E155" s="26">
        <v>4.8361258200000004</v>
      </c>
      <c r="F155" s="26">
        <v>4.8054554600000001</v>
      </c>
      <c r="G155" s="26">
        <v>4.7747850999999999</v>
      </c>
      <c r="H155" s="26">
        <v>4.82139191</v>
      </c>
      <c r="I155" s="26">
        <v>4.8679987200000001</v>
      </c>
      <c r="J155" s="26">
        <v>4.98665234</v>
      </c>
      <c r="K155" s="26">
        <v>5.1053059599999999</v>
      </c>
      <c r="L155" s="26">
        <v>5.6516632299999996</v>
      </c>
      <c r="M155" s="26">
        <v>6.1980205100000001</v>
      </c>
      <c r="N155" s="26">
        <v>8.0447566899999998</v>
      </c>
      <c r="O155" s="26">
        <v>9.8914928599999996</v>
      </c>
      <c r="P155" s="26">
        <v>11.910662240000001</v>
      </c>
      <c r="Q155" s="26">
        <v>13.92983162</v>
      </c>
      <c r="R155" s="26">
        <v>16.379038900000001</v>
      </c>
      <c r="S155" s="26">
        <v>18.828246180000001</v>
      </c>
      <c r="T155" s="26">
        <v>20.472755719999999</v>
      </c>
      <c r="U155" s="26">
        <v>22.117265270000001</v>
      </c>
      <c r="V155" s="26">
        <v>22.594430500000001</v>
      </c>
      <c r="W155" s="26">
        <v>23.071595720000001</v>
      </c>
      <c r="X155" s="26">
        <v>23.38869867</v>
      </c>
      <c r="Y155" s="26">
        <v>23.705801619999999</v>
      </c>
      <c r="Z155" s="26">
        <v>23.85306975</v>
      </c>
      <c r="AA155" s="26">
        <v>24.00033788</v>
      </c>
      <c r="AB155" s="26">
        <v>23.872490760000002</v>
      </c>
      <c r="AC155" s="26">
        <v>23.74464364</v>
      </c>
      <c r="AD155" s="26">
        <v>23.48991607</v>
      </c>
      <c r="AE155" s="26">
        <v>23.2351885</v>
      </c>
      <c r="AF155" s="26">
        <v>22.906363030000001</v>
      </c>
      <c r="AG155" s="26">
        <v>22.57753757</v>
      </c>
      <c r="AH155" s="26">
        <v>21.991010960000001</v>
      </c>
      <c r="AI155" s="26">
        <v>21.40448434</v>
      </c>
      <c r="AJ155" s="26">
        <v>19.935308989999999</v>
      </c>
      <c r="AK155" s="26">
        <v>18.46613365</v>
      </c>
      <c r="AL155" s="26">
        <v>16.140195469999998</v>
      </c>
      <c r="AM155" s="26">
        <v>13.81425729</v>
      </c>
      <c r="AN155" s="26">
        <v>12.925373</v>
      </c>
      <c r="AO155" s="26">
        <v>12.0364887</v>
      </c>
      <c r="AP155" s="26">
        <v>11.37632164</v>
      </c>
      <c r="AQ155" s="26">
        <v>10.71615459</v>
      </c>
      <c r="AR155" s="26">
        <v>9.1811669699999996</v>
      </c>
      <c r="AS155" s="26">
        <v>7.6461793499999997</v>
      </c>
      <c r="AT155" s="26">
        <v>6.8997620599999996</v>
      </c>
      <c r="AU155" s="26">
        <v>6.1533447700000004</v>
      </c>
      <c r="AV155" s="26">
        <v>5.7094046599999997</v>
      </c>
      <c r="AW155" s="26">
        <v>5.2654645499999999</v>
      </c>
      <c r="AX155" s="26">
        <v>5.14499773</v>
      </c>
      <c r="AY155" s="3"/>
    </row>
    <row r="156" spans="1:51" ht="14.5" thickBot="1" x14ac:dyDescent="0.35">
      <c r="A156" s="15"/>
      <c r="B156" s="14" t="s">
        <v>142</v>
      </c>
      <c r="C156" s="27">
        <v>2.7129348499999999</v>
      </c>
      <c r="D156" s="28">
        <v>2.99850694</v>
      </c>
      <c r="E156" s="28">
        <v>3.28407903</v>
      </c>
      <c r="F156" s="28">
        <v>3.4839794899999998</v>
      </c>
      <c r="G156" s="28">
        <v>3.6838799500000001</v>
      </c>
      <c r="H156" s="28">
        <v>3.7352829299999999</v>
      </c>
      <c r="I156" s="28">
        <v>3.7866859000000002</v>
      </c>
      <c r="J156" s="28">
        <v>3.7609844200000002</v>
      </c>
      <c r="K156" s="28">
        <v>3.7352829299999999</v>
      </c>
      <c r="L156" s="28">
        <v>3.7181486000000001</v>
      </c>
      <c r="M156" s="28">
        <v>3.7010142799999999</v>
      </c>
      <c r="N156" s="28">
        <v>3.6838799500000001</v>
      </c>
      <c r="O156" s="28">
        <v>3.6667456299999999</v>
      </c>
      <c r="P156" s="28">
        <v>3.3640392100000001</v>
      </c>
      <c r="Q156" s="28">
        <v>3.0613328000000002</v>
      </c>
      <c r="R156" s="28">
        <v>2.7357806199999999</v>
      </c>
      <c r="S156" s="28">
        <v>2.4102284300000001</v>
      </c>
      <c r="T156" s="28">
        <v>2.0189946700000001</v>
      </c>
      <c r="U156" s="28">
        <v>1.6277609099999999</v>
      </c>
      <c r="V156" s="28">
        <v>1.4564176600000001</v>
      </c>
      <c r="W156" s="28">
        <v>1.2850744000000001</v>
      </c>
      <c r="X156" s="28">
        <v>1.10659185</v>
      </c>
      <c r="Y156" s="28">
        <v>0.92810928999999998</v>
      </c>
      <c r="Z156" s="28">
        <v>0.81388044999999998</v>
      </c>
      <c r="AA156" s="28">
        <v>0.69965162000000003</v>
      </c>
      <c r="AB156" s="28">
        <v>0.74248742999999995</v>
      </c>
      <c r="AC156" s="28">
        <v>0.78532325000000003</v>
      </c>
      <c r="AD156" s="28">
        <v>0.85671626999999995</v>
      </c>
      <c r="AE156" s="28">
        <v>0.92810928999999998</v>
      </c>
      <c r="AF156" s="28">
        <v>0.99236301000000005</v>
      </c>
      <c r="AG156" s="28">
        <v>1.05661673</v>
      </c>
      <c r="AH156" s="28">
        <v>1.0137809200000001</v>
      </c>
      <c r="AI156" s="28">
        <v>0.97094510000000001</v>
      </c>
      <c r="AJ156" s="28">
        <v>0.89955207999999998</v>
      </c>
      <c r="AK156" s="28">
        <v>0.82815905999999995</v>
      </c>
      <c r="AL156" s="28">
        <v>0.73534812999999999</v>
      </c>
      <c r="AM156" s="28">
        <v>0.64253720000000003</v>
      </c>
      <c r="AN156" s="28">
        <v>0.60684068999999996</v>
      </c>
      <c r="AO156" s="28">
        <v>0.57114418</v>
      </c>
      <c r="AP156" s="28">
        <v>0.67823370999999999</v>
      </c>
      <c r="AQ156" s="28">
        <v>0.78532325000000003</v>
      </c>
      <c r="AR156" s="28">
        <v>0.99950231</v>
      </c>
      <c r="AS156" s="28">
        <v>1.2136813799999999</v>
      </c>
      <c r="AT156" s="28">
        <v>1.46355696</v>
      </c>
      <c r="AU156" s="28">
        <v>1.7134325399999999</v>
      </c>
      <c r="AV156" s="28">
        <v>1.9276116000000001</v>
      </c>
      <c r="AW156" s="28">
        <v>2.1417906699999998</v>
      </c>
      <c r="AX156" s="28">
        <v>2.4273627599999998</v>
      </c>
      <c r="AY156" s="3"/>
    </row>
    <row r="157" spans="1:51" ht="14.5" thickBot="1" x14ac:dyDescent="0.35">
      <c r="A157" s="15"/>
      <c r="B157" s="14" t="s">
        <v>143</v>
      </c>
      <c r="C157" s="25">
        <v>1.790537</v>
      </c>
      <c r="D157" s="26">
        <v>1.9790145800000001</v>
      </c>
      <c r="E157" s="26">
        <v>2.1674921600000001</v>
      </c>
      <c r="F157" s="26">
        <v>2.2994264599999998</v>
      </c>
      <c r="G157" s="26">
        <v>2.4313607699999999</v>
      </c>
      <c r="H157" s="26">
        <v>2.4652867299999999</v>
      </c>
      <c r="I157" s="26">
        <v>2.4992127000000002</v>
      </c>
      <c r="J157" s="26">
        <v>2.3011776099999999</v>
      </c>
      <c r="K157" s="26">
        <v>2.10314252</v>
      </c>
      <c r="L157" s="26">
        <v>1.4721997600000001</v>
      </c>
      <c r="M157" s="26">
        <v>0.84125700999999997</v>
      </c>
      <c r="N157" s="26">
        <v>0.58292231000000005</v>
      </c>
      <c r="O157" s="26">
        <v>0.32458761000000003</v>
      </c>
      <c r="P157" s="26">
        <v>0.80134112999999996</v>
      </c>
      <c r="Q157" s="26">
        <v>1.27809466</v>
      </c>
      <c r="R157" s="26">
        <v>1.5816037599999999</v>
      </c>
      <c r="S157" s="26">
        <v>1.8851128699999999</v>
      </c>
      <c r="T157" s="26">
        <v>2.3339318599999999</v>
      </c>
      <c r="U157" s="26">
        <v>2.7827508399999998</v>
      </c>
      <c r="V157" s="26">
        <v>3.2775585999999999</v>
      </c>
      <c r="W157" s="26">
        <v>3.77236635</v>
      </c>
      <c r="X157" s="26">
        <v>4.0423303900000001</v>
      </c>
      <c r="Y157" s="26">
        <v>4.3122944399999996</v>
      </c>
      <c r="Z157" s="26">
        <v>4.2229222000000002</v>
      </c>
      <c r="AA157" s="26">
        <v>4.1335499599999999</v>
      </c>
      <c r="AB157" s="26">
        <v>3.7933229700000002</v>
      </c>
      <c r="AC157" s="26">
        <v>3.4530959800000001</v>
      </c>
      <c r="AD157" s="26">
        <v>3.08545246</v>
      </c>
      <c r="AE157" s="26">
        <v>2.7178089399999998</v>
      </c>
      <c r="AF157" s="26">
        <v>2.3872946700000002</v>
      </c>
      <c r="AG157" s="26">
        <v>2.0567804000000001</v>
      </c>
      <c r="AH157" s="26">
        <v>1.59251502</v>
      </c>
      <c r="AI157" s="26">
        <v>1.1282496399999999</v>
      </c>
      <c r="AJ157" s="26">
        <v>0.81006354000000003</v>
      </c>
      <c r="AK157" s="26">
        <v>0.49187743</v>
      </c>
      <c r="AL157" s="26">
        <v>0.45532205999999997</v>
      </c>
      <c r="AM157" s="26">
        <v>0.41876669</v>
      </c>
      <c r="AN157" s="26">
        <v>0.416103</v>
      </c>
      <c r="AO157" s="26">
        <v>0.41343930000000001</v>
      </c>
      <c r="AP157" s="26">
        <v>0.60817104</v>
      </c>
      <c r="AQ157" s="26">
        <v>0.80290278999999998</v>
      </c>
      <c r="AR157" s="26">
        <v>1.00626806</v>
      </c>
      <c r="AS157" s="26">
        <v>1.20963333</v>
      </c>
      <c r="AT157" s="26">
        <v>1.40371756</v>
      </c>
      <c r="AU157" s="26">
        <v>1.5978017900000001</v>
      </c>
      <c r="AV157" s="26">
        <v>1.60276606</v>
      </c>
      <c r="AW157" s="26">
        <v>1.60773034</v>
      </c>
      <c r="AX157" s="26">
        <v>1.6991336699999999</v>
      </c>
      <c r="AY157" s="3"/>
    </row>
    <row r="158" spans="1:51" ht="14.5" thickBot="1" x14ac:dyDescent="0.35">
      <c r="A158" s="15"/>
      <c r="B158" s="14" t="s">
        <v>144</v>
      </c>
      <c r="C158" s="27">
        <v>0.70073980000000002</v>
      </c>
      <c r="D158" s="28">
        <v>0.68760195999999996</v>
      </c>
      <c r="E158" s="28">
        <v>0.67446412</v>
      </c>
      <c r="F158" s="28">
        <v>0.67018672000000001</v>
      </c>
      <c r="G158" s="28">
        <v>0.66590932000000003</v>
      </c>
      <c r="H158" s="28">
        <v>0.67240928</v>
      </c>
      <c r="I158" s="28">
        <v>0.67890923000000003</v>
      </c>
      <c r="J158" s="28">
        <v>0.69545710999999999</v>
      </c>
      <c r="K158" s="28">
        <v>0.71200498999999995</v>
      </c>
      <c r="L158" s="28">
        <v>0.78820201000000001</v>
      </c>
      <c r="M158" s="28">
        <v>0.86439902999999996</v>
      </c>
      <c r="N158" s="28">
        <v>1.1219517299999999</v>
      </c>
      <c r="O158" s="28">
        <v>1.3795044400000001</v>
      </c>
      <c r="P158" s="28">
        <v>1.6611053200000001</v>
      </c>
      <c r="Q158" s="28">
        <v>1.9427062100000001</v>
      </c>
      <c r="R158" s="28">
        <v>2.2842817800000002</v>
      </c>
      <c r="S158" s="28">
        <v>2.62585735</v>
      </c>
      <c r="T158" s="28">
        <v>2.8552067700000001</v>
      </c>
      <c r="U158" s="28">
        <v>3.0845562000000002</v>
      </c>
      <c r="V158" s="28">
        <v>3.15110344</v>
      </c>
      <c r="W158" s="28">
        <v>3.2176506800000002</v>
      </c>
      <c r="X158" s="28">
        <v>3.2618750400000001</v>
      </c>
      <c r="Y158" s="28">
        <v>3.3060993999999999</v>
      </c>
      <c r="Z158" s="28">
        <v>3.3266379599999998</v>
      </c>
      <c r="AA158" s="28">
        <v>3.3471765200000001</v>
      </c>
      <c r="AB158" s="28">
        <v>3.3293464899999998</v>
      </c>
      <c r="AC158" s="28">
        <v>3.3115164500000001</v>
      </c>
      <c r="AD158" s="28">
        <v>3.2759912</v>
      </c>
      <c r="AE158" s="28">
        <v>3.24046594</v>
      </c>
      <c r="AF158" s="28">
        <v>3.1946067199999999</v>
      </c>
      <c r="AG158" s="28">
        <v>3.1487474899999999</v>
      </c>
      <c r="AH158" s="28">
        <v>3.0669483</v>
      </c>
      <c r="AI158" s="28">
        <v>2.98514912</v>
      </c>
      <c r="AJ158" s="28">
        <v>2.7802524499999999</v>
      </c>
      <c r="AK158" s="28">
        <v>2.5753557900000001</v>
      </c>
      <c r="AL158" s="28">
        <v>2.25097178</v>
      </c>
      <c r="AM158" s="28">
        <v>1.92658778</v>
      </c>
      <c r="AN158" s="28">
        <v>1.80262067</v>
      </c>
      <c r="AO158" s="28">
        <v>1.6786535499999999</v>
      </c>
      <c r="AP158" s="28">
        <v>1.5865841899999999</v>
      </c>
      <c r="AQ158" s="28">
        <v>1.4945148399999999</v>
      </c>
      <c r="AR158" s="28">
        <v>1.28043975</v>
      </c>
      <c r="AS158" s="28">
        <v>1.0663646499999999</v>
      </c>
      <c r="AT158" s="28">
        <v>0.96226652000000001</v>
      </c>
      <c r="AU158" s="28">
        <v>0.85816837999999995</v>
      </c>
      <c r="AV158" s="28">
        <v>0.79625484000000002</v>
      </c>
      <c r="AW158" s="28">
        <v>0.73434129999999997</v>
      </c>
      <c r="AX158" s="28">
        <v>0.71754055000000005</v>
      </c>
      <c r="AY158" s="3"/>
    </row>
    <row r="159" spans="1:51" ht="14.5" thickBot="1" x14ac:dyDescent="0.35">
      <c r="A159" s="15"/>
      <c r="B159" s="14" t="s">
        <v>145</v>
      </c>
      <c r="C159" s="25">
        <v>0.36853592000000002</v>
      </c>
      <c r="D159" s="26">
        <v>0.34064061000000001</v>
      </c>
      <c r="E159" s="26">
        <v>0.3127453</v>
      </c>
      <c r="F159" s="26">
        <v>0.28433237</v>
      </c>
      <c r="G159" s="26">
        <v>0.25591944</v>
      </c>
      <c r="H159" s="26">
        <v>0.22794449999999999</v>
      </c>
      <c r="I159" s="26">
        <v>0.19996955999999999</v>
      </c>
      <c r="J159" s="26">
        <v>0.18017464</v>
      </c>
      <c r="K159" s="26">
        <v>0.16037972</v>
      </c>
      <c r="L159" s="26">
        <v>0.15432127000000001</v>
      </c>
      <c r="M159" s="26">
        <v>0.14826283000000001</v>
      </c>
      <c r="N159" s="26">
        <v>0.16182529000000001</v>
      </c>
      <c r="O159" s="26">
        <v>0.17538775000000001</v>
      </c>
      <c r="P159" s="26">
        <v>0.22004908000000001</v>
      </c>
      <c r="Q159" s="26">
        <v>0.26471041000000001</v>
      </c>
      <c r="R159" s="26">
        <v>0.32950059999999998</v>
      </c>
      <c r="S159" s="26">
        <v>0.39429078000000001</v>
      </c>
      <c r="T159" s="26">
        <v>0.45918071999999999</v>
      </c>
      <c r="U159" s="26">
        <v>0.52407066999999996</v>
      </c>
      <c r="V159" s="26">
        <v>0.56891818000000005</v>
      </c>
      <c r="W159" s="26">
        <v>0.61376569999999997</v>
      </c>
      <c r="X159" s="26">
        <v>0.63380239000000005</v>
      </c>
      <c r="Y159" s="26">
        <v>0.65383908000000002</v>
      </c>
      <c r="Z159" s="26">
        <v>0.65941234999999998</v>
      </c>
      <c r="AA159" s="26">
        <v>0.66498562000000006</v>
      </c>
      <c r="AB159" s="26">
        <v>0.66747893999999997</v>
      </c>
      <c r="AC159" s="26">
        <v>0.66997225999999999</v>
      </c>
      <c r="AD159" s="26">
        <v>0.68519246</v>
      </c>
      <c r="AE159" s="26">
        <v>0.70041266000000002</v>
      </c>
      <c r="AF159" s="26">
        <v>0.70954136000000001</v>
      </c>
      <c r="AG159" s="26">
        <v>0.71867007000000005</v>
      </c>
      <c r="AH159" s="26">
        <v>0.72020929</v>
      </c>
      <c r="AI159" s="26">
        <v>0.72174850999999995</v>
      </c>
      <c r="AJ159" s="26">
        <v>0.70176870000000002</v>
      </c>
      <c r="AK159" s="26">
        <v>0.68178890000000003</v>
      </c>
      <c r="AL159" s="26">
        <v>0.67091398999999996</v>
      </c>
      <c r="AM159" s="26">
        <v>0.66003908</v>
      </c>
      <c r="AN159" s="26">
        <v>0.64760474999999995</v>
      </c>
      <c r="AO159" s="26">
        <v>0.63517042000000001</v>
      </c>
      <c r="AP159" s="26">
        <v>0.62511510000000003</v>
      </c>
      <c r="AQ159" s="26">
        <v>0.61505977999999994</v>
      </c>
      <c r="AR159" s="26">
        <v>0.59047510000000003</v>
      </c>
      <c r="AS159" s="26">
        <v>0.56589040999999995</v>
      </c>
      <c r="AT159" s="26">
        <v>0.53247359000000005</v>
      </c>
      <c r="AU159" s="26">
        <v>0.49905675999999999</v>
      </c>
      <c r="AV159" s="26">
        <v>0.46418657000000002</v>
      </c>
      <c r="AW159" s="26">
        <v>0.42931638</v>
      </c>
      <c r="AX159" s="26">
        <v>0.39892614999999998</v>
      </c>
      <c r="AY159" s="3"/>
    </row>
    <row r="160" spans="1:51" ht="14.5" thickBot="1" x14ac:dyDescent="0.35">
      <c r="A160" s="15"/>
      <c r="B160" s="14" t="s">
        <v>146</v>
      </c>
      <c r="C160" s="27">
        <v>0.43957454000000001</v>
      </c>
      <c r="D160" s="28">
        <v>0.40281886</v>
      </c>
      <c r="E160" s="28">
        <v>0.36606318999999998</v>
      </c>
      <c r="F160" s="28">
        <v>0.32231653999999998</v>
      </c>
      <c r="G160" s="28">
        <v>0.27856988999999999</v>
      </c>
      <c r="H160" s="28">
        <v>0.23980259000000001</v>
      </c>
      <c r="I160" s="28">
        <v>0.20103529000000001</v>
      </c>
      <c r="J160" s="28">
        <v>0.16921710000000001</v>
      </c>
      <c r="K160" s="28">
        <v>0.13739891000000001</v>
      </c>
      <c r="L160" s="28">
        <v>0.11279333</v>
      </c>
      <c r="M160" s="28">
        <v>8.8187760000000004E-2</v>
      </c>
      <c r="N160" s="28">
        <v>9.1871620000000001E-2</v>
      </c>
      <c r="O160" s="28">
        <v>9.5555490000000007E-2</v>
      </c>
      <c r="P160" s="28">
        <v>0.23590717</v>
      </c>
      <c r="Q160" s="28">
        <v>0.37625884999999998</v>
      </c>
      <c r="R160" s="28">
        <v>0.46560902999999998</v>
      </c>
      <c r="S160" s="28">
        <v>0.55495921000000004</v>
      </c>
      <c r="T160" s="28">
        <v>0.68708723000000005</v>
      </c>
      <c r="U160" s="28">
        <v>0.81921524999999995</v>
      </c>
      <c r="V160" s="28">
        <v>0.96488191999999995</v>
      </c>
      <c r="W160" s="28">
        <v>1.1105486</v>
      </c>
      <c r="X160" s="28">
        <v>1.1900234300000001</v>
      </c>
      <c r="Y160" s="28">
        <v>1.26949826</v>
      </c>
      <c r="Z160" s="28">
        <v>1.2431879299999999</v>
      </c>
      <c r="AA160" s="28">
        <v>1.2168775999999999</v>
      </c>
      <c r="AB160" s="28">
        <v>1.11671802</v>
      </c>
      <c r="AC160" s="28">
        <v>1.01655845</v>
      </c>
      <c r="AD160" s="28">
        <v>0.90832771000000001</v>
      </c>
      <c r="AE160" s="28">
        <v>0.80009697999999996</v>
      </c>
      <c r="AF160" s="28">
        <v>0.70279672999999998</v>
      </c>
      <c r="AG160" s="28">
        <v>0.60549649000000005</v>
      </c>
      <c r="AH160" s="28">
        <v>0.46882119999999999</v>
      </c>
      <c r="AI160" s="28">
        <v>0.33214590999999999</v>
      </c>
      <c r="AJ160" s="28">
        <v>0.23847496000000001</v>
      </c>
      <c r="AK160" s="28">
        <v>0.14480401000000001</v>
      </c>
      <c r="AL160" s="28">
        <v>0.13404246</v>
      </c>
      <c r="AM160" s="28">
        <v>0.12328090999999999</v>
      </c>
      <c r="AN160" s="28">
        <v>0.12249674000000001</v>
      </c>
      <c r="AO160" s="28">
        <v>0.12171258</v>
      </c>
      <c r="AP160" s="28">
        <v>0.17903974</v>
      </c>
      <c r="AQ160" s="28">
        <v>0.23636691000000001</v>
      </c>
      <c r="AR160" s="28">
        <v>0.29623569999999999</v>
      </c>
      <c r="AS160" s="28">
        <v>0.35610449</v>
      </c>
      <c r="AT160" s="28">
        <v>0.41324103000000001</v>
      </c>
      <c r="AU160" s="28">
        <v>0.47037757000000002</v>
      </c>
      <c r="AV160" s="28">
        <v>0.47183901</v>
      </c>
      <c r="AW160" s="28">
        <v>0.47330044999999998</v>
      </c>
      <c r="AX160" s="28">
        <v>0.45643749</v>
      </c>
      <c r="AY160" s="3"/>
    </row>
    <row r="161" spans="1:51" ht="14.5" thickBot="1" x14ac:dyDescent="0.35">
      <c r="A161" s="15"/>
      <c r="B161" s="14" t="s">
        <v>147</v>
      </c>
      <c r="C161" s="25">
        <v>0.17638308</v>
      </c>
      <c r="D161" s="26">
        <v>0.17307616000000001</v>
      </c>
      <c r="E161" s="26">
        <v>0.16976923999999999</v>
      </c>
      <c r="F161" s="26">
        <v>0.16869256999999999</v>
      </c>
      <c r="G161" s="26">
        <v>0.16761591000000001</v>
      </c>
      <c r="H161" s="26">
        <v>0.16925201000000001</v>
      </c>
      <c r="I161" s="26">
        <v>0.17088812</v>
      </c>
      <c r="J161" s="26">
        <v>0.17505338000000001</v>
      </c>
      <c r="K161" s="26">
        <v>0.17921864000000001</v>
      </c>
      <c r="L161" s="26">
        <v>0.19839818000000001</v>
      </c>
      <c r="M161" s="26">
        <v>0.21757772</v>
      </c>
      <c r="N161" s="26">
        <v>0.28240626000000002</v>
      </c>
      <c r="O161" s="26">
        <v>0.34723481</v>
      </c>
      <c r="P161" s="26">
        <v>0.41811651</v>
      </c>
      <c r="Q161" s="26">
        <v>0.48899821999999998</v>
      </c>
      <c r="R161" s="26">
        <v>0.57497613999999997</v>
      </c>
      <c r="S161" s="26">
        <v>0.66095406999999995</v>
      </c>
      <c r="T161" s="26">
        <v>0.71868357000000005</v>
      </c>
      <c r="U161" s="26">
        <v>0.77641307000000004</v>
      </c>
      <c r="V161" s="26">
        <v>0.79316366000000005</v>
      </c>
      <c r="W161" s="26">
        <v>0.80991426</v>
      </c>
      <c r="X161" s="26">
        <v>0.82104595999999996</v>
      </c>
      <c r="Y161" s="26">
        <v>0.83217766999999998</v>
      </c>
      <c r="Z161" s="26">
        <v>0.83734741999999995</v>
      </c>
      <c r="AA161" s="26">
        <v>0.84251717999999998</v>
      </c>
      <c r="AB161" s="26">
        <v>0.83802918999999998</v>
      </c>
      <c r="AC161" s="26">
        <v>0.83354119000000004</v>
      </c>
      <c r="AD161" s="26">
        <v>0.82459914000000001</v>
      </c>
      <c r="AE161" s="26">
        <v>0.81565708000000003</v>
      </c>
      <c r="AF161" s="26">
        <v>0.80411385999999996</v>
      </c>
      <c r="AG161" s="26">
        <v>0.79257065000000004</v>
      </c>
      <c r="AH161" s="26">
        <v>0.77198098999999998</v>
      </c>
      <c r="AI161" s="26">
        <v>0.75139133000000002</v>
      </c>
      <c r="AJ161" s="26">
        <v>0.69981682999999995</v>
      </c>
      <c r="AK161" s="26">
        <v>0.64824232999999998</v>
      </c>
      <c r="AL161" s="26">
        <v>0.56659168999999998</v>
      </c>
      <c r="AM161" s="26">
        <v>0.48494104999999998</v>
      </c>
      <c r="AN161" s="26">
        <v>0.45373731</v>
      </c>
      <c r="AO161" s="26">
        <v>0.42253357000000002</v>
      </c>
      <c r="AP161" s="26">
        <v>0.39935881000000001</v>
      </c>
      <c r="AQ161" s="26">
        <v>0.37618404999999999</v>
      </c>
      <c r="AR161" s="26">
        <v>0.32229924999999998</v>
      </c>
      <c r="AS161" s="26">
        <v>0.26841445000000003</v>
      </c>
      <c r="AT161" s="26">
        <v>0.24221192999999999</v>
      </c>
      <c r="AU161" s="26">
        <v>0.21600939999999999</v>
      </c>
      <c r="AV161" s="26">
        <v>0.20042515999999999</v>
      </c>
      <c r="AW161" s="26">
        <v>0.18484091</v>
      </c>
      <c r="AX161" s="26">
        <v>0.18061199999999999</v>
      </c>
      <c r="AY161" s="3"/>
    </row>
    <row r="162" spans="1:51" ht="14.5" thickBot="1" x14ac:dyDescent="0.35">
      <c r="A162" s="15"/>
      <c r="B162" s="14" t="s">
        <v>148</v>
      </c>
      <c r="C162" s="27">
        <v>0.81326471</v>
      </c>
      <c r="D162" s="28">
        <v>0.74526238</v>
      </c>
      <c r="E162" s="28">
        <v>0.67726003999999995</v>
      </c>
      <c r="F162" s="28">
        <v>0.59632359000000001</v>
      </c>
      <c r="G162" s="28">
        <v>0.51538713000000003</v>
      </c>
      <c r="H162" s="28">
        <v>0.44366306</v>
      </c>
      <c r="I162" s="28">
        <v>0.37193897999999997</v>
      </c>
      <c r="J162" s="28">
        <v>0.31307158000000002</v>
      </c>
      <c r="K162" s="28">
        <v>0.25420417000000001</v>
      </c>
      <c r="L162" s="28">
        <v>0.20868096</v>
      </c>
      <c r="M162" s="28">
        <v>0.16315774999999999</v>
      </c>
      <c r="N162" s="28">
        <v>0.16997333000000001</v>
      </c>
      <c r="O162" s="28">
        <v>0.17678891999999999</v>
      </c>
      <c r="P162" s="28">
        <v>0.20441500000000001</v>
      </c>
      <c r="Q162" s="28">
        <v>0.23204108000000001</v>
      </c>
      <c r="R162" s="28">
        <v>0.28714385999999997</v>
      </c>
      <c r="S162" s="28">
        <v>0.34224664999999999</v>
      </c>
      <c r="T162" s="28">
        <v>0.42373079000000002</v>
      </c>
      <c r="U162" s="28">
        <v>0.50521492999999995</v>
      </c>
      <c r="V162" s="28">
        <v>0.59504842999999996</v>
      </c>
      <c r="W162" s="28">
        <v>0.68488194000000002</v>
      </c>
      <c r="X162" s="28">
        <v>0.73389453999999998</v>
      </c>
      <c r="Y162" s="28">
        <v>0.78290715</v>
      </c>
      <c r="Z162" s="28">
        <v>0.76668141000000001</v>
      </c>
      <c r="AA162" s="28">
        <v>0.75045567000000002</v>
      </c>
      <c r="AB162" s="28">
        <v>0.68868666000000001</v>
      </c>
      <c r="AC162" s="28">
        <v>0.62691764999999999</v>
      </c>
      <c r="AD162" s="28">
        <v>0.56017110999999997</v>
      </c>
      <c r="AE162" s="28">
        <v>0.49342457000000001</v>
      </c>
      <c r="AF162" s="28">
        <v>0.43341892999999998</v>
      </c>
      <c r="AG162" s="28">
        <v>0.37341329000000001</v>
      </c>
      <c r="AH162" s="28">
        <v>0.34033392000000001</v>
      </c>
      <c r="AI162" s="28">
        <v>0.30725454000000002</v>
      </c>
      <c r="AJ162" s="28">
        <v>0.28757951999999998</v>
      </c>
      <c r="AK162" s="28">
        <v>0.26790449999999999</v>
      </c>
      <c r="AL162" s="28">
        <v>0.24799436</v>
      </c>
      <c r="AM162" s="28">
        <v>0.22808422</v>
      </c>
      <c r="AN162" s="28">
        <v>0.22663342</v>
      </c>
      <c r="AO162" s="28">
        <v>0.22518262</v>
      </c>
      <c r="AP162" s="28">
        <v>0.33124462999999998</v>
      </c>
      <c r="AQ162" s="28">
        <v>0.43730664000000002</v>
      </c>
      <c r="AR162" s="28">
        <v>0.54807096</v>
      </c>
      <c r="AS162" s="28">
        <v>0.65883528000000002</v>
      </c>
      <c r="AT162" s="28">
        <v>0.76454462000000001</v>
      </c>
      <c r="AU162" s="28">
        <v>0.87025395999999999</v>
      </c>
      <c r="AV162" s="28">
        <v>0.87295778999999996</v>
      </c>
      <c r="AW162" s="28">
        <v>0.87566162000000003</v>
      </c>
      <c r="AX162" s="28">
        <v>0.84446315999999999</v>
      </c>
      <c r="AY162" s="3"/>
    </row>
    <row r="163" spans="1:51" ht="14.5" thickBot="1" x14ac:dyDescent="0.35">
      <c r="A163" s="15"/>
      <c r="B163" s="14" t="s">
        <v>149</v>
      </c>
      <c r="C163" s="25">
        <v>0.45440162000000001</v>
      </c>
      <c r="D163" s="26">
        <v>0.42692907000000002</v>
      </c>
      <c r="E163" s="26">
        <v>0.39945651999999998</v>
      </c>
      <c r="F163" s="26">
        <v>0.36177023000000003</v>
      </c>
      <c r="G163" s="26">
        <v>0.32408394000000001</v>
      </c>
      <c r="H163" s="26">
        <v>0.28223389999999998</v>
      </c>
      <c r="I163" s="26">
        <v>0.24038385000000001</v>
      </c>
      <c r="J163" s="26">
        <v>0.20360183000000001</v>
      </c>
      <c r="K163" s="26">
        <v>0.16681981000000001</v>
      </c>
      <c r="L163" s="26">
        <v>0.14644966000000001</v>
      </c>
      <c r="M163" s="26">
        <v>0.12607951000000001</v>
      </c>
      <c r="N163" s="26">
        <v>0.1246491</v>
      </c>
      <c r="O163" s="26">
        <v>0.12321868</v>
      </c>
      <c r="P163" s="26">
        <v>0.14019284000000001</v>
      </c>
      <c r="Q163" s="26">
        <v>0.15716699000000001</v>
      </c>
      <c r="R163" s="26">
        <v>0.19375529</v>
      </c>
      <c r="S163" s="26">
        <v>0.23034358999999999</v>
      </c>
      <c r="T163" s="26">
        <v>0.26808541000000002</v>
      </c>
      <c r="U163" s="26">
        <v>0.30582722000000001</v>
      </c>
      <c r="V163" s="26">
        <v>0.33991211999999998</v>
      </c>
      <c r="W163" s="26">
        <v>0.37399701000000002</v>
      </c>
      <c r="X163" s="26">
        <v>0.38846836000000001</v>
      </c>
      <c r="Y163" s="26">
        <v>0.40293972</v>
      </c>
      <c r="Z163" s="26">
        <v>0.40430313000000001</v>
      </c>
      <c r="AA163" s="26">
        <v>0.40566655000000001</v>
      </c>
      <c r="AB163" s="26">
        <v>0.40187452000000001</v>
      </c>
      <c r="AC163" s="26">
        <v>0.39808249000000001</v>
      </c>
      <c r="AD163" s="26">
        <v>0.38861694000000002</v>
      </c>
      <c r="AE163" s="26">
        <v>0.37915140000000003</v>
      </c>
      <c r="AF163" s="26">
        <v>0.37777941999999998</v>
      </c>
      <c r="AG163" s="26">
        <v>0.37640743999999998</v>
      </c>
      <c r="AH163" s="26">
        <v>0.38067915000000002</v>
      </c>
      <c r="AI163" s="26">
        <v>0.38495087</v>
      </c>
      <c r="AJ163" s="26">
        <v>0.41071237999999999</v>
      </c>
      <c r="AK163" s="26">
        <v>0.43647388999999998</v>
      </c>
      <c r="AL163" s="26">
        <v>0.47919440000000002</v>
      </c>
      <c r="AM163" s="26">
        <v>0.52191491999999995</v>
      </c>
      <c r="AN163" s="26">
        <v>0.57517494999999996</v>
      </c>
      <c r="AO163" s="26">
        <v>0.62843497999999998</v>
      </c>
      <c r="AP163" s="26">
        <v>0.65884312</v>
      </c>
      <c r="AQ163" s="26">
        <v>0.68925126999999997</v>
      </c>
      <c r="AR163" s="26">
        <v>0.68621045000000003</v>
      </c>
      <c r="AS163" s="26">
        <v>0.68316964000000002</v>
      </c>
      <c r="AT163" s="26">
        <v>0.64262545000000004</v>
      </c>
      <c r="AU163" s="26">
        <v>0.60208125999999995</v>
      </c>
      <c r="AV163" s="26">
        <v>0.56237393000000002</v>
      </c>
      <c r="AW163" s="26">
        <v>0.52266661000000003</v>
      </c>
      <c r="AX163" s="26">
        <v>0.48853411000000002</v>
      </c>
      <c r="AY163" s="3"/>
    </row>
    <row r="164" spans="1:51" ht="14.5" thickBot="1" x14ac:dyDescent="0.35">
      <c r="A164" s="15"/>
      <c r="B164" s="14" t="s">
        <v>150</v>
      </c>
      <c r="C164" s="27">
        <v>0.35263367000000001</v>
      </c>
      <c r="D164" s="28">
        <v>0.32314767999999999</v>
      </c>
      <c r="E164" s="28">
        <v>0.29366170000000003</v>
      </c>
      <c r="F164" s="28">
        <v>0.25856743999999998</v>
      </c>
      <c r="G164" s="28">
        <v>0.22347317999999999</v>
      </c>
      <c r="H164" s="28">
        <v>0.19237344000000001</v>
      </c>
      <c r="I164" s="28">
        <v>0.16127369999999999</v>
      </c>
      <c r="J164" s="28">
        <v>0.13574864</v>
      </c>
      <c r="K164" s="28">
        <v>0.11022358</v>
      </c>
      <c r="L164" s="28">
        <v>9.0484599999999998E-2</v>
      </c>
      <c r="M164" s="28">
        <v>7.0745619999999995E-2</v>
      </c>
      <c r="N164" s="28">
        <v>7.3700870000000002E-2</v>
      </c>
      <c r="O164" s="28">
        <v>7.6656130000000003E-2</v>
      </c>
      <c r="P164" s="28">
        <v>0.18924847</v>
      </c>
      <c r="Q164" s="28">
        <v>0.30184082000000001</v>
      </c>
      <c r="R164" s="28">
        <v>0.37351895000000002</v>
      </c>
      <c r="S164" s="28">
        <v>0.44519708000000002</v>
      </c>
      <c r="T164" s="28">
        <v>0.55119227999999998</v>
      </c>
      <c r="U164" s="28">
        <v>0.65718747</v>
      </c>
      <c r="V164" s="28">
        <v>0.77404359</v>
      </c>
      <c r="W164" s="28">
        <v>0.89089969999999996</v>
      </c>
      <c r="X164" s="28">
        <v>0.95465568000000001</v>
      </c>
      <c r="Y164" s="28">
        <v>1.01841165</v>
      </c>
      <c r="Z164" s="28">
        <v>0.99730507999999995</v>
      </c>
      <c r="AA164" s="28">
        <v>0.97619851000000002</v>
      </c>
      <c r="AB164" s="28">
        <v>0.89584892000000005</v>
      </c>
      <c r="AC164" s="28">
        <v>0.81549932000000003</v>
      </c>
      <c r="AD164" s="28">
        <v>0.72867490000000001</v>
      </c>
      <c r="AE164" s="28">
        <v>0.64185049000000005</v>
      </c>
      <c r="AF164" s="28">
        <v>0.56379469000000004</v>
      </c>
      <c r="AG164" s="28">
        <v>0.48573888999999998</v>
      </c>
      <c r="AH164" s="28">
        <v>0.37609579999999998</v>
      </c>
      <c r="AI164" s="28">
        <v>0.26645271999999998</v>
      </c>
      <c r="AJ164" s="28">
        <v>0.19130839999999999</v>
      </c>
      <c r="AK164" s="28">
        <v>0.11616408</v>
      </c>
      <c r="AL164" s="28">
        <v>0.10753099000000001</v>
      </c>
      <c r="AM164" s="28">
        <v>9.8897899999999997E-2</v>
      </c>
      <c r="AN164" s="28">
        <v>9.8268830000000001E-2</v>
      </c>
      <c r="AO164" s="28">
        <v>9.7639760000000006E-2</v>
      </c>
      <c r="AP164" s="28">
        <v>0.14362852000000001</v>
      </c>
      <c r="AQ164" s="28">
        <v>0.18961728</v>
      </c>
      <c r="AR164" s="28">
        <v>0.23764498000000001</v>
      </c>
      <c r="AS164" s="28">
        <v>0.28567267000000002</v>
      </c>
      <c r="AT164" s="28">
        <v>0.33150850999999998</v>
      </c>
      <c r="AU164" s="28">
        <v>0.37734435</v>
      </c>
      <c r="AV164" s="28">
        <v>0.37851674000000002</v>
      </c>
      <c r="AW164" s="28">
        <v>0.37968912999999999</v>
      </c>
      <c r="AX164" s="28">
        <v>0.36616140000000003</v>
      </c>
      <c r="AY164" s="3"/>
    </row>
    <row r="165" spans="1:51" ht="14.5" thickBot="1" x14ac:dyDescent="0.35">
      <c r="A165" s="15"/>
      <c r="B165" s="14" t="s">
        <v>151</v>
      </c>
      <c r="C165" s="25">
        <v>0.14149730999999999</v>
      </c>
      <c r="D165" s="26">
        <v>0.13884444000000001</v>
      </c>
      <c r="E165" s="26">
        <v>0.13619158000000001</v>
      </c>
      <c r="F165" s="26">
        <v>0.13532785999999999</v>
      </c>
      <c r="G165" s="26">
        <v>0.13446414000000001</v>
      </c>
      <c r="H165" s="26">
        <v>0.13577665</v>
      </c>
      <c r="I165" s="26">
        <v>0.13708915999999999</v>
      </c>
      <c r="J165" s="26">
        <v>0.14043059999999999</v>
      </c>
      <c r="K165" s="26">
        <v>0.14377203999999999</v>
      </c>
      <c r="L165" s="26">
        <v>0.15915816999999999</v>
      </c>
      <c r="M165" s="26">
        <v>0.17454430000000001</v>
      </c>
      <c r="N165" s="26">
        <v>0.22655078000000001</v>
      </c>
      <c r="O165" s="26">
        <v>0.27855727000000002</v>
      </c>
      <c r="P165" s="26">
        <v>0.33541969999999999</v>
      </c>
      <c r="Q165" s="26">
        <v>0.39228213000000001</v>
      </c>
      <c r="R165" s="26">
        <v>0.46125497999999998</v>
      </c>
      <c r="S165" s="26">
        <v>0.53022784000000001</v>
      </c>
      <c r="T165" s="26">
        <v>0.57653935999999995</v>
      </c>
      <c r="U165" s="26">
        <v>0.62285088</v>
      </c>
      <c r="V165" s="26">
        <v>0.63628846999999999</v>
      </c>
      <c r="W165" s="26">
        <v>0.64972607000000004</v>
      </c>
      <c r="X165" s="26">
        <v>0.65865609999999997</v>
      </c>
      <c r="Y165" s="26">
        <v>0.66758613</v>
      </c>
      <c r="Z165" s="26">
        <v>0.67173338999999999</v>
      </c>
      <c r="AA165" s="26">
        <v>0.67588064999999997</v>
      </c>
      <c r="AB165" s="26">
        <v>0.67228030999999999</v>
      </c>
      <c r="AC165" s="26">
        <v>0.66867997000000001</v>
      </c>
      <c r="AD165" s="26">
        <v>0.66150651000000005</v>
      </c>
      <c r="AE165" s="26">
        <v>0.65433304999999997</v>
      </c>
      <c r="AF165" s="26">
        <v>0.64507289999999995</v>
      </c>
      <c r="AG165" s="26">
        <v>0.63581275000000004</v>
      </c>
      <c r="AH165" s="26">
        <v>0.61929540000000005</v>
      </c>
      <c r="AI165" s="26">
        <v>0.60277804999999995</v>
      </c>
      <c r="AJ165" s="26">
        <v>0.56140416000000004</v>
      </c>
      <c r="AK165" s="26">
        <v>0.52003027999999996</v>
      </c>
      <c r="AL165" s="26">
        <v>0.45452883999999999</v>
      </c>
      <c r="AM165" s="26">
        <v>0.38902741000000002</v>
      </c>
      <c r="AN165" s="26">
        <v>0.36399526999999998</v>
      </c>
      <c r="AO165" s="26">
        <v>0.33896314</v>
      </c>
      <c r="AP165" s="26">
        <v>0.32037198</v>
      </c>
      <c r="AQ165" s="26">
        <v>0.30178082000000001</v>
      </c>
      <c r="AR165" s="26">
        <v>0.25855357000000001</v>
      </c>
      <c r="AS165" s="26">
        <v>0.21532633000000001</v>
      </c>
      <c r="AT165" s="26">
        <v>0.19430625000000001</v>
      </c>
      <c r="AU165" s="26">
        <v>0.17328616999999999</v>
      </c>
      <c r="AV165" s="26">
        <v>0.16078423999999999</v>
      </c>
      <c r="AW165" s="26">
        <v>0.14828231</v>
      </c>
      <c r="AX165" s="26">
        <v>0.14488981000000001</v>
      </c>
      <c r="AY165" s="3"/>
    </row>
    <row r="166" spans="1:51" ht="14.5" thickBot="1" x14ac:dyDescent="0.35">
      <c r="A166" s="15"/>
      <c r="B166" s="14" t="s">
        <v>152</v>
      </c>
      <c r="C166" s="27">
        <v>0.65241386000000001</v>
      </c>
      <c r="D166" s="28">
        <v>0.59786130000000004</v>
      </c>
      <c r="E166" s="28">
        <v>0.54330875000000001</v>
      </c>
      <c r="F166" s="28">
        <v>0.47838024000000001</v>
      </c>
      <c r="G166" s="28">
        <v>0.41345173000000002</v>
      </c>
      <c r="H166" s="28">
        <v>0.35591353999999997</v>
      </c>
      <c r="I166" s="28">
        <v>0.29837534999999998</v>
      </c>
      <c r="J166" s="28">
        <v>0.25115099000000002</v>
      </c>
      <c r="K166" s="28">
        <v>0.20392662</v>
      </c>
      <c r="L166" s="28">
        <v>0.16740717999999999</v>
      </c>
      <c r="M166" s="28">
        <v>0.13088774</v>
      </c>
      <c r="N166" s="28">
        <v>0.13635531000000001</v>
      </c>
      <c r="O166" s="28">
        <v>0.14182288000000001</v>
      </c>
      <c r="P166" s="28">
        <v>0.16398494999999999</v>
      </c>
      <c r="Q166" s="28">
        <v>0.18614702999999999</v>
      </c>
      <c r="R166" s="28">
        <v>0.23035136000000001</v>
      </c>
      <c r="S166" s="28">
        <v>0.27455569000000002</v>
      </c>
      <c r="T166" s="28">
        <v>0.33992356000000001</v>
      </c>
      <c r="U166" s="28">
        <v>0.40529143000000001</v>
      </c>
      <c r="V166" s="28">
        <v>0.47735728999999999</v>
      </c>
      <c r="W166" s="28">
        <v>0.54942316000000002</v>
      </c>
      <c r="X166" s="28">
        <v>0.58874183999999996</v>
      </c>
      <c r="Y166" s="28">
        <v>0.62806052999999995</v>
      </c>
      <c r="Z166" s="28">
        <v>0.61504398999999998</v>
      </c>
      <c r="AA166" s="28">
        <v>0.60202743999999997</v>
      </c>
      <c r="AB166" s="28">
        <v>0.55247537000000002</v>
      </c>
      <c r="AC166" s="28">
        <v>0.50292329000000002</v>
      </c>
      <c r="AD166" s="28">
        <v>0.44937814999999998</v>
      </c>
      <c r="AE166" s="28">
        <v>0.39583301999999998</v>
      </c>
      <c r="AF166" s="28">
        <v>0.34769555000000002</v>
      </c>
      <c r="AG166" s="28">
        <v>0.29955807000000001</v>
      </c>
      <c r="AH166" s="28">
        <v>0.27302126999999998</v>
      </c>
      <c r="AI166" s="28">
        <v>0.24648447000000001</v>
      </c>
      <c r="AJ166" s="28">
        <v>0.23070085000000001</v>
      </c>
      <c r="AK166" s="28">
        <v>0.21491724000000001</v>
      </c>
      <c r="AL166" s="28">
        <v>0.19894501000000001</v>
      </c>
      <c r="AM166" s="28">
        <v>0.18297278</v>
      </c>
      <c r="AN166" s="28">
        <v>0.18180892000000001</v>
      </c>
      <c r="AO166" s="28">
        <v>0.18064506999999999</v>
      </c>
      <c r="AP166" s="28">
        <v>0.26572970000000001</v>
      </c>
      <c r="AQ166" s="28">
        <v>0.35081432000000001</v>
      </c>
      <c r="AR166" s="28">
        <v>0.43967121999999997</v>
      </c>
      <c r="AS166" s="28">
        <v>0.52852812000000005</v>
      </c>
      <c r="AT166" s="28">
        <v>0.61332982000000003</v>
      </c>
      <c r="AU166" s="28">
        <v>0.69813152999999994</v>
      </c>
      <c r="AV166" s="28">
        <v>0.70030059</v>
      </c>
      <c r="AW166" s="28">
        <v>0.70246964000000001</v>
      </c>
      <c r="AX166" s="28">
        <v>0.67744174999999995</v>
      </c>
      <c r="AY166" s="3"/>
    </row>
    <row r="167" spans="1:51" ht="14.5" thickBot="1" x14ac:dyDescent="0.35">
      <c r="A167" s="15"/>
      <c r="B167" s="14" t="s">
        <v>153</v>
      </c>
      <c r="C167" s="25">
        <v>0.35263367000000001</v>
      </c>
      <c r="D167" s="26">
        <v>0.32314767999999999</v>
      </c>
      <c r="E167" s="26">
        <v>0.29366170000000003</v>
      </c>
      <c r="F167" s="26">
        <v>0.25856743999999998</v>
      </c>
      <c r="G167" s="26">
        <v>0.22347317999999999</v>
      </c>
      <c r="H167" s="26">
        <v>0.19237344000000001</v>
      </c>
      <c r="I167" s="26">
        <v>0.16127369999999999</v>
      </c>
      <c r="J167" s="26">
        <v>0.13574864</v>
      </c>
      <c r="K167" s="26">
        <v>0.11022358</v>
      </c>
      <c r="L167" s="26">
        <v>9.0484599999999998E-2</v>
      </c>
      <c r="M167" s="26">
        <v>7.0745619999999995E-2</v>
      </c>
      <c r="N167" s="26">
        <v>7.3700870000000002E-2</v>
      </c>
      <c r="O167" s="26">
        <v>7.6656130000000003E-2</v>
      </c>
      <c r="P167" s="26">
        <v>0.18924847</v>
      </c>
      <c r="Q167" s="26">
        <v>0.30184082000000001</v>
      </c>
      <c r="R167" s="26">
        <v>0.37351895000000002</v>
      </c>
      <c r="S167" s="26">
        <v>0.44519708000000002</v>
      </c>
      <c r="T167" s="26">
        <v>0.55119227999999998</v>
      </c>
      <c r="U167" s="26">
        <v>0.65718747</v>
      </c>
      <c r="V167" s="26">
        <v>0.77404359</v>
      </c>
      <c r="W167" s="26">
        <v>0.89089969999999996</v>
      </c>
      <c r="X167" s="26">
        <v>0.95465568000000001</v>
      </c>
      <c r="Y167" s="26">
        <v>1.01841165</v>
      </c>
      <c r="Z167" s="26">
        <v>0.99730507999999995</v>
      </c>
      <c r="AA167" s="26">
        <v>0.97619851000000002</v>
      </c>
      <c r="AB167" s="26">
        <v>0.89584892000000005</v>
      </c>
      <c r="AC167" s="26">
        <v>0.81549932000000003</v>
      </c>
      <c r="AD167" s="26">
        <v>0.72867490000000001</v>
      </c>
      <c r="AE167" s="26">
        <v>0.64185049000000005</v>
      </c>
      <c r="AF167" s="26">
        <v>0.56379469000000004</v>
      </c>
      <c r="AG167" s="26">
        <v>0.48573888999999998</v>
      </c>
      <c r="AH167" s="26">
        <v>0.37609579999999998</v>
      </c>
      <c r="AI167" s="26">
        <v>0.26645271999999998</v>
      </c>
      <c r="AJ167" s="26">
        <v>0.19130839999999999</v>
      </c>
      <c r="AK167" s="26">
        <v>0.11616408</v>
      </c>
      <c r="AL167" s="26">
        <v>0.10753099000000001</v>
      </c>
      <c r="AM167" s="26">
        <v>9.8897899999999997E-2</v>
      </c>
      <c r="AN167" s="26">
        <v>9.8268830000000001E-2</v>
      </c>
      <c r="AO167" s="26">
        <v>9.7639760000000006E-2</v>
      </c>
      <c r="AP167" s="26">
        <v>0.14362852000000001</v>
      </c>
      <c r="AQ167" s="26">
        <v>0.18961728</v>
      </c>
      <c r="AR167" s="26">
        <v>0.23764498000000001</v>
      </c>
      <c r="AS167" s="26">
        <v>0.28567267000000002</v>
      </c>
      <c r="AT167" s="26">
        <v>0.33150850999999998</v>
      </c>
      <c r="AU167" s="26">
        <v>0.37734435</v>
      </c>
      <c r="AV167" s="26">
        <v>0.37851674000000002</v>
      </c>
      <c r="AW167" s="26">
        <v>0.37968912999999999</v>
      </c>
      <c r="AX167" s="26">
        <v>0.36616140000000003</v>
      </c>
      <c r="AY167" s="3"/>
    </row>
    <row r="168" spans="1:51" ht="14.5" thickBot="1" x14ac:dyDescent="0.35">
      <c r="A168" s="15"/>
      <c r="B168" s="14" t="s">
        <v>154</v>
      </c>
      <c r="C168" s="21">
        <v>0.35263367000000001</v>
      </c>
      <c r="D168" s="22">
        <v>0.32314767999999999</v>
      </c>
      <c r="E168" s="22">
        <v>0.29366170000000003</v>
      </c>
      <c r="F168" s="22">
        <v>0.25856743999999998</v>
      </c>
      <c r="G168" s="22">
        <v>0.22347317999999999</v>
      </c>
      <c r="H168" s="22">
        <v>0.19237344000000001</v>
      </c>
      <c r="I168" s="22">
        <v>0.16127369999999999</v>
      </c>
      <c r="J168" s="22">
        <v>0.13574864</v>
      </c>
      <c r="K168" s="22">
        <v>0.11022358</v>
      </c>
      <c r="L168" s="22">
        <v>9.0484599999999998E-2</v>
      </c>
      <c r="M168" s="22">
        <v>7.0745619999999995E-2</v>
      </c>
      <c r="N168" s="22">
        <v>7.3700870000000002E-2</v>
      </c>
      <c r="O168" s="22">
        <v>7.6656130000000003E-2</v>
      </c>
      <c r="P168" s="22">
        <v>0.18924847</v>
      </c>
      <c r="Q168" s="22">
        <v>0.30184082000000001</v>
      </c>
      <c r="R168" s="22">
        <v>0.37351895000000002</v>
      </c>
      <c r="S168" s="22">
        <v>0.44519708000000002</v>
      </c>
      <c r="T168" s="22">
        <v>0.55119227999999998</v>
      </c>
      <c r="U168" s="22">
        <v>0.65718747</v>
      </c>
      <c r="V168" s="22">
        <v>0.77404359</v>
      </c>
      <c r="W168" s="22">
        <v>0.89089969999999996</v>
      </c>
      <c r="X168" s="22">
        <v>0.95465568000000001</v>
      </c>
      <c r="Y168" s="22">
        <v>1.01841165</v>
      </c>
      <c r="Z168" s="22">
        <v>0.99730507999999995</v>
      </c>
      <c r="AA168" s="22">
        <v>0.97619851000000002</v>
      </c>
      <c r="AB168" s="22">
        <v>0.89584892000000005</v>
      </c>
      <c r="AC168" s="22">
        <v>0.81549932000000003</v>
      </c>
      <c r="AD168" s="22">
        <v>0.72867490000000001</v>
      </c>
      <c r="AE168" s="22">
        <v>0.64185049000000005</v>
      </c>
      <c r="AF168" s="22">
        <v>0.56379469000000004</v>
      </c>
      <c r="AG168" s="22">
        <v>0.48573888999999998</v>
      </c>
      <c r="AH168" s="22">
        <v>0.37609579999999998</v>
      </c>
      <c r="AI168" s="22">
        <v>0.26645271999999998</v>
      </c>
      <c r="AJ168" s="22">
        <v>0.19130839999999999</v>
      </c>
      <c r="AK168" s="22">
        <v>0.11616408</v>
      </c>
      <c r="AL168" s="22">
        <v>0.10753099000000001</v>
      </c>
      <c r="AM168" s="22">
        <v>9.8897899999999997E-2</v>
      </c>
      <c r="AN168" s="22">
        <v>9.8268830000000001E-2</v>
      </c>
      <c r="AO168" s="22">
        <v>9.7639760000000006E-2</v>
      </c>
      <c r="AP168" s="22">
        <v>0.14362852000000001</v>
      </c>
      <c r="AQ168" s="22">
        <v>0.18961728</v>
      </c>
      <c r="AR168" s="22">
        <v>0.23764498000000001</v>
      </c>
      <c r="AS168" s="22">
        <v>0.28567267000000002</v>
      </c>
      <c r="AT168" s="22">
        <v>0.33150850999999998</v>
      </c>
      <c r="AU168" s="22">
        <v>0.37734435</v>
      </c>
      <c r="AV168" s="22">
        <v>0.37851674000000002</v>
      </c>
      <c r="AW168" s="22">
        <v>0.37968912999999999</v>
      </c>
      <c r="AX168" s="22">
        <v>0.36616140000000003</v>
      </c>
      <c r="AY168" s="3"/>
    </row>
    <row r="169" spans="1:51" ht="14.5" thickBot="1" x14ac:dyDescent="0.35">
      <c r="A169" s="15"/>
      <c r="B169" s="14" t="s">
        <v>155</v>
      </c>
      <c r="C169" s="25">
        <v>0.25121649000000001</v>
      </c>
      <c r="D169" s="26">
        <v>0.23220135</v>
      </c>
      <c r="E169" s="26">
        <v>0.21318620999999999</v>
      </c>
      <c r="F169" s="26">
        <v>0.19381823000000001</v>
      </c>
      <c r="G169" s="26">
        <v>0.17445025</v>
      </c>
      <c r="H169" s="26">
        <v>0.15538083</v>
      </c>
      <c r="I169" s="26">
        <v>0.13631140999999999</v>
      </c>
      <c r="J169" s="26">
        <v>0.12281799</v>
      </c>
      <c r="K169" s="26">
        <v>0.10932457</v>
      </c>
      <c r="L169" s="26">
        <v>0.10519476</v>
      </c>
      <c r="M169" s="26">
        <v>0.10106496</v>
      </c>
      <c r="N169" s="26">
        <v>0.11030996</v>
      </c>
      <c r="O169" s="26">
        <v>0.11955496</v>
      </c>
      <c r="P169" s="26">
        <v>0.14999883</v>
      </c>
      <c r="Q169" s="26">
        <v>0.18044271000000001</v>
      </c>
      <c r="R169" s="26">
        <v>0.22460764</v>
      </c>
      <c r="S169" s="26">
        <v>0.26877256999999999</v>
      </c>
      <c r="T169" s="26">
        <v>0.31300549999999999</v>
      </c>
      <c r="U169" s="26">
        <v>0.35723843</v>
      </c>
      <c r="V169" s="26">
        <v>0.38780923</v>
      </c>
      <c r="W169" s="26">
        <v>0.41838002000000002</v>
      </c>
      <c r="X169" s="26">
        <v>0.43203825000000001</v>
      </c>
      <c r="Y169" s="26">
        <v>0.44569648000000001</v>
      </c>
      <c r="Z169" s="26">
        <v>0.44949556000000002</v>
      </c>
      <c r="AA169" s="26">
        <v>0.45329462999999998</v>
      </c>
      <c r="AB169" s="26">
        <v>0.45499423</v>
      </c>
      <c r="AC169" s="26">
        <v>0.45669383000000002</v>
      </c>
      <c r="AD169" s="26">
        <v>0.46706883999999999</v>
      </c>
      <c r="AE169" s="26">
        <v>0.47744386</v>
      </c>
      <c r="AF169" s="26">
        <v>0.48366653999999998</v>
      </c>
      <c r="AG169" s="26">
        <v>0.48988922000000001</v>
      </c>
      <c r="AH169" s="26">
        <v>0.49093843999999998</v>
      </c>
      <c r="AI169" s="26">
        <v>0.49198766999999999</v>
      </c>
      <c r="AJ169" s="26">
        <v>0.47836822000000001</v>
      </c>
      <c r="AK169" s="26">
        <v>0.46474876999999998</v>
      </c>
      <c r="AL169" s="26">
        <v>0.45733576999999997</v>
      </c>
      <c r="AM169" s="26">
        <v>0.44992277000000003</v>
      </c>
      <c r="AN169" s="26">
        <v>0.44144677999999998</v>
      </c>
      <c r="AO169" s="26">
        <v>0.43297078</v>
      </c>
      <c r="AP169" s="26">
        <v>0.42611647000000002</v>
      </c>
      <c r="AQ169" s="26">
        <v>0.41926215</v>
      </c>
      <c r="AR169" s="26">
        <v>0.40250373</v>
      </c>
      <c r="AS169" s="26">
        <v>0.38574532</v>
      </c>
      <c r="AT169" s="26">
        <v>0.36296637999999998</v>
      </c>
      <c r="AU169" s="26">
        <v>0.34018744000000001</v>
      </c>
      <c r="AV169" s="26">
        <v>0.31641778999999998</v>
      </c>
      <c r="AW169" s="26">
        <v>0.29264815</v>
      </c>
      <c r="AX169" s="26">
        <v>0.27193232000000001</v>
      </c>
      <c r="AY169" s="3"/>
    </row>
    <row r="170" spans="1:51" ht="14.5" thickBot="1" x14ac:dyDescent="0.35">
      <c r="A170" s="15"/>
      <c r="B170" s="14" t="s">
        <v>156</v>
      </c>
      <c r="C170" s="27">
        <v>0.29964073000000002</v>
      </c>
      <c r="D170" s="28">
        <v>0.27458582999999998</v>
      </c>
      <c r="E170" s="28">
        <v>0.24953093000000001</v>
      </c>
      <c r="F170" s="28">
        <v>0.21971055</v>
      </c>
      <c r="G170" s="28">
        <v>0.18989017</v>
      </c>
      <c r="H170" s="28">
        <v>0.16346403000000001</v>
      </c>
      <c r="I170" s="28">
        <v>0.13703788</v>
      </c>
      <c r="J170" s="28">
        <v>0.11534866000000001</v>
      </c>
      <c r="K170" s="28">
        <v>9.3659450000000005E-2</v>
      </c>
      <c r="L170" s="28">
        <v>7.6886789999999997E-2</v>
      </c>
      <c r="M170" s="28">
        <v>6.0114140000000003E-2</v>
      </c>
      <c r="N170" s="28">
        <v>6.262529E-2</v>
      </c>
      <c r="O170" s="28">
        <v>6.5136429999999995E-2</v>
      </c>
      <c r="P170" s="28">
        <v>0.16080866999999999</v>
      </c>
      <c r="Q170" s="28">
        <v>0.25648091000000001</v>
      </c>
      <c r="R170" s="28">
        <v>0.31738743000000003</v>
      </c>
      <c r="S170" s="28">
        <v>0.37829394</v>
      </c>
      <c r="T170" s="28">
        <v>0.46836042999999999</v>
      </c>
      <c r="U170" s="28">
        <v>0.55842692999999999</v>
      </c>
      <c r="V170" s="28">
        <v>0.65772218999999998</v>
      </c>
      <c r="W170" s="28">
        <v>0.75701744999999998</v>
      </c>
      <c r="X170" s="28">
        <v>0.81119233000000002</v>
      </c>
      <c r="Y170" s="28">
        <v>0.86536721000000005</v>
      </c>
      <c r="Z170" s="28">
        <v>0.84743248999999998</v>
      </c>
      <c r="AA170" s="28">
        <v>0.82949775999999997</v>
      </c>
      <c r="AB170" s="28">
        <v>0.76122290999999997</v>
      </c>
      <c r="AC170" s="28">
        <v>0.69294805000000004</v>
      </c>
      <c r="AD170" s="28">
        <v>0.61917140000000004</v>
      </c>
      <c r="AE170" s="28">
        <v>0.54539475000000004</v>
      </c>
      <c r="AF170" s="28">
        <v>0.47906898999999997</v>
      </c>
      <c r="AG170" s="28">
        <v>0.41274323000000002</v>
      </c>
      <c r="AH170" s="28">
        <v>0.31957703999999998</v>
      </c>
      <c r="AI170" s="28">
        <v>0.22641085</v>
      </c>
      <c r="AJ170" s="28">
        <v>0.16255902999999999</v>
      </c>
      <c r="AK170" s="28">
        <v>9.8707219999999998E-2</v>
      </c>
      <c r="AL170" s="28">
        <v>9.137149E-2</v>
      </c>
      <c r="AM170" s="28">
        <v>8.4035769999999996E-2</v>
      </c>
      <c r="AN170" s="28">
        <v>8.3501229999999996E-2</v>
      </c>
      <c r="AO170" s="28">
        <v>8.2966689999999996E-2</v>
      </c>
      <c r="AP170" s="28">
        <v>0.12204437</v>
      </c>
      <c r="AQ170" s="28">
        <v>0.16112206000000001</v>
      </c>
      <c r="AR170" s="28">
        <v>0.20193226</v>
      </c>
      <c r="AS170" s="28">
        <v>0.24274246999999999</v>
      </c>
      <c r="AT170" s="28">
        <v>0.28169021</v>
      </c>
      <c r="AU170" s="28">
        <v>0.32063796</v>
      </c>
      <c r="AV170" s="28">
        <v>0.32163416</v>
      </c>
      <c r="AW170" s="28">
        <v>0.32263036</v>
      </c>
      <c r="AX170" s="28">
        <v>0.31113554999999998</v>
      </c>
      <c r="AY170" s="3"/>
    </row>
    <row r="171" spans="1:51" ht="14.5" thickBot="1" x14ac:dyDescent="0.35">
      <c r="A171" s="15"/>
      <c r="B171" s="14" t="s">
        <v>157</v>
      </c>
      <c r="C171" s="25">
        <v>0.12023344</v>
      </c>
      <c r="D171" s="26">
        <v>0.11797924</v>
      </c>
      <c r="E171" s="26">
        <v>0.11572504</v>
      </c>
      <c r="F171" s="26">
        <v>0.11499112</v>
      </c>
      <c r="G171" s="26">
        <v>0.1142572</v>
      </c>
      <c r="H171" s="26">
        <v>0.11537246</v>
      </c>
      <c r="I171" s="26">
        <v>0.11648773</v>
      </c>
      <c r="J171" s="26">
        <v>0.11932703</v>
      </c>
      <c r="K171" s="26">
        <v>0.12216631999999999</v>
      </c>
      <c r="L171" s="26">
        <v>0.13524026</v>
      </c>
      <c r="M171" s="26">
        <v>0.14831420000000001</v>
      </c>
      <c r="N171" s="26">
        <v>0.19250528</v>
      </c>
      <c r="O171" s="26">
        <v>0.23669635999999999</v>
      </c>
      <c r="P171" s="26">
        <v>0.28501364000000001</v>
      </c>
      <c r="Q171" s="26">
        <v>0.33333091999999998</v>
      </c>
      <c r="R171" s="26">
        <v>0.39193869999999997</v>
      </c>
      <c r="S171" s="26">
        <v>0.45054648000000003</v>
      </c>
      <c r="T171" s="26">
        <v>0.48989842</v>
      </c>
      <c r="U171" s="26">
        <v>0.52925036000000003</v>
      </c>
      <c r="V171" s="26">
        <v>0.54066857999999995</v>
      </c>
      <c r="W171" s="26">
        <v>0.55208679999999999</v>
      </c>
      <c r="X171" s="26">
        <v>0.55967484999999995</v>
      </c>
      <c r="Y171" s="26">
        <v>0.56726290000000001</v>
      </c>
      <c r="Z171" s="26">
        <v>0.57078691999999998</v>
      </c>
      <c r="AA171" s="26">
        <v>0.57431094000000005</v>
      </c>
      <c r="AB171" s="26">
        <v>0.57125165</v>
      </c>
      <c r="AC171" s="26">
        <v>0.56819235999999995</v>
      </c>
      <c r="AD171" s="26">
        <v>0.56209690999999995</v>
      </c>
      <c r="AE171" s="26">
        <v>0.55600145999999995</v>
      </c>
      <c r="AF171" s="26">
        <v>0.54813290000000003</v>
      </c>
      <c r="AG171" s="26">
        <v>0.54026434999999995</v>
      </c>
      <c r="AH171" s="26">
        <v>0.52622917999999996</v>
      </c>
      <c r="AI171" s="26">
        <v>0.51219402000000003</v>
      </c>
      <c r="AJ171" s="26">
        <v>0.47703770000000001</v>
      </c>
      <c r="AK171" s="26">
        <v>0.44188138999999999</v>
      </c>
      <c r="AL171" s="26">
        <v>0.38622335000000002</v>
      </c>
      <c r="AM171" s="26">
        <v>0.33056531</v>
      </c>
      <c r="AN171" s="26">
        <v>0.30929494000000002</v>
      </c>
      <c r="AO171" s="26">
        <v>0.28802457999999997</v>
      </c>
      <c r="AP171" s="26">
        <v>0.27222724999999998</v>
      </c>
      <c r="AQ171" s="26">
        <v>0.25642991999999998</v>
      </c>
      <c r="AR171" s="26">
        <v>0.21969876999999999</v>
      </c>
      <c r="AS171" s="26">
        <v>0.18296761</v>
      </c>
      <c r="AT171" s="26">
        <v>0.16510638</v>
      </c>
      <c r="AU171" s="26">
        <v>0.14724514</v>
      </c>
      <c r="AV171" s="26">
        <v>0.13662197000000001</v>
      </c>
      <c r="AW171" s="26">
        <v>0.12599880999999999</v>
      </c>
      <c r="AX171" s="26">
        <v>0.12311612</v>
      </c>
      <c r="AY171" s="3"/>
    </row>
    <row r="172" spans="1:51" ht="14.5" thickBot="1" x14ac:dyDescent="0.35">
      <c r="A172" s="15"/>
      <c r="B172" s="14" t="s">
        <v>158</v>
      </c>
      <c r="C172" s="27">
        <v>0.55437068</v>
      </c>
      <c r="D172" s="28">
        <v>0.50801615</v>
      </c>
      <c r="E172" s="28">
        <v>0.46166162999999999</v>
      </c>
      <c r="F172" s="28">
        <v>0.40649042000000002</v>
      </c>
      <c r="G172" s="28">
        <v>0.35131920999999999</v>
      </c>
      <c r="H172" s="28">
        <v>0.30242772000000001</v>
      </c>
      <c r="I172" s="28">
        <v>0.25353622999999997</v>
      </c>
      <c r="J172" s="28">
        <v>0.21340861999999999</v>
      </c>
      <c r="K172" s="28">
        <v>0.17328102000000001</v>
      </c>
      <c r="L172" s="28">
        <v>0.14224962999999999</v>
      </c>
      <c r="M172" s="28">
        <v>0.11121824</v>
      </c>
      <c r="N172" s="28">
        <v>0.11586415999999999</v>
      </c>
      <c r="O172" s="28">
        <v>0.12051008000000001</v>
      </c>
      <c r="P172" s="28">
        <v>0.13934168999999999</v>
      </c>
      <c r="Q172" s="28">
        <v>0.15817331000000001</v>
      </c>
      <c r="R172" s="28">
        <v>0.19573472</v>
      </c>
      <c r="S172" s="28">
        <v>0.23329612999999999</v>
      </c>
      <c r="T172" s="28">
        <v>0.28884067000000002</v>
      </c>
      <c r="U172" s="28">
        <v>0.34438521</v>
      </c>
      <c r="V172" s="28">
        <v>0.40562119000000002</v>
      </c>
      <c r="W172" s="28">
        <v>0.46685716999999999</v>
      </c>
      <c r="X172" s="28">
        <v>0.50026714000000005</v>
      </c>
      <c r="Y172" s="28">
        <v>0.53367712</v>
      </c>
      <c r="Z172" s="28">
        <v>0.52261667000000001</v>
      </c>
      <c r="AA172" s="28">
        <v>0.51155620999999996</v>
      </c>
      <c r="AB172" s="28">
        <v>0.4694507</v>
      </c>
      <c r="AC172" s="28">
        <v>0.42734518999999999</v>
      </c>
      <c r="AD172" s="28">
        <v>0.38184668999999999</v>
      </c>
      <c r="AE172" s="28">
        <v>0.33634818999999999</v>
      </c>
      <c r="AF172" s="28">
        <v>0.2954447</v>
      </c>
      <c r="AG172" s="28">
        <v>0.25454121000000002</v>
      </c>
      <c r="AH172" s="28">
        <v>0.23199228999999999</v>
      </c>
      <c r="AI172" s="28">
        <v>0.20944338000000001</v>
      </c>
      <c r="AJ172" s="28">
        <v>0.19603169000000001</v>
      </c>
      <c r="AK172" s="28">
        <v>0.18261999000000001</v>
      </c>
      <c r="AL172" s="28">
        <v>0.16904802999999999</v>
      </c>
      <c r="AM172" s="28">
        <v>0.15547606999999999</v>
      </c>
      <c r="AN172" s="28">
        <v>0.15448712000000001</v>
      </c>
      <c r="AO172" s="28">
        <v>0.15349815999999999</v>
      </c>
      <c r="AP172" s="28">
        <v>0.22579647999999999</v>
      </c>
      <c r="AQ172" s="28">
        <v>0.29809479999999999</v>
      </c>
      <c r="AR172" s="28">
        <v>0.37359849000000001</v>
      </c>
      <c r="AS172" s="28">
        <v>0.44910219000000001</v>
      </c>
      <c r="AT172" s="28">
        <v>0.52116010000000002</v>
      </c>
      <c r="AU172" s="28">
        <v>0.59321800999999996</v>
      </c>
      <c r="AV172" s="28">
        <v>0.59506110999999995</v>
      </c>
      <c r="AW172" s="28">
        <v>0.5969042</v>
      </c>
      <c r="AX172" s="28">
        <v>0.57563743999999994</v>
      </c>
      <c r="AY172" s="3"/>
    </row>
    <row r="173" spans="1:51" ht="14.5" thickBot="1" x14ac:dyDescent="0.35">
      <c r="A173" s="15"/>
      <c r="B173" s="14" t="s">
        <v>159</v>
      </c>
      <c r="C173" s="25">
        <v>0.31172204999999997</v>
      </c>
      <c r="D173" s="26">
        <v>0.29287573</v>
      </c>
      <c r="E173" s="26">
        <v>0.27402940999999997</v>
      </c>
      <c r="F173" s="26">
        <v>0.24817639999999999</v>
      </c>
      <c r="G173" s="26">
        <v>0.22232339000000001</v>
      </c>
      <c r="H173" s="26">
        <v>0.19361402999999999</v>
      </c>
      <c r="I173" s="26">
        <v>0.16490466000000001</v>
      </c>
      <c r="J173" s="26">
        <v>0.13967199</v>
      </c>
      <c r="K173" s="26">
        <v>0.11443932</v>
      </c>
      <c r="L173" s="26">
        <v>0.10046528</v>
      </c>
      <c r="M173" s="26">
        <v>8.6491250000000006E-2</v>
      </c>
      <c r="N173" s="26">
        <v>8.5509979999999999E-2</v>
      </c>
      <c r="O173" s="26">
        <v>8.4528699999999998E-2</v>
      </c>
      <c r="P173" s="26">
        <v>9.6173069999999999E-2</v>
      </c>
      <c r="Q173" s="26">
        <v>0.10781743000000001</v>
      </c>
      <c r="R173" s="26">
        <v>0.13291721000000001</v>
      </c>
      <c r="S173" s="26">
        <v>0.15801699</v>
      </c>
      <c r="T173" s="26">
        <v>0.18390808</v>
      </c>
      <c r="U173" s="26">
        <v>0.20979918</v>
      </c>
      <c r="V173" s="26">
        <v>0.23318161000000001</v>
      </c>
      <c r="W173" s="26">
        <v>0.25656403999999999</v>
      </c>
      <c r="X173" s="26">
        <v>0.26649146000000001</v>
      </c>
      <c r="Y173" s="26">
        <v>0.27641888999999997</v>
      </c>
      <c r="Z173" s="26">
        <v>0.27735420999999999</v>
      </c>
      <c r="AA173" s="26">
        <v>0.27828952000000001</v>
      </c>
      <c r="AB173" s="26">
        <v>0.27568816000000002</v>
      </c>
      <c r="AC173" s="26">
        <v>0.27308681000000001</v>
      </c>
      <c r="AD173" s="26">
        <v>0.26659338999999999</v>
      </c>
      <c r="AE173" s="26">
        <v>0.26009998000000001</v>
      </c>
      <c r="AF173" s="26">
        <v>0.25915878999999997</v>
      </c>
      <c r="AG173" s="26">
        <v>0.25821759999999999</v>
      </c>
      <c r="AH173" s="26">
        <v>0.26114801999999998</v>
      </c>
      <c r="AI173" s="26">
        <v>0.26407845000000002</v>
      </c>
      <c r="AJ173" s="26">
        <v>0.28175098999999998</v>
      </c>
      <c r="AK173" s="26">
        <v>0.29942352</v>
      </c>
      <c r="AL173" s="26">
        <v>0.32873004</v>
      </c>
      <c r="AM173" s="26">
        <v>0.35803655000000001</v>
      </c>
      <c r="AN173" s="26">
        <v>0.39457323</v>
      </c>
      <c r="AO173" s="26">
        <v>0.43110989999999999</v>
      </c>
      <c r="AP173" s="26">
        <v>0.45197006000000001</v>
      </c>
      <c r="AQ173" s="26">
        <v>0.47283022000000002</v>
      </c>
      <c r="AR173" s="26">
        <v>0.4707442</v>
      </c>
      <c r="AS173" s="26">
        <v>0.46865818999999997</v>
      </c>
      <c r="AT173" s="26">
        <v>0.44084464000000001</v>
      </c>
      <c r="AU173" s="26">
        <v>0.41303109999999998</v>
      </c>
      <c r="AV173" s="26">
        <v>0.38579165999999998</v>
      </c>
      <c r="AW173" s="26">
        <v>0.35855220999999998</v>
      </c>
      <c r="AX173" s="26">
        <v>0.33513713000000001</v>
      </c>
      <c r="AY173" s="3"/>
    </row>
    <row r="174" spans="1:51" ht="14.5" thickBot="1" x14ac:dyDescent="0.35">
      <c r="A174" s="15"/>
      <c r="B174" s="14" t="s">
        <v>160</v>
      </c>
      <c r="C174" s="27">
        <v>0.24190866999999999</v>
      </c>
      <c r="D174" s="28">
        <v>0.22168110999999999</v>
      </c>
      <c r="E174" s="28">
        <v>0.20145356</v>
      </c>
      <c r="F174" s="28">
        <v>0.17737870999999999</v>
      </c>
      <c r="G174" s="28">
        <v>0.15330384999999999</v>
      </c>
      <c r="H174" s="28">
        <v>0.13196925000000001</v>
      </c>
      <c r="I174" s="28">
        <v>0.11063466</v>
      </c>
      <c r="J174" s="28">
        <v>9.3124330000000005E-2</v>
      </c>
      <c r="K174" s="28">
        <v>7.5613990000000006E-2</v>
      </c>
      <c r="L174" s="28">
        <v>6.207294E-2</v>
      </c>
      <c r="M174" s="28">
        <v>4.8531890000000001E-2</v>
      </c>
      <c r="N174" s="28">
        <v>5.055921E-2</v>
      </c>
      <c r="O174" s="28">
        <v>5.2586529999999999E-2</v>
      </c>
      <c r="P174" s="28">
        <v>0.12982551000000001</v>
      </c>
      <c r="Q174" s="28">
        <v>0.20706448999999999</v>
      </c>
      <c r="R174" s="28">
        <v>0.25623609000000003</v>
      </c>
      <c r="S174" s="28">
        <v>0.30540768000000001</v>
      </c>
      <c r="T174" s="28">
        <v>0.37812098</v>
      </c>
      <c r="U174" s="28">
        <v>0.45083426999999998</v>
      </c>
      <c r="V174" s="28">
        <v>0.53099821999999997</v>
      </c>
      <c r="W174" s="28">
        <v>0.61116216999999995</v>
      </c>
      <c r="X174" s="28">
        <v>0.65489911999999995</v>
      </c>
      <c r="Y174" s="28">
        <v>0.69863607999999999</v>
      </c>
      <c r="Z174" s="28">
        <v>0.68415685000000004</v>
      </c>
      <c r="AA174" s="28">
        <v>0.66967763000000002</v>
      </c>
      <c r="AB174" s="28">
        <v>0.61455736000000005</v>
      </c>
      <c r="AC174" s="28">
        <v>0.55943708000000003</v>
      </c>
      <c r="AD174" s="28">
        <v>0.49987504999999999</v>
      </c>
      <c r="AE174" s="28">
        <v>0.44031302</v>
      </c>
      <c r="AF174" s="28">
        <v>0.38676630000000001</v>
      </c>
      <c r="AG174" s="28">
        <v>0.33321959000000001</v>
      </c>
      <c r="AH174" s="28">
        <v>0.25800381999999999</v>
      </c>
      <c r="AI174" s="28">
        <v>0.18278805000000001</v>
      </c>
      <c r="AJ174" s="28">
        <v>0.13123863</v>
      </c>
      <c r="AK174" s="28">
        <v>7.9689209999999996E-2</v>
      </c>
      <c r="AL174" s="28">
        <v>7.3766860000000004E-2</v>
      </c>
      <c r="AM174" s="28">
        <v>6.7844509999999997E-2</v>
      </c>
      <c r="AN174" s="28">
        <v>6.7412970000000003E-2</v>
      </c>
      <c r="AO174" s="28">
        <v>6.698142E-2</v>
      </c>
      <c r="AP174" s="28">
        <v>9.8529969999999995E-2</v>
      </c>
      <c r="AQ174" s="28">
        <v>0.13007851000000001</v>
      </c>
      <c r="AR174" s="28">
        <v>0.16302578000000001</v>
      </c>
      <c r="AS174" s="28">
        <v>0.19597305000000001</v>
      </c>
      <c r="AT174" s="28">
        <v>0.22741669</v>
      </c>
      <c r="AU174" s="28">
        <v>0.25886033000000003</v>
      </c>
      <c r="AV174" s="28">
        <v>0.25966460000000002</v>
      </c>
      <c r="AW174" s="28">
        <v>0.26046886000000002</v>
      </c>
      <c r="AX174" s="28">
        <v>0.25118876000000001</v>
      </c>
      <c r="AY174" s="3"/>
    </row>
    <row r="175" spans="1:51" ht="14.5" thickBot="1" x14ac:dyDescent="0.35">
      <c r="A175" s="15"/>
      <c r="B175" s="14" t="s">
        <v>161</v>
      </c>
      <c r="C175" s="25">
        <v>9.7067940000000005E-2</v>
      </c>
      <c r="D175" s="26">
        <v>9.4559290000000004E-2</v>
      </c>
      <c r="E175" s="26">
        <v>9.4140879999999996E-2</v>
      </c>
      <c r="F175" s="26">
        <v>9.342818E-2</v>
      </c>
      <c r="G175" s="26">
        <v>9.3521229999999997E-2</v>
      </c>
      <c r="H175" s="26">
        <v>9.2243149999999996E-2</v>
      </c>
      <c r="I175" s="26">
        <v>9.4506110000000004E-2</v>
      </c>
      <c r="J175" s="26">
        <v>9.4043929999999998E-2</v>
      </c>
      <c r="K175" s="26">
        <v>9.5660869999999995E-2</v>
      </c>
      <c r="L175" s="26">
        <v>9.8628419999999994E-2</v>
      </c>
      <c r="M175" s="26">
        <v>0.10278123</v>
      </c>
      <c r="N175" s="26">
        <v>0.11973836</v>
      </c>
      <c r="O175" s="26">
        <v>0.15911626000000001</v>
      </c>
      <c r="P175" s="26">
        <v>0.19109184000000001</v>
      </c>
      <c r="Q175" s="26">
        <v>0.24157946</v>
      </c>
      <c r="R175" s="26">
        <v>0.26910772999999999</v>
      </c>
      <c r="S175" s="26">
        <v>0.31190444000000001</v>
      </c>
      <c r="T175" s="26">
        <v>0.36373926000000001</v>
      </c>
      <c r="U175" s="26">
        <v>0.40487037999999997</v>
      </c>
      <c r="V175" s="26">
        <v>0.42727917999999998</v>
      </c>
      <c r="W175" s="26">
        <v>0.43932589</v>
      </c>
      <c r="X175" s="26">
        <v>0.44571570999999999</v>
      </c>
      <c r="Y175" s="26">
        <v>0.45285382000000002</v>
      </c>
      <c r="Z175" s="26">
        <v>0.45796780999999998</v>
      </c>
      <c r="AA175" s="26">
        <v>0.46232011000000001</v>
      </c>
      <c r="AB175" s="26">
        <v>0.46365790000000001</v>
      </c>
      <c r="AC175" s="26">
        <v>0.46248091000000002</v>
      </c>
      <c r="AD175" s="26">
        <v>0.45871819000000003</v>
      </c>
      <c r="AE175" s="26">
        <v>0.45268294999999997</v>
      </c>
      <c r="AF175" s="26">
        <v>0.44887612999999998</v>
      </c>
      <c r="AG175" s="26">
        <v>0.44415695999999999</v>
      </c>
      <c r="AH175" s="26">
        <v>0.43617108999999998</v>
      </c>
      <c r="AI175" s="26">
        <v>0.42738203000000002</v>
      </c>
      <c r="AJ175" s="26">
        <v>0.41350911000000001</v>
      </c>
      <c r="AK175" s="26">
        <v>0.39741571999999997</v>
      </c>
      <c r="AL175" s="26">
        <v>0.35674367000000001</v>
      </c>
      <c r="AM175" s="26">
        <v>0.29458157000000001</v>
      </c>
      <c r="AN175" s="26">
        <v>0.26687496999999999</v>
      </c>
      <c r="AO175" s="26">
        <v>0.24523026000000001</v>
      </c>
      <c r="AP175" s="26">
        <v>0.2325306</v>
      </c>
      <c r="AQ175" s="26">
        <v>0.21899677000000001</v>
      </c>
      <c r="AR175" s="26">
        <v>0.20702332000000001</v>
      </c>
      <c r="AS175" s="26">
        <v>0.17776273000000001</v>
      </c>
      <c r="AT175" s="26">
        <v>0.14771506000000001</v>
      </c>
      <c r="AU175" s="26">
        <v>0.13012626999999999</v>
      </c>
      <c r="AV175" s="26">
        <v>0.11887528</v>
      </c>
      <c r="AW175" s="26">
        <v>0.10534126000000001</v>
      </c>
      <c r="AX175" s="26">
        <v>0.10089447999999999</v>
      </c>
      <c r="AY175" s="3"/>
    </row>
    <row r="176" spans="1:51" ht="14.5" thickBot="1" x14ac:dyDescent="0.35">
      <c r="A176" s="15"/>
      <c r="B176" s="14" t="s">
        <v>162</v>
      </c>
      <c r="C176" s="27">
        <v>0.44755954999999997</v>
      </c>
      <c r="D176" s="28">
        <v>0.41013619000000001</v>
      </c>
      <c r="E176" s="28">
        <v>0.37271283999999999</v>
      </c>
      <c r="F176" s="28">
        <v>0.32817151999999999</v>
      </c>
      <c r="G176" s="28">
        <v>0.2836302</v>
      </c>
      <c r="H176" s="28">
        <v>0.24415867999999999</v>
      </c>
      <c r="I176" s="28">
        <v>0.20468716000000001</v>
      </c>
      <c r="J176" s="28">
        <v>0.17229098000000001</v>
      </c>
      <c r="K176" s="28">
        <v>0.13989480000000001</v>
      </c>
      <c r="L176" s="28">
        <v>0.11484226</v>
      </c>
      <c r="M176" s="28">
        <v>8.9789720000000003E-2</v>
      </c>
      <c r="N176" s="28">
        <v>9.3540499999999999E-2</v>
      </c>
      <c r="O176" s="28">
        <v>9.7291279999999994E-2</v>
      </c>
      <c r="P176" s="28">
        <v>0.11249459000000001</v>
      </c>
      <c r="Q176" s="28">
        <v>0.1276979</v>
      </c>
      <c r="R176" s="28">
        <v>0.15802231999999999</v>
      </c>
      <c r="S176" s="28">
        <v>0.18834674000000001</v>
      </c>
      <c r="T176" s="28">
        <v>0.23318945999999999</v>
      </c>
      <c r="U176" s="28">
        <v>0.27803218000000002</v>
      </c>
      <c r="V176" s="28">
        <v>0.32746976999999999</v>
      </c>
      <c r="W176" s="28">
        <v>0.37690734999999997</v>
      </c>
      <c r="X176" s="28">
        <v>0.40388018999999997</v>
      </c>
      <c r="Y176" s="28">
        <v>0.43085303000000003</v>
      </c>
      <c r="Z176" s="28">
        <v>0.42192361</v>
      </c>
      <c r="AA176" s="28">
        <v>0.41299418999999998</v>
      </c>
      <c r="AB176" s="28">
        <v>0.37900118999999999</v>
      </c>
      <c r="AC176" s="28">
        <v>0.34500818</v>
      </c>
      <c r="AD176" s="28">
        <v>0.30827591999999998</v>
      </c>
      <c r="AE176" s="28">
        <v>0.27154366000000002</v>
      </c>
      <c r="AF176" s="28">
        <v>0.23852108999999999</v>
      </c>
      <c r="AG176" s="28">
        <v>0.20549851</v>
      </c>
      <c r="AH176" s="28">
        <v>0.18729411000000001</v>
      </c>
      <c r="AI176" s="28">
        <v>0.16908972</v>
      </c>
      <c r="AJ176" s="28">
        <v>0.15826207</v>
      </c>
      <c r="AK176" s="28">
        <v>0.14743442000000001</v>
      </c>
      <c r="AL176" s="28">
        <v>0.13647739</v>
      </c>
      <c r="AM176" s="28">
        <v>0.12552035</v>
      </c>
      <c r="AN176" s="28">
        <v>0.12472194</v>
      </c>
      <c r="AO176" s="28">
        <v>0.12392353</v>
      </c>
      <c r="AP176" s="28">
        <v>0.18229205000000001</v>
      </c>
      <c r="AQ176" s="28">
        <v>0.24066058000000001</v>
      </c>
      <c r="AR176" s="28">
        <v>0.30161691000000002</v>
      </c>
      <c r="AS176" s="28">
        <v>0.36257324000000002</v>
      </c>
      <c r="AT176" s="28">
        <v>0.42074768000000001</v>
      </c>
      <c r="AU176" s="28">
        <v>0.47892213</v>
      </c>
      <c r="AV176" s="28">
        <v>0.48041011</v>
      </c>
      <c r="AW176" s="28">
        <v>0.4818981</v>
      </c>
      <c r="AX176" s="28">
        <v>0.46472881999999999</v>
      </c>
      <c r="AY176" s="3"/>
    </row>
    <row r="177" spans="1:51" ht="14.5" thickBot="1" x14ac:dyDescent="0.35">
      <c r="A177" s="15"/>
      <c r="B177" s="14" t="s">
        <v>163</v>
      </c>
      <c r="C177" s="25">
        <v>0.24190866999999999</v>
      </c>
      <c r="D177" s="26">
        <v>0.22168110999999999</v>
      </c>
      <c r="E177" s="26">
        <v>0.20145356</v>
      </c>
      <c r="F177" s="26">
        <v>0.17737870999999999</v>
      </c>
      <c r="G177" s="26">
        <v>0.15330384999999999</v>
      </c>
      <c r="H177" s="26">
        <v>0.13196925000000001</v>
      </c>
      <c r="I177" s="26">
        <v>0.11063466</v>
      </c>
      <c r="J177" s="26">
        <v>9.3124330000000005E-2</v>
      </c>
      <c r="K177" s="26">
        <v>7.5613990000000006E-2</v>
      </c>
      <c r="L177" s="26">
        <v>6.207294E-2</v>
      </c>
      <c r="M177" s="26">
        <v>4.8531890000000001E-2</v>
      </c>
      <c r="N177" s="26">
        <v>5.055921E-2</v>
      </c>
      <c r="O177" s="26">
        <v>5.2586529999999999E-2</v>
      </c>
      <c r="P177" s="26">
        <v>0.12982551000000001</v>
      </c>
      <c r="Q177" s="26">
        <v>0.20706448999999999</v>
      </c>
      <c r="R177" s="26">
        <v>0.25623609000000003</v>
      </c>
      <c r="S177" s="26">
        <v>0.30540768000000001</v>
      </c>
      <c r="T177" s="26">
        <v>0.37812098</v>
      </c>
      <c r="U177" s="26">
        <v>0.45083426999999998</v>
      </c>
      <c r="V177" s="26">
        <v>0.53099821999999997</v>
      </c>
      <c r="W177" s="26">
        <v>0.61116216999999995</v>
      </c>
      <c r="X177" s="26">
        <v>0.65489911999999995</v>
      </c>
      <c r="Y177" s="26">
        <v>0.69863607999999999</v>
      </c>
      <c r="Z177" s="26">
        <v>0.68415685000000004</v>
      </c>
      <c r="AA177" s="26">
        <v>0.66967763000000002</v>
      </c>
      <c r="AB177" s="26">
        <v>0.61455736000000005</v>
      </c>
      <c r="AC177" s="26">
        <v>0.55943708000000003</v>
      </c>
      <c r="AD177" s="26">
        <v>0.49987504999999999</v>
      </c>
      <c r="AE177" s="26">
        <v>0.44031302</v>
      </c>
      <c r="AF177" s="26">
        <v>0.38676630000000001</v>
      </c>
      <c r="AG177" s="26">
        <v>0.33321959000000001</v>
      </c>
      <c r="AH177" s="26">
        <v>0.25800381999999999</v>
      </c>
      <c r="AI177" s="26">
        <v>0.18278805000000001</v>
      </c>
      <c r="AJ177" s="26">
        <v>0.13123863</v>
      </c>
      <c r="AK177" s="26">
        <v>7.9689209999999996E-2</v>
      </c>
      <c r="AL177" s="26">
        <v>7.3766860000000004E-2</v>
      </c>
      <c r="AM177" s="26">
        <v>6.7844509999999997E-2</v>
      </c>
      <c r="AN177" s="26">
        <v>6.7412970000000003E-2</v>
      </c>
      <c r="AO177" s="26">
        <v>6.698142E-2</v>
      </c>
      <c r="AP177" s="26">
        <v>9.8529969999999995E-2</v>
      </c>
      <c r="AQ177" s="26">
        <v>0.13007851000000001</v>
      </c>
      <c r="AR177" s="26">
        <v>0.16302578000000001</v>
      </c>
      <c r="AS177" s="26">
        <v>0.19597305000000001</v>
      </c>
      <c r="AT177" s="26">
        <v>0.22741669</v>
      </c>
      <c r="AU177" s="26">
        <v>0.25886033000000003</v>
      </c>
      <c r="AV177" s="26">
        <v>0.25966460000000002</v>
      </c>
      <c r="AW177" s="26">
        <v>0.26046886000000002</v>
      </c>
      <c r="AX177" s="26">
        <v>0.25118876000000001</v>
      </c>
      <c r="AY177" s="3"/>
    </row>
    <row r="178" spans="1:51" ht="14.5" thickBot="1" x14ac:dyDescent="0.35">
      <c r="A178" s="15"/>
      <c r="B178" s="14" t="s">
        <v>164</v>
      </c>
      <c r="C178" s="27">
        <v>0.24190866999999999</v>
      </c>
      <c r="D178" s="28">
        <v>0.22168110999999999</v>
      </c>
      <c r="E178" s="28">
        <v>0.20145356</v>
      </c>
      <c r="F178" s="28">
        <v>0.17737870999999999</v>
      </c>
      <c r="G178" s="28">
        <v>0.15330384999999999</v>
      </c>
      <c r="H178" s="28">
        <v>0.13196925000000001</v>
      </c>
      <c r="I178" s="28">
        <v>0.11063466</v>
      </c>
      <c r="J178" s="28">
        <v>9.3124330000000005E-2</v>
      </c>
      <c r="K178" s="28">
        <v>7.5613990000000006E-2</v>
      </c>
      <c r="L178" s="28">
        <v>6.207294E-2</v>
      </c>
      <c r="M178" s="28">
        <v>4.8531890000000001E-2</v>
      </c>
      <c r="N178" s="28">
        <v>5.055921E-2</v>
      </c>
      <c r="O178" s="28">
        <v>5.2586529999999999E-2</v>
      </c>
      <c r="P178" s="28">
        <v>0.12982551000000001</v>
      </c>
      <c r="Q178" s="28">
        <v>0.20706448999999999</v>
      </c>
      <c r="R178" s="28">
        <v>0.25623609000000003</v>
      </c>
      <c r="S178" s="28">
        <v>0.30540768000000001</v>
      </c>
      <c r="T178" s="28">
        <v>0.37812098</v>
      </c>
      <c r="U178" s="28">
        <v>0.45083426999999998</v>
      </c>
      <c r="V178" s="28">
        <v>0.53099821999999997</v>
      </c>
      <c r="W178" s="28">
        <v>0.61116216999999995</v>
      </c>
      <c r="X178" s="28">
        <v>0.65489911999999995</v>
      </c>
      <c r="Y178" s="28">
        <v>0.69863607999999999</v>
      </c>
      <c r="Z178" s="28">
        <v>0.68415685000000004</v>
      </c>
      <c r="AA178" s="28">
        <v>0.66967763000000002</v>
      </c>
      <c r="AB178" s="28">
        <v>0.61455736000000005</v>
      </c>
      <c r="AC178" s="28">
        <v>0.55943708000000003</v>
      </c>
      <c r="AD178" s="28">
        <v>0.49987504999999999</v>
      </c>
      <c r="AE178" s="28">
        <v>0.44031302</v>
      </c>
      <c r="AF178" s="28">
        <v>0.38676630000000001</v>
      </c>
      <c r="AG178" s="28">
        <v>0.33321959000000001</v>
      </c>
      <c r="AH178" s="28">
        <v>0.25800381999999999</v>
      </c>
      <c r="AI178" s="28">
        <v>0.18278805000000001</v>
      </c>
      <c r="AJ178" s="28">
        <v>0.13123863</v>
      </c>
      <c r="AK178" s="28">
        <v>7.9689209999999996E-2</v>
      </c>
      <c r="AL178" s="28">
        <v>7.3766860000000004E-2</v>
      </c>
      <c r="AM178" s="28">
        <v>6.7844509999999997E-2</v>
      </c>
      <c r="AN178" s="28">
        <v>6.7412970000000003E-2</v>
      </c>
      <c r="AO178" s="28">
        <v>6.698142E-2</v>
      </c>
      <c r="AP178" s="28">
        <v>9.8529969999999995E-2</v>
      </c>
      <c r="AQ178" s="28">
        <v>0.13007851000000001</v>
      </c>
      <c r="AR178" s="28">
        <v>0.16302578000000001</v>
      </c>
      <c r="AS178" s="28">
        <v>0.19597305000000001</v>
      </c>
      <c r="AT178" s="28">
        <v>0.22741669</v>
      </c>
      <c r="AU178" s="28">
        <v>0.25886033000000003</v>
      </c>
      <c r="AV178" s="28">
        <v>0.25966460000000002</v>
      </c>
      <c r="AW178" s="28">
        <v>0.26046886000000002</v>
      </c>
      <c r="AX178" s="28">
        <v>0.25118876000000001</v>
      </c>
      <c r="AY178" s="3"/>
    </row>
    <row r="179" spans="1:51" ht="14.5" thickBot="1" x14ac:dyDescent="0.35">
      <c r="A179" s="15"/>
      <c r="B179" s="14" t="s">
        <v>165</v>
      </c>
      <c r="C179" s="25">
        <v>1.3821150000000001E-2</v>
      </c>
      <c r="D179" s="26">
        <v>1.298554E-2</v>
      </c>
      <c r="E179" s="26">
        <v>1.214993E-2</v>
      </c>
      <c r="F179" s="26">
        <v>1.100366E-2</v>
      </c>
      <c r="G179" s="26">
        <v>9.8573900000000006E-3</v>
      </c>
      <c r="H179" s="26">
        <v>8.5844700000000003E-3</v>
      </c>
      <c r="I179" s="26">
        <v>7.31155E-3</v>
      </c>
      <c r="J179" s="26">
        <v>6.1927900000000001E-3</v>
      </c>
      <c r="K179" s="26">
        <v>5.0740200000000003E-3</v>
      </c>
      <c r="L179" s="26">
        <v>4.4544399999999996E-3</v>
      </c>
      <c r="M179" s="26">
        <v>3.8348499999999999E-3</v>
      </c>
      <c r="N179" s="26">
        <v>3.7913500000000002E-3</v>
      </c>
      <c r="O179" s="26">
        <v>3.7478400000000001E-3</v>
      </c>
      <c r="P179" s="26">
        <v>4.2641299999999997E-3</v>
      </c>
      <c r="Q179" s="26">
        <v>4.7804199999999996E-3</v>
      </c>
      <c r="R179" s="26">
        <v>5.8932899999999998E-3</v>
      </c>
      <c r="S179" s="26">
        <v>7.0061699999999999E-3</v>
      </c>
      <c r="T179" s="26">
        <v>8.1541300000000008E-3</v>
      </c>
      <c r="U179" s="26">
        <v>9.3020900000000007E-3</v>
      </c>
      <c r="V179" s="26">
        <v>1.033882E-2</v>
      </c>
      <c r="W179" s="26">
        <v>1.137555E-2</v>
      </c>
      <c r="X179" s="26">
        <v>1.181571E-2</v>
      </c>
      <c r="Y179" s="26">
        <v>1.225588E-2</v>
      </c>
      <c r="Z179" s="26">
        <v>1.229735E-2</v>
      </c>
      <c r="AA179" s="26">
        <v>1.233882E-2</v>
      </c>
      <c r="AB179" s="26">
        <v>1.222348E-2</v>
      </c>
      <c r="AC179" s="26">
        <v>1.210814E-2</v>
      </c>
      <c r="AD179" s="26">
        <v>1.1820229999999999E-2</v>
      </c>
      <c r="AE179" s="26">
        <v>1.153233E-2</v>
      </c>
      <c r="AF179" s="26">
        <v>1.14906E-2</v>
      </c>
      <c r="AG179" s="26">
        <v>1.144887E-2</v>
      </c>
      <c r="AH179" s="26">
        <v>1.15788E-2</v>
      </c>
      <c r="AI179" s="26">
        <v>1.1708730000000001E-2</v>
      </c>
      <c r="AJ179" s="26">
        <v>1.249229E-2</v>
      </c>
      <c r="AK179" s="26">
        <v>1.327586E-2</v>
      </c>
      <c r="AL179" s="26">
        <v>1.457525E-2</v>
      </c>
      <c r="AM179" s="26">
        <v>1.5874650000000001E-2</v>
      </c>
      <c r="AN179" s="26">
        <v>1.7494610000000001E-2</v>
      </c>
      <c r="AO179" s="26">
        <v>1.9114579999999999E-2</v>
      </c>
      <c r="AP179" s="26">
        <v>2.0039479999999998E-2</v>
      </c>
      <c r="AQ179" s="26">
        <v>2.096437E-2</v>
      </c>
      <c r="AR179" s="26">
        <v>2.0871879999999999E-2</v>
      </c>
      <c r="AS179" s="26">
        <v>2.0779389999999998E-2</v>
      </c>
      <c r="AT179" s="26">
        <v>1.95462E-2</v>
      </c>
      <c r="AU179" s="26">
        <v>1.8312999999999999E-2</v>
      </c>
      <c r="AV179" s="26">
        <v>1.7105249999999999E-2</v>
      </c>
      <c r="AW179" s="26">
        <v>1.589751E-2</v>
      </c>
      <c r="AX179" s="26">
        <v>1.485933E-2</v>
      </c>
      <c r="AY179" s="3"/>
    </row>
    <row r="180" spans="1:51" ht="14.5" thickBot="1" x14ac:dyDescent="0.35">
      <c r="A180" s="15"/>
      <c r="B180" s="14" t="s">
        <v>166</v>
      </c>
      <c r="C180" s="27">
        <v>1.0725760000000001E-2</v>
      </c>
      <c r="D180" s="28">
        <v>9.8289099999999997E-3</v>
      </c>
      <c r="E180" s="28">
        <v>8.9320600000000003E-3</v>
      </c>
      <c r="F180" s="28">
        <v>7.8646299999999992E-3</v>
      </c>
      <c r="G180" s="28">
        <v>6.7971999999999998E-3</v>
      </c>
      <c r="H180" s="28">
        <v>5.8512599999999996E-3</v>
      </c>
      <c r="I180" s="28">
        <v>4.9053300000000003E-3</v>
      </c>
      <c r="J180" s="28">
        <v>4.1289500000000002E-3</v>
      </c>
      <c r="K180" s="28">
        <v>3.35258E-3</v>
      </c>
      <c r="L180" s="28">
        <v>2.7521899999999998E-3</v>
      </c>
      <c r="M180" s="28">
        <v>2.1518100000000001E-3</v>
      </c>
      <c r="N180" s="28">
        <v>2.2417000000000001E-3</v>
      </c>
      <c r="O180" s="28">
        <v>2.3315800000000002E-3</v>
      </c>
      <c r="P180" s="28">
        <v>5.7562100000000003E-3</v>
      </c>
      <c r="Q180" s="28">
        <v>9.1808399999999991E-3</v>
      </c>
      <c r="R180" s="28">
        <v>1.136101E-2</v>
      </c>
      <c r="S180" s="28">
        <v>1.354118E-2</v>
      </c>
      <c r="T180" s="28">
        <v>1.6765149999999999E-2</v>
      </c>
      <c r="U180" s="28">
        <v>1.9989119999999999E-2</v>
      </c>
      <c r="V180" s="28">
        <v>2.3543430000000001E-2</v>
      </c>
      <c r="W180" s="28">
        <v>2.7097739999999999E-2</v>
      </c>
      <c r="X180" s="28">
        <v>2.9036960000000001E-2</v>
      </c>
      <c r="Y180" s="28">
        <v>3.0976170000000001E-2</v>
      </c>
      <c r="Z180" s="28">
        <v>3.033419E-2</v>
      </c>
      <c r="AA180" s="28">
        <v>2.969221E-2</v>
      </c>
      <c r="AB180" s="28">
        <v>2.724828E-2</v>
      </c>
      <c r="AC180" s="28">
        <v>2.4804349999999999E-2</v>
      </c>
      <c r="AD180" s="28">
        <v>2.2163490000000001E-2</v>
      </c>
      <c r="AE180" s="28">
        <v>1.9522620000000001E-2</v>
      </c>
      <c r="AF180" s="28">
        <v>1.7148469999999999E-2</v>
      </c>
      <c r="AG180" s="28">
        <v>1.4774310000000001E-2</v>
      </c>
      <c r="AH180" s="28">
        <v>1.1439390000000001E-2</v>
      </c>
      <c r="AI180" s="28">
        <v>8.1044700000000008E-3</v>
      </c>
      <c r="AJ180" s="28">
        <v>5.8188700000000003E-3</v>
      </c>
      <c r="AK180" s="28">
        <v>3.5332599999999999E-3</v>
      </c>
      <c r="AL180" s="28">
        <v>3.2706800000000002E-3</v>
      </c>
      <c r="AM180" s="28">
        <v>3.0080900000000002E-3</v>
      </c>
      <c r="AN180" s="28">
        <v>2.9889600000000001E-3</v>
      </c>
      <c r="AO180" s="28">
        <v>2.9698300000000001E-3</v>
      </c>
      <c r="AP180" s="28">
        <v>4.3686300000000001E-3</v>
      </c>
      <c r="AQ180" s="28">
        <v>5.7674299999999996E-3</v>
      </c>
      <c r="AR180" s="28">
        <v>7.2282500000000003E-3</v>
      </c>
      <c r="AS180" s="28">
        <v>8.6890600000000002E-3</v>
      </c>
      <c r="AT180" s="28">
        <v>1.008321E-2</v>
      </c>
      <c r="AU180" s="28">
        <v>1.1477360000000001E-2</v>
      </c>
      <c r="AV180" s="28">
        <v>1.1513020000000001E-2</v>
      </c>
      <c r="AW180" s="28">
        <v>1.154868E-2</v>
      </c>
      <c r="AX180" s="28">
        <v>1.113722E-2</v>
      </c>
      <c r="AY180" s="23"/>
    </row>
    <row r="181" spans="1:51" ht="14.5" thickBot="1" x14ac:dyDescent="0.35">
      <c r="A181" s="15"/>
      <c r="B181" s="14" t="s">
        <v>167</v>
      </c>
      <c r="C181" s="25">
        <v>6.9181099999999999E-3</v>
      </c>
      <c r="D181" s="26">
        <v>5.6602700000000002E-3</v>
      </c>
      <c r="E181" s="26">
        <v>4.4024299999999997E-3</v>
      </c>
      <c r="F181" s="26">
        <v>2.7253199999999998E-3</v>
      </c>
      <c r="G181" s="26">
        <v>1.0482E-3</v>
      </c>
      <c r="H181" s="26">
        <v>5.3457999999999999E-4</v>
      </c>
      <c r="I181" s="26">
        <v>2.0959999999999999E-5</v>
      </c>
      <c r="J181" s="26">
        <v>4.2976000000000001E-4</v>
      </c>
      <c r="K181" s="26">
        <v>8.3856000000000002E-4</v>
      </c>
      <c r="L181" s="26">
        <v>3.2494099999999999E-3</v>
      </c>
      <c r="M181" s="26">
        <v>5.6602700000000002E-3</v>
      </c>
      <c r="N181" s="26">
        <v>9.0145099999999999E-3</v>
      </c>
      <c r="O181" s="26">
        <v>1.236874E-2</v>
      </c>
      <c r="P181" s="26">
        <v>1.331212E-2</v>
      </c>
      <c r="Q181" s="26">
        <v>1.4255500000000001E-2</v>
      </c>
      <c r="R181" s="26">
        <v>1.467478E-2</v>
      </c>
      <c r="S181" s="26">
        <v>1.5094059999999999E-2</v>
      </c>
      <c r="T181" s="26">
        <v>1.5094059999999999E-2</v>
      </c>
      <c r="U181" s="26">
        <v>1.5094059999999999E-2</v>
      </c>
      <c r="V181" s="26">
        <v>1.47796E-2</v>
      </c>
      <c r="W181" s="26">
        <v>1.446514E-2</v>
      </c>
      <c r="X181" s="26">
        <v>1.37314E-2</v>
      </c>
      <c r="Y181" s="26">
        <v>1.2997659999999999E-2</v>
      </c>
      <c r="Z181" s="26">
        <v>1.26832E-2</v>
      </c>
      <c r="AA181" s="26">
        <v>1.236874E-2</v>
      </c>
      <c r="AB181" s="26">
        <v>1.236874E-2</v>
      </c>
      <c r="AC181" s="26">
        <v>1.236874E-2</v>
      </c>
      <c r="AD181" s="26">
        <v>1.257838E-2</v>
      </c>
      <c r="AE181" s="26">
        <v>1.2788020000000001E-2</v>
      </c>
      <c r="AF181" s="26">
        <v>1.341694E-2</v>
      </c>
      <c r="AG181" s="26">
        <v>1.404586E-2</v>
      </c>
      <c r="AH181" s="26">
        <v>1.53037E-2</v>
      </c>
      <c r="AI181" s="26">
        <v>1.6561530000000001E-2</v>
      </c>
      <c r="AJ181" s="26">
        <v>1.865793E-2</v>
      </c>
      <c r="AK181" s="26">
        <v>2.0754330000000001E-2</v>
      </c>
      <c r="AL181" s="26">
        <v>2.085915E-2</v>
      </c>
      <c r="AM181" s="26">
        <v>2.0963969999999998E-2</v>
      </c>
      <c r="AN181" s="26">
        <v>1.9915769999999999E-2</v>
      </c>
      <c r="AO181" s="26">
        <v>1.886757E-2</v>
      </c>
      <c r="AP181" s="26">
        <v>1.7819370000000001E-2</v>
      </c>
      <c r="AQ181" s="26">
        <v>1.6771169999999998E-2</v>
      </c>
      <c r="AR181" s="26">
        <v>1.53037E-2</v>
      </c>
      <c r="AS181" s="26">
        <v>1.383622E-2</v>
      </c>
      <c r="AT181" s="26">
        <v>1.2997659999999999E-2</v>
      </c>
      <c r="AU181" s="26">
        <v>1.2159100000000001E-2</v>
      </c>
      <c r="AV181" s="26">
        <v>1.0691620000000001E-2</v>
      </c>
      <c r="AW181" s="26">
        <v>9.2241500000000004E-3</v>
      </c>
      <c r="AX181" s="26">
        <v>8.0711299999999993E-3</v>
      </c>
      <c r="AY181" s="23"/>
    </row>
    <row r="182" spans="1:51" ht="14.5" thickBot="1" x14ac:dyDescent="0.35">
      <c r="A182" s="15"/>
      <c r="B182" s="14" t="s">
        <v>168</v>
      </c>
      <c r="C182" s="27">
        <v>1.9843920000000001E-2</v>
      </c>
      <c r="D182" s="28">
        <v>1.8184639999999998E-2</v>
      </c>
      <c r="E182" s="28">
        <v>1.6525359999999999E-2</v>
      </c>
      <c r="F182" s="28">
        <v>1.4550489999999999E-2</v>
      </c>
      <c r="G182" s="28">
        <v>1.2575609999999999E-2</v>
      </c>
      <c r="H182" s="28">
        <v>1.082552E-2</v>
      </c>
      <c r="I182" s="28">
        <v>9.0754300000000006E-3</v>
      </c>
      <c r="J182" s="28">
        <v>7.6390499999999997E-3</v>
      </c>
      <c r="K182" s="28">
        <v>6.2026599999999996E-3</v>
      </c>
      <c r="L182" s="28">
        <v>5.09188E-3</v>
      </c>
      <c r="M182" s="28">
        <v>3.9810999999999996E-3</v>
      </c>
      <c r="N182" s="28">
        <v>4.1473999999999999E-3</v>
      </c>
      <c r="O182" s="28">
        <v>4.3137100000000001E-3</v>
      </c>
      <c r="P182" s="28">
        <v>4.9877899999999998E-3</v>
      </c>
      <c r="Q182" s="28">
        <v>5.6618800000000002E-3</v>
      </c>
      <c r="R182" s="28">
        <v>7.0064000000000003E-3</v>
      </c>
      <c r="S182" s="28">
        <v>8.3509299999999995E-3</v>
      </c>
      <c r="T182" s="28">
        <v>1.033917E-2</v>
      </c>
      <c r="U182" s="28">
        <v>1.232741E-2</v>
      </c>
      <c r="V182" s="28">
        <v>1.451937E-2</v>
      </c>
      <c r="W182" s="28">
        <v>1.6711340000000002E-2</v>
      </c>
      <c r="X182" s="28">
        <v>1.7907260000000001E-2</v>
      </c>
      <c r="Y182" s="28">
        <v>1.9103189999999999E-2</v>
      </c>
      <c r="Z182" s="28">
        <v>1.8707270000000002E-2</v>
      </c>
      <c r="AA182" s="28">
        <v>1.8311359999999999E-2</v>
      </c>
      <c r="AB182" s="28">
        <v>1.6804179999999998E-2</v>
      </c>
      <c r="AC182" s="28">
        <v>1.529699E-2</v>
      </c>
      <c r="AD182" s="28">
        <v>1.3668359999999999E-2</v>
      </c>
      <c r="AE182" s="28">
        <v>1.203972E-2</v>
      </c>
      <c r="AF182" s="28">
        <v>1.0575559999999999E-2</v>
      </c>
      <c r="AG182" s="28">
        <v>9.1114100000000003E-3</v>
      </c>
      <c r="AH182" s="28">
        <v>8.3042600000000008E-3</v>
      </c>
      <c r="AI182" s="28">
        <v>7.4971100000000004E-3</v>
      </c>
      <c r="AJ182" s="28">
        <v>7.0170299999999996E-3</v>
      </c>
      <c r="AK182" s="28">
        <v>6.5369599999999996E-3</v>
      </c>
      <c r="AL182" s="28">
        <v>6.05114E-3</v>
      </c>
      <c r="AM182" s="28">
        <v>5.5653300000000003E-3</v>
      </c>
      <c r="AN182" s="28">
        <v>5.5299299999999997E-3</v>
      </c>
      <c r="AO182" s="28">
        <v>5.4945300000000001E-3</v>
      </c>
      <c r="AP182" s="28">
        <v>8.0824799999999995E-3</v>
      </c>
      <c r="AQ182" s="28">
        <v>1.067042E-2</v>
      </c>
      <c r="AR182" s="28">
        <v>1.3373110000000001E-2</v>
      </c>
      <c r="AS182" s="28">
        <v>1.607579E-2</v>
      </c>
      <c r="AT182" s="28">
        <v>1.8655140000000001E-2</v>
      </c>
      <c r="AU182" s="28">
        <v>2.123448E-2</v>
      </c>
      <c r="AV182" s="28">
        <v>2.1300449999999999E-2</v>
      </c>
      <c r="AW182" s="28">
        <v>2.1366429999999999E-2</v>
      </c>
      <c r="AX182" s="28">
        <v>2.0605169999999999E-2</v>
      </c>
      <c r="AY182" s="23"/>
    </row>
    <row r="183" spans="1:51" ht="14.5" thickBot="1" x14ac:dyDescent="0.35">
      <c r="A183" s="15"/>
      <c r="B183" s="14" t="s">
        <v>169</v>
      </c>
      <c r="C183" s="25">
        <v>1.0725760000000001E-2</v>
      </c>
      <c r="D183" s="26">
        <v>9.8289099999999997E-3</v>
      </c>
      <c r="E183" s="26">
        <v>8.9320600000000003E-3</v>
      </c>
      <c r="F183" s="26">
        <v>7.8646299999999992E-3</v>
      </c>
      <c r="G183" s="26">
        <v>6.7971999999999998E-3</v>
      </c>
      <c r="H183" s="26">
        <v>5.8512599999999996E-3</v>
      </c>
      <c r="I183" s="26">
        <v>4.9053300000000003E-3</v>
      </c>
      <c r="J183" s="26">
        <v>4.1289500000000002E-3</v>
      </c>
      <c r="K183" s="26">
        <v>3.35258E-3</v>
      </c>
      <c r="L183" s="26">
        <v>2.7521899999999998E-3</v>
      </c>
      <c r="M183" s="26">
        <v>2.1518100000000001E-3</v>
      </c>
      <c r="N183" s="26">
        <v>2.2417000000000001E-3</v>
      </c>
      <c r="O183" s="26">
        <v>2.3315800000000002E-3</v>
      </c>
      <c r="P183" s="26">
        <v>5.7562100000000003E-3</v>
      </c>
      <c r="Q183" s="26">
        <v>9.1808399999999991E-3</v>
      </c>
      <c r="R183" s="26">
        <v>1.136101E-2</v>
      </c>
      <c r="S183" s="26">
        <v>1.354118E-2</v>
      </c>
      <c r="T183" s="26">
        <v>1.6765149999999999E-2</v>
      </c>
      <c r="U183" s="26">
        <v>1.9989119999999999E-2</v>
      </c>
      <c r="V183" s="26">
        <v>2.3543430000000001E-2</v>
      </c>
      <c r="W183" s="26">
        <v>2.7097739999999999E-2</v>
      </c>
      <c r="X183" s="26">
        <v>2.9036960000000001E-2</v>
      </c>
      <c r="Y183" s="26">
        <v>3.0976170000000001E-2</v>
      </c>
      <c r="Z183" s="26">
        <v>3.033419E-2</v>
      </c>
      <c r="AA183" s="26">
        <v>2.969221E-2</v>
      </c>
      <c r="AB183" s="26">
        <v>2.724828E-2</v>
      </c>
      <c r="AC183" s="26">
        <v>2.4804349999999999E-2</v>
      </c>
      <c r="AD183" s="26">
        <v>2.2163490000000001E-2</v>
      </c>
      <c r="AE183" s="26">
        <v>1.9522620000000001E-2</v>
      </c>
      <c r="AF183" s="26">
        <v>1.7148469999999999E-2</v>
      </c>
      <c r="AG183" s="26">
        <v>1.4774310000000001E-2</v>
      </c>
      <c r="AH183" s="26">
        <v>1.1439390000000001E-2</v>
      </c>
      <c r="AI183" s="26">
        <v>8.1044700000000008E-3</v>
      </c>
      <c r="AJ183" s="26">
        <v>5.8188700000000003E-3</v>
      </c>
      <c r="AK183" s="26">
        <v>3.5332599999999999E-3</v>
      </c>
      <c r="AL183" s="26">
        <v>3.2706800000000002E-3</v>
      </c>
      <c r="AM183" s="26">
        <v>3.0080900000000002E-3</v>
      </c>
      <c r="AN183" s="26">
        <v>2.9889600000000001E-3</v>
      </c>
      <c r="AO183" s="26">
        <v>2.9698300000000001E-3</v>
      </c>
      <c r="AP183" s="26">
        <v>4.3686300000000001E-3</v>
      </c>
      <c r="AQ183" s="26">
        <v>5.7674299999999996E-3</v>
      </c>
      <c r="AR183" s="26">
        <v>7.2282500000000003E-3</v>
      </c>
      <c r="AS183" s="26">
        <v>8.6890600000000002E-3</v>
      </c>
      <c r="AT183" s="26">
        <v>1.008321E-2</v>
      </c>
      <c r="AU183" s="26">
        <v>1.1477360000000001E-2</v>
      </c>
      <c r="AV183" s="26">
        <v>1.1513020000000001E-2</v>
      </c>
      <c r="AW183" s="26">
        <v>1.154868E-2</v>
      </c>
      <c r="AX183" s="26">
        <v>1.113722E-2</v>
      </c>
      <c r="AY183" s="23"/>
    </row>
    <row r="184" spans="1:51" ht="14.5" thickBot="1" x14ac:dyDescent="0.35">
      <c r="A184" s="15"/>
      <c r="B184" s="14" t="s">
        <v>170</v>
      </c>
      <c r="C184" s="27">
        <v>1.0725760000000001E-2</v>
      </c>
      <c r="D184" s="28">
        <v>9.8289099999999997E-3</v>
      </c>
      <c r="E184" s="28">
        <v>8.9320600000000003E-3</v>
      </c>
      <c r="F184" s="28">
        <v>7.8646299999999992E-3</v>
      </c>
      <c r="G184" s="28">
        <v>6.7971999999999998E-3</v>
      </c>
      <c r="H184" s="28">
        <v>5.8512599999999996E-3</v>
      </c>
      <c r="I184" s="28">
        <v>4.9053300000000003E-3</v>
      </c>
      <c r="J184" s="28">
        <v>4.1289500000000002E-3</v>
      </c>
      <c r="K184" s="28">
        <v>3.35258E-3</v>
      </c>
      <c r="L184" s="28">
        <v>2.7521899999999998E-3</v>
      </c>
      <c r="M184" s="28">
        <v>2.1518100000000001E-3</v>
      </c>
      <c r="N184" s="28">
        <v>2.2417000000000001E-3</v>
      </c>
      <c r="O184" s="28">
        <v>2.3315800000000002E-3</v>
      </c>
      <c r="P184" s="28">
        <v>5.7562100000000003E-3</v>
      </c>
      <c r="Q184" s="28">
        <v>9.1808399999999991E-3</v>
      </c>
      <c r="R184" s="28">
        <v>1.136101E-2</v>
      </c>
      <c r="S184" s="28">
        <v>1.354118E-2</v>
      </c>
      <c r="T184" s="28">
        <v>1.6765149999999999E-2</v>
      </c>
      <c r="U184" s="28">
        <v>1.9989119999999999E-2</v>
      </c>
      <c r="V184" s="28">
        <v>2.3543430000000001E-2</v>
      </c>
      <c r="W184" s="28">
        <v>2.7097739999999999E-2</v>
      </c>
      <c r="X184" s="28">
        <v>2.9036960000000001E-2</v>
      </c>
      <c r="Y184" s="28">
        <v>3.0976170000000001E-2</v>
      </c>
      <c r="Z184" s="28">
        <v>3.033419E-2</v>
      </c>
      <c r="AA184" s="28">
        <v>2.969221E-2</v>
      </c>
      <c r="AB184" s="28">
        <v>2.724828E-2</v>
      </c>
      <c r="AC184" s="28">
        <v>2.4804349999999999E-2</v>
      </c>
      <c r="AD184" s="28">
        <v>2.2163490000000001E-2</v>
      </c>
      <c r="AE184" s="28">
        <v>1.9522620000000001E-2</v>
      </c>
      <c r="AF184" s="28">
        <v>1.7148469999999999E-2</v>
      </c>
      <c r="AG184" s="28">
        <v>1.4774310000000001E-2</v>
      </c>
      <c r="AH184" s="28">
        <v>1.1439390000000001E-2</v>
      </c>
      <c r="AI184" s="28">
        <v>8.1044700000000008E-3</v>
      </c>
      <c r="AJ184" s="28">
        <v>5.8188700000000003E-3</v>
      </c>
      <c r="AK184" s="28">
        <v>3.5332599999999999E-3</v>
      </c>
      <c r="AL184" s="28">
        <v>3.2706800000000002E-3</v>
      </c>
      <c r="AM184" s="28">
        <v>3.0080900000000002E-3</v>
      </c>
      <c r="AN184" s="28">
        <v>2.9889600000000001E-3</v>
      </c>
      <c r="AO184" s="28">
        <v>2.9698300000000001E-3</v>
      </c>
      <c r="AP184" s="28">
        <v>4.3686300000000001E-3</v>
      </c>
      <c r="AQ184" s="28">
        <v>5.7674299999999996E-3</v>
      </c>
      <c r="AR184" s="28">
        <v>7.2282500000000003E-3</v>
      </c>
      <c r="AS184" s="28">
        <v>8.6890600000000002E-3</v>
      </c>
      <c r="AT184" s="28">
        <v>1.008321E-2</v>
      </c>
      <c r="AU184" s="28">
        <v>1.1477360000000001E-2</v>
      </c>
      <c r="AV184" s="28">
        <v>1.1513020000000001E-2</v>
      </c>
      <c r="AW184" s="28">
        <v>1.154868E-2</v>
      </c>
      <c r="AX184" s="28">
        <v>1.113722E-2</v>
      </c>
      <c r="AY184" s="3"/>
    </row>
    <row r="185" spans="1:51" ht="14.5" thickBot="1" x14ac:dyDescent="0.35">
      <c r="A185" s="15"/>
      <c r="B185" s="14" t="s">
        <v>171</v>
      </c>
      <c r="C185" s="25">
        <v>2.2948192700000001</v>
      </c>
      <c r="D185" s="26">
        <v>2.5363791899999999</v>
      </c>
      <c r="E185" s="26">
        <v>2.7779391200000001</v>
      </c>
      <c r="F185" s="26">
        <v>2.94703106</v>
      </c>
      <c r="G185" s="26">
        <v>3.1161230099999999</v>
      </c>
      <c r="H185" s="26">
        <v>3.1596038000000002</v>
      </c>
      <c r="I185" s="26">
        <v>3.2030845800000001</v>
      </c>
      <c r="J185" s="26">
        <v>3.1813441899999999</v>
      </c>
      <c r="K185" s="26">
        <v>3.1596038000000002</v>
      </c>
      <c r="L185" s="26">
        <v>3.1451102</v>
      </c>
      <c r="M185" s="26">
        <v>3.1306166100000001</v>
      </c>
      <c r="N185" s="26">
        <v>3.1161230099999999</v>
      </c>
      <c r="O185" s="26">
        <v>3.1016294200000001</v>
      </c>
      <c r="P185" s="26">
        <v>2.8455759</v>
      </c>
      <c r="Q185" s="26">
        <v>2.58952238</v>
      </c>
      <c r="R185" s="26">
        <v>2.3141440700000002</v>
      </c>
      <c r="S185" s="26">
        <v>2.03876575</v>
      </c>
      <c r="T185" s="26">
        <v>1.7078286600000001</v>
      </c>
      <c r="U185" s="26">
        <v>1.37689156</v>
      </c>
      <c r="V185" s="26">
        <v>1.23195561</v>
      </c>
      <c r="W185" s="26">
        <v>1.08701965</v>
      </c>
      <c r="X185" s="26">
        <v>0.93604469999999995</v>
      </c>
      <c r="Y185" s="26">
        <v>0.78506975000000001</v>
      </c>
      <c r="Z185" s="26">
        <v>0.68844578000000001</v>
      </c>
      <c r="AA185" s="26">
        <v>0.59182181</v>
      </c>
      <c r="AB185" s="26">
        <v>0.62805580000000005</v>
      </c>
      <c r="AC185" s="26">
        <v>0.66428978999999999</v>
      </c>
      <c r="AD185" s="26">
        <v>0.72467976999999995</v>
      </c>
      <c r="AE185" s="26">
        <v>0.78506975000000001</v>
      </c>
      <c r="AF185" s="26">
        <v>0.83942072999999995</v>
      </c>
      <c r="AG185" s="26">
        <v>0.89377172000000005</v>
      </c>
      <c r="AH185" s="26">
        <v>0.85753773</v>
      </c>
      <c r="AI185" s="26">
        <v>0.82130373999999995</v>
      </c>
      <c r="AJ185" s="26">
        <v>0.76091375999999999</v>
      </c>
      <c r="AK185" s="26">
        <v>0.70052378000000004</v>
      </c>
      <c r="AL185" s="26">
        <v>0.62201680000000004</v>
      </c>
      <c r="AM185" s="26">
        <v>0.54350982999999997</v>
      </c>
      <c r="AN185" s="26">
        <v>0.51331484000000005</v>
      </c>
      <c r="AO185" s="26">
        <v>0.48311985000000002</v>
      </c>
      <c r="AP185" s="26">
        <v>0.57370482</v>
      </c>
      <c r="AQ185" s="26">
        <v>0.66428978999999999</v>
      </c>
      <c r="AR185" s="26">
        <v>0.84545972999999996</v>
      </c>
      <c r="AS185" s="26">
        <v>1.0266296699999999</v>
      </c>
      <c r="AT185" s="26">
        <v>1.2379946100000001</v>
      </c>
      <c r="AU185" s="26">
        <v>1.4493595399999999</v>
      </c>
      <c r="AV185" s="26">
        <v>1.6305294800000001</v>
      </c>
      <c r="AW185" s="26">
        <v>1.8116994200000001</v>
      </c>
      <c r="AX185" s="26">
        <v>2.0532593499999998</v>
      </c>
      <c r="AY185" s="3"/>
    </row>
    <row r="186" spans="1:51" ht="14.5" thickBot="1" x14ac:dyDescent="0.35">
      <c r="A186" s="15"/>
      <c r="B186" s="14" t="s">
        <v>172</v>
      </c>
      <c r="C186" s="27">
        <v>1.5145807200000001</v>
      </c>
      <c r="D186" s="28">
        <v>1.6740102699999999</v>
      </c>
      <c r="E186" s="28">
        <v>1.8334398199999999</v>
      </c>
      <c r="F186" s="28">
        <v>1.9450405</v>
      </c>
      <c r="G186" s="28">
        <v>2.0566411900000001</v>
      </c>
      <c r="H186" s="28">
        <v>2.0853385100000001</v>
      </c>
      <c r="I186" s="28">
        <v>2.1140358199999998</v>
      </c>
      <c r="J186" s="28">
        <v>1.94652176</v>
      </c>
      <c r="K186" s="28">
        <v>1.7790077</v>
      </c>
      <c r="L186" s="28">
        <v>1.24530539</v>
      </c>
      <c r="M186" s="28">
        <v>0.71160308000000005</v>
      </c>
      <c r="N186" s="28">
        <v>0.49308274000000002</v>
      </c>
      <c r="O186" s="28">
        <v>0.27456239999999998</v>
      </c>
      <c r="P186" s="28">
        <v>0.67783901000000002</v>
      </c>
      <c r="Q186" s="28">
        <v>1.0811156200000001</v>
      </c>
      <c r="R186" s="28">
        <v>1.3378481200000001</v>
      </c>
      <c r="S186" s="28">
        <v>1.5945806300000001</v>
      </c>
      <c r="T186" s="28">
        <v>1.97422795</v>
      </c>
      <c r="U186" s="28">
        <v>2.35387528</v>
      </c>
      <c r="V186" s="28">
        <v>2.7724236100000001</v>
      </c>
      <c r="W186" s="28">
        <v>3.1909719499999998</v>
      </c>
      <c r="X186" s="28">
        <v>3.4193293300000001</v>
      </c>
      <c r="Y186" s="28">
        <v>3.6476867099999999</v>
      </c>
      <c r="Z186" s="28">
        <v>3.5720884499999999</v>
      </c>
      <c r="AA186" s="28">
        <v>3.4964902000000002</v>
      </c>
      <c r="AB186" s="28">
        <v>3.2086987499999999</v>
      </c>
      <c r="AC186" s="28">
        <v>2.9209073000000001</v>
      </c>
      <c r="AD186" s="28">
        <v>2.6099247399999999</v>
      </c>
      <c r="AE186" s="28">
        <v>2.2989421800000001</v>
      </c>
      <c r="AF186" s="28">
        <v>2.0193665300000001</v>
      </c>
      <c r="AG186" s="28">
        <v>1.7397908799999999</v>
      </c>
      <c r="AH186" s="28">
        <v>1.34707774</v>
      </c>
      <c r="AI186" s="28">
        <v>0.95436460999999995</v>
      </c>
      <c r="AJ186" s="28">
        <v>0.68521712000000001</v>
      </c>
      <c r="AK186" s="28">
        <v>0.41606963000000002</v>
      </c>
      <c r="AL186" s="28">
        <v>0.38514815000000002</v>
      </c>
      <c r="AM186" s="28">
        <v>0.35422667000000002</v>
      </c>
      <c r="AN186" s="28">
        <v>0.35197349999999999</v>
      </c>
      <c r="AO186" s="28">
        <v>0.34972033000000002</v>
      </c>
      <c r="AP186" s="28">
        <v>0.51444016000000004</v>
      </c>
      <c r="AQ186" s="28">
        <v>0.67915998</v>
      </c>
      <c r="AR186" s="28">
        <v>0.85118274000000005</v>
      </c>
      <c r="AS186" s="28">
        <v>1.0232055099999999</v>
      </c>
      <c r="AT186" s="28">
        <v>1.18737761</v>
      </c>
      <c r="AU186" s="28">
        <v>1.35154972</v>
      </c>
      <c r="AV186" s="28">
        <v>1.35574891</v>
      </c>
      <c r="AW186" s="28">
        <v>1.3599480900000001</v>
      </c>
      <c r="AX186" s="28">
        <v>1.43726441</v>
      </c>
      <c r="AY186" s="3"/>
    </row>
    <row r="187" spans="1:51" ht="14.5" thickBot="1" x14ac:dyDescent="0.35">
      <c r="A187" s="15"/>
      <c r="B187" s="14" t="s">
        <v>173</v>
      </c>
      <c r="C187" s="25">
        <v>0.59274227999999995</v>
      </c>
      <c r="D187" s="26">
        <v>0.58162924000000005</v>
      </c>
      <c r="E187" s="26">
        <v>0.57051618999999998</v>
      </c>
      <c r="F187" s="26">
        <v>0.56689802</v>
      </c>
      <c r="G187" s="26">
        <v>0.56327985000000003</v>
      </c>
      <c r="H187" s="26">
        <v>0.56877803999999998</v>
      </c>
      <c r="I187" s="26">
        <v>0.57427623000000005</v>
      </c>
      <c r="J187" s="26">
        <v>0.58827375999999998</v>
      </c>
      <c r="K187" s="26">
        <v>0.60227129000000001</v>
      </c>
      <c r="L187" s="26">
        <v>0.66672487999999996</v>
      </c>
      <c r="M187" s="26">
        <v>0.73117847000000002</v>
      </c>
      <c r="N187" s="26">
        <v>0.94903733999999995</v>
      </c>
      <c r="O187" s="26">
        <v>1.1668962000000001</v>
      </c>
      <c r="P187" s="26">
        <v>1.4050969600000001</v>
      </c>
      <c r="Q187" s="26">
        <v>1.6432977200000001</v>
      </c>
      <c r="R187" s="26">
        <v>1.9322299000000001</v>
      </c>
      <c r="S187" s="26">
        <v>2.22116209</v>
      </c>
      <c r="T187" s="26">
        <v>2.41516435</v>
      </c>
      <c r="U187" s="26">
        <v>2.6091666099999999</v>
      </c>
      <c r="V187" s="26">
        <v>2.6654576300000001</v>
      </c>
      <c r="W187" s="26">
        <v>2.7217486599999998</v>
      </c>
      <c r="X187" s="26">
        <v>2.7591571899999998</v>
      </c>
      <c r="Y187" s="26">
        <v>2.7965657300000002</v>
      </c>
      <c r="Z187" s="26">
        <v>2.8139389000000001</v>
      </c>
      <c r="AA187" s="26">
        <v>2.8313120700000001</v>
      </c>
      <c r="AB187" s="26">
        <v>2.8162299900000001</v>
      </c>
      <c r="AC187" s="26">
        <v>2.8011479100000001</v>
      </c>
      <c r="AD187" s="26">
        <v>2.7710977799999998</v>
      </c>
      <c r="AE187" s="26">
        <v>2.7410476500000001</v>
      </c>
      <c r="AF187" s="26">
        <v>2.7022562200000002</v>
      </c>
      <c r="AG187" s="26">
        <v>2.66346478</v>
      </c>
      <c r="AH187" s="26">
        <v>2.5942724300000002</v>
      </c>
      <c r="AI187" s="26">
        <v>2.52508007</v>
      </c>
      <c r="AJ187" s="26">
        <v>2.3517619299999999</v>
      </c>
      <c r="AK187" s="26">
        <v>2.1784438000000002</v>
      </c>
      <c r="AL187" s="26">
        <v>1.90405362</v>
      </c>
      <c r="AM187" s="26">
        <v>1.62966345</v>
      </c>
      <c r="AN187" s="26">
        <v>1.5248020600000001</v>
      </c>
      <c r="AO187" s="26">
        <v>1.4199406699999999</v>
      </c>
      <c r="AP187" s="26">
        <v>1.3420609699999999</v>
      </c>
      <c r="AQ187" s="26">
        <v>1.2641812800000001</v>
      </c>
      <c r="AR187" s="26">
        <v>1.08309929</v>
      </c>
      <c r="AS187" s="26">
        <v>0.90201730000000002</v>
      </c>
      <c r="AT187" s="26">
        <v>0.81396268999999999</v>
      </c>
      <c r="AU187" s="26">
        <v>0.72590809000000001</v>
      </c>
      <c r="AV187" s="26">
        <v>0.67353662000000003</v>
      </c>
      <c r="AW187" s="26">
        <v>0.62116514</v>
      </c>
      <c r="AX187" s="26">
        <v>0.60695370999999998</v>
      </c>
      <c r="AY187" s="3"/>
    </row>
    <row r="188" spans="1:51" ht="14.5" thickBot="1" x14ac:dyDescent="0.35">
      <c r="A188" s="15"/>
      <c r="B188" s="14" t="s">
        <v>174</v>
      </c>
      <c r="C188" s="27">
        <v>0.17548211</v>
      </c>
      <c r="D188" s="28">
        <v>0.16219947000000001</v>
      </c>
      <c r="E188" s="28">
        <v>0.14891683999999999</v>
      </c>
      <c r="F188" s="28">
        <v>0.13538774000000001</v>
      </c>
      <c r="G188" s="28">
        <v>0.12185863</v>
      </c>
      <c r="H188" s="28">
        <v>0.10853808</v>
      </c>
      <c r="I188" s="28">
        <v>9.5217529999999995E-2</v>
      </c>
      <c r="J188" s="28">
        <v>8.5791980000000004E-2</v>
      </c>
      <c r="K188" s="28">
        <v>7.6366429999999999E-2</v>
      </c>
      <c r="L188" s="28">
        <v>7.3481640000000001E-2</v>
      </c>
      <c r="M188" s="28">
        <v>7.0596839999999994E-2</v>
      </c>
      <c r="N188" s="28">
        <v>7.7054750000000005E-2</v>
      </c>
      <c r="O188" s="28">
        <v>8.3512649999999994E-2</v>
      </c>
      <c r="P188" s="28">
        <v>0.1047786</v>
      </c>
      <c r="Q188" s="28">
        <v>0.12604454000000001</v>
      </c>
      <c r="R188" s="28">
        <v>0.15689504000000001</v>
      </c>
      <c r="S188" s="28">
        <v>0.18774553999999999</v>
      </c>
      <c r="T188" s="28">
        <v>0.21864354999999999</v>
      </c>
      <c r="U188" s="28">
        <v>0.24954155</v>
      </c>
      <c r="V188" s="28">
        <v>0.27089615</v>
      </c>
      <c r="W188" s="28">
        <v>0.29225075</v>
      </c>
      <c r="X188" s="28">
        <v>0.30179141999999998</v>
      </c>
      <c r="Y188" s="28">
        <v>0.3113321</v>
      </c>
      <c r="Z188" s="28">
        <v>0.31398587</v>
      </c>
      <c r="AA188" s="28">
        <v>0.31663963000000001</v>
      </c>
      <c r="AB188" s="28">
        <v>0.31782684999999999</v>
      </c>
      <c r="AC188" s="28">
        <v>0.31901406999999998</v>
      </c>
      <c r="AD188" s="28">
        <v>0.32626132000000002</v>
      </c>
      <c r="AE188" s="28">
        <v>0.33350858</v>
      </c>
      <c r="AF188" s="28">
        <v>0.33785530000000003</v>
      </c>
      <c r="AG188" s="28">
        <v>0.34220202999999999</v>
      </c>
      <c r="AH188" s="28">
        <v>0.34293494000000002</v>
      </c>
      <c r="AI188" s="28">
        <v>0.34366785999999999</v>
      </c>
      <c r="AJ188" s="28">
        <v>0.33415426999999998</v>
      </c>
      <c r="AK188" s="28">
        <v>0.32464069000000001</v>
      </c>
      <c r="AL188" s="28">
        <v>0.31946248999999999</v>
      </c>
      <c r="AM188" s="28">
        <v>0.31428429000000002</v>
      </c>
      <c r="AN188" s="28">
        <v>0.30836355999999998</v>
      </c>
      <c r="AO188" s="28">
        <v>0.30244283</v>
      </c>
      <c r="AP188" s="28">
        <v>0.29765488000000001</v>
      </c>
      <c r="AQ188" s="28">
        <v>0.29286694000000002</v>
      </c>
      <c r="AR188" s="28">
        <v>0.28116068999999999</v>
      </c>
      <c r="AS188" s="28">
        <v>0.26945445000000001</v>
      </c>
      <c r="AT188" s="28">
        <v>0.25354269000000001</v>
      </c>
      <c r="AU188" s="28">
        <v>0.23763092999999999</v>
      </c>
      <c r="AV188" s="28">
        <v>0.22102712999999999</v>
      </c>
      <c r="AW188" s="28">
        <v>0.20442334000000001</v>
      </c>
      <c r="AX188" s="28">
        <v>0.18995271999999999</v>
      </c>
      <c r="AY188" s="3"/>
    </row>
    <row r="189" spans="1:51" ht="14.5" thickBot="1" x14ac:dyDescent="0.35">
      <c r="A189" s="15"/>
      <c r="B189" s="14" t="s">
        <v>175</v>
      </c>
      <c r="C189" s="25">
        <v>0.20930787000000001</v>
      </c>
      <c r="D189" s="26">
        <v>0.19180628</v>
      </c>
      <c r="E189" s="26">
        <v>0.17430469000000001</v>
      </c>
      <c r="F189" s="26">
        <v>0.15347427999999999</v>
      </c>
      <c r="G189" s="26">
        <v>0.13264387</v>
      </c>
      <c r="H189" s="26">
        <v>0.11418443</v>
      </c>
      <c r="I189" s="26">
        <v>9.5724989999999996E-2</v>
      </c>
      <c r="J189" s="26">
        <v>8.0574430000000002E-2</v>
      </c>
      <c r="K189" s="26">
        <v>6.5423880000000004E-2</v>
      </c>
      <c r="L189" s="26">
        <v>5.3707690000000002E-2</v>
      </c>
      <c r="M189" s="26">
        <v>4.1991489999999999E-2</v>
      </c>
      <c r="N189" s="26">
        <v>4.3745600000000003E-2</v>
      </c>
      <c r="O189" s="26">
        <v>4.5499709999999999E-2</v>
      </c>
      <c r="P189" s="26">
        <v>0.11232959000000001</v>
      </c>
      <c r="Q189" s="26">
        <v>0.17915945999999999</v>
      </c>
      <c r="R189" s="26">
        <v>0.22170445</v>
      </c>
      <c r="S189" s="26">
        <v>0.26424945</v>
      </c>
      <c r="T189" s="26">
        <v>0.32716353999999997</v>
      </c>
      <c r="U189" s="26">
        <v>0.39007763000000001</v>
      </c>
      <c r="V189" s="26">
        <v>0.45943829000000003</v>
      </c>
      <c r="W189" s="26">
        <v>0.52879894999999999</v>
      </c>
      <c r="X189" s="26">
        <v>0.56664170000000003</v>
      </c>
      <c r="Y189" s="26">
        <v>0.60448444999999995</v>
      </c>
      <c r="Z189" s="26">
        <v>0.59195651999999999</v>
      </c>
      <c r="AA189" s="26">
        <v>0.57942857999999997</v>
      </c>
      <c r="AB189" s="26">
        <v>0.53173658999999995</v>
      </c>
      <c r="AC189" s="26">
        <v>0.48404459999999999</v>
      </c>
      <c r="AD189" s="26">
        <v>0.43250942999999997</v>
      </c>
      <c r="AE189" s="26">
        <v>0.38097427</v>
      </c>
      <c r="AF189" s="26">
        <v>0.33464378</v>
      </c>
      <c r="AG189" s="26">
        <v>0.28831328000000001</v>
      </c>
      <c r="AH189" s="26">
        <v>0.22323396000000001</v>
      </c>
      <c r="AI189" s="26">
        <v>0.15815464000000001</v>
      </c>
      <c r="AJ189" s="26">
        <v>0.11355227</v>
      </c>
      <c r="AK189" s="26">
        <v>6.8949899999999995E-2</v>
      </c>
      <c r="AL189" s="26">
        <v>6.3825679999999996E-2</v>
      </c>
      <c r="AM189" s="26">
        <v>5.8701450000000002E-2</v>
      </c>
      <c r="AN189" s="26">
        <v>5.8328060000000001E-2</v>
      </c>
      <c r="AO189" s="26">
        <v>5.7954680000000001E-2</v>
      </c>
      <c r="AP189" s="26">
        <v>8.5251590000000002E-2</v>
      </c>
      <c r="AQ189" s="26">
        <v>0.11254849</v>
      </c>
      <c r="AR189" s="26">
        <v>0.14105562999999999</v>
      </c>
      <c r="AS189" s="26">
        <v>0.16956276000000001</v>
      </c>
      <c r="AT189" s="26">
        <v>0.1967689</v>
      </c>
      <c r="AU189" s="26">
        <v>0.22397503999999999</v>
      </c>
      <c r="AV189" s="26">
        <v>0.22467092</v>
      </c>
      <c r="AW189" s="26">
        <v>0.22536680000000001</v>
      </c>
      <c r="AX189" s="26">
        <v>0.21733733</v>
      </c>
      <c r="AY189" s="3"/>
    </row>
    <row r="190" spans="1:51" ht="14.5" thickBot="1" x14ac:dyDescent="0.35">
      <c r="A190" s="15"/>
      <c r="B190" s="14" t="s">
        <v>176</v>
      </c>
      <c r="C190" s="27">
        <v>8.398659E-2</v>
      </c>
      <c r="D190" s="28">
        <v>8.2411970000000001E-2</v>
      </c>
      <c r="E190" s="28">
        <v>8.0837339999999994E-2</v>
      </c>
      <c r="F190" s="28">
        <v>8.0324679999999996E-2</v>
      </c>
      <c r="G190" s="28">
        <v>7.9812010000000003E-2</v>
      </c>
      <c r="H190" s="28">
        <v>8.0591060000000006E-2</v>
      </c>
      <c r="I190" s="28">
        <v>8.1370109999999995E-2</v>
      </c>
      <c r="J190" s="28">
        <v>8.3353440000000001E-2</v>
      </c>
      <c r="K190" s="28">
        <v>8.5336770000000006E-2</v>
      </c>
      <c r="L190" s="28">
        <v>9.4469300000000006E-2</v>
      </c>
      <c r="M190" s="28">
        <v>0.10360183000000001</v>
      </c>
      <c r="N190" s="28">
        <v>0.1344706</v>
      </c>
      <c r="O190" s="28">
        <v>0.16533937000000001</v>
      </c>
      <c r="P190" s="28">
        <v>0.19909041</v>
      </c>
      <c r="Q190" s="28">
        <v>0.23284145000000001</v>
      </c>
      <c r="R190" s="28">
        <v>0.27378070999999998</v>
      </c>
      <c r="S190" s="28">
        <v>0.31471997000000002</v>
      </c>
      <c r="T190" s="28">
        <v>0.34220845</v>
      </c>
      <c r="U190" s="28">
        <v>0.36969693999999997</v>
      </c>
      <c r="V190" s="28">
        <v>0.37767290999999997</v>
      </c>
      <c r="W190" s="28">
        <v>0.38564886999999998</v>
      </c>
      <c r="X190" s="28">
        <v>0.39094933999999998</v>
      </c>
      <c r="Y190" s="28">
        <v>0.39624981999999997</v>
      </c>
      <c r="Z190" s="28">
        <v>0.39871145000000002</v>
      </c>
      <c r="AA190" s="28">
        <v>0.40117308000000002</v>
      </c>
      <c r="AB190" s="28">
        <v>0.39903608000000002</v>
      </c>
      <c r="AC190" s="28">
        <v>0.39689908000000002</v>
      </c>
      <c r="AD190" s="28">
        <v>0.39264122000000001</v>
      </c>
      <c r="AE190" s="28">
        <v>0.38838337000000001</v>
      </c>
      <c r="AF190" s="28">
        <v>0.38288696</v>
      </c>
      <c r="AG190" s="28">
        <v>0.37739054</v>
      </c>
      <c r="AH190" s="28">
        <v>0.36758656000000001</v>
      </c>
      <c r="AI190" s="28">
        <v>0.35778259000000001</v>
      </c>
      <c r="AJ190" s="28">
        <v>0.33322487000000001</v>
      </c>
      <c r="AK190" s="28">
        <v>0.30866715</v>
      </c>
      <c r="AL190" s="28">
        <v>0.26978837</v>
      </c>
      <c r="AM190" s="28">
        <v>0.23090959</v>
      </c>
      <c r="AN190" s="28">
        <v>0.21605161000000001</v>
      </c>
      <c r="AO190" s="28">
        <v>0.20119364000000001</v>
      </c>
      <c r="AP190" s="28">
        <v>0.19015873999999999</v>
      </c>
      <c r="AQ190" s="28">
        <v>0.17912384000000001</v>
      </c>
      <c r="AR190" s="28">
        <v>0.15346604999999999</v>
      </c>
      <c r="AS190" s="28">
        <v>0.12780826000000001</v>
      </c>
      <c r="AT190" s="28">
        <v>0.11533166</v>
      </c>
      <c r="AU190" s="28">
        <v>0.10285506</v>
      </c>
      <c r="AV190" s="28">
        <v>9.5434469999999993E-2</v>
      </c>
      <c r="AW190" s="28">
        <v>8.8013869999999994E-2</v>
      </c>
      <c r="AX190" s="28">
        <v>8.6000229999999997E-2</v>
      </c>
      <c r="AY190" s="3"/>
    </row>
    <row r="191" spans="1:51" ht="14.5" thickBot="1" x14ac:dyDescent="0.35">
      <c r="A191" s="15"/>
      <c r="B191" s="14" t="s">
        <v>177</v>
      </c>
      <c r="C191" s="25">
        <v>0.38724421999999997</v>
      </c>
      <c r="D191" s="26">
        <v>0.35486423</v>
      </c>
      <c r="E191" s="26">
        <v>0.32248422999999998</v>
      </c>
      <c r="F191" s="26">
        <v>0.28394551000000001</v>
      </c>
      <c r="G191" s="26">
        <v>0.24540680000000001</v>
      </c>
      <c r="H191" s="26">
        <v>0.21125466000000001</v>
      </c>
      <c r="I191" s="26">
        <v>0.17710250999999999</v>
      </c>
      <c r="J191" s="26">
        <v>0.14907219999999999</v>
      </c>
      <c r="K191" s="26">
        <v>0.12104189</v>
      </c>
      <c r="L191" s="26">
        <v>9.9365549999999997E-2</v>
      </c>
      <c r="M191" s="26">
        <v>7.7689209999999995E-2</v>
      </c>
      <c r="N191" s="26">
        <v>8.0934519999999996E-2</v>
      </c>
      <c r="O191" s="26">
        <v>8.4179829999999997E-2</v>
      </c>
      <c r="P191" s="26">
        <v>9.7334270000000001E-2</v>
      </c>
      <c r="Q191" s="26">
        <v>0.11048871</v>
      </c>
      <c r="R191" s="26">
        <v>0.13672645999999999</v>
      </c>
      <c r="S191" s="26">
        <v>0.16296421</v>
      </c>
      <c r="T191" s="26">
        <v>0.20176369999999999</v>
      </c>
      <c r="U191" s="26">
        <v>0.2405632</v>
      </c>
      <c r="V191" s="26">
        <v>0.28333833000000003</v>
      </c>
      <c r="W191" s="26">
        <v>0.32611347000000002</v>
      </c>
      <c r="X191" s="26">
        <v>0.34945131000000001</v>
      </c>
      <c r="Y191" s="26">
        <v>0.37278916000000001</v>
      </c>
      <c r="Z191" s="26">
        <v>0.36506311000000002</v>
      </c>
      <c r="AA191" s="26">
        <v>0.35733705999999998</v>
      </c>
      <c r="AB191" s="26">
        <v>0.32792512000000001</v>
      </c>
      <c r="AC191" s="26">
        <v>0.29851318999999998</v>
      </c>
      <c r="AD191" s="26">
        <v>0.26673114999999997</v>
      </c>
      <c r="AE191" s="26">
        <v>0.23494909999999999</v>
      </c>
      <c r="AF191" s="26">
        <v>0.20637680999999999</v>
      </c>
      <c r="AG191" s="26">
        <v>0.17780451999999999</v>
      </c>
      <c r="AH191" s="26">
        <v>0.16205343999999999</v>
      </c>
      <c r="AI191" s="26">
        <v>0.14630235999999999</v>
      </c>
      <c r="AJ191" s="26">
        <v>0.1369339</v>
      </c>
      <c r="AK191" s="26">
        <v>0.12756544</v>
      </c>
      <c r="AL191" s="26">
        <v>0.11808502</v>
      </c>
      <c r="AM191" s="26">
        <v>0.10860461</v>
      </c>
      <c r="AN191" s="26">
        <v>0.1079138</v>
      </c>
      <c r="AO191" s="26">
        <v>0.10722298</v>
      </c>
      <c r="AP191" s="26">
        <v>0.15772548</v>
      </c>
      <c r="AQ191" s="26">
        <v>0.20822798000000001</v>
      </c>
      <c r="AR191" s="26">
        <v>0.26096954</v>
      </c>
      <c r="AS191" s="26">
        <v>0.31371109000000003</v>
      </c>
      <c r="AT191" s="26">
        <v>0.36404565999999999</v>
      </c>
      <c r="AU191" s="26">
        <v>0.41438023000000002</v>
      </c>
      <c r="AV191" s="26">
        <v>0.41566768999999998</v>
      </c>
      <c r="AW191" s="26">
        <v>0.41695514</v>
      </c>
      <c r="AX191" s="26">
        <v>0.40209968000000001</v>
      </c>
      <c r="AY191" s="3"/>
    </row>
    <row r="192" spans="1:51" ht="14.5" thickBot="1" x14ac:dyDescent="0.35">
      <c r="A192" s="15"/>
      <c r="B192" s="14" t="s">
        <v>178</v>
      </c>
      <c r="C192" s="27">
        <v>0.21587016000000001</v>
      </c>
      <c r="D192" s="28">
        <v>0.20281892000000001</v>
      </c>
      <c r="E192" s="28">
        <v>0.18976768999999999</v>
      </c>
      <c r="F192" s="28">
        <v>0.17186425999999999</v>
      </c>
      <c r="G192" s="28">
        <v>0.15396082999999999</v>
      </c>
      <c r="H192" s="28">
        <v>0.13407936000000001</v>
      </c>
      <c r="I192" s="28">
        <v>0.11419788</v>
      </c>
      <c r="J192" s="28">
        <v>9.6724039999999997E-2</v>
      </c>
      <c r="K192" s="28">
        <v>7.9250200000000007E-2</v>
      </c>
      <c r="L192" s="28">
        <v>6.9573060000000006E-2</v>
      </c>
      <c r="M192" s="28">
        <v>5.9895919999999998E-2</v>
      </c>
      <c r="N192" s="28">
        <v>5.9216379999999999E-2</v>
      </c>
      <c r="O192" s="28">
        <v>5.853684E-2</v>
      </c>
      <c r="P192" s="28">
        <v>6.6600660000000006E-2</v>
      </c>
      <c r="Q192" s="28">
        <v>7.466449E-2</v>
      </c>
      <c r="R192" s="28">
        <v>9.2046290000000003E-2</v>
      </c>
      <c r="S192" s="28">
        <v>0.1094281</v>
      </c>
      <c r="T192" s="28">
        <v>0.12735790999999999</v>
      </c>
      <c r="U192" s="28">
        <v>0.14528770999999999</v>
      </c>
      <c r="V192" s="28">
        <v>0.16148024</v>
      </c>
      <c r="W192" s="28">
        <v>0.17767277000000001</v>
      </c>
      <c r="X192" s="28">
        <v>0.18454760000000001</v>
      </c>
      <c r="Y192" s="28">
        <v>0.19142243</v>
      </c>
      <c r="Z192" s="28">
        <v>0.19207014</v>
      </c>
      <c r="AA192" s="28">
        <v>0.19271785</v>
      </c>
      <c r="AB192" s="28">
        <v>0.19091638999999999</v>
      </c>
      <c r="AC192" s="28">
        <v>0.18911492999999999</v>
      </c>
      <c r="AD192" s="28">
        <v>0.18461817999999999</v>
      </c>
      <c r="AE192" s="28">
        <v>0.18012143999999999</v>
      </c>
      <c r="AF192" s="28">
        <v>0.17946966</v>
      </c>
      <c r="AG192" s="28">
        <v>0.17881788000000001</v>
      </c>
      <c r="AH192" s="28">
        <v>0.18084722</v>
      </c>
      <c r="AI192" s="28">
        <v>0.18287655999999999</v>
      </c>
      <c r="AJ192" s="28">
        <v>0.19511493999999999</v>
      </c>
      <c r="AK192" s="28">
        <v>0.20735333</v>
      </c>
      <c r="AL192" s="28">
        <v>0.22764834</v>
      </c>
      <c r="AM192" s="28">
        <v>0.24794334000000001</v>
      </c>
      <c r="AN192" s="28">
        <v>0.27324530000000002</v>
      </c>
      <c r="AO192" s="28">
        <v>0.29854725999999998</v>
      </c>
      <c r="AP192" s="28">
        <v>0.31299310000000002</v>
      </c>
      <c r="AQ192" s="28">
        <v>0.32743893000000002</v>
      </c>
      <c r="AR192" s="28">
        <v>0.32599434999999999</v>
      </c>
      <c r="AS192" s="28">
        <v>0.32454977000000002</v>
      </c>
      <c r="AT192" s="28">
        <v>0.30528864999999999</v>
      </c>
      <c r="AU192" s="28">
        <v>0.28602754000000002</v>
      </c>
      <c r="AV192" s="28">
        <v>0.26716399000000002</v>
      </c>
      <c r="AW192" s="28">
        <v>0.24830045000000001</v>
      </c>
      <c r="AX192" s="28">
        <v>0.23208529999999999</v>
      </c>
      <c r="AY192" s="3"/>
    </row>
    <row r="193" spans="1:51" ht="14.5" thickBot="1" x14ac:dyDescent="0.35">
      <c r="A193" s="15"/>
      <c r="B193" s="14" t="s">
        <v>179</v>
      </c>
      <c r="C193" s="25">
        <v>0.1675238</v>
      </c>
      <c r="D193" s="26">
        <v>0.15351604999999999</v>
      </c>
      <c r="E193" s="26">
        <v>0.1395083</v>
      </c>
      <c r="F193" s="26">
        <v>0.12283626</v>
      </c>
      <c r="G193" s="26">
        <v>0.10616422</v>
      </c>
      <c r="H193" s="26">
        <v>9.1389830000000005E-2</v>
      </c>
      <c r="I193" s="26">
        <v>7.6615440000000007E-2</v>
      </c>
      <c r="J193" s="26">
        <v>6.4489379999999999E-2</v>
      </c>
      <c r="K193" s="26">
        <v>5.236333E-2</v>
      </c>
      <c r="L193" s="26">
        <v>4.2986040000000003E-2</v>
      </c>
      <c r="M193" s="26">
        <v>3.3608739999999998E-2</v>
      </c>
      <c r="N193" s="26">
        <v>3.5012679999999997E-2</v>
      </c>
      <c r="O193" s="26">
        <v>3.6416619999999997E-2</v>
      </c>
      <c r="P193" s="26">
        <v>8.9905269999999995E-2</v>
      </c>
      <c r="Q193" s="26">
        <v>0.14339391000000001</v>
      </c>
      <c r="R193" s="26">
        <v>0.17744566000000001</v>
      </c>
      <c r="S193" s="26">
        <v>0.21149741</v>
      </c>
      <c r="T193" s="26">
        <v>0.26185197999999998</v>
      </c>
      <c r="U193" s="26">
        <v>0.31220655000000003</v>
      </c>
      <c r="V193" s="26">
        <v>0.36772076999999997</v>
      </c>
      <c r="W193" s="26">
        <v>0.42323497999999998</v>
      </c>
      <c r="X193" s="26">
        <v>0.45352319000000002</v>
      </c>
      <c r="Y193" s="26">
        <v>0.4838114</v>
      </c>
      <c r="Z193" s="26">
        <v>0.47378441999999998</v>
      </c>
      <c r="AA193" s="26">
        <v>0.46375743000000003</v>
      </c>
      <c r="AB193" s="26">
        <v>0.42558617999999998</v>
      </c>
      <c r="AC193" s="26">
        <v>0.38741492</v>
      </c>
      <c r="AD193" s="26">
        <v>0.34616771000000002</v>
      </c>
      <c r="AE193" s="26">
        <v>0.30492049999999998</v>
      </c>
      <c r="AF193" s="26">
        <v>0.26783894000000003</v>
      </c>
      <c r="AG193" s="26">
        <v>0.23075739000000001</v>
      </c>
      <c r="AH193" s="26">
        <v>0.17866983</v>
      </c>
      <c r="AI193" s="26">
        <v>0.12658227999999999</v>
      </c>
      <c r="AJ193" s="26">
        <v>9.0883859999999997E-2</v>
      </c>
      <c r="AK193" s="26">
        <v>5.5185449999999997E-2</v>
      </c>
      <c r="AL193" s="26">
        <v>5.108418E-2</v>
      </c>
      <c r="AM193" s="26">
        <v>4.6982900000000001E-2</v>
      </c>
      <c r="AN193" s="26">
        <v>4.6684049999999998E-2</v>
      </c>
      <c r="AO193" s="26">
        <v>4.6385200000000001E-2</v>
      </c>
      <c r="AP193" s="26">
        <v>6.8232840000000003E-2</v>
      </c>
      <c r="AQ193" s="26">
        <v>9.0080469999999996E-2</v>
      </c>
      <c r="AR193" s="26">
        <v>0.11289673</v>
      </c>
      <c r="AS193" s="26">
        <v>0.135713</v>
      </c>
      <c r="AT193" s="26">
        <v>0.15748798</v>
      </c>
      <c r="AU193" s="26">
        <v>0.17926296999999999</v>
      </c>
      <c r="AV193" s="26">
        <v>0.17981992999999999</v>
      </c>
      <c r="AW193" s="26">
        <v>0.18037689000000001</v>
      </c>
      <c r="AX193" s="26">
        <v>0.17395035</v>
      </c>
      <c r="AY193" s="3"/>
    </row>
    <row r="194" spans="1:51" ht="14.5" thickBot="1" x14ac:dyDescent="0.35">
      <c r="A194" s="15"/>
      <c r="B194" s="14" t="s">
        <v>180</v>
      </c>
      <c r="C194" s="27">
        <v>6.7220370000000002E-2</v>
      </c>
      <c r="D194" s="28">
        <v>6.5960089999999999E-2</v>
      </c>
      <c r="E194" s="28">
        <v>6.4699809999999996E-2</v>
      </c>
      <c r="F194" s="28">
        <v>6.4289490000000005E-2</v>
      </c>
      <c r="G194" s="28">
        <v>6.3879160000000004E-2</v>
      </c>
      <c r="H194" s="28">
        <v>6.4502690000000001E-2</v>
      </c>
      <c r="I194" s="28">
        <v>6.5126219999999999E-2</v>
      </c>
      <c r="J194" s="28">
        <v>6.6713620000000001E-2</v>
      </c>
      <c r="K194" s="28">
        <v>6.8301020000000004E-2</v>
      </c>
      <c r="L194" s="28">
        <v>7.5610419999999998E-2</v>
      </c>
      <c r="M194" s="28">
        <v>8.291983E-2</v>
      </c>
      <c r="N194" s="28">
        <v>0.10762628</v>
      </c>
      <c r="O194" s="28">
        <v>0.13233271999999999</v>
      </c>
      <c r="P194" s="28">
        <v>0.15934604999999999</v>
      </c>
      <c r="Q194" s="28">
        <v>0.18635937999999999</v>
      </c>
      <c r="R194" s="28">
        <v>0.21912595000000001</v>
      </c>
      <c r="S194" s="28">
        <v>0.25189252000000001</v>
      </c>
      <c r="T194" s="28">
        <v>0.27389349000000002</v>
      </c>
      <c r="U194" s="28">
        <v>0.29589444999999998</v>
      </c>
      <c r="V194" s="28">
        <v>0.30227818000000001</v>
      </c>
      <c r="W194" s="28">
        <v>0.30866190999999998</v>
      </c>
      <c r="X194" s="28">
        <v>0.31290424999999999</v>
      </c>
      <c r="Y194" s="28">
        <v>0.31714659000000001</v>
      </c>
      <c r="Z194" s="28">
        <v>0.31911680999999997</v>
      </c>
      <c r="AA194" s="28">
        <v>0.32108702</v>
      </c>
      <c r="AB194" s="28">
        <v>0.31937662999999999</v>
      </c>
      <c r="AC194" s="28">
        <v>0.31766622999999999</v>
      </c>
      <c r="AD194" s="28">
        <v>0.31425838</v>
      </c>
      <c r="AE194" s="28">
        <v>0.31085052000000002</v>
      </c>
      <c r="AF194" s="28">
        <v>0.30645135000000001</v>
      </c>
      <c r="AG194" s="28">
        <v>0.30205218</v>
      </c>
      <c r="AH194" s="28">
        <v>0.29420537000000002</v>
      </c>
      <c r="AI194" s="28">
        <v>0.28635855999999998</v>
      </c>
      <c r="AJ194" s="28">
        <v>0.26670328999999998</v>
      </c>
      <c r="AK194" s="28">
        <v>0.24704802000000001</v>
      </c>
      <c r="AL194" s="28">
        <v>0.2159306</v>
      </c>
      <c r="AM194" s="28">
        <v>0.18481317999999999</v>
      </c>
      <c r="AN194" s="28">
        <v>0.1729213</v>
      </c>
      <c r="AO194" s="28">
        <v>0.16102941000000001</v>
      </c>
      <c r="AP194" s="28">
        <v>0.15219741000000001</v>
      </c>
      <c r="AQ194" s="28">
        <v>0.14336541</v>
      </c>
      <c r="AR194" s="28">
        <v>0.12282967</v>
      </c>
      <c r="AS194" s="28">
        <v>0.10229393000000001</v>
      </c>
      <c r="AT194" s="28">
        <v>9.2308039999999994E-2</v>
      </c>
      <c r="AU194" s="28">
        <v>8.2322140000000002E-2</v>
      </c>
      <c r="AV194" s="28">
        <v>7.6382909999999998E-2</v>
      </c>
      <c r="AW194" s="28">
        <v>7.0443690000000003E-2</v>
      </c>
      <c r="AX194" s="28">
        <v>6.8832030000000002E-2</v>
      </c>
      <c r="AY194" s="3"/>
    </row>
    <row r="195" spans="1:51" ht="14.5" thickBot="1" x14ac:dyDescent="0.35">
      <c r="A195" s="15"/>
      <c r="B195" s="14" t="s">
        <v>181</v>
      </c>
      <c r="C195" s="25">
        <v>0.30993878000000002</v>
      </c>
      <c r="D195" s="26">
        <v>0.28402279000000002</v>
      </c>
      <c r="E195" s="26">
        <v>0.25810680000000003</v>
      </c>
      <c r="F195" s="26">
        <v>0.22726156</v>
      </c>
      <c r="G195" s="26">
        <v>0.19641632000000001</v>
      </c>
      <c r="H195" s="26">
        <v>0.16908195000000001</v>
      </c>
      <c r="I195" s="26">
        <v>0.14174759000000001</v>
      </c>
      <c r="J195" s="26">
        <v>0.11931296</v>
      </c>
      <c r="K195" s="26">
        <v>9.6878339999999993E-2</v>
      </c>
      <c r="L195" s="26">
        <v>7.9529240000000001E-2</v>
      </c>
      <c r="M195" s="26">
        <v>6.2180140000000002E-2</v>
      </c>
      <c r="N195" s="26">
        <v>6.4777589999999996E-2</v>
      </c>
      <c r="O195" s="26">
        <v>6.7375039999999997E-2</v>
      </c>
      <c r="P195" s="26">
        <v>7.7903459999999994E-2</v>
      </c>
      <c r="Q195" s="26">
        <v>8.8431880000000004E-2</v>
      </c>
      <c r="R195" s="26">
        <v>0.1094318</v>
      </c>
      <c r="S195" s="26">
        <v>0.13043171000000001</v>
      </c>
      <c r="T195" s="26">
        <v>0.16148567999999999</v>
      </c>
      <c r="U195" s="26">
        <v>0.19253964000000001</v>
      </c>
      <c r="V195" s="26">
        <v>0.22677559</v>
      </c>
      <c r="W195" s="26">
        <v>0.26101153999999999</v>
      </c>
      <c r="X195" s="26">
        <v>0.27969045999999997</v>
      </c>
      <c r="Y195" s="26">
        <v>0.29836938000000002</v>
      </c>
      <c r="Z195" s="26">
        <v>0.29218567000000001</v>
      </c>
      <c r="AA195" s="26">
        <v>0.28600196999999999</v>
      </c>
      <c r="AB195" s="26">
        <v>0.26246153</v>
      </c>
      <c r="AC195" s="26">
        <v>0.23892109</v>
      </c>
      <c r="AD195" s="26">
        <v>0.21348369</v>
      </c>
      <c r="AE195" s="26">
        <v>0.18804629</v>
      </c>
      <c r="AF195" s="26">
        <v>0.16517787</v>
      </c>
      <c r="AG195" s="26">
        <v>0.14230946</v>
      </c>
      <c r="AH195" s="26">
        <v>0.12970276</v>
      </c>
      <c r="AI195" s="26">
        <v>0.11709607</v>
      </c>
      <c r="AJ195" s="26">
        <v>0.10959782999999999</v>
      </c>
      <c r="AK195" s="26">
        <v>0.10209959</v>
      </c>
      <c r="AL195" s="26">
        <v>9.4511750000000005E-2</v>
      </c>
      <c r="AM195" s="26">
        <v>8.6923899999999998E-2</v>
      </c>
      <c r="AN195" s="26">
        <v>8.6371000000000003E-2</v>
      </c>
      <c r="AO195" s="26">
        <v>8.581809E-2</v>
      </c>
      <c r="AP195" s="26">
        <v>0.12623878999999999</v>
      </c>
      <c r="AQ195" s="26">
        <v>0.16665948999999999</v>
      </c>
      <c r="AR195" s="26">
        <v>0.20887227</v>
      </c>
      <c r="AS195" s="26">
        <v>0.25108503999999998</v>
      </c>
      <c r="AT195" s="26">
        <v>0.29137133999999998</v>
      </c>
      <c r="AU195" s="26">
        <v>0.33165762999999998</v>
      </c>
      <c r="AV195" s="26">
        <v>0.33268807</v>
      </c>
      <c r="AW195" s="26">
        <v>0.33371852000000002</v>
      </c>
      <c r="AX195" s="26">
        <v>0.32182864999999999</v>
      </c>
      <c r="AY195" s="3"/>
    </row>
    <row r="196" spans="1:51" ht="14.5" thickBot="1" x14ac:dyDescent="0.35">
      <c r="A196" s="15"/>
      <c r="B196" s="14" t="s">
        <v>182</v>
      </c>
      <c r="C196" s="27">
        <v>0.1675238</v>
      </c>
      <c r="D196" s="28">
        <v>0.15351604999999999</v>
      </c>
      <c r="E196" s="28">
        <v>0.1395083</v>
      </c>
      <c r="F196" s="28">
        <v>0.12283626</v>
      </c>
      <c r="G196" s="28">
        <v>0.10616422</v>
      </c>
      <c r="H196" s="28">
        <v>9.1389830000000005E-2</v>
      </c>
      <c r="I196" s="28">
        <v>7.6615440000000007E-2</v>
      </c>
      <c r="J196" s="28">
        <v>6.4489379999999999E-2</v>
      </c>
      <c r="K196" s="28">
        <v>5.236333E-2</v>
      </c>
      <c r="L196" s="28">
        <v>4.2986040000000003E-2</v>
      </c>
      <c r="M196" s="28">
        <v>3.3608739999999998E-2</v>
      </c>
      <c r="N196" s="28">
        <v>3.5012679999999997E-2</v>
      </c>
      <c r="O196" s="28">
        <v>3.6416619999999997E-2</v>
      </c>
      <c r="P196" s="28">
        <v>8.9905269999999995E-2</v>
      </c>
      <c r="Q196" s="28">
        <v>0.14339391000000001</v>
      </c>
      <c r="R196" s="28">
        <v>0.17744566000000001</v>
      </c>
      <c r="S196" s="28">
        <v>0.21149741</v>
      </c>
      <c r="T196" s="28">
        <v>0.26185197999999998</v>
      </c>
      <c r="U196" s="28">
        <v>0.31220655000000003</v>
      </c>
      <c r="V196" s="28">
        <v>0.36772076999999997</v>
      </c>
      <c r="W196" s="28">
        <v>0.42323497999999998</v>
      </c>
      <c r="X196" s="28">
        <v>0.45352319000000002</v>
      </c>
      <c r="Y196" s="28">
        <v>0.4838114</v>
      </c>
      <c r="Z196" s="28">
        <v>0.47378441999999998</v>
      </c>
      <c r="AA196" s="28">
        <v>0.46375743000000003</v>
      </c>
      <c r="AB196" s="28">
        <v>0.42558617999999998</v>
      </c>
      <c r="AC196" s="28">
        <v>0.38741492</v>
      </c>
      <c r="AD196" s="28">
        <v>0.34616771000000002</v>
      </c>
      <c r="AE196" s="28">
        <v>0.30492049999999998</v>
      </c>
      <c r="AF196" s="28">
        <v>0.26783894000000003</v>
      </c>
      <c r="AG196" s="28">
        <v>0.23075739000000001</v>
      </c>
      <c r="AH196" s="28">
        <v>0.17866983</v>
      </c>
      <c r="AI196" s="28">
        <v>0.12658227999999999</v>
      </c>
      <c r="AJ196" s="28">
        <v>9.0883859999999997E-2</v>
      </c>
      <c r="AK196" s="28">
        <v>5.5185449999999997E-2</v>
      </c>
      <c r="AL196" s="28">
        <v>5.108418E-2</v>
      </c>
      <c r="AM196" s="28">
        <v>4.6982900000000001E-2</v>
      </c>
      <c r="AN196" s="28">
        <v>4.6684049999999998E-2</v>
      </c>
      <c r="AO196" s="28">
        <v>4.6385200000000001E-2</v>
      </c>
      <c r="AP196" s="28">
        <v>6.8232840000000003E-2</v>
      </c>
      <c r="AQ196" s="28">
        <v>9.0080469999999996E-2</v>
      </c>
      <c r="AR196" s="28">
        <v>0.11289673</v>
      </c>
      <c r="AS196" s="28">
        <v>0.135713</v>
      </c>
      <c r="AT196" s="28">
        <v>0.15748798</v>
      </c>
      <c r="AU196" s="28">
        <v>0.17926296999999999</v>
      </c>
      <c r="AV196" s="28">
        <v>0.17981992999999999</v>
      </c>
      <c r="AW196" s="28">
        <v>0.18037689000000001</v>
      </c>
      <c r="AX196" s="28">
        <v>0.17395035</v>
      </c>
      <c r="AY196" s="3"/>
    </row>
    <row r="197" spans="1:51" ht="14.5" thickBot="1" x14ac:dyDescent="0.35">
      <c r="A197" s="15"/>
      <c r="B197" s="14" t="s">
        <v>183</v>
      </c>
      <c r="C197" s="25">
        <v>0.1675238</v>
      </c>
      <c r="D197" s="26">
        <v>0.15351604999999999</v>
      </c>
      <c r="E197" s="26">
        <v>0.1395083</v>
      </c>
      <c r="F197" s="26">
        <v>0.12283626</v>
      </c>
      <c r="G197" s="26">
        <v>0.10616422</v>
      </c>
      <c r="H197" s="26">
        <v>9.1389830000000005E-2</v>
      </c>
      <c r="I197" s="26">
        <v>7.6615440000000007E-2</v>
      </c>
      <c r="J197" s="26">
        <v>6.4489379999999999E-2</v>
      </c>
      <c r="K197" s="26">
        <v>5.236333E-2</v>
      </c>
      <c r="L197" s="26">
        <v>4.2986040000000003E-2</v>
      </c>
      <c r="M197" s="26">
        <v>3.3608739999999998E-2</v>
      </c>
      <c r="N197" s="26">
        <v>3.5012679999999997E-2</v>
      </c>
      <c r="O197" s="26">
        <v>3.6416619999999997E-2</v>
      </c>
      <c r="P197" s="26">
        <v>8.9905269999999995E-2</v>
      </c>
      <c r="Q197" s="26">
        <v>0.14339391000000001</v>
      </c>
      <c r="R197" s="26">
        <v>0.17744566000000001</v>
      </c>
      <c r="S197" s="26">
        <v>0.21149741</v>
      </c>
      <c r="T197" s="26">
        <v>0.26185197999999998</v>
      </c>
      <c r="U197" s="26">
        <v>0.31220655000000003</v>
      </c>
      <c r="V197" s="26">
        <v>0.36772076999999997</v>
      </c>
      <c r="W197" s="26">
        <v>0.42323497999999998</v>
      </c>
      <c r="X197" s="26">
        <v>0.45352319000000002</v>
      </c>
      <c r="Y197" s="26">
        <v>0.4838114</v>
      </c>
      <c r="Z197" s="26">
        <v>0.47378441999999998</v>
      </c>
      <c r="AA197" s="26">
        <v>0.46375743000000003</v>
      </c>
      <c r="AB197" s="26">
        <v>0.42558617999999998</v>
      </c>
      <c r="AC197" s="26">
        <v>0.38741492</v>
      </c>
      <c r="AD197" s="26">
        <v>0.34616771000000002</v>
      </c>
      <c r="AE197" s="26">
        <v>0.30492049999999998</v>
      </c>
      <c r="AF197" s="26">
        <v>0.26783894000000003</v>
      </c>
      <c r="AG197" s="26">
        <v>0.23075739000000001</v>
      </c>
      <c r="AH197" s="26">
        <v>0.17866983</v>
      </c>
      <c r="AI197" s="26">
        <v>0.12658227999999999</v>
      </c>
      <c r="AJ197" s="26">
        <v>9.0883859999999997E-2</v>
      </c>
      <c r="AK197" s="26">
        <v>5.5185449999999997E-2</v>
      </c>
      <c r="AL197" s="26">
        <v>5.108418E-2</v>
      </c>
      <c r="AM197" s="26">
        <v>4.6982900000000001E-2</v>
      </c>
      <c r="AN197" s="26">
        <v>4.6684049999999998E-2</v>
      </c>
      <c r="AO197" s="26">
        <v>4.6385200000000001E-2</v>
      </c>
      <c r="AP197" s="26">
        <v>6.8232840000000003E-2</v>
      </c>
      <c r="AQ197" s="26">
        <v>9.0080469999999996E-2</v>
      </c>
      <c r="AR197" s="26">
        <v>0.11289673</v>
      </c>
      <c r="AS197" s="26">
        <v>0.135713</v>
      </c>
      <c r="AT197" s="26">
        <v>0.15748798</v>
      </c>
      <c r="AU197" s="26">
        <v>0.17926296999999999</v>
      </c>
      <c r="AV197" s="26">
        <v>0.17981992999999999</v>
      </c>
      <c r="AW197" s="26">
        <v>0.18037689000000001</v>
      </c>
      <c r="AX197" s="26">
        <v>0.17395035</v>
      </c>
      <c r="AY197" s="3"/>
    </row>
    <row r="198" spans="1:51" x14ac:dyDescent="0.3">
      <c r="A198" s="15"/>
      <c r="B198" s="3"/>
      <c r="C198" s="19"/>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c r="AU198" s="3"/>
      <c r="AV198" s="3"/>
      <c r="AW198" s="3"/>
      <c r="AX198" s="3"/>
      <c r="AY198" s="3"/>
    </row>
    <row r="199" spans="1:51" ht="14.5" thickBot="1" x14ac:dyDescent="0.35">
      <c r="A199" s="15"/>
      <c r="B199" s="11" t="s">
        <v>107</v>
      </c>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c r="AW199" s="3"/>
      <c r="AX199" s="3"/>
      <c r="AY199" s="3"/>
    </row>
    <row r="200" spans="1:51" ht="14.5" thickBot="1" x14ac:dyDescent="0.35">
      <c r="A200" s="15"/>
      <c r="B200" s="13"/>
      <c r="C200" s="20">
        <v>0</v>
      </c>
      <c r="D200" s="20">
        <v>2.0833333333333332E-2</v>
      </c>
      <c r="E200" s="20">
        <v>4.1666666666666699E-2</v>
      </c>
      <c r="F200" s="20">
        <v>6.25E-2</v>
      </c>
      <c r="G200" s="20">
        <v>8.3333333333333301E-2</v>
      </c>
      <c r="H200" s="20">
        <v>0.104166666666667</v>
      </c>
      <c r="I200" s="20">
        <v>0.125</v>
      </c>
      <c r="J200" s="20">
        <v>0.14583333333333301</v>
      </c>
      <c r="K200" s="20">
        <v>0.16666666666666699</v>
      </c>
      <c r="L200" s="20">
        <v>0.1875</v>
      </c>
      <c r="M200" s="20">
        <v>0.20833333333333301</v>
      </c>
      <c r="N200" s="20">
        <v>0.22916666666666699</v>
      </c>
      <c r="O200" s="20">
        <v>0.25</v>
      </c>
      <c r="P200" s="20">
        <v>0.27083333333333298</v>
      </c>
      <c r="Q200" s="20">
        <v>0.29166666666666702</v>
      </c>
      <c r="R200" s="20">
        <v>0.3125</v>
      </c>
      <c r="S200" s="20">
        <v>0.33333333333333298</v>
      </c>
      <c r="T200" s="20">
        <v>0.35416666666666702</v>
      </c>
      <c r="U200" s="20">
        <v>0.375</v>
      </c>
      <c r="V200" s="20">
        <v>0.39583333333333298</v>
      </c>
      <c r="W200" s="20">
        <v>0.41666666666666702</v>
      </c>
      <c r="X200" s="20">
        <v>0.4375</v>
      </c>
      <c r="Y200" s="20">
        <v>0.45833333333333298</v>
      </c>
      <c r="Z200" s="20">
        <v>0.47916666666666702</v>
      </c>
      <c r="AA200" s="20">
        <v>0.5</v>
      </c>
      <c r="AB200" s="20">
        <v>0.52083333333333304</v>
      </c>
      <c r="AC200" s="20">
        <v>0.54166666666666696</v>
      </c>
      <c r="AD200" s="20">
        <v>0.5625</v>
      </c>
      <c r="AE200" s="20">
        <v>0.58333333333333304</v>
      </c>
      <c r="AF200" s="20">
        <v>0.60416666666666696</v>
      </c>
      <c r="AG200" s="20">
        <v>0.625</v>
      </c>
      <c r="AH200" s="20">
        <v>0.64583333333333304</v>
      </c>
      <c r="AI200" s="20">
        <v>0.66666666666666696</v>
      </c>
      <c r="AJ200" s="20">
        <v>0.6875</v>
      </c>
      <c r="AK200" s="20">
        <v>0.70833333333333304</v>
      </c>
      <c r="AL200" s="20">
        <v>0.72916666666666696</v>
      </c>
      <c r="AM200" s="20">
        <v>0.75</v>
      </c>
      <c r="AN200" s="20">
        <v>0.77083333333333304</v>
      </c>
      <c r="AO200" s="20">
        <v>0.79166666666666696</v>
      </c>
      <c r="AP200" s="20">
        <v>0.8125</v>
      </c>
      <c r="AQ200" s="20">
        <v>0.83333333333333304</v>
      </c>
      <c r="AR200" s="20">
        <v>0.85416666666666696</v>
      </c>
      <c r="AS200" s="20">
        <v>0.875</v>
      </c>
      <c r="AT200" s="20">
        <v>0.89583333333333304</v>
      </c>
      <c r="AU200" s="20">
        <v>0.91666666666666696</v>
      </c>
      <c r="AV200" s="20">
        <v>0.9375</v>
      </c>
      <c r="AW200" s="20">
        <v>0.95833333333333304</v>
      </c>
      <c r="AX200" s="20">
        <v>0.97916666666666696</v>
      </c>
      <c r="AY200" s="3"/>
    </row>
    <row r="201" spans="1:51" ht="14.5" thickBot="1" x14ac:dyDescent="0.35">
      <c r="A201" s="15"/>
      <c r="B201" s="14" t="s">
        <v>139</v>
      </c>
      <c r="C201" s="21">
        <v>20.2841418</v>
      </c>
      <c r="D201" s="22">
        <v>22.419314620000002</v>
      </c>
      <c r="E201" s="22">
        <v>24.554487439999999</v>
      </c>
      <c r="F201" s="22">
        <v>26.049108409999999</v>
      </c>
      <c r="G201" s="22">
        <v>27.543729389999999</v>
      </c>
      <c r="H201" s="22">
        <v>27.92806049</v>
      </c>
      <c r="I201" s="22">
        <v>28.312391600000002</v>
      </c>
      <c r="J201" s="22">
        <v>28.120226049999999</v>
      </c>
      <c r="K201" s="22">
        <v>27.92806049</v>
      </c>
      <c r="L201" s="22">
        <v>27.799950129999999</v>
      </c>
      <c r="M201" s="22">
        <v>27.671839760000001</v>
      </c>
      <c r="N201" s="22">
        <v>27.543729389999999</v>
      </c>
      <c r="O201" s="22">
        <v>27.415619020000001</v>
      </c>
      <c r="P201" s="22">
        <v>25.152335829999998</v>
      </c>
      <c r="Q201" s="22">
        <v>22.889052639999999</v>
      </c>
      <c r="R201" s="22">
        <v>20.45495562</v>
      </c>
      <c r="S201" s="22">
        <v>18.020858610000001</v>
      </c>
      <c r="T201" s="22">
        <v>15.09567184</v>
      </c>
      <c r="U201" s="22">
        <v>12.170485080000001</v>
      </c>
      <c r="V201" s="22">
        <v>10.88938139</v>
      </c>
      <c r="W201" s="22">
        <v>9.6082776899999995</v>
      </c>
      <c r="X201" s="22">
        <v>8.27379468</v>
      </c>
      <c r="Y201" s="22">
        <v>6.9393116700000004</v>
      </c>
      <c r="Z201" s="22">
        <v>6.0852425400000003</v>
      </c>
      <c r="AA201" s="22">
        <v>5.2311734100000002</v>
      </c>
      <c r="AB201" s="22">
        <v>5.5514493299999996</v>
      </c>
      <c r="AC201" s="22">
        <v>5.8717252599999998</v>
      </c>
      <c r="AD201" s="22">
        <v>6.4055184599999997</v>
      </c>
      <c r="AE201" s="22">
        <v>6.9393116700000004</v>
      </c>
      <c r="AF201" s="22">
        <v>7.4197255499999999</v>
      </c>
      <c r="AG201" s="22">
        <v>7.9001394400000002</v>
      </c>
      <c r="AH201" s="22">
        <v>7.57986351</v>
      </c>
      <c r="AI201" s="22">
        <v>7.2595875899999998</v>
      </c>
      <c r="AJ201" s="22">
        <v>6.7257943899999999</v>
      </c>
      <c r="AK201" s="22">
        <v>6.1920011800000001</v>
      </c>
      <c r="AL201" s="22">
        <v>5.4980700100000002</v>
      </c>
      <c r="AM201" s="22">
        <v>4.8041388500000002</v>
      </c>
      <c r="AN201" s="22">
        <v>4.5372422400000003</v>
      </c>
      <c r="AO201" s="22">
        <v>4.2703456400000004</v>
      </c>
      <c r="AP201" s="22">
        <v>5.0710354500000001</v>
      </c>
      <c r="AQ201" s="22">
        <v>5.8717252599999998</v>
      </c>
      <c r="AR201" s="22">
        <v>7.4731048700000002</v>
      </c>
      <c r="AS201" s="22">
        <v>9.0744844899999997</v>
      </c>
      <c r="AT201" s="22">
        <v>10.94276071</v>
      </c>
      <c r="AU201" s="22">
        <v>12.811036919999999</v>
      </c>
      <c r="AV201" s="22">
        <v>14.412416540000001</v>
      </c>
      <c r="AW201" s="22">
        <v>16.013796159999998</v>
      </c>
      <c r="AX201" s="22">
        <v>18.148968979999999</v>
      </c>
      <c r="AY201" s="3"/>
    </row>
    <row r="202" spans="1:51" ht="14.5" thickBot="1" x14ac:dyDescent="0.35">
      <c r="A202" s="15"/>
      <c r="B202" s="14" t="s">
        <v>140</v>
      </c>
      <c r="C202" s="25">
        <v>13.38753359</v>
      </c>
      <c r="D202" s="26">
        <v>14.79674765</v>
      </c>
      <c r="E202" s="26">
        <v>16.20596171</v>
      </c>
      <c r="F202" s="26">
        <v>17.192411549999999</v>
      </c>
      <c r="G202" s="26">
        <v>18.178861399999999</v>
      </c>
      <c r="H202" s="26">
        <v>18.432519930000002</v>
      </c>
      <c r="I202" s="26">
        <v>18.686178460000001</v>
      </c>
      <c r="J202" s="26">
        <v>17.205504560000001</v>
      </c>
      <c r="K202" s="26">
        <v>15.72483066</v>
      </c>
      <c r="L202" s="26">
        <v>11.00738146</v>
      </c>
      <c r="M202" s="26">
        <v>6.2899322599999996</v>
      </c>
      <c r="N202" s="26">
        <v>4.3584086700000002</v>
      </c>
      <c r="O202" s="26">
        <v>2.42688507</v>
      </c>
      <c r="P202" s="26">
        <v>5.9914882199999999</v>
      </c>
      <c r="Q202" s="26">
        <v>9.5560913700000008</v>
      </c>
      <c r="R202" s="26">
        <v>11.825376139999999</v>
      </c>
      <c r="S202" s="26">
        <v>14.094660920000001</v>
      </c>
      <c r="T202" s="26">
        <v>17.45040238</v>
      </c>
      <c r="U202" s="26">
        <v>20.806143840000001</v>
      </c>
      <c r="V202" s="26">
        <v>24.505735309999999</v>
      </c>
      <c r="W202" s="26">
        <v>28.205326790000001</v>
      </c>
      <c r="X202" s="26">
        <v>30.223800969999999</v>
      </c>
      <c r="Y202" s="26">
        <v>32.242275159999998</v>
      </c>
      <c r="Z202" s="26">
        <v>31.57405447</v>
      </c>
      <c r="AA202" s="26">
        <v>30.905833770000001</v>
      </c>
      <c r="AB202" s="26">
        <v>28.362015769999999</v>
      </c>
      <c r="AC202" s="26">
        <v>25.818197770000001</v>
      </c>
      <c r="AD202" s="26">
        <v>23.069391169999999</v>
      </c>
      <c r="AE202" s="26">
        <v>20.32058456</v>
      </c>
      <c r="AF202" s="26">
        <v>17.84938687</v>
      </c>
      <c r="AG202" s="26">
        <v>15.378189170000001</v>
      </c>
      <c r="AH202" s="26">
        <v>11.9069577</v>
      </c>
      <c r="AI202" s="26">
        <v>8.4357262199999994</v>
      </c>
      <c r="AJ202" s="26">
        <v>6.0567041000000001</v>
      </c>
      <c r="AK202" s="26">
        <v>3.67768198</v>
      </c>
      <c r="AL202" s="26">
        <v>3.4043638399999998</v>
      </c>
      <c r="AM202" s="26">
        <v>3.1310457</v>
      </c>
      <c r="AN202" s="26">
        <v>3.1111297000000002</v>
      </c>
      <c r="AO202" s="26">
        <v>3.0912137</v>
      </c>
      <c r="AP202" s="26">
        <v>4.54718906</v>
      </c>
      <c r="AQ202" s="26">
        <v>6.0031644200000001</v>
      </c>
      <c r="AR202" s="26">
        <v>7.5236911700000002</v>
      </c>
      <c r="AS202" s="26">
        <v>9.0442179100000004</v>
      </c>
      <c r="AT202" s="26">
        <v>10.495351919999999</v>
      </c>
      <c r="AU202" s="26">
        <v>11.946485920000001</v>
      </c>
      <c r="AV202" s="26">
        <v>11.98360297</v>
      </c>
      <c r="AW202" s="26">
        <v>12.02072001</v>
      </c>
      <c r="AX202" s="26">
        <v>12.704126799999999</v>
      </c>
      <c r="AY202" s="3"/>
    </row>
    <row r="203" spans="1:51" ht="14.5" thickBot="1" x14ac:dyDescent="0.35">
      <c r="A203" s="15"/>
      <c r="B203" s="14" t="s">
        <v>141</v>
      </c>
      <c r="C203" s="25">
        <v>5.2393095399999998</v>
      </c>
      <c r="D203" s="26">
        <v>5.1410802100000002</v>
      </c>
      <c r="E203" s="26">
        <v>5.0428508799999996</v>
      </c>
      <c r="F203" s="26">
        <v>5.0108694800000002</v>
      </c>
      <c r="G203" s="26">
        <v>4.9788880899999999</v>
      </c>
      <c r="H203" s="26">
        <v>5.0274871499999998</v>
      </c>
      <c r="I203" s="26">
        <v>5.0760862099999997</v>
      </c>
      <c r="J203" s="26">
        <v>5.1998118</v>
      </c>
      <c r="K203" s="26">
        <v>5.3235373900000003</v>
      </c>
      <c r="L203" s="26">
        <v>5.8932492600000002</v>
      </c>
      <c r="M203" s="26">
        <v>6.4629611300000001</v>
      </c>
      <c r="N203" s="26">
        <v>8.38863789</v>
      </c>
      <c r="O203" s="26">
        <v>10.314314660000001</v>
      </c>
      <c r="P203" s="26">
        <v>12.41979546</v>
      </c>
      <c r="Q203" s="26">
        <v>14.52527626</v>
      </c>
      <c r="R203" s="26">
        <v>17.07917737</v>
      </c>
      <c r="S203" s="26">
        <v>19.633078480000002</v>
      </c>
      <c r="T203" s="26">
        <v>21.347884229999998</v>
      </c>
      <c r="U203" s="26">
        <v>23.062689989999999</v>
      </c>
      <c r="V203" s="26">
        <v>23.560252129999999</v>
      </c>
      <c r="W203" s="26">
        <v>24.057814260000001</v>
      </c>
      <c r="X203" s="26">
        <v>24.38847209</v>
      </c>
      <c r="Y203" s="26">
        <v>24.71912992</v>
      </c>
      <c r="Z203" s="26">
        <v>24.872693179999999</v>
      </c>
      <c r="AA203" s="26">
        <v>25.02625643</v>
      </c>
      <c r="AB203" s="26">
        <v>24.892944360000001</v>
      </c>
      <c r="AC203" s="26">
        <v>24.759632289999999</v>
      </c>
      <c r="AD203" s="26">
        <v>24.494016129999999</v>
      </c>
      <c r="AE203" s="26">
        <v>24.228399970000002</v>
      </c>
      <c r="AF203" s="26">
        <v>23.885518529999999</v>
      </c>
      <c r="AG203" s="26">
        <v>23.5426371</v>
      </c>
      <c r="AH203" s="26">
        <v>22.93103881</v>
      </c>
      <c r="AI203" s="26">
        <v>22.319440530000001</v>
      </c>
      <c r="AJ203" s="26">
        <v>20.787463800000001</v>
      </c>
      <c r="AK203" s="26">
        <v>19.255487080000002</v>
      </c>
      <c r="AL203" s="26">
        <v>16.830124340000001</v>
      </c>
      <c r="AM203" s="26">
        <v>14.4047616</v>
      </c>
      <c r="AN203" s="26">
        <v>13.477881050000001</v>
      </c>
      <c r="AO203" s="26">
        <v>12.551000500000001</v>
      </c>
      <c r="AP203" s="26">
        <v>11.862613939999999</v>
      </c>
      <c r="AQ203" s="26">
        <v>11.17422738</v>
      </c>
      <c r="AR203" s="26">
        <v>9.5736251800000005</v>
      </c>
      <c r="AS203" s="26">
        <v>7.9730229699999997</v>
      </c>
      <c r="AT203" s="26">
        <v>7.1946993199999998</v>
      </c>
      <c r="AU203" s="26">
        <v>6.4163756799999998</v>
      </c>
      <c r="AV203" s="26">
        <v>5.9534589000000002</v>
      </c>
      <c r="AW203" s="26">
        <v>5.4905421199999997</v>
      </c>
      <c r="AX203" s="26">
        <v>5.3649258299999998</v>
      </c>
      <c r="AY203" s="3"/>
    </row>
    <row r="204" spans="1:51" ht="14.5" thickBot="1" x14ac:dyDescent="0.35">
      <c r="A204" s="15"/>
      <c r="B204" s="14" t="s">
        <v>142</v>
      </c>
      <c r="C204" s="27">
        <v>4.1042776400000003</v>
      </c>
      <c r="D204" s="28">
        <v>4.5363068599999998</v>
      </c>
      <c r="E204" s="28">
        <v>4.9683360900000002</v>
      </c>
      <c r="F204" s="28">
        <v>5.2707565399999998</v>
      </c>
      <c r="G204" s="28">
        <v>5.5731770000000003</v>
      </c>
      <c r="H204" s="28">
        <v>5.6509422599999999</v>
      </c>
      <c r="I204" s="28">
        <v>5.7287075200000004</v>
      </c>
      <c r="J204" s="28">
        <v>5.6898248899999997</v>
      </c>
      <c r="K204" s="28">
        <v>5.6509422599999999</v>
      </c>
      <c r="L204" s="28">
        <v>5.6250205099999997</v>
      </c>
      <c r="M204" s="28">
        <v>5.5990987600000004</v>
      </c>
      <c r="N204" s="28">
        <v>5.5731770000000003</v>
      </c>
      <c r="O204" s="28">
        <v>5.5472552500000001</v>
      </c>
      <c r="P204" s="28">
        <v>5.0893042700000004</v>
      </c>
      <c r="Q204" s="28">
        <v>4.6313532899999998</v>
      </c>
      <c r="R204" s="28">
        <v>4.1388399700000003</v>
      </c>
      <c r="S204" s="28">
        <v>3.6463266600000002</v>
      </c>
      <c r="T204" s="28">
        <v>3.0544466199999998</v>
      </c>
      <c r="U204" s="28">
        <v>2.4625665799999998</v>
      </c>
      <c r="V204" s="28">
        <v>2.2033490499999999</v>
      </c>
      <c r="W204" s="28">
        <v>1.9441315100000001</v>
      </c>
      <c r="X204" s="28">
        <v>1.67411325</v>
      </c>
      <c r="Y204" s="28">
        <v>1.40409498</v>
      </c>
      <c r="Z204" s="28">
        <v>1.2312832899999999</v>
      </c>
      <c r="AA204" s="28">
        <v>1.0584716000000001</v>
      </c>
      <c r="AB204" s="28">
        <v>1.1232759800000001</v>
      </c>
      <c r="AC204" s="28">
        <v>1.18808037</v>
      </c>
      <c r="AD204" s="28">
        <v>1.2960876699999999</v>
      </c>
      <c r="AE204" s="28">
        <v>1.40409498</v>
      </c>
      <c r="AF204" s="28">
        <v>1.5013015599999999</v>
      </c>
      <c r="AG204" s="28">
        <v>1.5985081299999999</v>
      </c>
      <c r="AH204" s="28">
        <v>1.5337037499999999</v>
      </c>
      <c r="AI204" s="28">
        <v>1.46889936</v>
      </c>
      <c r="AJ204" s="28">
        <v>1.3608920600000001</v>
      </c>
      <c r="AK204" s="28">
        <v>1.25288475</v>
      </c>
      <c r="AL204" s="28">
        <v>1.1124752499999999</v>
      </c>
      <c r="AM204" s="28">
        <v>0.97206576</v>
      </c>
      <c r="AN204" s="28">
        <v>0.91806209999999999</v>
      </c>
      <c r="AO204" s="28">
        <v>0.86405845000000003</v>
      </c>
      <c r="AP204" s="28">
        <v>1.0260694100000001</v>
      </c>
      <c r="AQ204" s="28">
        <v>1.18808037</v>
      </c>
      <c r="AR204" s="28">
        <v>1.5121022900000001</v>
      </c>
      <c r="AS204" s="28">
        <v>1.8361242099999999</v>
      </c>
      <c r="AT204" s="28">
        <v>2.2141497800000001</v>
      </c>
      <c r="AU204" s="28">
        <v>2.5921753500000002</v>
      </c>
      <c r="AV204" s="28">
        <v>2.9161972700000001</v>
      </c>
      <c r="AW204" s="28">
        <v>3.2402191899999999</v>
      </c>
      <c r="AX204" s="28">
        <v>3.6722484099999999</v>
      </c>
      <c r="AY204" s="3"/>
    </row>
    <row r="205" spans="1:51" ht="14.5" thickBot="1" x14ac:dyDescent="0.35">
      <c r="A205" s="15"/>
      <c r="B205" s="14" t="s">
        <v>143</v>
      </c>
      <c r="C205" s="25">
        <v>2.7088232400000001</v>
      </c>
      <c r="D205" s="26">
        <v>2.9939625300000001</v>
      </c>
      <c r="E205" s="26">
        <v>3.2791018200000002</v>
      </c>
      <c r="F205" s="26">
        <v>3.47869932</v>
      </c>
      <c r="G205" s="26">
        <v>3.6782968199999999</v>
      </c>
      <c r="H205" s="26">
        <v>3.7296218900000002</v>
      </c>
      <c r="I205" s="26">
        <v>3.78094697</v>
      </c>
      <c r="J205" s="26">
        <v>3.4813485499999999</v>
      </c>
      <c r="K205" s="26">
        <v>3.1817501300000002</v>
      </c>
      <c r="L205" s="26">
        <v>2.2272250900000001</v>
      </c>
      <c r="M205" s="26">
        <v>1.2727000500000001</v>
      </c>
      <c r="N205" s="26">
        <v>0.88187705000000005</v>
      </c>
      <c r="O205" s="26">
        <v>0.49105406000000001</v>
      </c>
      <c r="P205" s="26">
        <v>1.21231311</v>
      </c>
      <c r="Q205" s="26">
        <v>1.9335721699999999</v>
      </c>
      <c r="R205" s="26">
        <v>2.3927375099999999</v>
      </c>
      <c r="S205" s="26">
        <v>2.8519028400000002</v>
      </c>
      <c r="T205" s="26">
        <v>3.5309009800000002</v>
      </c>
      <c r="U205" s="26">
        <v>4.2098991300000002</v>
      </c>
      <c r="V205" s="26">
        <v>4.9584716200000001</v>
      </c>
      <c r="W205" s="26">
        <v>5.70704411</v>
      </c>
      <c r="X205" s="26">
        <v>6.1154606200000003</v>
      </c>
      <c r="Y205" s="26">
        <v>6.5238771399999997</v>
      </c>
      <c r="Z205" s="26">
        <v>6.3886698800000001</v>
      </c>
      <c r="AA205" s="26">
        <v>6.2534626099999997</v>
      </c>
      <c r="AB205" s="26">
        <v>5.7387484400000002</v>
      </c>
      <c r="AC205" s="26">
        <v>5.2240342599999998</v>
      </c>
      <c r="AD205" s="26">
        <v>4.6678428500000004</v>
      </c>
      <c r="AE205" s="26">
        <v>4.1116514400000002</v>
      </c>
      <c r="AF205" s="26">
        <v>3.6116312000000002</v>
      </c>
      <c r="AG205" s="26">
        <v>3.1116109600000001</v>
      </c>
      <c r="AH205" s="26">
        <v>2.4092446500000002</v>
      </c>
      <c r="AI205" s="26">
        <v>1.70687835</v>
      </c>
      <c r="AJ205" s="26">
        <v>1.22550885</v>
      </c>
      <c r="AK205" s="26">
        <v>0.74413934000000004</v>
      </c>
      <c r="AL205" s="26">
        <v>0.68883636000000004</v>
      </c>
      <c r="AM205" s="26">
        <v>0.63353338000000003</v>
      </c>
      <c r="AN205" s="26">
        <v>0.62950359</v>
      </c>
      <c r="AO205" s="26">
        <v>0.62547379999999997</v>
      </c>
      <c r="AP205" s="26">
        <v>0.92007472999999995</v>
      </c>
      <c r="AQ205" s="26">
        <v>1.2146756700000001</v>
      </c>
      <c r="AR205" s="26">
        <v>1.52233788</v>
      </c>
      <c r="AS205" s="26">
        <v>1.83000009</v>
      </c>
      <c r="AT205" s="26">
        <v>2.12362143</v>
      </c>
      <c r="AU205" s="26">
        <v>2.4172427700000001</v>
      </c>
      <c r="AV205" s="26">
        <v>2.4247529999999999</v>
      </c>
      <c r="AW205" s="26">
        <v>2.4322632300000002</v>
      </c>
      <c r="AX205" s="26">
        <v>2.5705432400000001</v>
      </c>
      <c r="AY205" s="3"/>
    </row>
    <row r="206" spans="1:51" ht="14.5" thickBot="1" x14ac:dyDescent="0.35">
      <c r="A206" s="15"/>
      <c r="B206" s="14" t="s">
        <v>144</v>
      </c>
      <c r="C206" s="27">
        <v>1.0601178600000001</v>
      </c>
      <c r="D206" s="28">
        <v>1.0402422099999999</v>
      </c>
      <c r="E206" s="28">
        <v>1.02036657</v>
      </c>
      <c r="F206" s="28">
        <v>1.01389547</v>
      </c>
      <c r="G206" s="28">
        <v>1.00742438</v>
      </c>
      <c r="H206" s="28">
        <v>1.0172578800000001</v>
      </c>
      <c r="I206" s="28">
        <v>1.0270913800000001</v>
      </c>
      <c r="J206" s="28">
        <v>1.0521259199999999</v>
      </c>
      <c r="K206" s="28">
        <v>1.07716046</v>
      </c>
      <c r="L206" s="28">
        <v>1.1924355200000001</v>
      </c>
      <c r="M206" s="28">
        <v>1.30771058</v>
      </c>
      <c r="N206" s="28">
        <v>1.69735053</v>
      </c>
      <c r="O206" s="28">
        <v>2.0869904899999998</v>
      </c>
      <c r="P206" s="28">
        <v>2.5130118499999998</v>
      </c>
      <c r="Q206" s="28">
        <v>2.9390332199999998</v>
      </c>
      <c r="R206" s="28">
        <v>3.4557875999999998</v>
      </c>
      <c r="S206" s="28">
        <v>3.9725419899999999</v>
      </c>
      <c r="T206" s="28">
        <v>4.3195144599999997</v>
      </c>
      <c r="U206" s="28">
        <v>4.6664869400000004</v>
      </c>
      <c r="V206" s="28">
        <v>4.7671632800000001</v>
      </c>
      <c r="W206" s="28">
        <v>4.8678396199999998</v>
      </c>
      <c r="X206" s="28">
        <v>4.9347446699999997</v>
      </c>
      <c r="Y206" s="28">
        <v>5.0016497199999996</v>
      </c>
      <c r="Z206" s="28">
        <v>5.0327215900000004</v>
      </c>
      <c r="AA206" s="28">
        <v>5.0637934600000003</v>
      </c>
      <c r="AB206" s="28">
        <v>5.0368192000000001</v>
      </c>
      <c r="AC206" s="28">
        <v>5.0098449399999998</v>
      </c>
      <c r="AD206" s="28">
        <v>4.9561003699999997</v>
      </c>
      <c r="AE206" s="28">
        <v>4.9023557999999996</v>
      </c>
      <c r="AF206" s="28">
        <v>4.8329774299999997</v>
      </c>
      <c r="AG206" s="28">
        <v>4.7635990699999997</v>
      </c>
      <c r="AH206" s="28">
        <v>4.6398487399999997</v>
      </c>
      <c r="AI206" s="28">
        <v>4.5160984099999997</v>
      </c>
      <c r="AJ206" s="28">
        <v>4.2061194200000003</v>
      </c>
      <c r="AK206" s="28">
        <v>3.89614043</v>
      </c>
      <c r="AL206" s="28">
        <v>3.4053944</v>
      </c>
      <c r="AM206" s="28">
        <v>2.9146483700000001</v>
      </c>
      <c r="AN206" s="28">
        <v>2.7271040800000002</v>
      </c>
      <c r="AO206" s="28">
        <v>2.5395597799999998</v>
      </c>
      <c r="AP206" s="28">
        <v>2.40027217</v>
      </c>
      <c r="AQ206" s="28">
        <v>2.2609845700000002</v>
      </c>
      <c r="AR206" s="28">
        <v>1.93711995</v>
      </c>
      <c r="AS206" s="28">
        <v>1.6132553300000001</v>
      </c>
      <c r="AT206" s="28">
        <v>1.4557699200000001</v>
      </c>
      <c r="AU206" s="28">
        <v>1.2982845199999999</v>
      </c>
      <c r="AV206" s="28">
        <v>1.20461829</v>
      </c>
      <c r="AW206" s="28">
        <v>1.11095207</v>
      </c>
      <c r="AX206" s="28">
        <v>1.0855349599999999</v>
      </c>
      <c r="AY206" s="3"/>
    </row>
    <row r="207" spans="1:51" ht="14.5" thickBot="1" x14ac:dyDescent="0.35">
      <c r="A207" s="15"/>
      <c r="B207" s="14" t="s">
        <v>145</v>
      </c>
      <c r="C207" s="25">
        <v>0.47587487000000001</v>
      </c>
      <c r="D207" s="26">
        <v>0.43985482999999997</v>
      </c>
      <c r="E207" s="26">
        <v>0.40383479999999999</v>
      </c>
      <c r="F207" s="26">
        <v>0.36714637999999999</v>
      </c>
      <c r="G207" s="26">
        <v>0.33045796999999999</v>
      </c>
      <c r="H207" s="26">
        <v>0.29433511000000001</v>
      </c>
      <c r="I207" s="26">
        <v>0.25821224999999998</v>
      </c>
      <c r="J207" s="26">
        <v>0.23265190999999999</v>
      </c>
      <c r="K207" s="26">
        <v>0.20709156000000001</v>
      </c>
      <c r="L207" s="26">
        <v>0.19926853999999999</v>
      </c>
      <c r="M207" s="26">
        <v>0.19144553</v>
      </c>
      <c r="N207" s="26">
        <v>0.20895816</v>
      </c>
      <c r="O207" s="26">
        <v>0.2264708</v>
      </c>
      <c r="P207" s="26">
        <v>0.28414009000000001</v>
      </c>
      <c r="Q207" s="26">
        <v>0.34180938</v>
      </c>
      <c r="R207" s="26">
        <v>0.42547021000000002</v>
      </c>
      <c r="S207" s="26">
        <v>0.50913103000000004</v>
      </c>
      <c r="T207" s="26">
        <v>0.59292067999999998</v>
      </c>
      <c r="U207" s="26">
        <v>0.67671031999999998</v>
      </c>
      <c r="V207" s="26">
        <v>0.73462002999999998</v>
      </c>
      <c r="W207" s="26">
        <v>0.79252973000000004</v>
      </c>
      <c r="X207" s="26">
        <v>0.81840226999999999</v>
      </c>
      <c r="Y207" s="26">
        <v>0.84427479999999999</v>
      </c>
      <c r="Z207" s="26">
        <v>0.85147132999999997</v>
      </c>
      <c r="AA207" s="26">
        <v>0.85866785000000001</v>
      </c>
      <c r="AB207" s="26">
        <v>0.86188737000000004</v>
      </c>
      <c r="AC207" s="26">
        <v>0.86510688999999996</v>
      </c>
      <c r="AD207" s="26">
        <v>0.88476009</v>
      </c>
      <c r="AE207" s="26">
        <v>0.90441329000000004</v>
      </c>
      <c r="AF207" s="26">
        <v>0.91620080000000004</v>
      </c>
      <c r="AG207" s="26">
        <v>0.92798831000000004</v>
      </c>
      <c r="AH207" s="26">
        <v>0.92997584</v>
      </c>
      <c r="AI207" s="26">
        <v>0.93196336999999996</v>
      </c>
      <c r="AJ207" s="26">
        <v>0.90616428999999998</v>
      </c>
      <c r="AK207" s="26">
        <v>0.88036521999999995</v>
      </c>
      <c r="AL207" s="26">
        <v>0.86632290999999995</v>
      </c>
      <c r="AM207" s="26">
        <v>0.85228060000000005</v>
      </c>
      <c r="AN207" s="26">
        <v>0.83622467</v>
      </c>
      <c r="AO207" s="26">
        <v>0.82016875</v>
      </c>
      <c r="AP207" s="26">
        <v>0.80718473999999996</v>
      </c>
      <c r="AQ207" s="26">
        <v>0.79420073000000002</v>
      </c>
      <c r="AR207" s="26">
        <v>0.76245556000000003</v>
      </c>
      <c r="AS207" s="26">
        <v>0.73071039999999998</v>
      </c>
      <c r="AT207" s="26">
        <v>0.68756066000000005</v>
      </c>
      <c r="AU207" s="26">
        <v>0.64441093000000005</v>
      </c>
      <c r="AV207" s="26">
        <v>0.59938451999999998</v>
      </c>
      <c r="AW207" s="26">
        <v>0.55435811999999995</v>
      </c>
      <c r="AX207" s="26">
        <v>0.51511649000000004</v>
      </c>
      <c r="AY207" s="3"/>
    </row>
    <row r="208" spans="1:51" ht="14.5" thickBot="1" x14ac:dyDescent="0.35">
      <c r="A208" s="15"/>
      <c r="B208" s="14" t="s">
        <v>146</v>
      </c>
      <c r="C208" s="27">
        <v>0.56760403999999998</v>
      </c>
      <c r="D208" s="28">
        <v>0.52014298999999997</v>
      </c>
      <c r="E208" s="28">
        <v>0.47268192999999997</v>
      </c>
      <c r="F208" s="28">
        <v>0.41619372999999998</v>
      </c>
      <c r="G208" s="28">
        <v>0.35970553999999999</v>
      </c>
      <c r="H208" s="28">
        <v>0.30964696000000003</v>
      </c>
      <c r="I208" s="28">
        <v>0.25958838000000001</v>
      </c>
      <c r="J208" s="28">
        <v>0.21850289000000001</v>
      </c>
      <c r="K208" s="28">
        <v>0.17741741</v>
      </c>
      <c r="L208" s="28">
        <v>0.14564526999999999</v>
      </c>
      <c r="M208" s="28">
        <v>0.11387313</v>
      </c>
      <c r="N208" s="28">
        <v>0.11862995</v>
      </c>
      <c r="O208" s="28">
        <v>0.12338677000000001</v>
      </c>
      <c r="P208" s="28">
        <v>0.30461696999999999</v>
      </c>
      <c r="Q208" s="28">
        <v>0.48584716999999999</v>
      </c>
      <c r="R208" s="28">
        <v>0.60122127999999997</v>
      </c>
      <c r="S208" s="28">
        <v>0.71659539999999999</v>
      </c>
      <c r="T208" s="28">
        <v>0.88720673000000005</v>
      </c>
      <c r="U208" s="28">
        <v>1.05781806</v>
      </c>
      <c r="V208" s="28">
        <v>1.24591129</v>
      </c>
      <c r="W208" s="28">
        <v>1.4340045100000001</v>
      </c>
      <c r="X208" s="28">
        <v>1.5366270099999999</v>
      </c>
      <c r="Y208" s="28">
        <v>1.6392495</v>
      </c>
      <c r="Z208" s="28">
        <v>1.6052760800000001</v>
      </c>
      <c r="AA208" s="28">
        <v>1.57130266</v>
      </c>
      <c r="AB208" s="28">
        <v>1.44197083</v>
      </c>
      <c r="AC208" s="28">
        <v>1.3126389999999999</v>
      </c>
      <c r="AD208" s="28">
        <v>1.17288522</v>
      </c>
      <c r="AE208" s="28">
        <v>1.03313144</v>
      </c>
      <c r="AF208" s="28">
        <v>0.90749175000000004</v>
      </c>
      <c r="AG208" s="28">
        <v>0.78185205000000002</v>
      </c>
      <c r="AH208" s="28">
        <v>0.60536902000000004</v>
      </c>
      <c r="AI208" s="28">
        <v>0.42888598999999999</v>
      </c>
      <c r="AJ208" s="28">
        <v>0.30793264999999997</v>
      </c>
      <c r="AK208" s="28">
        <v>0.18697931000000001</v>
      </c>
      <c r="AL208" s="28">
        <v>0.17308336999999999</v>
      </c>
      <c r="AM208" s="28">
        <v>0.15918744000000001</v>
      </c>
      <c r="AN208" s="28">
        <v>0.15817487</v>
      </c>
      <c r="AO208" s="28">
        <v>0.15716231</v>
      </c>
      <c r="AP208" s="28">
        <v>0.23118646000000001</v>
      </c>
      <c r="AQ208" s="28">
        <v>0.30521060999999999</v>
      </c>
      <c r="AR208" s="28">
        <v>0.38251665000000001</v>
      </c>
      <c r="AS208" s="28">
        <v>0.45982268999999998</v>
      </c>
      <c r="AT208" s="28">
        <v>0.53360068999999999</v>
      </c>
      <c r="AU208" s="28">
        <v>0.60737870000000005</v>
      </c>
      <c r="AV208" s="28">
        <v>0.60926579000000003</v>
      </c>
      <c r="AW208" s="28">
        <v>0.61115288000000001</v>
      </c>
      <c r="AX208" s="28">
        <v>0.58937846000000005</v>
      </c>
      <c r="AY208" s="3"/>
    </row>
    <row r="209" spans="1:51" ht="14.5" thickBot="1" x14ac:dyDescent="0.35">
      <c r="A209" s="15"/>
      <c r="B209" s="14" t="s">
        <v>147</v>
      </c>
      <c r="C209" s="25">
        <v>0.22775603</v>
      </c>
      <c r="D209" s="26">
        <v>0.22348593999999999</v>
      </c>
      <c r="E209" s="26">
        <v>0.21921584999999999</v>
      </c>
      <c r="F209" s="26">
        <v>0.21782560000000001</v>
      </c>
      <c r="G209" s="26">
        <v>0.21643535</v>
      </c>
      <c r="H209" s="26">
        <v>0.21854798</v>
      </c>
      <c r="I209" s="26">
        <v>0.22066061000000001</v>
      </c>
      <c r="J209" s="26">
        <v>0.22603904</v>
      </c>
      <c r="K209" s="26">
        <v>0.23141746999999999</v>
      </c>
      <c r="L209" s="26">
        <v>0.25618319000000001</v>
      </c>
      <c r="M209" s="26">
        <v>0.28094891999999999</v>
      </c>
      <c r="N209" s="26">
        <v>0.36465927999999997</v>
      </c>
      <c r="O209" s="26">
        <v>0.44836964000000001</v>
      </c>
      <c r="P209" s="26">
        <v>0.53989620000000005</v>
      </c>
      <c r="Q209" s="26">
        <v>0.63142275000000003</v>
      </c>
      <c r="R209" s="26">
        <v>0.74244241</v>
      </c>
      <c r="S209" s="26">
        <v>0.85346208000000001</v>
      </c>
      <c r="T209" s="26">
        <v>0.92800574000000002</v>
      </c>
      <c r="U209" s="26">
        <v>1.0025494100000001</v>
      </c>
      <c r="V209" s="26">
        <v>1.0241787499999999</v>
      </c>
      <c r="W209" s="26">
        <v>1.04580808</v>
      </c>
      <c r="X209" s="26">
        <v>1.0601819800000001</v>
      </c>
      <c r="Y209" s="26">
        <v>1.0745558799999999</v>
      </c>
      <c r="Z209" s="26">
        <v>1.08123137</v>
      </c>
      <c r="AA209" s="26">
        <v>1.0879068599999999</v>
      </c>
      <c r="AB209" s="26">
        <v>1.0821117</v>
      </c>
      <c r="AC209" s="26">
        <v>1.0763165400000001</v>
      </c>
      <c r="AD209" s="26">
        <v>1.0647700499999999</v>
      </c>
      <c r="AE209" s="26">
        <v>1.05322355</v>
      </c>
      <c r="AF209" s="26">
        <v>1.0383182799999999</v>
      </c>
      <c r="AG209" s="26">
        <v>1.0234130100000001</v>
      </c>
      <c r="AH209" s="26">
        <v>0.99682645000000003</v>
      </c>
      <c r="AI209" s="26">
        <v>0.97023990000000004</v>
      </c>
      <c r="AJ209" s="26">
        <v>0.90364392000000004</v>
      </c>
      <c r="AK209" s="26">
        <v>0.83704794999999999</v>
      </c>
      <c r="AL209" s="26">
        <v>0.73161593000000003</v>
      </c>
      <c r="AM209" s="26">
        <v>0.62618390999999995</v>
      </c>
      <c r="AN209" s="26">
        <v>0.58589183</v>
      </c>
      <c r="AO209" s="26">
        <v>0.54559975999999999</v>
      </c>
      <c r="AP209" s="26">
        <v>0.51567516999999996</v>
      </c>
      <c r="AQ209" s="26">
        <v>0.48575057999999999</v>
      </c>
      <c r="AR209" s="26">
        <v>0.41617141000000002</v>
      </c>
      <c r="AS209" s="26">
        <v>0.34659224</v>
      </c>
      <c r="AT209" s="26">
        <v>0.31275803000000002</v>
      </c>
      <c r="AU209" s="26">
        <v>0.27892381999999999</v>
      </c>
      <c r="AV209" s="26">
        <v>0.25880054000000002</v>
      </c>
      <c r="AW209" s="26">
        <v>0.23867727</v>
      </c>
      <c r="AX209" s="26">
        <v>0.23321665</v>
      </c>
      <c r="AY209" s="3"/>
    </row>
    <row r="210" spans="1:51" ht="14.5" thickBot="1" x14ac:dyDescent="0.35">
      <c r="A210" s="15"/>
      <c r="B210" s="14" t="s">
        <v>148</v>
      </c>
      <c r="C210" s="27">
        <v>1.05013438</v>
      </c>
      <c r="D210" s="28">
        <v>0.96232583999999999</v>
      </c>
      <c r="E210" s="28">
        <v>0.87451730000000005</v>
      </c>
      <c r="F210" s="28">
        <v>0.77000747000000003</v>
      </c>
      <c r="G210" s="28">
        <v>0.66549764</v>
      </c>
      <c r="H210" s="28">
        <v>0.57288337</v>
      </c>
      <c r="I210" s="28">
        <v>0.4802691</v>
      </c>
      <c r="J210" s="28">
        <v>0.40425611</v>
      </c>
      <c r="K210" s="28">
        <v>0.32824312</v>
      </c>
      <c r="L210" s="28">
        <v>0.26946091999999999</v>
      </c>
      <c r="M210" s="28">
        <v>0.21067870999999999</v>
      </c>
      <c r="N210" s="28">
        <v>0.21947939</v>
      </c>
      <c r="O210" s="28">
        <v>0.22828007</v>
      </c>
      <c r="P210" s="28">
        <v>0.26395246</v>
      </c>
      <c r="Q210" s="28">
        <v>0.29962484</v>
      </c>
      <c r="R210" s="28">
        <v>0.37077674999999999</v>
      </c>
      <c r="S210" s="28">
        <v>0.44192864999999998</v>
      </c>
      <c r="T210" s="28">
        <v>0.54714567999999997</v>
      </c>
      <c r="U210" s="28">
        <v>0.65236269999999996</v>
      </c>
      <c r="V210" s="28">
        <v>0.76836092</v>
      </c>
      <c r="W210" s="28">
        <v>0.88435912999999999</v>
      </c>
      <c r="X210" s="28">
        <v>0.94764702999999995</v>
      </c>
      <c r="Y210" s="28">
        <v>1.0109349400000001</v>
      </c>
      <c r="Z210" s="28">
        <v>0.98998333000000005</v>
      </c>
      <c r="AA210" s="28">
        <v>0.96903172000000004</v>
      </c>
      <c r="AB210" s="28">
        <v>0.88927201</v>
      </c>
      <c r="AC210" s="28">
        <v>0.80951229999999996</v>
      </c>
      <c r="AD210" s="28">
        <v>0.72332531</v>
      </c>
      <c r="AE210" s="28">
        <v>0.63713832000000004</v>
      </c>
      <c r="AF210" s="28">
        <v>0.55965556999999999</v>
      </c>
      <c r="AG210" s="28">
        <v>0.48217282</v>
      </c>
      <c r="AH210" s="28">
        <v>0.43945882000000003</v>
      </c>
      <c r="AI210" s="28">
        <v>0.39674482</v>
      </c>
      <c r="AJ210" s="28">
        <v>0.37133928999999999</v>
      </c>
      <c r="AK210" s="28">
        <v>0.34593375999999998</v>
      </c>
      <c r="AL210" s="28">
        <v>0.32022464</v>
      </c>
      <c r="AM210" s="28">
        <v>0.29451551999999998</v>
      </c>
      <c r="AN210" s="28">
        <v>0.29264215999999998</v>
      </c>
      <c r="AO210" s="28">
        <v>0.29076879999999999</v>
      </c>
      <c r="AP210" s="28">
        <v>0.4277222</v>
      </c>
      <c r="AQ210" s="28">
        <v>0.56467560000000006</v>
      </c>
      <c r="AR210" s="28">
        <v>0.70770089000000003</v>
      </c>
      <c r="AS210" s="28">
        <v>0.85072618</v>
      </c>
      <c r="AT210" s="28">
        <v>0.98722418999999995</v>
      </c>
      <c r="AU210" s="28">
        <v>1.1237221900000001</v>
      </c>
      <c r="AV210" s="28">
        <v>1.1272135299999999</v>
      </c>
      <c r="AW210" s="28">
        <v>1.13070487</v>
      </c>
      <c r="AX210" s="28">
        <v>1.09041963</v>
      </c>
      <c r="AY210" s="3"/>
    </row>
    <row r="211" spans="1:51" ht="14.5" thickBot="1" x14ac:dyDescent="0.35">
      <c r="A211" s="15"/>
      <c r="B211" s="14" t="s">
        <v>149</v>
      </c>
      <c r="C211" s="25">
        <v>0.52011834999999995</v>
      </c>
      <c r="D211" s="26">
        <v>0.48867264999999999</v>
      </c>
      <c r="E211" s="26">
        <v>0.45722696000000002</v>
      </c>
      <c r="F211" s="26">
        <v>0.41409037999999998</v>
      </c>
      <c r="G211" s="26">
        <v>0.3709538</v>
      </c>
      <c r="H211" s="26">
        <v>0.32305128999999999</v>
      </c>
      <c r="I211" s="26">
        <v>0.27514877999999998</v>
      </c>
      <c r="J211" s="26">
        <v>0.23304725000000001</v>
      </c>
      <c r="K211" s="26">
        <v>0.19094572000000001</v>
      </c>
      <c r="L211" s="26">
        <v>0.16762958999999999</v>
      </c>
      <c r="M211" s="26">
        <v>0.14431346</v>
      </c>
      <c r="N211" s="26">
        <v>0.14267616999999999</v>
      </c>
      <c r="O211" s="26">
        <v>0.14103889</v>
      </c>
      <c r="P211" s="26">
        <v>0.16046788000000001</v>
      </c>
      <c r="Q211" s="26">
        <v>0.17989688000000001</v>
      </c>
      <c r="R211" s="26">
        <v>0.22177668</v>
      </c>
      <c r="S211" s="26">
        <v>0.26365646999999998</v>
      </c>
      <c r="T211" s="26">
        <v>0.30685660999999997</v>
      </c>
      <c r="U211" s="26">
        <v>0.35005675000000003</v>
      </c>
      <c r="V211" s="26">
        <v>0.38907108000000001</v>
      </c>
      <c r="W211" s="26">
        <v>0.42808541999999999</v>
      </c>
      <c r="X211" s="26">
        <v>0.44464966</v>
      </c>
      <c r="Y211" s="26">
        <v>0.46121390000000001</v>
      </c>
      <c r="Z211" s="26">
        <v>0.46277448999999998</v>
      </c>
      <c r="AA211" s="26">
        <v>0.46433509000000001</v>
      </c>
      <c r="AB211" s="26">
        <v>0.45999465</v>
      </c>
      <c r="AC211" s="26">
        <v>0.45565420000000001</v>
      </c>
      <c r="AD211" s="26">
        <v>0.44481973000000002</v>
      </c>
      <c r="AE211" s="26">
        <v>0.43398524999999999</v>
      </c>
      <c r="AF211" s="26">
        <v>0.43241485000000002</v>
      </c>
      <c r="AG211" s="26">
        <v>0.43084444999999999</v>
      </c>
      <c r="AH211" s="26">
        <v>0.43573394999999998</v>
      </c>
      <c r="AI211" s="26">
        <v>0.44062346000000002</v>
      </c>
      <c r="AJ211" s="26">
        <v>0.47011066000000001</v>
      </c>
      <c r="AK211" s="26">
        <v>0.49959786</v>
      </c>
      <c r="AL211" s="26">
        <v>0.54849672999999999</v>
      </c>
      <c r="AM211" s="26">
        <v>0.59739560000000003</v>
      </c>
      <c r="AN211" s="26">
        <v>0.65835823000000004</v>
      </c>
      <c r="AO211" s="26">
        <v>0.71932087</v>
      </c>
      <c r="AP211" s="26">
        <v>0.75412670999999998</v>
      </c>
      <c r="AQ211" s="26">
        <v>0.78893256</v>
      </c>
      <c r="AR211" s="26">
        <v>0.78545198000000005</v>
      </c>
      <c r="AS211" s="26">
        <v>0.78197139000000004</v>
      </c>
      <c r="AT211" s="26">
        <v>0.73556359999999998</v>
      </c>
      <c r="AU211" s="26">
        <v>0.68915579999999999</v>
      </c>
      <c r="AV211" s="26">
        <v>0.64370590000000005</v>
      </c>
      <c r="AW211" s="26">
        <v>0.59825600000000001</v>
      </c>
      <c r="AX211" s="26">
        <v>0.55918718000000001</v>
      </c>
      <c r="AY211" s="3"/>
    </row>
    <row r="212" spans="1:51" ht="14.5" thickBot="1" x14ac:dyDescent="0.35">
      <c r="A212" s="15"/>
      <c r="B212" s="14" t="s">
        <v>150</v>
      </c>
      <c r="C212" s="27">
        <v>0.40363246000000003</v>
      </c>
      <c r="D212" s="28">
        <v>0.36988212999999998</v>
      </c>
      <c r="E212" s="28">
        <v>0.33613180999999998</v>
      </c>
      <c r="F212" s="28">
        <v>0.29596212999999999</v>
      </c>
      <c r="G212" s="28">
        <v>0.25579245</v>
      </c>
      <c r="H212" s="28">
        <v>0.22019498000000001</v>
      </c>
      <c r="I212" s="28">
        <v>0.18459751999999999</v>
      </c>
      <c r="J212" s="28">
        <v>0.15538096000000001</v>
      </c>
      <c r="K212" s="28">
        <v>0.12616440000000001</v>
      </c>
      <c r="L212" s="28">
        <v>0.10357072000000001</v>
      </c>
      <c r="M212" s="28">
        <v>8.0977030000000005E-2</v>
      </c>
      <c r="N212" s="28">
        <v>8.4359680000000006E-2</v>
      </c>
      <c r="O212" s="28">
        <v>8.7742340000000002E-2</v>
      </c>
      <c r="P212" s="28">
        <v>0.21661807999999999</v>
      </c>
      <c r="Q212" s="28">
        <v>0.34549382000000001</v>
      </c>
      <c r="R212" s="28">
        <v>0.42753822000000002</v>
      </c>
      <c r="S212" s="28">
        <v>0.50958263000000004</v>
      </c>
      <c r="T212" s="28">
        <v>0.63090712000000004</v>
      </c>
      <c r="U212" s="28">
        <v>0.75223161999999999</v>
      </c>
      <c r="V212" s="28">
        <v>0.88598776000000001</v>
      </c>
      <c r="W212" s="28">
        <v>1.0197439100000001</v>
      </c>
      <c r="X212" s="28">
        <v>1.0927204399999999</v>
      </c>
      <c r="Y212" s="28">
        <v>1.1656969699999999</v>
      </c>
      <c r="Z212" s="28">
        <v>1.14153791</v>
      </c>
      <c r="AA212" s="28">
        <v>1.1173788600000001</v>
      </c>
      <c r="AB212" s="28">
        <v>1.02540889</v>
      </c>
      <c r="AC212" s="28">
        <v>0.93343893</v>
      </c>
      <c r="AD212" s="28">
        <v>0.83405773999999999</v>
      </c>
      <c r="AE212" s="28">
        <v>0.73467656000000003</v>
      </c>
      <c r="AF212" s="28">
        <v>0.64533213</v>
      </c>
      <c r="AG212" s="28">
        <v>0.55598769999999997</v>
      </c>
      <c r="AH212" s="28">
        <v>0.43048775</v>
      </c>
      <c r="AI212" s="28">
        <v>0.30498779999999998</v>
      </c>
      <c r="AJ212" s="28">
        <v>0.21897591</v>
      </c>
      <c r="AK212" s="28">
        <v>0.13296403000000001</v>
      </c>
      <c r="AL212" s="28">
        <v>0.12308239999999999</v>
      </c>
      <c r="AM212" s="28">
        <v>0.11320077000000001</v>
      </c>
      <c r="AN212" s="28">
        <v>0.11248072000000001</v>
      </c>
      <c r="AO212" s="28">
        <v>0.11176067000000001</v>
      </c>
      <c r="AP212" s="28">
        <v>0.16440045</v>
      </c>
      <c r="AQ212" s="28">
        <v>0.21704022000000001</v>
      </c>
      <c r="AR212" s="28">
        <v>0.27201381000000002</v>
      </c>
      <c r="AS212" s="28">
        <v>0.32698738999999999</v>
      </c>
      <c r="AT212" s="28">
        <v>0.37945213</v>
      </c>
      <c r="AU212" s="28">
        <v>0.43191686000000001</v>
      </c>
      <c r="AV212" s="28">
        <v>0.43325880999999999</v>
      </c>
      <c r="AW212" s="28">
        <v>0.43460074999999998</v>
      </c>
      <c r="AX212" s="28">
        <v>0.41911660000000001</v>
      </c>
      <c r="AY212" s="3"/>
    </row>
    <row r="213" spans="1:51" ht="14.5" thickBot="1" x14ac:dyDescent="0.35">
      <c r="A213" s="15"/>
      <c r="B213" s="14" t="s">
        <v>151</v>
      </c>
      <c r="C213" s="25">
        <v>0.16196100999999999</v>
      </c>
      <c r="D213" s="26">
        <v>0.15892448000000001</v>
      </c>
      <c r="E213" s="26">
        <v>0.15588795</v>
      </c>
      <c r="F213" s="26">
        <v>0.15489932000000001</v>
      </c>
      <c r="G213" s="26">
        <v>0.15391068999999999</v>
      </c>
      <c r="H213" s="26">
        <v>0.15541302000000001</v>
      </c>
      <c r="I213" s="26">
        <v>0.15691535000000001</v>
      </c>
      <c r="J213" s="26">
        <v>0.16074003000000001</v>
      </c>
      <c r="K213" s="26">
        <v>0.16456472</v>
      </c>
      <c r="L213" s="26">
        <v>0.18217602999999999</v>
      </c>
      <c r="M213" s="26">
        <v>0.19978734000000001</v>
      </c>
      <c r="N213" s="26">
        <v>0.25931514</v>
      </c>
      <c r="O213" s="26">
        <v>0.31884294000000002</v>
      </c>
      <c r="P213" s="26">
        <v>0.38392895999999999</v>
      </c>
      <c r="Q213" s="26">
        <v>0.44901498000000001</v>
      </c>
      <c r="R213" s="26">
        <v>0.52796286999999997</v>
      </c>
      <c r="S213" s="26">
        <v>0.60691075000000005</v>
      </c>
      <c r="T213" s="26">
        <v>0.65991997000000002</v>
      </c>
      <c r="U213" s="26">
        <v>0.71292918000000005</v>
      </c>
      <c r="V213" s="26">
        <v>0.72831014999999999</v>
      </c>
      <c r="W213" s="26">
        <v>0.74369112000000004</v>
      </c>
      <c r="X213" s="26">
        <v>0.75391264000000002</v>
      </c>
      <c r="Y213" s="26">
        <v>0.76413414999999996</v>
      </c>
      <c r="Z213" s="26">
        <v>0.76888120000000004</v>
      </c>
      <c r="AA213" s="26">
        <v>0.77362825000000002</v>
      </c>
      <c r="AB213" s="26">
        <v>0.76950722000000005</v>
      </c>
      <c r="AC213" s="26">
        <v>0.76538618999999997</v>
      </c>
      <c r="AD213" s="26">
        <v>0.75717528999999995</v>
      </c>
      <c r="AE213" s="26">
        <v>0.74896437999999999</v>
      </c>
      <c r="AF213" s="26">
        <v>0.73836500000000005</v>
      </c>
      <c r="AG213" s="26">
        <v>0.72776563000000005</v>
      </c>
      <c r="AH213" s="26">
        <v>0.70885949000000004</v>
      </c>
      <c r="AI213" s="26">
        <v>0.68995335999999996</v>
      </c>
      <c r="AJ213" s="26">
        <v>0.64259588000000001</v>
      </c>
      <c r="AK213" s="26">
        <v>0.59523839999999995</v>
      </c>
      <c r="AL213" s="26">
        <v>0.52026397999999996</v>
      </c>
      <c r="AM213" s="26">
        <v>0.44528954999999998</v>
      </c>
      <c r="AN213" s="26">
        <v>0.41663720999999998</v>
      </c>
      <c r="AO213" s="26">
        <v>0.38798485999999999</v>
      </c>
      <c r="AP213" s="26">
        <v>0.366705</v>
      </c>
      <c r="AQ213" s="26">
        <v>0.34542513000000002</v>
      </c>
      <c r="AR213" s="26">
        <v>0.29594626000000002</v>
      </c>
      <c r="AS213" s="26">
        <v>0.24646738000000001</v>
      </c>
      <c r="AT213" s="26">
        <v>0.22240731999999999</v>
      </c>
      <c r="AU213" s="26">
        <v>0.19834726</v>
      </c>
      <c r="AV213" s="26">
        <v>0.18403727</v>
      </c>
      <c r="AW213" s="26">
        <v>0.16972728000000001</v>
      </c>
      <c r="AX213" s="26">
        <v>0.16584415</v>
      </c>
      <c r="AY213" s="3"/>
    </row>
    <row r="214" spans="1:51" ht="14.5" thickBot="1" x14ac:dyDescent="0.35">
      <c r="A214" s="15"/>
      <c r="B214" s="14" t="s">
        <v>152</v>
      </c>
      <c r="C214" s="27">
        <v>0.74676763000000002</v>
      </c>
      <c r="D214" s="28">
        <v>0.68432554999999995</v>
      </c>
      <c r="E214" s="28">
        <v>0.62188346000000005</v>
      </c>
      <c r="F214" s="28">
        <v>0.54756483</v>
      </c>
      <c r="G214" s="28">
        <v>0.47324619000000001</v>
      </c>
      <c r="H214" s="28">
        <v>0.40738668</v>
      </c>
      <c r="I214" s="28">
        <v>0.34152716</v>
      </c>
      <c r="J214" s="28">
        <v>0.28747308999999999</v>
      </c>
      <c r="K214" s="28">
        <v>0.23341902</v>
      </c>
      <c r="L214" s="28">
        <v>0.19161803999999999</v>
      </c>
      <c r="M214" s="28">
        <v>0.14981706</v>
      </c>
      <c r="N214" s="28">
        <v>0.15607536</v>
      </c>
      <c r="O214" s="28">
        <v>0.16233367000000001</v>
      </c>
      <c r="P214" s="28">
        <v>0.18770087999999999</v>
      </c>
      <c r="Q214" s="28">
        <v>0.21306810000000001</v>
      </c>
      <c r="R214" s="28">
        <v>0.26366537000000001</v>
      </c>
      <c r="S214" s="28">
        <v>0.31426264999999998</v>
      </c>
      <c r="T214" s="28">
        <v>0.38908418</v>
      </c>
      <c r="U214" s="28">
        <v>0.46390572000000002</v>
      </c>
      <c r="V214" s="28">
        <v>0.54639393000000003</v>
      </c>
      <c r="W214" s="28">
        <v>0.62888215000000003</v>
      </c>
      <c r="X214" s="28">
        <v>0.67388720999999996</v>
      </c>
      <c r="Y214" s="28">
        <v>0.71889227</v>
      </c>
      <c r="Z214" s="28">
        <v>0.70399323000000003</v>
      </c>
      <c r="AA214" s="28">
        <v>0.68909419999999999</v>
      </c>
      <c r="AB214" s="28">
        <v>0.63237578000000005</v>
      </c>
      <c r="AC214" s="28">
        <v>0.57565734999999996</v>
      </c>
      <c r="AD214" s="28">
        <v>0.51436837999999996</v>
      </c>
      <c r="AE214" s="28">
        <v>0.45307941000000002</v>
      </c>
      <c r="AF214" s="28">
        <v>0.39798017000000002</v>
      </c>
      <c r="AG214" s="28">
        <v>0.34288092999999997</v>
      </c>
      <c r="AH214" s="28">
        <v>0.31250631000000001</v>
      </c>
      <c r="AI214" s="28">
        <v>0.28213168999999999</v>
      </c>
      <c r="AJ214" s="28">
        <v>0.26406541</v>
      </c>
      <c r="AK214" s="28">
        <v>0.24599911999999999</v>
      </c>
      <c r="AL214" s="28">
        <v>0.22771695</v>
      </c>
      <c r="AM214" s="28">
        <v>0.20943476999999999</v>
      </c>
      <c r="AN214" s="28">
        <v>0.2081026</v>
      </c>
      <c r="AO214" s="28">
        <v>0.20677042000000001</v>
      </c>
      <c r="AP214" s="28">
        <v>0.30416020999999999</v>
      </c>
      <c r="AQ214" s="28">
        <v>0.40155000000000002</v>
      </c>
      <c r="AR214" s="28">
        <v>0.50325759999999997</v>
      </c>
      <c r="AS214" s="28">
        <v>0.60496521000000003</v>
      </c>
      <c r="AT214" s="28">
        <v>0.70203115999999999</v>
      </c>
      <c r="AU214" s="28">
        <v>0.79909711000000005</v>
      </c>
      <c r="AV214" s="28">
        <v>0.80157986000000003</v>
      </c>
      <c r="AW214" s="28">
        <v>0.80406261000000001</v>
      </c>
      <c r="AX214" s="28">
        <v>0.77541512000000001</v>
      </c>
      <c r="AY214" s="3"/>
    </row>
    <row r="215" spans="1:51" ht="14.5" thickBot="1" x14ac:dyDescent="0.35">
      <c r="A215" s="15"/>
      <c r="B215" s="14" t="s">
        <v>153</v>
      </c>
      <c r="C215" s="25">
        <v>0.40363246000000003</v>
      </c>
      <c r="D215" s="26">
        <v>0.36988212999999998</v>
      </c>
      <c r="E215" s="26">
        <v>0.33613180999999998</v>
      </c>
      <c r="F215" s="26">
        <v>0.29596212999999999</v>
      </c>
      <c r="G215" s="26">
        <v>0.25579245</v>
      </c>
      <c r="H215" s="26">
        <v>0.22019498000000001</v>
      </c>
      <c r="I215" s="26">
        <v>0.18459751999999999</v>
      </c>
      <c r="J215" s="26">
        <v>0.15538096000000001</v>
      </c>
      <c r="K215" s="26">
        <v>0.12616440000000001</v>
      </c>
      <c r="L215" s="26">
        <v>0.10357072000000001</v>
      </c>
      <c r="M215" s="26">
        <v>8.0977030000000005E-2</v>
      </c>
      <c r="N215" s="26">
        <v>8.4359680000000006E-2</v>
      </c>
      <c r="O215" s="26">
        <v>8.7742340000000002E-2</v>
      </c>
      <c r="P215" s="26">
        <v>0.21661807999999999</v>
      </c>
      <c r="Q215" s="26">
        <v>0.34549382000000001</v>
      </c>
      <c r="R215" s="26">
        <v>0.42753822000000002</v>
      </c>
      <c r="S215" s="26">
        <v>0.50958263000000004</v>
      </c>
      <c r="T215" s="26">
        <v>0.63090712000000004</v>
      </c>
      <c r="U215" s="26">
        <v>0.75223161999999999</v>
      </c>
      <c r="V215" s="26">
        <v>0.88598776000000001</v>
      </c>
      <c r="W215" s="26">
        <v>1.0197439100000001</v>
      </c>
      <c r="X215" s="26">
        <v>1.0927204399999999</v>
      </c>
      <c r="Y215" s="26">
        <v>1.1656969699999999</v>
      </c>
      <c r="Z215" s="26">
        <v>1.14153791</v>
      </c>
      <c r="AA215" s="26">
        <v>1.1173788600000001</v>
      </c>
      <c r="AB215" s="26">
        <v>1.02540889</v>
      </c>
      <c r="AC215" s="26">
        <v>0.93343893</v>
      </c>
      <c r="AD215" s="26">
        <v>0.83405773999999999</v>
      </c>
      <c r="AE215" s="26">
        <v>0.73467656000000003</v>
      </c>
      <c r="AF215" s="26">
        <v>0.64533213</v>
      </c>
      <c r="AG215" s="26">
        <v>0.55598769999999997</v>
      </c>
      <c r="AH215" s="26">
        <v>0.43048775</v>
      </c>
      <c r="AI215" s="26">
        <v>0.30498779999999998</v>
      </c>
      <c r="AJ215" s="26">
        <v>0.21897591</v>
      </c>
      <c r="AK215" s="26">
        <v>0.13296403000000001</v>
      </c>
      <c r="AL215" s="26">
        <v>0.12308239999999999</v>
      </c>
      <c r="AM215" s="26">
        <v>0.11320077000000001</v>
      </c>
      <c r="AN215" s="26">
        <v>0.11248072000000001</v>
      </c>
      <c r="AO215" s="26">
        <v>0.11176067000000001</v>
      </c>
      <c r="AP215" s="26">
        <v>0.16440045</v>
      </c>
      <c r="AQ215" s="26">
        <v>0.21704022000000001</v>
      </c>
      <c r="AR215" s="26">
        <v>0.27201381000000002</v>
      </c>
      <c r="AS215" s="26">
        <v>0.32698738999999999</v>
      </c>
      <c r="AT215" s="26">
        <v>0.37945213</v>
      </c>
      <c r="AU215" s="26">
        <v>0.43191686000000001</v>
      </c>
      <c r="AV215" s="26">
        <v>0.43325880999999999</v>
      </c>
      <c r="AW215" s="26">
        <v>0.43460074999999998</v>
      </c>
      <c r="AX215" s="26">
        <v>0.41911660000000001</v>
      </c>
      <c r="AY215" s="3"/>
    </row>
    <row r="216" spans="1:51" ht="14.5" thickBot="1" x14ac:dyDescent="0.35">
      <c r="A216" s="15"/>
      <c r="B216" s="14" t="s">
        <v>154</v>
      </c>
      <c r="C216" s="21">
        <v>0.40363246000000003</v>
      </c>
      <c r="D216" s="22">
        <v>0.36988212999999998</v>
      </c>
      <c r="E216" s="22">
        <v>0.33613180999999998</v>
      </c>
      <c r="F216" s="22">
        <v>0.29596212999999999</v>
      </c>
      <c r="G216" s="22">
        <v>0.25579245</v>
      </c>
      <c r="H216" s="22">
        <v>0.22019498000000001</v>
      </c>
      <c r="I216" s="22">
        <v>0.18459751999999999</v>
      </c>
      <c r="J216" s="22">
        <v>0.15538096000000001</v>
      </c>
      <c r="K216" s="22">
        <v>0.12616440000000001</v>
      </c>
      <c r="L216" s="22">
        <v>0.10357072000000001</v>
      </c>
      <c r="M216" s="22">
        <v>8.0977030000000005E-2</v>
      </c>
      <c r="N216" s="22">
        <v>8.4359680000000006E-2</v>
      </c>
      <c r="O216" s="22">
        <v>8.7742340000000002E-2</v>
      </c>
      <c r="P216" s="22">
        <v>0.21661807999999999</v>
      </c>
      <c r="Q216" s="22">
        <v>0.34549382000000001</v>
      </c>
      <c r="R216" s="22">
        <v>0.42753822000000002</v>
      </c>
      <c r="S216" s="22">
        <v>0.50958263000000004</v>
      </c>
      <c r="T216" s="22">
        <v>0.63090712000000004</v>
      </c>
      <c r="U216" s="22">
        <v>0.75223161999999999</v>
      </c>
      <c r="V216" s="22">
        <v>0.88598776000000001</v>
      </c>
      <c r="W216" s="22">
        <v>1.0197439100000001</v>
      </c>
      <c r="X216" s="22">
        <v>1.0927204399999999</v>
      </c>
      <c r="Y216" s="22">
        <v>1.1656969699999999</v>
      </c>
      <c r="Z216" s="22">
        <v>1.14153791</v>
      </c>
      <c r="AA216" s="22">
        <v>1.1173788600000001</v>
      </c>
      <c r="AB216" s="22">
        <v>1.02540889</v>
      </c>
      <c r="AC216" s="22">
        <v>0.93343893</v>
      </c>
      <c r="AD216" s="22">
        <v>0.83405773999999999</v>
      </c>
      <c r="AE216" s="22">
        <v>0.73467656000000003</v>
      </c>
      <c r="AF216" s="22">
        <v>0.64533213</v>
      </c>
      <c r="AG216" s="22">
        <v>0.55598769999999997</v>
      </c>
      <c r="AH216" s="22">
        <v>0.43048775</v>
      </c>
      <c r="AI216" s="22">
        <v>0.30498779999999998</v>
      </c>
      <c r="AJ216" s="22">
        <v>0.21897591</v>
      </c>
      <c r="AK216" s="22">
        <v>0.13296403000000001</v>
      </c>
      <c r="AL216" s="22">
        <v>0.12308239999999999</v>
      </c>
      <c r="AM216" s="22">
        <v>0.11320077000000001</v>
      </c>
      <c r="AN216" s="22">
        <v>0.11248072000000001</v>
      </c>
      <c r="AO216" s="22">
        <v>0.11176067000000001</v>
      </c>
      <c r="AP216" s="22">
        <v>0.16440045</v>
      </c>
      <c r="AQ216" s="22">
        <v>0.21704022000000001</v>
      </c>
      <c r="AR216" s="22">
        <v>0.27201381000000002</v>
      </c>
      <c r="AS216" s="22">
        <v>0.32698738999999999</v>
      </c>
      <c r="AT216" s="22">
        <v>0.37945213</v>
      </c>
      <c r="AU216" s="22">
        <v>0.43191686000000001</v>
      </c>
      <c r="AV216" s="22">
        <v>0.43325880999999999</v>
      </c>
      <c r="AW216" s="22">
        <v>0.43460074999999998</v>
      </c>
      <c r="AX216" s="22">
        <v>0.41911660000000001</v>
      </c>
      <c r="AY216" s="3"/>
    </row>
    <row r="217" spans="1:51" ht="14.5" thickBot="1" x14ac:dyDescent="0.35">
      <c r="A217" s="15"/>
      <c r="B217" s="14" t="s">
        <v>155</v>
      </c>
      <c r="C217" s="25">
        <v>0.32419856000000002</v>
      </c>
      <c r="D217" s="26">
        <v>0.29965923999999999</v>
      </c>
      <c r="E217" s="26">
        <v>0.27511993000000001</v>
      </c>
      <c r="F217" s="26">
        <v>0.25012527000000001</v>
      </c>
      <c r="G217" s="26">
        <v>0.22513059999999999</v>
      </c>
      <c r="H217" s="26">
        <v>0.20052123999999999</v>
      </c>
      <c r="I217" s="26">
        <v>0.17591187999999999</v>
      </c>
      <c r="J217" s="26">
        <v>0.15849842</v>
      </c>
      <c r="K217" s="26">
        <v>0.14108496000000001</v>
      </c>
      <c r="L217" s="26">
        <v>0.13575538000000001</v>
      </c>
      <c r="M217" s="26">
        <v>0.13042581</v>
      </c>
      <c r="N217" s="26">
        <v>0.14235660999999999</v>
      </c>
      <c r="O217" s="26">
        <v>0.15428742000000001</v>
      </c>
      <c r="P217" s="26">
        <v>0.19357568999999999</v>
      </c>
      <c r="Q217" s="26">
        <v>0.23286396000000001</v>
      </c>
      <c r="R217" s="26">
        <v>0.28985945000000002</v>
      </c>
      <c r="S217" s="26">
        <v>0.34685494</v>
      </c>
      <c r="T217" s="26">
        <v>0.40393817999999998</v>
      </c>
      <c r="U217" s="26">
        <v>0.46102143000000001</v>
      </c>
      <c r="V217" s="26">
        <v>0.50047348999999997</v>
      </c>
      <c r="W217" s="26">
        <v>0.53992554000000004</v>
      </c>
      <c r="X217" s="26">
        <v>0.55755169000000004</v>
      </c>
      <c r="Y217" s="26">
        <v>0.57517783</v>
      </c>
      <c r="Z217" s="26">
        <v>0.58008059999999995</v>
      </c>
      <c r="AA217" s="26">
        <v>0.58498335999999995</v>
      </c>
      <c r="AB217" s="26">
        <v>0.58717671999999999</v>
      </c>
      <c r="AC217" s="26">
        <v>0.58937006999999997</v>
      </c>
      <c r="AD217" s="26">
        <v>0.60275917999999995</v>
      </c>
      <c r="AE217" s="26">
        <v>0.61614829000000004</v>
      </c>
      <c r="AF217" s="26">
        <v>0.62417875</v>
      </c>
      <c r="AG217" s="26">
        <v>0.63220920999999997</v>
      </c>
      <c r="AH217" s="26">
        <v>0.63356325000000002</v>
      </c>
      <c r="AI217" s="26">
        <v>0.63491728999999997</v>
      </c>
      <c r="AJ217" s="26">
        <v>0.61734118999999998</v>
      </c>
      <c r="AK217" s="26">
        <v>0.59976509</v>
      </c>
      <c r="AL217" s="26">
        <v>0.59019851000000001</v>
      </c>
      <c r="AM217" s="26">
        <v>0.58063193000000002</v>
      </c>
      <c r="AN217" s="26">
        <v>0.56969353</v>
      </c>
      <c r="AO217" s="26">
        <v>0.55875514000000004</v>
      </c>
      <c r="AP217" s="26">
        <v>0.54990954000000003</v>
      </c>
      <c r="AQ217" s="26">
        <v>0.54106394000000002</v>
      </c>
      <c r="AR217" s="26">
        <v>0.51943695999999995</v>
      </c>
      <c r="AS217" s="26">
        <v>0.49780997999999999</v>
      </c>
      <c r="AT217" s="26">
        <v>0.46841342000000002</v>
      </c>
      <c r="AU217" s="26">
        <v>0.43901687</v>
      </c>
      <c r="AV217" s="26">
        <v>0.40834178999999998</v>
      </c>
      <c r="AW217" s="26">
        <v>0.37766672000000001</v>
      </c>
      <c r="AX217" s="26">
        <v>0.35093264000000002</v>
      </c>
      <c r="AY217" s="3"/>
    </row>
    <row r="218" spans="1:51" ht="14.5" thickBot="1" x14ac:dyDescent="0.35">
      <c r="A218" s="15"/>
      <c r="B218" s="14" t="s">
        <v>156</v>
      </c>
      <c r="C218" s="27">
        <v>0.38669075000000003</v>
      </c>
      <c r="D218" s="28">
        <v>0.35435703000000002</v>
      </c>
      <c r="E218" s="28">
        <v>0.32202331000000001</v>
      </c>
      <c r="F218" s="28">
        <v>0.28353968000000002</v>
      </c>
      <c r="G218" s="28">
        <v>0.24505605</v>
      </c>
      <c r="H218" s="28">
        <v>0.21095272000000001</v>
      </c>
      <c r="I218" s="28">
        <v>0.17684939</v>
      </c>
      <c r="J218" s="28">
        <v>0.14885914</v>
      </c>
      <c r="K218" s="28">
        <v>0.12086889000000001</v>
      </c>
      <c r="L218" s="28">
        <v>9.9223530000000004E-2</v>
      </c>
      <c r="M218" s="28">
        <v>7.7578179999999997E-2</v>
      </c>
      <c r="N218" s="28">
        <v>8.0818849999999998E-2</v>
      </c>
      <c r="O218" s="28">
        <v>8.4059519999999999E-2</v>
      </c>
      <c r="P218" s="28">
        <v>0.20752594999999999</v>
      </c>
      <c r="Q218" s="28">
        <v>0.33099236999999998</v>
      </c>
      <c r="R218" s="28">
        <v>0.40959311999999998</v>
      </c>
      <c r="S218" s="28">
        <v>0.48819386999999997</v>
      </c>
      <c r="T218" s="28">
        <v>0.60442600000000002</v>
      </c>
      <c r="U218" s="28">
        <v>0.72065813000000001</v>
      </c>
      <c r="V218" s="28">
        <v>0.84880012000000005</v>
      </c>
      <c r="W218" s="28">
        <v>0.97694210000000004</v>
      </c>
      <c r="X218" s="28">
        <v>1.0468555799999999</v>
      </c>
      <c r="Y218" s="28">
        <v>1.11676906</v>
      </c>
      <c r="Z218" s="28">
        <v>1.09362403</v>
      </c>
      <c r="AA218" s="28">
        <v>1.0704790099999999</v>
      </c>
      <c r="AB218" s="28">
        <v>0.98236931000000005</v>
      </c>
      <c r="AC218" s="28">
        <v>0.89425960999999998</v>
      </c>
      <c r="AD218" s="28">
        <v>0.79904976000000005</v>
      </c>
      <c r="AE218" s="28">
        <v>0.70383991000000001</v>
      </c>
      <c r="AF218" s="28">
        <v>0.61824553999999998</v>
      </c>
      <c r="AG218" s="28">
        <v>0.53265118</v>
      </c>
      <c r="AH218" s="28">
        <v>0.41241885</v>
      </c>
      <c r="AI218" s="28">
        <v>0.29218651000000001</v>
      </c>
      <c r="AJ218" s="28">
        <v>0.20978480999999999</v>
      </c>
      <c r="AK218" s="28">
        <v>0.12738310999999999</v>
      </c>
      <c r="AL218" s="28">
        <v>0.11791625</v>
      </c>
      <c r="AM218" s="28">
        <v>0.10844939000000001</v>
      </c>
      <c r="AN218" s="28">
        <v>0.10775956</v>
      </c>
      <c r="AO218" s="28">
        <v>0.10706973</v>
      </c>
      <c r="AP218" s="28">
        <v>0.15750005</v>
      </c>
      <c r="AQ218" s="28">
        <v>0.20793037</v>
      </c>
      <c r="AR218" s="28">
        <v>0.26059653999999999</v>
      </c>
      <c r="AS218" s="28">
        <v>0.31326271999999999</v>
      </c>
      <c r="AT218" s="28">
        <v>0.36352535000000002</v>
      </c>
      <c r="AU218" s="28">
        <v>0.41378798</v>
      </c>
      <c r="AV218" s="28">
        <v>0.41507358999999999</v>
      </c>
      <c r="AW218" s="28">
        <v>0.41635920999999998</v>
      </c>
      <c r="AX218" s="28">
        <v>0.40152497999999998</v>
      </c>
      <c r="AY218" s="3"/>
    </row>
    <row r="219" spans="1:51" ht="14.5" thickBot="1" x14ac:dyDescent="0.35">
      <c r="A219" s="15"/>
      <c r="B219" s="14" t="s">
        <v>157</v>
      </c>
      <c r="C219" s="25">
        <v>0.15516300999999999</v>
      </c>
      <c r="D219" s="26">
        <v>0.15225393000000001</v>
      </c>
      <c r="E219" s="26">
        <v>0.14934485</v>
      </c>
      <c r="F219" s="26">
        <v>0.14839772000000001</v>
      </c>
      <c r="G219" s="26">
        <v>0.14745058999999999</v>
      </c>
      <c r="H219" s="26">
        <v>0.14888984999999999</v>
      </c>
      <c r="I219" s="26">
        <v>0.15032912000000001</v>
      </c>
      <c r="J219" s="26">
        <v>0.15399328000000001</v>
      </c>
      <c r="K219" s="26">
        <v>0.15765742999999999</v>
      </c>
      <c r="L219" s="26">
        <v>0.17452954000000001</v>
      </c>
      <c r="M219" s="26">
        <v>0.19140165000000001</v>
      </c>
      <c r="N219" s="26">
        <v>0.24843087999999999</v>
      </c>
      <c r="O219" s="26">
        <v>0.30546012</v>
      </c>
      <c r="P219" s="26">
        <v>0.36781427</v>
      </c>
      <c r="Q219" s="26">
        <v>0.43016842999999999</v>
      </c>
      <c r="R219" s="26">
        <v>0.50580263000000003</v>
      </c>
      <c r="S219" s="26">
        <v>0.58143683000000002</v>
      </c>
      <c r="T219" s="26">
        <v>0.63222107999999999</v>
      </c>
      <c r="U219" s="26">
        <v>0.68300534000000002</v>
      </c>
      <c r="V219" s="26">
        <v>0.69774071999999998</v>
      </c>
      <c r="W219" s="26">
        <v>0.71247609999999995</v>
      </c>
      <c r="X219" s="26">
        <v>0.72226858999999999</v>
      </c>
      <c r="Y219" s="26">
        <v>0.73206108000000003</v>
      </c>
      <c r="Z219" s="26">
        <v>0.73660888000000002</v>
      </c>
      <c r="AA219" s="26">
        <v>0.74115668000000001</v>
      </c>
      <c r="AB219" s="26">
        <v>0.73720861999999998</v>
      </c>
      <c r="AC219" s="26">
        <v>0.73326055999999995</v>
      </c>
      <c r="AD219" s="26">
        <v>0.72539429</v>
      </c>
      <c r="AE219" s="26">
        <v>0.71752802999999998</v>
      </c>
      <c r="AF219" s="26">
        <v>0.70737353999999997</v>
      </c>
      <c r="AG219" s="26">
        <v>0.69721904999999995</v>
      </c>
      <c r="AH219" s="26">
        <v>0.67910647000000002</v>
      </c>
      <c r="AI219" s="26">
        <v>0.66099388000000003</v>
      </c>
      <c r="AJ219" s="26">
        <v>0.61562413999999999</v>
      </c>
      <c r="AK219" s="26">
        <v>0.57025440000000005</v>
      </c>
      <c r="AL219" s="26">
        <v>0.49842689000000001</v>
      </c>
      <c r="AM219" s="26">
        <v>0.42659936999999998</v>
      </c>
      <c r="AN219" s="26">
        <v>0.39914965000000002</v>
      </c>
      <c r="AO219" s="26">
        <v>0.37169993000000001</v>
      </c>
      <c r="AP219" s="26">
        <v>0.35131325000000002</v>
      </c>
      <c r="AQ219" s="26">
        <v>0.33092656999999998</v>
      </c>
      <c r="AR219" s="26">
        <v>0.28352448000000002</v>
      </c>
      <c r="AS219" s="26">
        <v>0.23612237999999999</v>
      </c>
      <c r="AT219" s="26">
        <v>0.21307219999999999</v>
      </c>
      <c r="AU219" s="26">
        <v>0.19002202000000001</v>
      </c>
      <c r="AV219" s="26">
        <v>0.17631266000000001</v>
      </c>
      <c r="AW219" s="26">
        <v>0.16260330000000001</v>
      </c>
      <c r="AX219" s="26">
        <v>0.15888316</v>
      </c>
      <c r="AY219" s="3"/>
    </row>
    <row r="220" spans="1:51" ht="14.5" thickBot="1" x14ac:dyDescent="0.35">
      <c r="A220" s="15"/>
      <c r="B220" s="14" t="s">
        <v>158</v>
      </c>
      <c r="C220" s="27">
        <v>0.71542348</v>
      </c>
      <c r="D220" s="28">
        <v>0.65560229000000003</v>
      </c>
      <c r="E220" s="28">
        <v>0.59578109000000001</v>
      </c>
      <c r="F220" s="28">
        <v>0.52458183999999997</v>
      </c>
      <c r="G220" s="28">
        <v>0.45338257999999998</v>
      </c>
      <c r="H220" s="28">
        <v>0.39028740000000001</v>
      </c>
      <c r="I220" s="28">
        <v>0.32719220999999998</v>
      </c>
      <c r="J220" s="28">
        <v>0.27540694999999998</v>
      </c>
      <c r="K220" s="28">
        <v>0.22362170000000001</v>
      </c>
      <c r="L220" s="28">
        <v>0.18357523000000001</v>
      </c>
      <c r="M220" s="28">
        <v>0.14352877</v>
      </c>
      <c r="N220" s="28">
        <v>0.1495244</v>
      </c>
      <c r="O220" s="28">
        <v>0.15552002000000001</v>
      </c>
      <c r="P220" s="28">
        <v>0.17982249</v>
      </c>
      <c r="Q220" s="28">
        <v>0.20412496999999999</v>
      </c>
      <c r="R220" s="28">
        <v>0.25259851999999999</v>
      </c>
      <c r="S220" s="28">
        <v>0.30107207000000002</v>
      </c>
      <c r="T220" s="28">
        <v>0.37275311999999999</v>
      </c>
      <c r="U220" s="28">
        <v>0.44443416000000002</v>
      </c>
      <c r="V220" s="28">
        <v>0.52346009000000004</v>
      </c>
      <c r="W220" s="28">
        <v>0.60248601999999996</v>
      </c>
      <c r="X220" s="28">
        <v>0.64560207999999997</v>
      </c>
      <c r="Y220" s="28">
        <v>0.68871813000000004</v>
      </c>
      <c r="Z220" s="28">
        <v>0.67444446000000002</v>
      </c>
      <c r="AA220" s="28">
        <v>0.66017079000000001</v>
      </c>
      <c r="AB220" s="28">
        <v>0.60583301000000001</v>
      </c>
      <c r="AC220" s="28">
        <v>0.55149523</v>
      </c>
      <c r="AD220" s="28">
        <v>0.49277874999999999</v>
      </c>
      <c r="AE220" s="28">
        <v>0.43406226999999997</v>
      </c>
      <c r="AF220" s="28">
        <v>0.38127570999999999</v>
      </c>
      <c r="AG220" s="28">
        <v>0.32848916</v>
      </c>
      <c r="AH220" s="28">
        <v>0.29938945</v>
      </c>
      <c r="AI220" s="28">
        <v>0.27028975</v>
      </c>
      <c r="AJ220" s="28">
        <v>0.25298176</v>
      </c>
      <c r="AK220" s="28">
        <v>0.23567378</v>
      </c>
      <c r="AL220" s="28">
        <v>0.21815896000000001</v>
      </c>
      <c r="AM220" s="28">
        <v>0.20064414999999999</v>
      </c>
      <c r="AN220" s="28">
        <v>0.19936788999999999</v>
      </c>
      <c r="AO220" s="28">
        <v>0.19809162999999999</v>
      </c>
      <c r="AP220" s="28">
        <v>0.29139366</v>
      </c>
      <c r="AQ220" s="28">
        <v>0.38469569999999997</v>
      </c>
      <c r="AR220" s="28">
        <v>0.48213433</v>
      </c>
      <c r="AS220" s="28">
        <v>0.57957294999999998</v>
      </c>
      <c r="AT220" s="28">
        <v>0.67256473999999999</v>
      </c>
      <c r="AU220" s="28">
        <v>0.76555653000000001</v>
      </c>
      <c r="AV220" s="28">
        <v>0.76793507000000005</v>
      </c>
      <c r="AW220" s="28">
        <v>0.77031360999999998</v>
      </c>
      <c r="AX220" s="28">
        <v>0.74286854999999996</v>
      </c>
      <c r="AY220" s="3"/>
    </row>
    <row r="221" spans="1:51" ht="14.5" thickBot="1" x14ac:dyDescent="0.35">
      <c r="A221" s="15"/>
      <c r="B221" s="14" t="s">
        <v>159</v>
      </c>
      <c r="C221" s="25">
        <v>0.35680409000000002</v>
      </c>
      <c r="D221" s="26">
        <v>0.33523217</v>
      </c>
      <c r="E221" s="26">
        <v>0.31366023999999998</v>
      </c>
      <c r="F221" s="26">
        <v>0.28406830999999999</v>
      </c>
      <c r="G221" s="26">
        <v>0.25447638</v>
      </c>
      <c r="H221" s="26">
        <v>0.22161499000000001</v>
      </c>
      <c r="I221" s="26">
        <v>0.18875359999999999</v>
      </c>
      <c r="J221" s="26">
        <v>0.15987171</v>
      </c>
      <c r="K221" s="26">
        <v>0.13098983</v>
      </c>
      <c r="L221" s="26">
        <v>0.11499483000000001</v>
      </c>
      <c r="M221" s="26">
        <v>9.8999840000000006E-2</v>
      </c>
      <c r="N221" s="26">
        <v>9.7876649999999996E-2</v>
      </c>
      <c r="O221" s="26">
        <v>9.6753459999999999E-2</v>
      </c>
      <c r="P221" s="26">
        <v>0.11008186</v>
      </c>
      <c r="Q221" s="26">
        <v>0.12341027</v>
      </c>
      <c r="R221" s="26">
        <v>0.15214004</v>
      </c>
      <c r="S221" s="26">
        <v>0.18086980999999999</v>
      </c>
      <c r="T221" s="26">
        <v>0.21050535000000001</v>
      </c>
      <c r="U221" s="26">
        <v>0.24014088</v>
      </c>
      <c r="V221" s="26">
        <v>0.26690492999999998</v>
      </c>
      <c r="W221" s="26">
        <v>0.29366899000000002</v>
      </c>
      <c r="X221" s="26">
        <v>0.30503215</v>
      </c>
      <c r="Y221" s="26">
        <v>0.31639530999999999</v>
      </c>
      <c r="Z221" s="26">
        <v>0.31746588999999997</v>
      </c>
      <c r="AA221" s="26">
        <v>0.31853647000000002</v>
      </c>
      <c r="AB221" s="26">
        <v>0.31555889999999998</v>
      </c>
      <c r="AC221" s="26">
        <v>0.31258132999999999</v>
      </c>
      <c r="AD221" s="26">
        <v>0.30514881999999999</v>
      </c>
      <c r="AE221" s="26">
        <v>0.29771630999999998</v>
      </c>
      <c r="AF221" s="26">
        <v>0.29663899999999999</v>
      </c>
      <c r="AG221" s="26">
        <v>0.29556169999999998</v>
      </c>
      <c r="AH221" s="26">
        <v>0.29891593</v>
      </c>
      <c r="AI221" s="26">
        <v>0.30227015000000002</v>
      </c>
      <c r="AJ221" s="26">
        <v>0.32249854</v>
      </c>
      <c r="AK221" s="26">
        <v>0.34272691999999999</v>
      </c>
      <c r="AL221" s="26">
        <v>0.37627181999999998</v>
      </c>
      <c r="AM221" s="26">
        <v>0.40981672000000002</v>
      </c>
      <c r="AN221" s="26">
        <v>0.45163742000000001</v>
      </c>
      <c r="AO221" s="26">
        <v>0.49345812999999999</v>
      </c>
      <c r="AP221" s="26">
        <v>0.51733514000000003</v>
      </c>
      <c r="AQ221" s="26">
        <v>0.54121213999999995</v>
      </c>
      <c r="AR221" s="26">
        <v>0.53882443999999996</v>
      </c>
      <c r="AS221" s="26">
        <v>0.53643673999999997</v>
      </c>
      <c r="AT221" s="26">
        <v>0.50460073000000005</v>
      </c>
      <c r="AU221" s="26">
        <v>0.47276472000000003</v>
      </c>
      <c r="AV221" s="26">
        <v>0.44158584000000001</v>
      </c>
      <c r="AW221" s="26">
        <v>0.41040695999999999</v>
      </c>
      <c r="AX221" s="26">
        <v>0.38360552999999997</v>
      </c>
      <c r="AY221" s="3"/>
    </row>
    <row r="222" spans="1:51" ht="14.5" thickBot="1" x14ac:dyDescent="0.35">
      <c r="A222" s="15"/>
      <c r="B222" s="14" t="s">
        <v>160</v>
      </c>
      <c r="C222" s="27">
        <v>0.27689412000000002</v>
      </c>
      <c r="D222" s="28">
        <v>0.25374120999999999</v>
      </c>
      <c r="E222" s="28">
        <v>0.2305883</v>
      </c>
      <c r="F222" s="28">
        <v>0.20303167</v>
      </c>
      <c r="G222" s="28">
        <v>0.17547504999999999</v>
      </c>
      <c r="H222" s="28">
        <v>0.15105499</v>
      </c>
      <c r="I222" s="28">
        <v>0.12663493000000001</v>
      </c>
      <c r="J222" s="28">
        <v>0.10659221000000001</v>
      </c>
      <c r="K222" s="28">
        <v>8.6549479999999998E-2</v>
      </c>
      <c r="L222" s="28">
        <v>7.1050089999999996E-2</v>
      </c>
      <c r="M222" s="28">
        <v>5.5550700000000001E-2</v>
      </c>
      <c r="N222" s="28">
        <v>5.7871209999999999E-2</v>
      </c>
      <c r="O222" s="28">
        <v>6.0191729999999999E-2</v>
      </c>
      <c r="P222" s="28">
        <v>0.14860121000000001</v>
      </c>
      <c r="Q222" s="28">
        <v>0.23701069</v>
      </c>
      <c r="R222" s="28">
        <v>0.29329360999999998</v>
      </c>
      <c r="S222" s="28">
        <v>0.34957653</v>
      </c>
      <c r="T222" s="28">
        <v>0.43280581000000001</v>
      </c>
      <c r="U222" s="28">
        <v>0.51603509000000003</v>
      </c>
      <c r="V222" s="28">
        <v>0.60779254999999999</v>
      </c>
      <c r="W222" s="28">
        <v>0.69955001999999999</v>
      </c>
      <c r="X222" s="28">
        <v>0.74961232</v>
      </c>
      <c r="Y222" s="28">
        <v>0.79967463000000005</v>
      </c>
      <c r="Z222" s="28">
        <v>0.78310137999999996</v>
      </c>
      <c r="AA222" s="28">
        <v>0.76652814000000002</v>
      </c>
      <c r="AB222" s="28">
        <v>0.70343623</v>
      </c>
      <c r="AC222" s="28">
        <v>0.64034431999999997</v>
      </c>
      <c r="AD222" s="28">
        <v>0.57216827000000003</v>
      </c>
      <c r="AE222" s="28">
        <v>0.50399221999999999</v>
      </c>
      <c r="AF222" s="28">
        <v>0.44270144</v>
      </c>
      <c r="AG222" s="28">
        <v>0.38141067000000001</v>
      </c>
      <c r="AH222" s="28">
        <v>0.295317</v>
      </c>
      <c r="AI222" s="28">
        <v>0.20922333000000001</v>
      </c>
      <c r="AJ222" s="28">
        <v>0.15021870000000001</v>
      </c>
      <c r="AK222" s="28">
        <v>9.121406E-2</v>
      </c>
      <c r="AL222" s="28">
        <v>8.4435209999999997E-2</v>
      </c>
      <c r="AM222" s="28">
        <v>7.7656359999999994E-2</v>
      </c>
      <c r="AN222" s="28">
        <v>7.7162400000000006E-2</v>
      </c>
      <c r="AO222" s="28">
        <v>7.6668449999999999E-2</v>
      </c>
      <c r="AP222" s="28">
        <v>0.11277963000000001</v>
      </c>
      <c r="AQ222" s="28">
        <v>0.14889079999999999</v>
      </c>
      <c r="AR222" s="28">
        <v>0.18660299</v>
      </c>
      <c r="AS222" s="28">
        <v>0.22431517000000001</v>
      </c>
      <c r="AT222" s="28">
        <v>0.26030628</v>
      </c>
      <c r="AU222" s="28">
        <v>0.29629738</v>
      </c>
      <c r="AV222" s="28">
        <v>0.29721796</v>
      </c>
      <c r="AW222" s="28">
        <v>0.29813854000000001</v>
      </c>
      <c r="AX222" s="28">
        <v>0.28751632999999999</v>
      </c>
      <c r="AY222" s="3"/>
    </row>
    <row r="223" spans="1:51" ht="14.5" thickBot="1" x14ac:dyDescent="0.35">
      <c r="A223" s="15"/>
      <c r="B223" s="14" t="s">
        <v>161</v>
      </c>
      <c r="C223" s="25">
        <v>0.11110616</v>
      </c>
      <c r="D223" s="26">
        <v>0.1082347</v>
      </c>
      <c r="E223" s="26">
        <v>0.10775578</v>
      </c>
      <c r="F223" s="26">
        <v>0.10694001</v>
      </c>
      <c r="G223" s="26">
        <v>0.10704652000000001</v>
      </c>
      <c r="H223" s="26">
        <v>0.10558359</v>
      </c>
      <c r="I223" s="26">
        <v>0.10817383</v>
      </c>
      <c r="J223" s="26">
        <v>0.1076448</v>
      </c>
      <c r="K223" s="26">
        <v>0.10949559</v>
      </c>
      <c r="L223" s="26">
        <v>0.11289232</v>
      </c>
      <c r="M223" s="26">
        <v>0.11764571</v>
      </c>
      <c r="N223" s="26">
        <v>0.13705523</v>
      </c>
      <c r="O223" s="26">
        <v>0.18212806000000001</v>
      </c>
      <c r="P223" s="26">
        <v>0.21872804000000001</v>
      </c>
      <c r="Q223" s="26">
        <v>0.27651730000000002</v>
      </c>
      <c r="R223" s="26">
        <v>0.30802678</v>
      </c>
      <c r="S223" s="26">
        <v>0.35701285999999999</v>
      </c>
      <c r="T223" s="26">
        <v>0.41634417000000001</v>
      </c>
      <c r="U223" s="26">
        <v>0.46342378000000001</v>
      </c>
      <c r="V223" s="26">
        <v>0.48907339999999999</v>
      </c>
      <c r="W223" s="26">
        <v>0.50286233000000002</v>
      </c>
      <c r="X223" s="26">
        <v>0.51017626000000005</v>
      </c>
      <c r="Y223" s="26">
        <v>0.51834670000000005</v>
      </c>
      <c r="Z223" s="26">
        <v>0.52420029000000001</v>
      </c>
      <c r="AA223" s="26">
        <v>0.52918202999999997</v>
      </c>
      <c r="AB223" s="26">
        <v>0.53071330000000005</v>
      </c>
      <c r="AC223" s="26">
        <v>0.52936609000000001</v>
      </c>
      <c r="AD223" s="26">
        <v>0.52505919999999995</v>
      </c>
      <c r="AE223" s="26">
        <v>0.51815113000000002</v>
      </c>
      <c r="AF223" s="26">
        <v>0.51379375000000005</v>
      </c>
      <c r="AG223" s="26">
        <v>0.50839208000000002</v>
      </c>
      <c r="AH223" s="26">
        <v>0.49925128000000002</v>
      </c>
      <c r="AI223" s="26">
        <v>0.48919111999999998</v>
      </c>
      <c r="AJ223" s="26">
        <v>0.47331185999999997</v>
      </c>
      <c r="AK223" s="26">
        <v>0.45489099999999999</v>
      </c>
      <c r="AL223" s="26">
        <v>0.40833686000000002</v>
      </c>
      <c r="AM223" s="26">
        <v>0.33718471</v>
      </c>
      <c r="AN223" s="26">
        <v>0.30547111999999998</v>
      </c>
      <c r="AO223" s="26">
        <v>0.28069609000000001</v>
      </c>
      <c r="AP223" s="26">
        <v>0.26615978000000001</v>
      </c>
      <c r="AQ223" s="26">
        <v>0.25066864999999999</v>
      </c>
      <c r="AR223" s="26">
        <v>0.23696357000000001</v>
      </c>
      <c r="AS223" s="26">
        <v>0.20347123</v>
      </c>
      <c r="AT223" s="26">
        <v>0.16907800000000001</v>
      </c>
      <c r="AU223" s="26">
        <v>0.14894547</v>
      </c>
      <c r="AV223" s="26">
        <v>0.13606732999999999</v>
      </c>
      <c r="AW223" s="26">
        <v>0.12057598</v>
      </c>
      <c r="AX223" s="26">
        <v>0.11548609999999999</v>
      </c>
      <c r="AY223" s="3"/>
    </row>
    <row r="224" spans="1:51" ht="14.5" thickBot="1" x14ac:dyDescent="0.35">
      <c r="A224" s="15"/>
      <c r="B224" s="14" t="s">
        <v>162</v>
      </c>
      <c r="C224" s="27">
        <v>0.51228675999999995</v>
      </c>
      <c r="D224" s="28">
        <v>0.46945114999999998</v>
      </c>
      <c r="E224" s="28">
        <v>0.42661553000000002</v>
      </c>
      <c r="F224" s="28">
        <v>0.37563253000000002</v>
      </c>
      <c r="G224" s="28">
        <v>0.32464953000000002</v>
      </c>
      <c r="H224" s="28">
        <v>0.27946953000000002</v>
      </c>
      <c r="I224" s="28">
        <v>0.23428953999999999</v>
      </c>
      <c r="J224" s="28">
        <v>0.19720814</v>
      </c>
      <c r="K224" s="28">
        <v>0.16012675000000001</v>
      </c>
      <c r="L224" s="28">
        <v>0.13145103999999999</v>
      </c>
      <c r="M224" s="28">
        <v>0.10277534000000001</v>
      </c>
      <c r="N224" s="28">
        <v>0.10706857</v>
      </c>
      <c r="O224" s="28">
        <v>0.1113618</v>
      </c>
      <c r="P224" s="28">
        <v>0.12876385000000001</v>
      </c>
      <c r="Q224" s="28">
        <v>0.14616589999999999</v>
      </c>
      <c r="R224" s="28">
        <v>0.18087592</v>
      </c>
      <c r="S224" s="28">
        <v>0.21558593000000001</v>
      </c>
      <c r="T224" s="28">
        <v>0.26691392000000003</v>
      </c>
      <c r="U224" s="28">
        <v>0.31824191000000002</v>
      </c>
      <c r="V224" s="28">
        <v>0.37482928999999998</v>
      </c>
      <c r="W224" s="28">
        <v>0.43141667</v>
      </c>
      <c r="X224" s="28">
        <v>0.46229039</v>
      </c>
      <c r="Y224" s="28">
        <v>0.49316410999999999</v>
      </c>
      <c r="Z224" s="28">
        <v>0.48294329000000003</v>
      </c>
      <c r="AA224" s="28">
        <v>0.47272247000000001</v>
      </c>
      <c r="AB224" s="28">
        <v>0.43381331000000001</v>
      </c>
      <c r="AC224" s="28">
        <v>0.39490416</v>
      </c>
      <c r="AD224" s="28">
        <v>0.35285958000000001</v>
      </c>
      <c r="AE224" s="28">
        <v>0.31081501</v>
      </c>
      <c r="AF224" s="28">
        <v>0.27301661999999999</v>
      </c>
      <c r="AG224" s="28">
        <v>0.23521823</v>
      </c>
      <c r="AH224" s="28">
        <v>0.21438107000000001</v>
      </c>
      <c r="AI224" s="28">
        <v>0.19354391000000001</v>
      </c>
      <c r="AJ224" s="28">
        <v>0.18115033999999999</v>
      </c>
      <c r="AK224" s="28">
        <v>0.16875677</v>
      </c>
      <c r="AL224" s="28">
        <v>0.1562151</v>
      </c>
      <c r="AM224" s="28">
        <v>0.14367342</v>
      </c>
      <c r="AN224" s="28">
        <v>0.14275953999999999</v>
      </c>
      <c r="AO224" s="28">
        <v>0.14184566000000001</v>
      </c>
      <c r="AP224" s="28">
        <v>0.2086556</v>
      </c>
      <c r="AQ224" s="28">
        <v>0.27546554000000001</v>
      </c>
      <c r="AR224" s="28">
        <v>0.34523753000000001</v>
      </c>
      <c r="AS224" s="28">
        <v>0.41500951000000003</v>
      </c>
      <c r="AT224" s="28">
        <v>0.48159730000000001</v>
      </c>
      <c r="AU224" s="28">
        <v>0.54818507999999999</v>
      </c>
      <c r="AV224" s="28">
        <v>0.54988826000000002</v>
      </c>
      <c r="AW224" s="28">
        <v>0.55159144000000004</v>
      </c>
      <c r="AX224" s="28">
        <v>0.5319391</v>
      </c>
      <c r="AY224" s="3"/>
    </row>
    <row r="225" spans="1:51" ht="14.5" thickBot="1" x14ac:dyDescent="0.35">
      <c r="A225" s="15"/>
      <c r="B225" s="14" t="s">
        <v>163</v>
      </c>
      <c r="C225" s="25">
        <v>0.27689412000000002</v>
      </c>
      <c r="D225" s="26">
        <v>0.25374120999999999</v>
      </c>
      <c r="E225" s="26">
        <v>0.2305883</v>
      </c>
      <c r="F225" s="26">
        <v>0.20303167</v>
      </c>
      <c r="G225" s="26">
        <v>0.17547504999999999</v>
      </c>
      <c r="H225" s="26">
        <v>0.15105499</v>
      </c>
      <c r="I225" s="26">
        <v>0.12663493000000001</v>
      </c>
      <c r="J225" s="26">
        <v>0.10659221000000001</v>
      </c>
      <c r="K225" s="26">
        <v>8.6549479999999998E-2</v>
      </c>
      <c r="L225" s="26">
        <v>7.1050089999999996E-2</v>
      </c>
      <c r="M225" s="26">
        <v>5.5550700000000001E-2</v>
      </c>
      <c r="N225" s="26">
        <v>5.7871209999999999E-2</v>
      </c>
      <c r="O225" s="26">
        <v>6.0191729999999999E-2</v>
      </c>
      <c r="P225" s="26">
        <v>0.14860121000000001</v>
      </c>
      <c r="Q225" s="26">
        <v>0.23701069</v>
      </c>
      <c r="R225" s="26">
        <v>0.29329360999999998</v>
      </c>
      <c r="S225" s="26">
        <v>0.34957653</v>
      </c>
      <c r="T225" s="26">
        <v>0.43280581000000001</v>
      </c>
      <c r="U225" s="26">
        <v>0.51603509000000003</v>
      </c>
      <c r="V225" s="26">
        <v>0.60779254999999999</v>
      </c>
      <c r="W225" s="26">
        <v>0.69955001999999999</v>
      </c>
      <c r="X225" s="26">
        <v>0.74961232</v>
      </c>
      <c r="Y225" s="26">
        <v>0.79967463000000005</v>
      </c>
      <c r="Z225" s="26">
        <v>0.78310137999999996</v>
      </c>
      <c r="AA225" s="26">
        <v>0.76652814000000002</v>
      </c>
      <c r="AB225" s="26">
        <v>0.70343623</v>
      </c>
      <c r="AC225" s="26">
        <v>0.64034431999999997</v>
      </c>
      <c r="AD225" s="26">
        <v>0.57216827000000003</v>
      </c>
      <c r="AE225" s="26">
        <v>0.50399221999999999</v>
      </c>
      <c r="AF225" s="26">
        <v>0.44270144</v>
      </c>
      <c r="AG225" s="26">
        <v>0.38141067000000001</v>
      </c>
      <c r="AH225" s="26">
        <v>0.295317</v>
      </c>
      <c r="AI225" s="26">
        <v>0.20922333000000001</v>
      </c>
      <c r="AJ225" s="26">
        <v>0.15021870000000001</v>
      </c>
      <c r="AK225" s="26">
        <v>9.121406E-2</v>
      </c>
      <c r="AL225" s="26">
        <v>8.4435209999999997E-2</v>
      </c>
      <c r="AM225" s="26">
        <v>7.7656359999999994E-2</v>
      </c>
      <c r="AN225" s="26">
        <v>7.7162400000000006E-2</v>
      </c>
      <c r="AO225" s="26">
        <v>7.6668449999999999E-2</v>
      </c>
      <c r="AP225" s="26">
        <v>0.11277963000000001</v>
      </c>
      <c r="AQ225" s="26">
        <v>0.14889079999999999</v>
      </c>
      <c r="AR225" s="26">
        <v>0.18660299</v>
      </c>
      <c r="AS225" s="26">
        <v>0.22431517000000001</v>
      </c>
      <c r="AT225" s="26">
        <v>0.26030628</v>
      </c>
      <c r="AU225" s="26">
        <v>0.29629738</v>
      </c>
      <c r="AV225" s="26">
        <v>0.29721796</v>
      </c>
      <c r="AW225" s="26">
        <v>0.29813854000000001</v>
      </c>
      <c r="AX225" s="26">
        <v>0.28751632999999999</v>
      </c>
      <c r="AY225" s="3"/>
    </row>
    <row r="226" spans="1:51" ht="14.5" thickBot="1" x14ac:dyDescent="0.35">
      <c r="A226" s="15"/>
      <c r="B226" s="14" t="s">
        <v>164</v>
      </c>
      <c r="C226" s="27">
        <v>0.27689412000000002</v>
      </c>
      <c r="D226" s="28">
        <v>0.25374120999999999</v>
      </c>
      <c r="E226" s="28">
        <v>0.2305883</v>
      </c>
      <c r="F226" s="28">
        <v>0.20303167</v>
      </c>
      <c r="G226" s="28">
        <v>0.17547504999999999</v>
      </c>
      <c r="H226" s="28">
        <v>0.15105499</v>
      </c>
      <c r="I226" s="28">
        <v>0.12663493000000001</v>
      </c>
      <c r="J226" s="28">
        <v>0.10659221000000001</v>
      </c>
      <c r="K226" s="28">
        <v>8.6549479999999998E-2</v>
      </c>
      <c r="L226" s="28">
        <v>7.1050089999999996E-2</v>
      </c>
      <c r="M226" s="28">
        <v>5.5550700000000001E-2</v>
      </c>
      <c r="N226" s="28">
        <v>5.7871209999999999E-2</v>
      </c>
      <c r="O226" s="28">
        <v>6.0191729999999999E-2</v>
      </c>
      <c r="P226" s="28">
        <v>0.14860121000000001</v>
      </c>
      <c r="Q226" s="28">
        <v>0.23701069</v>
      </c>
      <c r="R226" s="28">
        <v>0.29329360999999998</v>
      </c>
      <c r="S226" s="28">
        <v>0.34957653</v>
      </c>
      <c r="T226" s="28">
        <v>0.43280581000000001</v>
      </c>
      <c r="U226" s="28">
        <v>0.51603509000000003</v>
      </c>
      <c r="V226" s="28">
        <v>0.60779254999999999</v>
      </c>
      <c r="W226" s="28">
        <v>0.69955001999999999</v>
      </c>
      <c r="X226" s="28">
        <v>0.74961232</v>
      </c>
      <c r="Y226" s="28">
        <v>0.79967463000000005</v>
      </c>
      <c r="Z226" s="28">
        <v>0.78310137999999996</v>
      </c>
      <c r="AA226" s="28">
        <v>0.76652814000000002</v>
      </c>
      <c r="AB226" s="28">
        <v>0.70343623</v>
      </c>
      <c r="AC226" s="28">
        <v>0.64034431999999997</v>
      </c>
      <c r="AD226" s="28">
        <v>0.57216827000000003</v>
      </c>
      <c r="AE226" s="28">
        <v>0.50399221999999999</v>
      </c>
      <c r="AF226" s="28">
        <v>0.44270144</v>
      </c>
      <c r="AG226" s="28">
        <v>0.38141067000000001</v>
      </c>
      <c r="AH226" s="28">
        <v>0.295317</v>
      </c>
      <c r="AI226" s="28">
        <v>0.20922333000000001</v>
      </c>
      <c r="AJ226" s="28">
        <v>0.15021870000000001</v>
      </c>
      <c r="AK226" s="28">
        <v>9.121406E-2</v>
      </c>
      <c r="AL226" s="28">
        <v>8.4435209999999997E-2</v>
      </c>
      <c r="AM226" s="28">
        <v>7.7656359999999994E-2</v>
      </c>
      <c r="AN226" s="28">
        <v>7.7162400000000006E-2</v>
      </c>
      <c r="AO226" s="28">
        <v>7.6668449999999999E-2</v>
      </c>
      <c r="AP226" s="28">
        <v>0.11277963000000001</v>
      </c>
      <c r="AQ226" s="28">
        <v>0.14889079999999999</v>
      </c>
      <c r="AR226" s="28">
        <v>0.18660299</v>
      </c>
      <c r="AS226" s="28">
        <v>0.22431517000000001</v>
      </c>
      <c r="AT226" s="28">
        <v>0.26030628</v>
      </c>
      <c r="AU226" s="28">
        <v>0.29629738</v>
      </c>
      <c r="AV226" s="28">
        <v>0.29721796</v>
      </c>
      <c r="AW226" s="28">
        <v>0.29813854000000001</v>
      </c>
      <c r="AX226" s="28">
        <v>0.28751632999999999</v>
      </c>
      <c r="AY226" s="3"/>
    </row>
    <row r="227" spans="1:51" ht="14.5" thickBot="1" x14ac:dyDescent="0.35">
      <c r="A227" s="15"/>
      <c r="B227" s="14" t="s">
        <v>165</v>
      </c>
      <c r="C227" s="25">
        <v>2.202024E-2</v>
      </c>
      <c r="D227" s="26">
        <v>2.0688930000000001E-2</v>
      </c>
      <c r="E227" s="26">
        <v>1.9357610000000001E-2</v>
      </c>
      <c r="F227" s="26">
        <v>1.7531339999999999E-2</v>
      </c>
      <c r="G227" s="26">
        <v>1.5705070000000002E-2</v>
      </c>
      <c r="H227" s="26">
        <v>1.367702E-2</v>
      </c>
      <c r="I227" s="26">
        <v>1.164897E-2</v>
      </c>
      <c r="J227" s="26">
        <v>9.8665200000000002E-3</v>
      </c>
      <c r="K227" s="26">
        <v>8.0840700000000005E-3</v>
      </c>
      <c r="L227" s="26">
        <v>7.0969300000000004E-3</v>
      </c>
      <c r="M227" s="26">
        <v>6.1098000000000003E-3</v>
      </c>
      <c r="N227" s="26">
        <v>6.04048E-3</v>
      </c>
      <c r="O227" s="26">
        <v>5.9711599999999997E-3</v>
      </c>
      <c r="P227" s="26">
        <v>6.7937300000000004E-3</v>
      </c>
      <c r="Q227" s="26">
        <v>7.6162900000000004E-3</v>
      </c>
      <c r="R227" s="26">
        <v>9.3893599999999994E-3</v>
      </c>
      <c r="S227" s="26">
        <v>1.1162419999999999E-2</v>
      </c>
      <c r="T227" s="26">
        <v>1.299138E-2</v>
      </c>
      <c r="U227" s="26">
        <v>1.4820349999999999E-2</v>
      </c>
      <c r="V227" s="26">
        <v>1.64721E-2</v>
      </c>
      <c r="W227" s="26">
        <v>1.812385E-2</v>
      </c>
      <c r="X227" s="26">
        <v>1.8825129999999999E-2</v>
      </c>
      <c r="Y227" s="26">
        <v>1.9526410000000001E-2</v>
      </c>
      <c r="Z227" s="26">
        <v>1.9592479999999999E-2</v>
      </c>
      <c r="AA227" s="26">
        <v>1.965855E-2</v>
      </c>
      <c r="AB227" s="26">
        <v>1.9474789999999999E-2</v>
      </c>
      <c r="AC227" s="26">
        <v>1.9291030000000001E-2</v>
      </c>
      <c r="AD227" s="26">
        <v>1.8832330000000001E-2</v>
      </c>
      <c r="AE227" s="26">
        <v>1.8373629999999998E-2</v>
      </c>
      <c r="AF227" s="26">
        <v>1.830714E-2</v>
      </c>
      <c r="AG227" s="26">
        <v>1.8240659999999999E-2</v>
      </c>
      <c r="AH227" s="26">
        <v>1.8447660000000001E-2</v>
      </c>
      <c r="AI227" s="26">
        <v>1.8654670000000002E-2</v>
      </c>
      <c r="AJ227" s="26">
        <v>1.9903069999999998E-2</v>
      </c>
      <c r="AK227" s="26">
        <v>2.1151469999999999E-2</v>
      </c>
      <c r="AL227" s="26">
        <v>2.3221700000000001E-2</v>
      </c>
      <c r="AM227" s="26">
        <v>2.5291930000000001E-2</v>
      </c>
      <c r="AN227" s="26">
        <v>2.7872899999999999E-2</v>
      </c>
      <c r="AO227" s="26">
        <v>3.0453879999999999E-2</v>
      </c>
      <c r="AP227" s="26">
        <v>3.1927450000000003E-2</v>
      </c>
      <c r="AQ227" s="26">
        <v>3.3401029999999998E-2</v>
      </c>
      <c r="AR227" s="26">
        <v>3.3253669999999999E-2</v>
      </c>
      <c r="AS227" s="26">
        <v>3.310631E-2</v>
      </c>
      <c r="AT227" s="26">
        <v>3.114155E-2</v>
      </c>
      <c r="AU227" s="26">
        <v>2.9176779999999999E-2</v>
      </c>
      <c r="AV227" s="26">
        <v>2.725257E-2</v>
      </c>
      <c r="AW227" s="26">
        <v>2.5328360000000001E-2</v>
      </c>
      <c r="AX227" s="26">
        <v>2.3674299999999999E-2</v>
      </c>
      <c r="AY227" s="3"/>
    </row>
    <row r="228" spans="1:51" ht="14.5" thickBot="1" x14ac:dyDescent="0.35">
      <c r="A228" s="15"/>
      <c r="B228" s="14" t="s">
        <v>166</v>
      </c>
      <c r="C228" s="27">
        <v>1.7088579999999999E-2</v>
      </c>
      <c r="D228" s="28">
        <v>1.5659699999999999E-2</v>
      </c>
      <c r="E228" s="28">
        <v>1.423081E-2</v>
      </c>
      <c r="F228" s="28">
        <v>1.253015E-2</v>
      </c>
      <c r="G228" s="28">
        <v>1.0829480000000001E-2</v>
      </c>
      <c r="H228" s="28">
        <v>9.3223899999999998E-3</v>
      </c>
      <c r="I228" s="28">
        <v>7.8153000000000007E-3</v>
      </c>
      <c r="J228" s="28">
        <v>6.5783600000000001E-3</v>
      </c>
      <c r="K228" s="28">
        <v>5.3414200000000004E-3</v>
      </c>
      <c r="L228" s="28">
        <v>4.3848699999999999E-3</v>
      </c>
      <c r="M228" s="28">
        <v>3.4283199999999999E-3</v>
      </c>
      <c r="N228" s="28">
        <v>3.5715299999999998E-3</v>
      </c>
      <c r="O228" s="28">
        <v>3.7147500000000002E-3</v>
      </c>
      <c r="P228" s="28">
        <v>9.1709600000000006E-3</v>
      </c>
      <c r="Q228" s="28">
        <v>1.462717E-2</v>
      </c>
      <c r="R228" s="28">
        <v>1.8100680000000001E-2</v>
      </c>
      <c r="S228" s="28">
        <v>2.157419E-2</v>
      </c>
      <c r="T228" s="28">
        <v>2.6710709999999999E-2</v>
      </c>
      <c r="U228" s="28">
        <v>3.1847220000000002E-2</v>
      </c>
      <c r="V228" s="28">
        <v>3.7510050000000003E-2</v>
      </c>
      <c r="W228" s="28">
        <v>4.3172889999999998E-2</v>
      </c>
      <c r="X228" s="28">
        <v>4.6262490000000003E-2</v>
      </c>
      <c r="Y228" s="28">
        <v>4.9352100000000003E-2</v>
      </c>
      <c r="Z228" s="28">
        <v>4.8329280000000002E-2</v>
      </c>
      <c r="AA228" s="28">
        <v>4.7306460000000002E-2</v>
      </c>
      <c r="AB228" s="28">
        <v>4.3412720000000002E-2</v>
      </c>
      <c r="AC228" s="28">
        <v>3.9518989999999997E-2</v>
      </c>
      <c r="AD228" s="28">
        <v>3.5311490000000001E-2</v>
      </c>
      <c r="AE228" s="28">
        <v>3.1103990000000001E-2</v>
      </c>
      <c r="AF228" s="28">
        <v>2.7321419999999999E-2</v>
      </c>
      <c r="AG228" s="28">
        <v>2.3538839999999998E-2</v>
      </c>
      <c r="AH228" s="28">
        <v>1.822555E-2</v>
      </c>
      <c r="AI228" s="28">
        <v>1.291226E-2</v>
      </c>
      <c r="AJ228" s="28">
        <v>9.2707799999999993E-3</v>
      </c>
      <c r="AK228" s="28">
        <v>5.6293000000000003E-3</v>
      </c>
      <c r="AL228" s="28">
        <v>5.2109399999999998E-3</v>
      </c>
      <c r="AM228" s="28">
        <v>4.7925800000000003E-3</v>
      </c>
      <c r="AN228" s="28">
        <v>4.7621E-3</v>
      </c>
      <c r="AO228" s="28">
        <v>4.7316099999999998E-3</v>
      </c>
      <c r="AP228" s="28">
        <v>6.9602199999999996E-3</v>
      </c>
      <c r="AQ228" s="28">
        <v>9.1888300000000003E-3</v>
      </c>
      <c r="AR228" s="28">
        <v>1.151625E-2</v>
      </c>
      <c r="AS228" s="28">
        <v>1.3843660000000001E-2</v>
      </c>
      <c r="AT228" s="28">
        <v>1.606486E-2</v>
      </c>
      <c r="AU228" s="28">
        <v>1.828606E-2</v>
      </c>
      <c r="AV228" s="28">
        <v>1.8342870000000001E-2</v>
      </c>
      <c r="AW228" s="28">
        <v>1.839969E-2</v>
      </c>
      <c r="AX228" s="28">
        <v>1.774413E-2</v>
      </c>
      <c r="AY228" s="23"/>
    </row>
    <row r="229" spans="1:51" ht="14.5" thickBot="1" x14ac:dyDescent="0.35">
      <c r="A229" s="15"/>
      <c r="B229" s="14" t="s">
        <v>167</v>
      </c>
      <c r="C229" s="25">
        <v>1.102212E-2</v>
      </c>
      <c r="D229" s="26">
        <v>9.0180999999999994E-3</v>
      </c>
      <c r="E229" s="26">
        <v>7.0140799999999998E-3</v>
      </c>
      <c r="F229" s="26">
        <v>4.3420500000000001E-3</v>
      </c>
      <c r="G229" s="26">
        <v>1.6700199999999999E-3</v>
      </c>
      <c r="H229" s="26">
        <v>8.5170999999999999E-4</v>
      </c>
      <c r="I229" s="26">
        <v>3.3399999999999999E-5</v>
      </c>
      <c r="J229" s="26">
        <v>6.8471000000000005E-4</v>
      </c>
      <c r="K229" s="26">
        <v>1.33602E-3</v>
      </c>
      <c r="L229" s="26">
        <v>5.1770599999999998E-3</v>
      </c>
      <c r="M229" s="26">
        <v>9.0180999999999994E-3</v>
      </c>
      <c r="N229" s="26">
        <v>1.4362160000000001E-2</v>
      </c>
      <c r="O229" s="26">
        <v>1.970622E-2</v>
      </c>
      <c r="P229" s="26">
        <v>2.1209240000000001E-2</v>
      </c>
      <c r="Q229" s="26">
        <v>2.2712260000000001E-2</v>
      </c>
      <c r="R229" s="26">
        <v>2.338026E-2</v>
      </c>
      <c r="S229" s="26">
        <v>2.404827E-2</v>
      </c>
      <c r="T229" s="26">
        <v>2.404827E-2</v>
      </c>
      <c r="U229" s="26">
        <v>2.404827E-2</v>
      </c>
      <c r="V229" s="26">
        <v>2.3547269999999999E-2</v>
      </c>
      <c r="W229" s="26">
        <v>2.3046259999999999E-2</v>
      </c>
      <c r="X229" s="26">
        <v>2.1877250000000001E-2</v>
      </c>
      <c r="Y229" s="26">
        <v>2.0708230000000001E-2</v>
      </c>
      <c r="Z229" s="26">
        <v>2.020723E-2</v>
      </c>
      <c r="AA229" s="26">
        <v>1.970622E-2</v>
      </c>
      <c r="AB229" s="26">
        <v>1.970622E-2</v>
      </c>
      <c r="AC229" s="26">
        <v>1.970622E-2</v>
      </c>
      <c r="AD229" s="26">
        <v>2.0040229999999999E-2</v>
      </c>
      <c r="AE229" s="26">
        <v>2.037423E-2</v>
      </c>
      <c r="AF229" s="26">
        <v>2.1376240000000001E-2</v>
      </c>
      <c r="AG229" s="26">
        <v>2.2378249999999999E-2</v>
      </c>
      <c r="AH229" s="26">
        <v>2.4382279999999999E-2</v>
      </c>
      <c r="AI229" s="26">
        <v>2.6386300000000001E-2</v>
      </c>
      <c r="AJ229" s="26">
        <v>2.972634E-2</v>
      </c>
      <c r="AK229" s="26">
        <v>3.3066369999999998E-2</v>
      </c>
      <c r="AL229" s="26">
        <v>3.323338E-2</v>
      </c>
      <c r="AM229" s="26">
        <v>3.340038E-2</v>
      </c>
      <c r="AN229" s="26">
        <v>3.1730359999999999E-2</v>
      </c>
      <c r="AO229" s="26">
        <v>3.0060340000000001E-2</v>
      </c>
      <c r="AP229" s="26">
        <v>2.839032E-2</v>
      </c>
      <c r="AQ229" s="26">
        <v>2.6720299999999999E-2</v>
      </c>
      <c r="AR229" s="26">
        <v>2.4382279999999999E-2</v>
      </c>
      <c r="AS229" s="26">
        <v>2.2044250000000001E-2</v>
      </c>
      <c r="AT229" s="26">
        <v>2.0708230000000001E-2</v>
      </c>
      <c r="AU229" s="26">
        <v>1.9372219999999999E-2</v>
      </c>
      <c r="AV229" s="26">
        <v>1.7034190000000001E-2</v>
      </c>
      <c r="AW229" s="26">
        <v>1.469617E-2</v>
      </c>
      <c r="AX229" s="26">
        <v>1.285915E-2</v>
      </c>
      <c r="AY229" s="23"/>
    </row>
    <row r="230" spans="1:51" ht="14.5" thickBot="1" x14ac:dyDescent="0.35">
      <c r="A230" s="15"/>
      <c r="B230" s="14" t="s">
        <v>168</v>
      </c>
      <c r="C230" s="27">
        <v>3.1615890000000001E-2</v>
      </c>
      <c r="D230" s="28">
        <v>2.897228E-2</v>
      </c>
      <c r="E230" s="28">
        <v>2.6328669999999998E-2</v>
      </c>
      <c r="F230" s="28">
        <v>2.3182250000000001E-2</v>
      </c>
      <c r="G230" s="28">
        <v>2.0035819999999999E-2</v>
      </c>
      <c r="H230" s="28">
        <v>1.7247519999999999E-2</v>
      </c>
      <c r="I230" s="28">
        <v>1.445923E-2</v>
      </c>
      <c r="J230" s="28">
        <v>1.2170739999999999E-2</v>
      </c>
      <c r="K230" s="28">
        <v>9.8822600000000003E-3</v>
      </c>
      <c r="L230" s="28">
        <v>8.1125299999999997E-3</v>
      </c>
      <c r="M230" s="28">
        <v>6.3428E-3</v>
      </c>
      <c r="N230" s="28">
        <v>6.6077599999999998E-3</v>
      </c>
      <c r="O230" s="28">
        <v>6.8727199999999997E-3</v>
      </c>
      <c r="P230" s="28">
        <v>7.9466899999999993E-3</v>
      </c>
      <c r="Q230" s="28">
        <v>9.0206599999999998E-3</v>
      </c>
      <c r="R230" s="28">
        <v>1.11628E-2</v>
      </c>
      <c r="S230" s="28">
        <v>1.330493E-2</v>
      </c>
      <c r="T230" s="28">
        <v>1.6472649999999998E-2</v>
      </c>
      <c r="U230" s="28">
        <v>1.9640370000000001E-2</v>
      </c>
      <c r="V230" s="28">
        <v>2.3132670000000001E-2</v>
      </c>
      <c r="W230" s="28">
        <v>2.6624979999999999E-2</v>
      </c>
      <c r="X230" s="28">
        <v>2.8530349999999999E-2</v>
      </c>
      <c r="Y230" s="28">
        <v>3.0435730000000001E-2</v>
      </c>
      <c r="Z230" s="28">
        <v>2.980495E-2</v>
      </c>
      <c r="AA230" s="28">
        <v>2.9174169999999999E-2</v>
      </c>
      <c r="AB230" s="28">
        <v>2.6772890000000001E-2</v>
      </c>
      <c r="AC230" s="28">
        <v>2.43716E-2</v>
      </c>
      <c r="AD230" s="28">
        <v>2.1776810000000001E-2</v>
      </c>
      <c r="AE230" s="28">
        <v>1.9182020000000001E-2</v>
      </c>
      <c r="AF230" s="28">
        <v>1.6849280000000001E-2</v>
      </c>
      <c r="AG230" s="28">
        <v>1.451655E-2</v>
      </c>
      <c r="AH230" s="28">
        <v>1.323058E-2</v>
      </c>
      <c r="AI230" s="28">
        <v>1.194461E-2</v>
      </c>
      <c r="AJ230" s="28">
        <v>1.1179730000000001E-2</v>
      </c>
      <c r="AK230" s="28">
        <v>1.041486E-2</v>
      </c>
      <c r="AL230" s="28">
        <v>9.6408499999999994E-3</v>
      </c>
      <c r="AM230" s="28">
        <v>8.8668400000000008E-3</v>
      </c>
      <c r="AN230" s="28">
        <v>8.8104399999999992E-3</v>
      </c>
      <c r="AO230" s="28">
        <v>8.7540399999999994E-3</v>
      </c>
      <c r="AP230" s="28">
        <v>1.287723E-2</v>
      </c>
      <c r="AQ230" s="28">
        <v>1.7000419999999999E-2</v>
      </c>
      <c r="AR230" s="28">
        <v>2.1306410000000001E-2</v>
      </c>
      <c r="AS230" s="28">
        <v>2.56124E-2</v>
      </c>
      <c r="AT230" s="28">
        <v>2.9721879999999999E-2</v>
      </c>
      <c r="AU230" s="28">
        <v>3.3831359999999998E-2</v>
      </c>
      <c r="AV230" s="28">
        <v>3.3936479999999998E-2</v>
      </c>
      <c r="AW230" s="28">
        <v>3.4041589999999997E-2</v>
      </c>
      <c r="AX230" s="28">
        <v>3.2828740000000002E-2</v>
      </c>
      <c r="AY230" s="23"/>
    </row>
    <row r="231" spans="1:51" ht="14.5" thickBot="1" x14ac:dyDescent="0.35">
      <c r="A231" s="15"/>
      <c r="B231" s="14" t="s">
        <v>169</v>
      </c>
      <c r="C231" s="25">
        <v>1.7088579999999999E-2</v>
      </c>
      <c r="D231" s="26">
        <v>1.5659699999999999E-2</v>
      </c>
      <c r="E231" s="26">
        <v>1.423081E-2</v>
      </c>
      <c r="F231" s="26">
        <v>1.253015E-2</v>
      </c>
      <c r="G231" s="26">
        <v>1.0829480000000001E-2</v>
      </c>
      <c r="H231" s="26">
        <v>9.3223899999999998E-3</v>
      </c>
      <c r="I231" s="26">
        <v>7.8153000000000007E-3</v>
      </c>
      <c r="J231" s="26">
        <v>6.5783600000000001E-3</v>
      </c>
      <c r="K231" s="26">
        <v>5.3414200000000004E-3</v>
      </c>
      <c r="L231" s="26">
        <v>4.3848699999999999E-3</v>
      </c>
      <c r="M231" s="26">
        <v>3.4283199999999999E-3</v>
      </c>
      <c r="N231" s="26">
        <v>3.5715299999999998E-3</v>
      </c>
      <c r="O231" s="26">
        <v>3.7147500000000002E-3</v>
      </c>
      <c r="P231" s="26">
        <v>9.1709600000000006E-3</v>
      </c>
      <c r="Q231" s="26">
        <v>1.462717E-2</v>
      </c>
      <c r="R231" s="26">
        <v>1.8100680000000001E-2</v>
      </c>
      <c r="S231" s="26">
        <v>2.157419E-2</v>
      </c>
      <c r="T231" s="26">
        <v>2.6710709999999999E-2</v>
      </c>
      <c r="U231" s="26">
        <v>3.1847220000000002E-2</v>
      </c>
      <c r="V231" s="26">
        <v>3.7510050000000003E-2</v>
      </c>
      <c r="W231" s="26">
        <v>4.3172889999999998E-2</v>
      </c>
      <c r="X231" s="26">
        <v>4.6262490000000003E-2</v>
      </c>
      <c r="Y231" s="26">
        <v>4.9352100000000003E-2</v>
      </c>
      <c r="Z231" s="26">
        <v>4.8329280000000002E-2</v>
      </c>
      <c r="AA231" s="26">
        <v>4.7306460000000002E-2</v>
      </c>
      <c r="AB231" s="26">
        <v>4.3412720000000002E-2</v>
      </c>
      <c r="AC231" s="26">
        <v>3.9518989999999997E-2</v>
      </c>
      <c r="AD231" s="26">
        <v>3.5311490000000001E-2</v>
      </c>
      <c r="AE231" s="26">
        <v>3.1103990000000001E-2</v>
      </c>
      <c r="AF231" s="26">
        <v>2.7321419999999999E-2</v>
      </c>
      <c r="AG231" s="26">
        <v>2.3538839999999998E-2</v>
      </c>
      <c r="AH231" s="26">
        <v>1.822555E-2</v>
      </c>
      <c r="AI231" s="26">
        <v>1.291226E-2</v>
      </c>
      <c r="AJ231" s="26">
        <v>9.2707799999999993E-3</v>
      </c>
      <c r="AK231" s="26">
        <v>5.6293000000000003E-3</v>
      </c>
      <c r="AL231" s="26">
        <v>5.2109399999999998E-3</v>
      </c>
      <c r="AM231" s="26">
        <v>4.7925800000000003E-3</v>
      </c>
      <c r="AN231" s="26">
        <v>4.7621E-3</v>
      </c>
      <c r="AO231" s="26">
        <v>4.7316099999999998E-3</v>
      </c>
      <c r="AP231" s="26">
        <v>6.9602199999999996E-3</v>
      </c>
      <c r="AQ231" s="26">
        <v>9.1888300000000003E-3</v>
      </c>
      <c r="AR231" s="26">
        <v>1.151625E-2</v>
      </c>
      <c r="AS231" s="26">
        <v>1.3843660000000001E-2</v>
      </c>
      <c r="AT231" s="26">
        <v>1.606486E-2</v>
      </c>
      <c r="AU231" s="26">
        <v>1.828606E-2</v>
      </c>
      <c r="AV231" s="26">
        <v>1.8342870000000001E-2</v>
      </c>
      <c r="AW231" s="26">
        <v>1.839969E-2</v>
      </c>
      <c r="AX231" s="26">
        <v>1.774413E-2</v>
      </c>
      <c r="AY231" s="23"/>
    </row>
    <row r="232" spans="1:51" ht="14.5" thickBot="1" x14ac:dyDescent="0.35">
      <c r="A232" s="15"/>
      <c r="B232" s="14" t="s">
        <v>170</v>
      </c>
      <c r="C232" s="27">
        <v>1.7088579999999999E-2</v>
      </c>
      <c r="D232" s="28">
        <v>1.5659699999999999E-2</v>
      </c>
      <c r="E232" s="28">
        <v>1.423081E-2</v>
      </c>
      <c r="F232" s="28">
        <v>1.253015E-2</v>
      </c>
      <c r="G232" s="28">
        <v>1.0829480000000001E-2</v>
      </c>
      <c r="H232" s="28">
        <v>9.3223899999999998E-3</v>
      </c>
      <c r="I232" s="28">
        <v>7.8153000000000007E-3</v>
      </c>
      <c r="J232" s="28">
        <v>6.5783600000000001E-3</v>
      </c>
      <c r="K232" s="28">
        <v>5.3414200000000004E-3</v>
      </c>
      <c r="L232" s="28">
        <v>4.3848699999999999E-3</v>
      </c>
      <c r="M232" s="28">
        <v>3.4283199999999999E-3</v>
      </c>
      <c r="N232" s="28">
        <v>3.5715299999999998E-3</v>
      </c>
      <c r="O232" s="28">
        <v>3.7147500000000002E-3</v>
      </c>
      <c r="P232" s="28">
        <v>9.1709600000000006E-3</v>
      </c>
      <c r="Q232" s="28">
        <v>1.462717E-2</v>
      </c>
      <c r="R232" s="28">
        <v>1.8100680000000001E-2</v>
      </c>
      <c r="S232" s="28">
        <v>2.157419E-2</v>
      </c>
      <c r="T232" s="28">
        <v>2.6710709999999999E-2</v>
      </c>
      <c r="U232" s="28">
        <v>3.1847220000000002E-2</v>
      </c>
      <c r="V232" s="28">
        <v>3.7510050000000003E-2</v>
      </c>
      <c r="W232" s="28">
        <v>4.3172889999999998E-2</v>
      </c>
      <c r="X232" s="28">
        <v>4.6262490000000003E-2</v>
      </c>
      <c r="Y232" s="28">
        <v>4.9352100000000003E-2</v>
      </c>
      <c r="Z232" s="28">
        <v>4.8329280000000002E-2</v>
      </c>
      <c r="AA232" s="28">
        <v>4.7306460000000002E-2</v>
      </c>
      <c r="AB232" s="28">
        <v>4.3412720000000002E-2</v>
      </c>
      <c r="AC232" s="28">
        <v>3.9518989999999997E-2</v>
      </c>
      <c r="AD232" s="28">
        <v>3.5311490000000001E-2</v>
      </c>
      <c r="AE232" s="28">
        <v>3.1103990000000001E-2</v>
      </c>
      <c r="AF232" s="28">
        <v>2.7321419999999999E-2</v>
      </c>
      <c r="AG232" s="28">
        <v>2.3538839999999998E-2</v>
      </c>
      <c r="AH232" s="28">
        <v>1.822555E-2</v>
      </c>
      <c r="AI232" s="28">
        <v>1.291226E-2</v>
      </c>
      <c r="AJ232" s="28">
        <v>9.2707799999999993E-3</v>
      </c>
      <c r="AK232" s="28">
        <v>5.6293000000000003E-3</v>
      </c>
      <c r="AL232" s="28">
        <v>5.2109399999999998E-3</v>
      </c>
      <c r="AM232" s="28">
        <v>4.7925800000000003E-3</v>
      </c>
      <c r="AN232" s="28">
        <v>4.7621E-3</v>
      </c>
      <c r="AO232" s="28">
        <v>4.7316099999999998E-3</v>
      </c>
      <c r="AP232" s="28">
        <v>6.9602199999999996E-3</v>
      </c>
      <c r="AQ232" s="28">
        <v>9.1888300000000003E-3</v>
      </c>
      <c r="AR232" s="28">
        <v>1.151625E-2</v>
      </c>
      <c r="AS232" s="28">
        <v>1.3843660000000001E-2</v>
      </c>
      <c r="AT232" s="28">
        <v>1.606486E-2</v>
      </c>
      <c r="AU232" s="28">
        <v>1.828606E-2</v>
      </c>
      <c r="AV232" s="28">
        <v>1.8342870000000001E-2</v>
      </c>
      <c r="AW232" s="28">
        <v>1.839969E-2</v>
      </c>
      <c r="AX232" s="28">
        <v>1.774413E-2</v>
      </c>
      <c r="AY232" s="3"/>
    </row>
    <row r="233" spans="1:51" ht="14.5" thickBot="1" x14ac:dyDescent="0.35">
      <c r="A233" s="15"/>
      <c r="B233" s="14" t="s">
        <v>171</v>
      </c>
      <c r="C233" s="25">
        <v>3.2675972799999999</v>
      </c>
      <c r="D233" s="26">
        <v>3.6115548899999999</v>
      </c>
      <c r="E233" s="26">
        <v>3.9555125000000002</v>
      </c>
      <c r="F233" s="26">
        <v>4.1962828200000004</v>
      </c>
      <c r="G233" s="26">
        <v>4.4370531499999997</v>
      </c>
      <c r="H233" s="26">
        <v>4.4989655199999996</v>
      </c>
      <c r="I233" s="26">
        <v>4.5608778900000004</v>
      </c>
      <c r="J233" s="26">
        <v>4.5299217000000001</v>
      </c>
      <c r="K233" s="26">
        <v>4.4989655199999996</v>
      </c>
      <c r="L233" s="26">
        <v>4.4783280599999999</v>
      </c>
      <c r="M233" s="26">
        <v>4.4576906000000003</v>
      </c>
      <c r="N233" s="26">
        <v>4.4370531499999997</v>
      </c>
      <c r="O233" s="26">
        <v>4.41641569</v>
      </c>
      <c r="P233" s="26">
        <v>4.0518206299999999</v>
      </c>
      <c r="Q233" s="26">
        <v>3.6872255599999999</v>
      </c>
      <c r="R233" s="26">
        <v>3.2951138900000001</v>
      </c>
      <c r="S233" s="26">
        <v>2.9030022099999999</v>
      </c>
      <c r="T233" s="26">
        <v>2.4317802899999998</v>
      </c>
      <c r="U233" s="26">
        <v>1.96055837</v>
      </c>
      <c r="V233" s="26">
        <v>1.7541838000000001</v>
      </c>
      <c r="W233" s="26">
        <v>1.5478092400000001</v>
      </c>
      <c r="X233" s="26">
        <v>1.33283573</v>
      </c>
      <c r="Y233" s="26">
        <v>1.1178622300000001</v>
      </c>
      <c r="Z233" s="26">
        <v>0.98027918000000003</v>
      </c>
      <c r="AA233" s="26">
        <v>0.84269614000000004</v>
      </c>
      <c r="AB233" s="26">
        <v>0.89428978000000003</v>
      </c>
      <c r="AC233" s="26">
        <v>0.94588342000000003</v>
      </c>
      <c r="AD233" s="26">
        <v>1.03187283</v>
      </c>
      <c r="AE233" s="26">
        <v>1.1178622300000001</v>
      </c>
      <c r="AF233" s="26">
        <v>1.19525269</v>
      </c>
      <c r="AG233" s="26">
        <v>1.2726431499999999</v>
      </c>
      <c r="AH233" s="26">
        <v>1.2210495100000001</v>
      </c>
      <c r="AI233" s="26">
        <v>1.16945587</v>
      </c>
      <c r="AJ233" s="26">
        <v>1.0834664700000001</v>
      </c>
      <c r="AK233" s="26">
        <v>0.99747706000000003</v>
      </c>
      <c r="AL233" s="26">
        <v>0.88569083999999998</v>
      </c>
      <c r="AM233" s="26">
        <v>0.77390462000000004</v>
      </c>
      <c r="AN233" s="26">
        <v>0.73090991999999999</v>
      </c>
      <c r="AO233" s="26">
        <v>0.68791522000000005</v>
      </c>
      <c r="AP233" s="26">
        <v>0.81689931999999998</v>
      </c>
      <c r="AQ233" s="26">
        <v>0.94588342000000003</v>
      </c>
      <c r="AR233" s="26">
        <v>1.20385163</v>
      </c>
      <c r="AS233" s="26">
        <v>1.46181984</v>
      </c>
      <c r="AT233" s="26">
        <v>1.76278274</v>
      </c>
      <c r="AU233" s="26">
        <v>2.06374565</v>
      </c>
      <c r="AV233" s="26">
        <v>2.32171386</v>
      </c>
      <c r="AW233" s="26">
        <v>2.5796820600000001</v>
      </c>
      <c r="AX233" s="26">
        <v>2.92363967</v>
      </c>
      <c r="AY233" s="3"/>
    </row>
    <row r="234" spans="1:51" ht="14.5" thickBot="1" x14ac:dyDescent="0.35">
      <c r="A234" s="15"/>
      <c r="B234" s="14" t="s">
        <v>172</v>
      </c>
      <c r="C234" s="27">
        <v>2.1566141999999999</v>
      </c>
      <c r="D234" s="28">
        <v>2.38362623</v>
      </c>
      <c r="E234" s="28">
        <v>2.61063825</v>
      </c>
      <c r="F234" s="28">
        <v>2.76954666</v>
      </c>
      <c r="G234" s="28">
        <v>2.92845508</v>
      </c>
      <c r="H234" s="28">
        <v>2.9693172400000001</v>
      </c>
      <c r="I234" s="28">
        <v>3.0101794100000001</v>
      </c>
      <c r="J234" s="28">
        <v>2.7716558299999998</v>
      </c>
      <c r="K234" s="28">
        <v>2.5331322599999999</v>
      </c>
      <c r="L234" s="28">
        <v>1.7731925799999999</v>
      </c>
      <c r="M234" s="28">
        <v>1.0132528999999999</v>
      </c>
      <c r="N234" s="28">
        <v>0.70210139999999999</v>
      </c>
      <c r="O234" s="28">
        <v>0.39094989000000002</v>
      </c>
      <c r="P234" s="28">
        <v>0.96517618999999999</v>
      </c>
      <c r="Q234" s="28">
        <v>1.5394024799999999</v>
      </c>
      <c r="R234" s="28">
        <v>1.90496435</v>
      </c>
      <c r="S234" s="28">
        <v>2.2705262099999999</v>
      </c>
      <c r="T234" s="28">
        <v>2.8111067200000002</v>
      </c>
      <c r="U234" s="28">
        <v>3.35168723</v>
      </c>
      <c r="V234" s="28">
        <v>3.9476589600000001</v>
      </c>
      <c r="W234" s="28">
        <v>4.5436306799999997</v>
      </c>
      <c r="X234" s="28">
        <v>4.8687891700000003</v>
      </c>
      <c r="Y234" s="28">
        <v>5.1939476500000001</v>
      </c>
      <c r="Z234" s="28">
        <v>5.0863031599999999</v>
      </c>
      <c r="AA234" s="28">
        <v>4.9786586699999997</v>
      </c>
      <c r="AB234" s="28">
        <v>4.5688719000000004</v>
      </c>
      <c r="AC234" s="28">
        <v>4.1590851400000002</v>
      </c>
      <c r="AD234" s="28">
        <v>3.7162765200000001</v>
      </c>
      <c r="AE234" s="28">
        <v>3.27346789</v>
      </c>
      <c r="AF234" s="28">
        <v>2.8753796199999999</v>
      </c>
      <c r="AG234" s="28">
        <v>2.4772913499999998</v>
      </c>
      <c r="AH234" s="28">
        <v>1.91810642</v>
      </c>
      <c r="AI234" s="28">
        <v>1.35892148</v>
      </c>
      <c r="AJ234" s="28">
        <v>0.97568189000000005</v>
      </c>
      <c r="AK234" s="28">
        <v>0.59244229999999998</v>
      </c>
      <c r="AL234" s="28">
        <v>0.54841315000000002</v>
      </c>
      <c r="AM234" s="28">
        <v>0.50438399</v>
      </c>
      <c r="AN234" s="28">
        <v>0.5011757</v>
      </c>
      <c r="AO234" s="28">
        <v>0.49796741</v>
      </c>
      <c r="AP234" s="28">
        <v>0.73251226000000003</v>
      </c>
      <c r="AQ234" s="28">
        <v>0.96705711999999999</v>
      </c>
      <c r="AR234" s="28">
        <v>1.2120006400000001</v>
      </c>
      <c r="AS234" s="28">
        <v>1.45694415</v>
      </c>
      <c r="AT234" s="28">
        <v>1.69070911</v>
      </c>
      <c r="AU234" s="28">
        <v>1.92447407</v>
      </c>
      <c r="AV234" s="28">
        <v>1.9304532999999999</v>
      </c>
      <c r="AW234" s="28">
        <v>1.93643253</v>
      </c>
      <c r="AX234" s="28">
        <v>2.0465233700000001</v>
      </c>
      <c r="AY234" s="3"/>
    </row>
    <row r="235" spans="1:51" ht="14.5" thickBot="1" x14ac:dyDescent="0.35">
      <c r="A235" s="15"/>
      <c r="B235" s="14" t="s">
        <v>173</v>
      </c>
      <c r="C235" s="25">
        <v>0.84400679999999995</v>
      </c>
      <c r="D235" s="26">
        <v>0.82818292000000004</v>
      </c>
      <c r="E235" s="26">
        <v>0.81235902999999998</v>
      </c>
      <c r="F235" s="26">
        <v>0.80720711000000001</v>
      </c>
      <c r="G235" s="26">
        <v>0.80205519000000003</v>
      </c>
      <c r="H235" s="26">
        <v>0.80988406999999996</v>
      </c>
      <c r="I235" s="26">
        <v>0.81771294999999999</v>
      </c>
      <c r="J235" s="26">
        <v>0.83764406000000002</v>
      </c>
      <c r="K235" s="26">
        <v>0.85757517000000005</v>
      </c>
      <c r="L235" s="26">
        <v>0.94935075000000002</v>
      </c>
      <c r="M235" s="26">
        <v>1.04112633</v>
      </c>
      <c r="N235" s="26">
        <v>1.3513359700000001</v>
      </c>
      <c r="O235" s="26">
        <v>1.6615456</v>
      </c>
      <c r="P235" s="26">
        <v>2.0007200799999998</v>
      </c>
      <c r="Q235" s="26">
        <v>2.3398945699999998</v>
      </c>
      <c r="R235" s="26">
        <v>2.7513056300000001</v>
      </c>
      <c r="S235" s="26">
        <v>3.1627166899999999</v>
      </c>
      <c r="T235" s="26">
        <v>3.4389568499999998</v>
      </c>
      <c r="U235" s="26">
        <v>3.7151970200000002</v>
      </c>
      <c r="V235" s="26">
        <v>3.7953499100000001</v>
      </c>
      <c r="W235" s="26">
        <v>3.8755028</v>
      </c>
      <c r="X235" s="26">
        <v>3.9287688799999998</v>
      </c>
      <c r="Y235" s="26">
        <v>3.98203496</v>
      </c>
      <c r="Z235" s="26">
        <v>4.0067726500000003</v>
      </c>
      <c r="AA235" s="26">
        <v>4.0315103399999996</v>
      </c>
      <c r="AB235" s="26">
        <v>4.0100349399999997</v>
      </c>
      <c r="AC235" s="26">
        <v>3.9885595299999999</v>
      </c>
      <c r="AD235" s="26">
        <v>3.9457711</v>
      </c>
      <c r="AE235" s="26">
        <v>3.9029826700000001</v>
      </c>
      <c r="AF235" s="26">
        <v>3.8477474699999998</v>
      </c>
      <c r="AG235" s="26">
        <v>3.79251228</v>
      </c>
      <c r="AH235" s="26">
        <v>3.69398917</v>
      </c>
      <c r="AI235" s="26">
        <v>3.5954660500000002</v>
      </c>
      <c r="AJ235" s="26">
        <v>3.3486780399999998</v>
      </c>
      <c r="AK235" s="26">
        <v>3.1018900299999999</v>
      </c>
      <c r="AL235" s="26">
        <v>2.7111853699999999</v>
      </c>
      <c r="AM235" s="26">
        <v>2.32048071</v>
      </c>
      <c r="AN235" s="26">
        <v>2.1711683900000001</v>
      </c>
      <c r="AO235" s="26">
        <v>2.0218560600000002</v>
      </c>
      <c r="AP235" s="26">
        <v>1.91096303</v>
      </c>
      <c r="AQ235" s="26">
        <v>1.8000699899999999</v>
      </c>
      <c r="AR235" s="26">
        <v>1.5422270199999999</v>
      </c>
      <c r="AS235" s="26">
        <v>1.2843840500000001</v>
      </c>
      <c r="AT235" s="26">
        <v>1.1590029399999999</v>
      </c>
      <c r="AU235" s="26">
        <v>1.03362183</v>
      </c>
      <c r="AV235" s="26">
        <v>0.95904999999999996</v>
      </c>
      <c r="AW235" s="26">
        <v>0.88447816000000001</v>
      </c>
      <c r="AX235" s="26">
        <v>0.86424248000000004</v>
      </c>
      <c r="AY235" s="3"/>
    </row>
    <row r="236" spans="1:51" ht="14.5" thickBot="1" x14ac:dyDescent="0.35">
      <c r="A236" s="15"/>
      <c r="B236" s="14" t="s">
        <v>174</v>
      </c>
      <c r="C236" s="27">
        <v>0.22646222999999999</v>
      </c>
      <c r="D236" s="28">
        <v>0.2093208</v>
      </c>
      <c r="E236" s="28">
        <v>0.19217935999999999</v>
      </c>
      <c r="F236" s="28">
        <v>0.17471985000000001</v>
      </c>
      <c r="G236" s="28">
        <v>0.15726034999999999</v>
      </c>
      <c r="H236" s="28">
        <v>0.14006998000000001</v>
      </c>
      <c r="I236" s="28">
        <v>0.12287961999999999</v>
      </c>
      <c r="J236" s="28">
        <v>0.11071581</v>
      </c>
      <c r="K236" s="28">
        <v>9.8551990000000006E-2</v>
      </c>
      <c r="L236" s="28">
        <v>9.4829129999999998E-2</v>
      </c>
      <c r="M236" s="28">
        <v>9.1106259999999994E-2</v>
      </c>
      <c r="N236" s="28">
        <v>9.9440280000000006E-2</v>
      </c>
      <c r="O236" s="28">
        <v>0.1077743</v>
      </c>
      <c r="P236" s="28">
        <v>0.13521831000000001</v>
      </c>
      <c r="Q236" s="28">
        <v>0.16266232999999999</v>
      </c>
      <c r="R236" s="28">
        <v>0.20247535</v>
      </c>
      <c r="S236" s="28">
        <v>0.24228837</v>
      </c>
      <c r="T236" s="28">
        <v>0.28216269999999999</v>
      </c>
      <c r="U236" s="28">
        <v>0.32203703</v>
      </c>
      <c r="V236" s="28">
        <v>0.34959544999999997</v>
      </c>
      <c r="W236" s="28">
        <v>0.37715387</v>
      </c>
      <c r="X236" s="28">
        <v>0.38946625000000001</v>
      </c>
      <c r="Y236" s="28">
        <v>0.40177863000000003</v>
      </c>
      <c r="Z236" s="28">
        <v>0.40520336000000001</v>
      </c>
      <c r="AA236" s="28">
        <v>0.40862808</v>
      </c>
      <c r="AB236" s="28">
        <v>0.41016021000000003</v>
      </c>
      <c r="AC236" s="28">
        <v>0.41169233</v>
      </c>
      <c r="AD236" s="28">
        <v>0.42104501999999999</v>
      </c>
      <c r="AE236" s="28">
        <v>0.43039769999999999</v>
      </c>
      <c r="AF236" s="28">
        <v>0.43600720999999998</v>
      </c>
      <c r="AG236" s="28">
        <v>0.44161673000000001</v>
      </c>
      <c r="AH236" s="28">
        <v>0.44256255999999999</v>
      </c>
      <c r="AI236" s="28">
        <v>0.44350840000000002</v>
      </c>
      <c r="AJ236" s="28">
        <v>0.43123097999999999</v>
      </c>
      <c r="AK236" s="28">
        <v>0.41895356</v>
      </c>
      <c r="AL236" s="28">
        <v>0.41227101999999999</v>
      </c>
      <c r="AM236" s="28">
        <v>0.40558847999999997</v>
      </c>
      <c r="AN236" s="28">
        <v>0.39794769000000002</v>
      </c>
      <c r="AO236" s="28">
        <v>0.39030690000000001</v>
      </c>
      <c r="AP236" s="28">
        <v>0.38412798999999997</v>
      </c>
      <c r="AQ236" s="28">
        <v>0.37794907999999999</v>
      </c>
      <c r="AR236" s="28">
        <v>0.36284199</v>
      </c>
      <c r="AS236" s="28">
        <v>0.34773491000000001</v>
      </c>
      <c r="AT236" s="28">
        <v>0.32720054999999998</v>
      </c>
      <c r="AU236" s="28">
        <v>0.30666619000000001</v>
      </c>
      <c r="AV236" s="28">
        <v>0.28523874999999999</v>
      </c>
      <c r="AW236" s="28">
        <v>0.26381131000000002</v>
      </c>
      <c r="AX236" s="28">
        <v>0.24513677</v>
      </c>
      <c r="AY236" s="3"/>
    </row>
    <row r="237" spans="1:51" ht="14.5" thickBot="1" x14ac:dyDescent="0.35">
      <c r="A237" s="15"/>
      <c r="B237" s="14" t="s">
        <v>175</v>
      </c>
      <c r="C237" s="25">
        <v>0.27011487000000001</v>
      </c>
      <c r="D237" s="26">
        <v>0.24752880999999999</v>
      </c>
      <c r="E237" s="26">
        <v>0.22494275999999999</v>
      </c>
      <c r="F237" s="26">
        <v>0.19806081</v>
      </c>
      <c r="G237" s="26">
        <v>0.17117885999999999</v>
      </c>
      <c r="H237" s="26">
        <v>0.14735667999999999</v>
      </c>
      <c r="I237" s="26">
        <v>0.12353450000000001</v>
      </c>
      <c r="J237" s="26">
        <v>0.10398249</v>
      </c>
      <c r="K237" s="26">
        <v>8.4430480000000002E-2</v>
      </c>
      <c r="L237" s="26">
        <v>6.9310559999999993E-2</v>
      </c>
      <c r="M237" s="26">
        <v>5.4190639999999998E-2</v>
      </c>
      <c r="N237" s="26">
        <v>5.6454339999999999E-2</v>
      </c>
      <c r="O237" s="26">
        <v>5.8718050000000001E-2</v>
      </c>
      <c r="P237" s="26">
        <v>0.14496297999999999</v>
      </c>
      <c r="Q237" s="26">
        <v>0.23120790999999999</v>
      </c>
      <c r="R237" s="26">
        <v>0.28611283999999998</v>
      </c>
      <c r="S237" s="26">
        <v>0.34101777999999999</v>
      </c>
      <c r="T237" s="26">
        <v>0.42220933999999999</v>
      </c>
      <c r="U237" s="26">
        <v>0.50340090000000004</v>
      </c>
      <c r="V237" s="26">
        <v>0.59291185000000002</v>
      </c>
      <c r="W237" s="26">
        <v>0.68242278999999995</v>
      </c>
      <c r="X237" s="26">
        <v>0.73125941000000005</v>
      </c>
      <c r="Y237" s="26">
        <v>0.78009603000000005</v>
      </c>
      <c r="Z237" s="26">
        <v>0.76392855000000004</v>
      </c>
      <c r="AA237" s="26">
        <v>0.74776107000000003</v>
      </c>
      <c r="AB237" s="26">
        <v>0.68621385999999995</v>
      </c>
      <c r="AC237" s="26">
        <v>0.62466664000000005</v>
      </c>
      <c r="AD237" s="26">
        <v>0.55815976</v>
      </c>
      <c r="AE237" s="26">
        <v>0.49165288000000001</v>
      </c>
      <c r="AF237" s="26">
        <v>0.43186269999999999</v>
      </c>
      <c r="AG237" s="26">
        <v>0.37207251000000002</v>
      </c>
      <c r="AH237" s="26">
        <v>0.28808668999999998</v>
      </c>
      <c r="AI237" s="26">
        <v>0.20410086999999999</v>
      </c>
      <c r="AJ237" s="26">
        <v>0.14654086</v>
      </c>
      <c r="AK237" s="26">
        <v>8.898085E-2</v>
      </c>
      <c r="AL237" s="26">
        <v>8.2367969999999999E-2</v>
      </c>
      <c r="AM237" s="26">
        <v>7.5755089999999997E-2</v>
      </c>
      <c r="AN237" s="26">
        <v>7.5273220000000002E-2</v>
      </c>
      <c r="AO237" s="26">
        <v>7.4791360000000001E-2</v>
      </c>
      <c r="AP237" s="26">
        <v>0.11001842000000001</v>
      </c>
      <c r="AQ237" s="26">
        <v>0.14524548000000001</v>
      </c>
      <c r="AR237" s="26">
        <v>0.18203435000000001</v>
      </c>
      <c r="AS237" s="26">
        <v>0.21882322000000001</v>
      </c>
      <c r="AT237" s="26">
        <v>0.25393315</v>
      </c>
      <c r="AU237" s="26">
        <v>0.28904307000000001</v>
      </c>
      <c r="AV237" s="26">
        <v>0.28994111</v>
      </c>
      <c r="AW237" s="26">
        <v>0.29083914999999999</v>
      </c>
      <c r="AX237" s="26">
        <v>0.28047701000000003</v>
      </c>
      <c r="AY237" s="3"/>
    </row>
    <row r="238" spans="1:51" ht="14.5" thickBot="1" x14ac:dyDescent="0.35">
      <c r="A238" s="15"/>
      <c r="B238" s="14" t="s">
        <v>176</v>
      </c>
      <c r="C238" s="27">
        <v>0.10838593000000001</v>
      </c>
      <c r="D238" s="28">
        <v>0.10635385</v>
      </c>
      <c r="E238" s="28">
        <v>0.10432176999999999</v>
      </c>
      <c r="F238" s="28">
        <v>0.10366017</v>
      </c>
      <c r="G238" s="28">
        <v>0.10299857</v>
      </c>
      <c r="H238" s="28">
        <v>0.10400394</v>
      </c>
      <c r="I238" s="28">
        <v>0.10500930999999999</v>
      </c>
      <c r="J238" s="28">
        <v>0.10756883</v>
      </c>
      <c r="K238" s="28">
        <v>0.11012835</v>
      </c>
      <c r="L238" s="28">
        <v>0.12191402</v>
      </c>
      <c r="M238" s="28">
        <v>0.13369967999999999</v>
      </c>
      <c r="N238" s="28">
        <v>0.17353627999999999</v>
      </c>
      <c r="O238" s="28">
        <v>0.21337287999999999</v>
      </c>
      <c r="P238" s="28">
        <v>0.25692909000000003</v>
      </c>
      <c r="Q238" s="28">
        <v>0.30048530000000001</v>
      </c>
      <c r="R238" s="28">
        <v>0.35331801000000002</v>
      </c>
      <c r="S238" s="28">
        <v>0.40615073000000002</v>
      </c>
      <c r="T238" s="28">
        <v>0.44162501999999998</v>
      </c>
      <c r="U238" s="28">
        <v>0.47709931999999999</v>
      </c>
      <c r="V238" s="28">
        <v>0.48739241999999999</v>
      </c>
      <c r="W238" s="28">
        <v>0.49768551</v>
      </c>
      <c r="X238" s="28">
        <v>0.50452585000000005</v>
      </c>
      <c r="Y238" s="28">
        <v>0.51136619000000005</v>
      </c>
      <c r="Z238" s="28">
        <v>0.51454297000000004</v>
      </c>
      <c r="AA238" s="28">
        <v>0.51771973999999998</v>
      </c>
      <c r="AB238" s="28">
        <v>0.51496189999999997</v>
      </c>
      <c r="AC238" s="28">
        <v>0.51220407000000001</v>
      </c>
      <c r="AD238" s="28">
        <v>0.50670925</v>
      </c>
      <c r="AE238" s="28">
        <v>0.50121442999999999</v>
      </c>
      <c r="AF238" s="28">
        <v>0.49412122000000003</v>
      </c>
      <c r="AG238" s="28">
        <v>0.48702801000000001</v>
      </c>
      <c r="AH238" s="28">
        <v>0.47437583999999999</v>
      </c>
      <c r="AI238" s="28">
        <v>0.46172366999999997</v>
      </c>
      <c r="AJ238" s="28">
        <v>0.43003156999999997</v>
      </c>
      <c r="AK238" s="28">
        <v>0.39833946999999997</v>
      </c>
      <c r="AL238" s="28">
        <v>0.34816584</v>
      </c>
      <c r="AM238" s="28">
        <v>0.29799220999999998</v>
      </c>
      <c r="AN238" s="28">
        <v>0.27881777000000002</v>
      </c>
      <c r="AO238" s="28">
        <v>0.25964334</v>
      </c>
      <c r="AP238" s="28">
        <v>0.24540264000000001</v>
      </c>
      <c r="AQ238" s="28">
        <v>0.23116194000000001</v>
      </c>
      <c r="AR238" s="28">
        <v>0.19805018999999999</v>
      </c>
      <c r="AS238" s="28">
        <v>0.16493843</v>
      </c>
      <c r="AT238" s="28">
        <v>0.1488372</v>
      </c>
      <c r="AU238" s="28">
        <v>0.13273597000000001</v>
      </c>
      <c r="AV238" s="28">
        <v>0.12315958</v>
      </c>
      <c r="AW238" s="28">
        <v>0.11358319</v>
      </c>
      <c r="AX238" s="28">
        <v>0.11098456</v>
      </c>
      <c r="AY238" s="3"/>
    </row>
    <row r="239" spans="1:51" ht="14.5" thickBot="1" x14ac:dyDescent="0.35">
      <c r="A239" s="19"/>
      <c r="B239" s="14" t="s">
        <v>177</v>
      </c>
      <c r="C239" s="25">
        <v>0.49974434000000001</v>
      </c>
      <c r="D239" s="26">
        <v>0.45795747999999997</v>
      </c>
      <c r="E239" s="26">
        <v>0.41617061</v>
      </c>
      <c r="F239" s="26">
        <v>0.36643584000000001</v>
      </c>
      <c r="G239" s="26">
        <v>0.31670106999999997</v>
      </c>
      <c r="H239" s="26">
        <v>0.27262723</v>
      </c>
      <c r="I239" s="26">
        <v>0.22855338</v>
      </c>
      <c r="J239" s="26">
        <v>0.19237986000000001</v>
      </c>
      <c r="K239" s="26">
        <v>0.15620633</v>
      </c>
      <c r="L239" s="26">
        <v>0.12823270000000001</v>
      </c>
      <c r="M239" s="26">
        <v>0.10025907000000001</v>
      </c>
      <c r="N239" s="26">
        <v>0.10444719</v>
      </c>
      <c r="O239" s="26">
        <v>0.10863531</v>
      </c>
      <c r="P239" s="26">
        <v>0.12561130000000001</v>
      </c>
      <c r="Q239" s="26">
        <v>0.14258729000000001</v>
      </c>
      <c r="R239" s="26">
        <v>0.17644750000000001</v>
      </c>
      <c r="S239" s="26">
        <v>0.21030769999999999</v>
      </c>
      <c r="T239" s="26">
        <v>0.26037901000000002</v>
      </c>
      <c r="U239" s="26">
        <v>0.31045033</v>
      </c>
      <c r="V239" s="26">
        <v>0.36565227</v>
      </c>
      <c r="W239" s="26">
        <v>0.42085420000000001</v>
      </c>
      <c r="X239" s="26">
        <v>0.45097204000000002</v>
      </c>
      <c r="Y239" s="26">
        <v>0.48108986999999998</v>
      </c>
      <c r="Z239" s="26">
        <v>0.47111929000000002</v>
      </c>
      <c r="AA239" s="26">
        <v>0.46114871000000002</v>
      </c>
      <c r="AB239" s="26">
        <v>0.42319216999999998</v>
      </c>
      <c r="AC239" s="26">
        <v>0.38523563999999999</v>
      </c>
      <c r="AD239" s="26">
        <v>0.34422045000000001</v>
      </c>
      <c r="AE239" s="26">
        <v>0.30320525999999998</v>
      </c>
      <c r="AF239" s="26">
        <v>0.26633230000000002</v>
      </c>
      <c r="AG239" s="26">
        <v>0.22945934000000001</v>
      </c>
      <c r="AH239" s="26">
        <v>0.20913234</v>
      </c>
      <c r="AI239" s="26">
        <v>0.18880533999999999</v>
      </c>
      <c r="AJ239" s="26">
        <v>0.17671519999999999</v>
      </c>
      <c r="AK239" s="26">
        <v>0.16462507000000001</v>
      </c>
      <c r="AL239" s="26">
        <v>0.15239045000000001</v>
      </c>
      <c r="AM239" s="26">
        <v>0.14015584</v>
      </c>
      <c r="AN239" s="26">
        <v>0.13926432999999999</v>
      </c>
      <c r="AO239" s="26">
        <v>0.13837283</v>
      </c>
      <c r="AP239" s="26">
        <v>0.20354704000000001</v>
      </c>
      <c r="AQ239" s="26">
        <v>0.26872126000000002</v>
      </c>
      <c r="AR239" s="26">
        <v>0.33678501</v>
      </c>
      <c r="AS239" s="26">
        <v>0.40484874999999998</v>
      </c>
      <c r="AT239" s="26">
        <v>0.46980624999999998</v>
      </c>
      <c r="AU239" s="26">
        <v>0.53476376000000003</v>
      </c>
      <c r="AV239" s="26">
        <v>0.53642524000000003</v>
      </c>
      <c r="AW239" s="26">
        <v>0.53808672000000002</v>
      </c>
      <c r="AX239" s="26">
        <v>0.51891553000000001</v>
      </c>
      <c r="AY239" s="3"/>
    </row>
    <row r="240" spans="1:51" ht="14.5" thickBot="1" x14ac:dyDescent="0.35">
      <c r="A240" s="19"/>
      <c r="B240" s="14" t="s">
        <v>178</v>
      </c>
      <c r="C240" s="27">
        <v>0.24708985999999999</v>
      </c>
      <c r="D240" s="28">
        <v>0.23215111999999999</v>
      </c>
      <c r="E240" s="28">
        <v>0.21721238000000001</v>
      </c>
      <c r="F240" s="28">
        <v>0.19671970999999999</v>
      </c>
      <c r="G240" s="28">
        <v>0.17622705</v>
      </c>
      <c r="H240" s="28">
        <v>0.15347026</v>
      </c>
      <c r="I240" s="28">
        <v>0.13071347</v>
      </c>
      <c r="J240" s="28">
        <v>0.11071251999999999</v>
      </c>
      <c r="K240" s="28">
        <v>9.0711570000000005E-2</v>
      </c>
      <c r="L240" s="28">
        <v>7.9634899999999995E-2</v>
      </c>
      <c r="M240" s="28">
        <v>6.8558229999999998E-2</v>
      </c>
      <c r="N240" s="28">
        <v>6.7780409999999999E-2</v>
      </c>
      <c r="O240" s="28">
        <v>6.7002590000000001E-2</v>
      </c>
      <c r="P240" s="28">
        <v>7.6232620000000001E-2</v>
      </c>
      <c r="Q240" s="28">
        <v>8.5462659999999996E-2</v>
      </c>
      <c r="R240" s="28">
        <v>0.10535827</v>
      </c>
      <c r="S240" s="28">
        <v>0.12525388000000001</v>
      </c>
      <c r="T240" s="28">
        <v>0.14577673999999999</v>
      </c>
      <c r="U240" s="28">
        <v>0.16629959999999999</v>
      </c>
      <c r="V240" s="28">
        <v>0.18483393000000001</v>
      </c>
      <c r="W240" s="28">
        <v>0.20336826</v>
      </c>
      <c r="X240" s="28">
        <v>0.21123734999999999</v>
      </c>
      <c r="Y240" s="28">
        <v>0.21910642999999999</v>
      </c>
      <c r="Z240" s="28">
        <v>0.21984782</v>
      </c>
      <c r="AA240" s="28">
        <v>0.22058920000000001</v>
      </c>
      <c r="AB240" s="28">
        <v>0.21852721</v>
      </c>
      <c r="AC240" s="28">
        <v>0.21646522000000001</v>
      </c>
      <c r="AD240" s="28">
        <v>0.21131813999999999</v>
      </c>
      <c r="AE240" s="28">
        <v>0.20617105999999999</v>
      </c>
      <c r="AF240" s="28">
        <v>0.20542502000000001</v>
      </c>
      <c r="AG240" s="28">
        <v>0.20467898000000001</v>
      </c>
      <c r="AH240" s="28">
        <v>0.20700181000000001</v>
      </c>
      <c r="AI240" s="28">
        <v>0.20932464000000001</v>
      </c>
      <c r="AJ240" s="28">
        <v>0.22333296999999999</v>
      </c>
      <c r="AK240" s="28">
        <v>0.23734130000000001</v>
      </c>
      <c r="AL240" s="28">
        <v>0.26057142</v>
      </c>
      <c r="AM240" s="28">
        <v>0.28380155000000001</v>
      </c>
      <c r="AN240" s="28">
        <v>0.31276273999999998</v>
      </c>
      <c r="AO240" s="28">
        <v>0.34172394</v>
      </c>
      <c r="AP240" s="28">
        <v>0.35825897000000001</v>
      </c>
      <c r="AQ240" s="28">
        <v>0.37479400000000002</v>
      </c>
      <c r="AR240" s="28">
        <v>0.37314048999999999</v>
      </c>
      <c r="AS240" s="28">
        <v>0.37148699000000002</v>
      </c>
      <c r="AT240" s="28">
        <v>0.34944027999999999</v>
      </c>
      <c r="AU240" s="28">
        <v>0.32739358000000002</v>
      </c>
      <c r="AV240" s="28">
        <v>0.30580193999999999</v>
      </c>
      <c r="AW240" s="28">
        <v>0.28421030000000003</v>
      </c>
      <c r="AX240" s="28">
        <v>0.26565008000000001</v>
      </c>
      <c r="AY240" s="3"/>
    </row>
    <row r="241" spans="1:51" ht="14.5" thickBot="1" x14ac:dyDescent="0.35">
      <c r="A241" s="19"/>
      <c r="B241" s="14" t="s">
        <v>179</v>
      </c>
      <c r="C241" s="25">
        <v>0.19175152000000001</v>
      </c>
      <c r="D241" s="26">
        <v>0.17571793999999999</v>
      </c>
      <c r="E241" s="26">
        <v>0.15968435</v>
      </c>
      <c r="F241" s="26">
        <v>0.14060115000000001</v>
      </c>
      <c r="G241" s="26">
        <v>0.12151795999999999</v>
      </c>
      <c r="H241" s="26">
        <v>0.10460686</v>
      </c>
      <c r="I241" s="26">
        <v>8.7695759999999998E-2</v>
      </c>
      <c r="J241" s="26">
        <v>7.3816010000000001E-2</v>
      </c>
      <c r="K241" s="26">
        <v>5.9936250000000003E-2</v>
      </c>
      <c r="L241" s="26">
        <v>4.9202790000000003E-2</v>
      </c>
      <c r="M241" s="26">
        <v>3.8469330000000003E-2</v>
      </c>
      <c r="N241" s="26">
        <v>4.0076309999999997E-2</v>
      </c>
      <c r="O241" s="26">
        <v>4.1683289999999998E-2</v>
      </c>
      <c r="P241" s="26">
        <v>0.1029076</v>
      </c>
      <c r="Q241" s="26">
        <v>0.16413190999999999</v>
      </c>
      <c r="R241" s="26">
        <v>0.20310830999999999</v>
      </c>
      <c r="S241" s="26">
        <v>0.24208471000000001</v>
      </c>
      <c r="T241" s="26">
        <v>0.29972168999999999</v>
      </c>
      <c r="U241" s="26">
        <v>0.35735866999999999</v>
      </c>
      <c r="V241" s="26">
        <v>0.42090148999999999</v>
      </c>
      <c r="W241" s="26">
        <v>0.48444431999999998</v>
      </c>
      <c r="X241" s="26">
        <v>0.51911289000000005</v>
      </c>
      <c r="Y241" s="26">
        <v>0.55378145999999995</v>
      </c>
      <c r="Z241" s="26">
        <v>0.54230434000000005</v>
      </c>
      <c r="AA241" s="26">
        <v>0.53082722999999998</v>
      </c>
      <c r="AB241" s="26">
        <v>0.48713554999999997</v>
      </c>
      <c r="AC241" s="26">
        <v>0.44344387000000002</v>
      </c>
      <c r="AD241" s="26">
        <v>0.39623137000000003</v>
      </c>
      <c r="AE241" s="26">
        <v>0.34901887999999998</v>
      </c>
      <c r="AF241" s="26">
        <v>0.30657450000000003</v>
      </c>
      <c r="AG241" s="26">
        <v>0.26413012000000002</v>
      </c>
      <c r="AH241" s="26">
        <v>0.20450952</v>
      </c>
      <c r="AI241" s="26">
        <v>0.14488893</v>
      </c>
      <c r="AJ241" s="26">
        <v>0.10402772</v>
      </c>
      <c r="AK241" s="26">
        <v>6.3166509999999995E-2</v>
      </c>
      <c r="AL241" s="26">
        <v>5.8472099999999999E-2</v>
      </c>
      <c r="AM241" s="26">
        <v>5.3777690000000003E-2</v>
      </c>
      <c r="AN241" s="26">
        <v>5.3435620000000003E-2</v>
      </c>
      <c r="AO241" s="26">
        <v>5.3093550000000003E-2</v>
      </c>
      <c r="AP241" s="26">
        <v>7.8100849999999999E-2</v>
      </c>
      <c r="AQ241" s="26">
        <v>0.10310814</v>
      </c>
      <c r="AR241" s="26">
        <v>0.12922415000000001</v>
      </c>
      <c r="AS241" s="26">
        <v>0.15534016</v>
      </c>
      <c r="AT241" s="26">
        <v>0.18026429999999999</v>
      </c>
      <c r="AU241" s="26">
        <v>0.20518844999999999</v>
      </c>
      <c r="AV241" s="26">
        <v>0.20582596</v>
      </c>
      <c r="AW241" s="26">
        <v>0.20646345999999999</v>
      </c>
      <c r="AX241" s="26">
        <v>0.19910749</v>
      </c>
      <c r="AY241" s="3"/>
    </row>
    <row r="242" spans="1:51" ht="14.5" thickBot="1" x14ac:dyDescent="0.35">
      <c r="A242" s="19"/>
      <c r="B242" s="14" t="s">
        <v>180</v>
      </c>
      <c r="C242" s="27">
        <v>7.6941960000000004E-2</v>
      </c>
      <c r="D242" s="28">
        <v>7.5499410000000003E-2</v>
      </c>
      <c r="E242" s="28">
        <v>7.4056860000000002E-2</v>
      </c>
      <c r="F242" s="28">
        <v>7.3587200000000005E-2</v>
      </c>
      <c r="G242" s="28">
        <v>7.311753E-2</v>
      </c>
      <c r="H242" s="28">
        <v>7.3831240000000006E-2</v>
      </c>
      <c r="I242" s="28">
        <v>7.4544940000000004E-2</v>
      </c>
      <c r="J242" s="28">
        <v>7.6361910000000005E-2</v>
      </c>
      <c r="K242" s="28">
        <v>7.8178890000000001E-2</v>
      </c>
      <c r="L242" s="28">
        <v>8.6545399999999995E-2</v>
      </c>
      <c r="M242" s="28">
        <v>9.4911910000000002E-2</v>
      </c>
      <c r="N242" s="28">
        <v>0.12319147</v>
      </c>
      <c r="O242" s="28">
        <v>0.15147102000000001</v>
      </c>
      <c r="P242" s="28">
        <v>0.18239109000000001</v>
      </c>
      <c r="Q242" s="28">
        <v>0.21331116</v>
      </c>
      <c r="R242" s="28">
        <v>0.25081650999999999</v>
      </c>
      <c r="S242" s="28">
        <v>0.28832185999999999</v>
      </c>
      <c r="T242" s="28">
        <v>0.31350466999999999</v>
      </c>
      <c r="U242" s="28">
        <v>0.33868746999999999</v>
      </c>
      <c r="V242" s="28">
        <v>0.34599443000000002</v>
      </c>
      <c r="W242" s="28">
        <v>0.35330138999999999</v>
      </c>
      <c r="X242" s="28">
        <v>0.35815727000000003</v>
      </c>
      <c r="Y242" s="28">
        <v>0.36301315000000001</v>
      </c>
      <c r="Z242" s="28">
        <v>0.36526829999999999</v>
      </c>
      <c r="AA242" s="28">
        <v>0.36752346000000002</v>
      </c>
      <c r="AB242" s="28">
        <v>0.36556569999999999</v>
      </c>
      <c r="AC242" s="28">
        <v>0.36360794000000002</v>
      </c>
      <c r="AD242" s="28">
        <v>0.35970722999999999</v>
      </c>
      <c r="AE242" s="28">
        <v>0.35580652000000002</v>
      </c>
      <c r="AF242" s="28">
        <v>0.35077112999999999</v>
      </c>
      <c r="AG242" s="28">
        <v>0.34573574000000001</v>
      </c>
      <c r="AH242" s="28">
        <v>0.33675411</v>
      </c>
      <c r="AI242" s="28">
        <v>0.32777246999999998</v>
      </c>
      <c r="AJ242" s="28">
        <v>0.30527461</v>
      </c>
      <c r="AK242" s="28">
        <v>0.28277674000000003</v>
      </c>
      <c r="AL242" s="28">
        <v>0.24715904</v>
      </c>
      <c r="AM242" s="28">
        <v>0.21154133999999999</v>
      </c>
      <c r="AN242" s="28">
        <v>0.19792962</v>
      </c>
      <c r="AO242" s="28">
        <v>0.18431790000000001</v>
      </c>
      <c r="AP242" s="28">
        <v>0.17420859</v>
      </c>
      <c r="AQ242" s="28">
        <v>0.16409927999999999</v>
      </c>
      <c r="AR242" s="28">
        <v>0.14059361000000001</v>
      </c>
      <c r="AS242" s="28">
        <v>0.11708795</v>
      </c>
      <c r="AT242" s="28">
        <v>0.10565786000000001</v>
      </c>
      <c r="AU242" s="28">
        <v>9.4227779999999997E-2</v>
      </c>
      <c r="AV242" s="28">
        <v>8.7429610000000005E-2</v>
      </c>
      <c r="AW242" s="28">
        <v>8.0631439999999999E-2</v>
      </c>
      <c r="AX242" s="28">
        <v>7.8786700000000001E-2</v>
      </c>
      <c r="AY242" s="3"/>
    </row>
    <row r="243" spans="1:51" ht="14.5" thickBot="1" x14ac:dyDescent="0.35">
      <c r="A243" s="19"/>
      <c r="B243" s="14" t="s">
        <v>181</v>
      </c>
      <c r="C243" s="25">
        <v>0.35476291999999998</v>
      </c>
      <c r="D243" s="26">
        <v>0.32509890000000002</v>
      </c>
      <c r="E243" s="26">
        <v>0.29543487000000002</v>
      </c>
      <c r="F243" s="26">
        <v>0.26012870999999999</v>
      </c>
      <c r="G243" s="26">
        <v>0.22482255000000001</v>
      </c>
      <c r="H243" s="26">
        <v>0.19353502</v>
      </c>
      <c r="I243" s="26">
        <v>0.16224748999999999</v>
      </c>
      <c r="J243" s="26">
        <v>0.13656831</v>
      </c>
      <c r="K243" s="26">
        <v>0.11088913</v>
      </c>
      <c r="L243" s="26">
        <v>9.1030959999999994E-2</v>
      </c>
      <c r="M243" s="26">
        <v>7.117279E-2</v>
      </c>
      <c r="N243" s="26">
        <v>7.4145890000000006E-2</v>
      </c>
      <c r="O243" s="26">
        <v>7.7118989999999998E-2</v>
      </c>
      <c r="P243" s="26">
        <v>8.9170059999999995E-2</v>
      </c>
      <c r="Q243" s="26">
        <v>0.10122113000000001</v>
      </c>
      <c r="R243" s="26">
        <v>0.12525811000000001</v>
      </c>
      <c r="S243" s="26">
        <v>0.14929508</v>
      </c>
      <c r="T243" s="26">
        <v>0.18484015000000001</v>
      </c>
      <c r="U243" s="26">
        <v>0.22038521999999999</v>
      </c>
      <c r="V243" s="26">
        <v>0.25957246</v>
      </c>
      <c r="W243" s="26">
        <v>0.29875970000000002</v>
      </c>
      <c r="X243" s="26">
        <v>0.32014000999999997</v>
      </c>
      <c r="Y243" s="26">
        <v>0.34152031999999999</v>
      </c>
      <c r="Z243" s="26">
        <v>0.33444232000000002</v>
      </c>
      <c r="AA243" s="26">
        <v>0.32736431999999999</v>
      </c>
      <c r="AB243" s="26">
        <v>0.3004194</v>
      </c>
      <c r="AC243" s="26">
        <v>0.27347447000000003</v>
      </c>
      <c r="AD243" s="26">
        <v>0.24435825</v>
      </c>
      <c r="AE243" s="26">
        <v>0.21524203</v>
      </c>
      <c r="AF243" s="26">
        <v>0.18906632000000001</v>
      </c>
      <c r="AG243" s="26">
        <v>0.16289062000000001</v>
      </c>
      <c r="AH243" s="26">
        <v>0.14846071</v>
      </c>
      <c r="AI243" s="26">
        <v>0.13403080000000001</v>
      </c>
      <c r="AJ243" s="26">
        <v>0.12544815000000001</v>
      </c>
      <c r="AK243" s="26">
        <v>0.11686549</v>
      </c>
      <c r="AL243" s="26">
        <v>0.10818028</v>
      </c>
      <c r="AM243" s="26">
        <v>9.9495059999999996E-2</v>
      </c>
      <c r="AN243" s="26">
        <v>9.8862190000000003E-2</v>
      </c>
      <c r="AO243" s="26">
        <v>9.8229319999999995E-2</v>
      </c>
      <c r="AP243" s="26">
        <v>0.14449577</v>
      </c>
      <c r="AQ243" s="26">
        <v>0.19076222000000001</v>
      </c>
      <c r="AR243" s="26">
        <v>0.23907991000000001</v>
      </c>
      <c r="AS243" s="26">
        <v>0.28739761000000003</v>
      </c>
      <c r="AT243" s="26">
        <v>0.33351020999999997</v>
      </c>
      <c r="AU243" s="26">
        <v>0.37962280999999998</v>
      </c>
      <c r="AV243" s="26">
        <v>0.38080227999999999</v>
      </c>
      <c r="AW243" s="26">
        <v>0.38198175000000001</v>
      </c>
      <c r="AX243" s="26">
        <v>0.36837234000000002</v>
      </c>
      <c r="AY243" s="3"/>
    </row>
    <row r="244" spans="1:51" ht="14.5" thickBot="1" x14ac:dyDescent="0.35">
      <c r="A244" s="19"/>
      <c r="B244" s="14" t="s">
        <v>182</v>
      </c>
      <c r="C244" s="27">
        <v>0.19175152000000001</v>
      </c>
      <c r="D244" s="28">
        <v>0.17571793999999999</v>
      </c>
      <c r="E244" s="28">
        <v>0.15968435</v>
      </c>
      <c r="F244" s="28">
        <v>0.14060115000000001</v>
      </c>
      <c r="G244" s="28">
        <v>0.12151795999999999</v>
      </c>
      <c r="H244" s="28">
        <v>0.10460686</v>
      </c>
      <c r="I244" s="28">
        <v>8.7695759999999998E-2</v>
      </c>
      <c r="J244" s="28">
        <v>7.3816010000000001E-2</v>
      </c>
      <c r="K244" s="28">
        <v>5.9936250000000003E-2</v>
      </c>
      <c r="L244" s="28">
        <v>4.9202790000000003E-2</v>
      </c>
      <c r="M244" s="28">
        <v>3.8469330000000003E-2</v>
      </c>
      <c r="N244" s="28">
        <v>4.0076309999999997E-2</v>
      </c>
      <c r="O244" s="28">
        <v>4.1683289999999998E-2</v>
      </c>
      <c r="P244" s="28">
        <v>0.1029076</v>
      </c>
      <c r="Q244" s="28">
        <v>0.16413190999999999</v>
      </c>
      <c r="R244" s="28">
        <v>0.20310830999999999</v>
      </c>
      <c r="S244" s="28">
        <v>0.24208471000000001</v>
      </c>
      <c r="T244" s="28">
        <v>0.29972168999999999</v>
      </c>
      <c r="U244" s="28">
        <v>0.35735866999999999</v>
      </c>
      <c r="V244" s="28">
        <v>0.42090148999999999</v>
      </c>
      <c r="W244" s="28">
        <v>0.48444431999999998</v>
      </c>
      <c r="X244" s="28">
        <v>0.51911289000000005</v>
      </c>
      <c r="Y244" s="28">
        <v>0.55378145999999995</v>
      </c>
      <c r="Z244" s="28">
        <v>0.54230434000000005</v>
      </c>
      <c r="AA244" s="28">
        <v>0.53082722999999998</v>
      </c>
      <c r="AB244" s="28">
        <v>0.48713554999999997</v>
      </c>
      <c r="AC244" s="28">
        <v>0.44344387000000002</v>
      </c>
      <c r="AD244" s="28">
        <v>0.39623137000000003</v>
      </c>
      <c r="AE244" s="28">
        <v>0.34901887999999998</v>
      </c>
      <c r="AF244" s="28">
        <v>0.30657450000000003</v>
      </c>
      <c r="AG244" s="28">
        <v>0.26413012000000002</v>
      </c>
      <c r="AH244" s="28">
        <v>0.20450952</v>
      </c>
      <c r="AI244" s="28">
        <v>0.14488893</v>
      </c>
      <c r="AJ244" s="28">
        <v>0.10402772</v>
      </c>
      <c r="AK244" s="28">
        <v>6.3166509999999995E-2</v>
      </c>
      <c r="AL244" s="28">
        <v>5.8472099999999999E-2</v>
      </c>
      <c r="AM244" s="28">
        <v>5.3777690000000003E-2</v>
      </c>
      <c r="AN244" s="28">
        <v>5.3435620000000003E-2</v>
      </c>
      <c r="AO244" s="28">
        <v>5.3093550000000003E-2</v>
      </c>
      <c r="AP244" s="28">
        <v>7.8100849999999999E-2</v>
      </c>
      <c r="AQ244" s="28">
        <v>0.10310814</v>
      </c>
      <c r="AR244" s="28">
        <v>0.12922415000000001</v>
      </c>
      <c r="AS244" s="28">
        <v>0.15534016</v>
      </c>
      <c r="AT244" s="28">
        <v>0.18026429999999999</v>
      </c>
      <c r="AU244" s="28">
        <v>0.20518844999999999</v>
      </c>
      <c r="AV244" s="28">
        <v>0.20582596</v>
      </c>
      <c r="AW244" s="28">
        <v>0.20646345999999999</v>
      </c>
      <c r="AX244" s="28">
        <v>0.19910749</v>
      </c>
      <c r="AY244" s="3"/>
    </row>
    <row r="245" spans="1:51" ht="14.5" thickBot="1" x14ac:dyDescent="0.35">
      <c r="A245" s="19"/>
      <c r="B245" s="14" t="s">
        <v>183</v>
      </c>
      <c r="C245" s="25">
        <v>0.19175152000000001</v>
      </c>
      <c r="D245" s="26">
        <v>0.17571793999999999</v>
      </c>
      <c r="E245" s="26">
        <v>0.15968435</v>
      </c>
      <c r="F245" s="26">
        <v>0.14060115000000001</v>
      </c>
      <c r="G245" s="26">
        <v>0.12151795999999999</v>
      </c>
      <c r="H245" s="26">
        <v>0.10460686</v>
      </c>
      <c r="I245" s="26">
        <v>8.7695759999999998E-2</v>
      </c>
      <c r="J245" s="26">
        <v>7.3816010000000001E-2</v>
      </c>
      <c r="K245" s="26">
        <v>5.9936250000000003E-2</v>
      </c>
      <c r="L245" s="26">
        <v>4.9202790000000003E-2</v>
      </c>
      <c r="M245" s="26">
        <v>3.8469330000000003E-2</v>
      </c>
      <c r="N245" s="26">
        <v>4.0076309999999997E-2</v>
      </c>
      <c r="O245" s="26">
        <v>4.1683289999999998E-2</v>
      </c>
      <c r="P245" s="26">
        <v>0.1029076</v>
      </c>
      <c r="Q245" s="26">
        <v>0.16413190999999999</v>
      </c>
      <c r="R245" s="26">
        <v>0.20310830999999999</v>
      </c>
      <c r="S245" s="26">
        <v>0.24208471000000001</v>
      </c>
      <c r="T245" s="26">
        <v>0.29972168999999999</v>
      </c>
      <c r="U245" s="26">
        <v>0.35735866999999999</v>
      </c>
      <c r="V245" s="26">
        <v>0.42090148999999999</v>
      </c>
      <c r="W245" s="26">
        <v>0.48444431999999998</v>
      </c>
      <c r="X245" s="26">
        <v>0.51911289000000005</v>
      </c>
      <c r="Y245" s="26">
        <v>0.55378145999999995</v>
      </c>
      <c r="Z245" s="26">
        <v>0.54230434000000005</v>
      </c>
      <c r="AA245" s="26">
        <v>0.53082722999999998</v>
      </c>
      <c r="AB245" s="26">
        <v>0.48713554999999997</v>
      </c>
      <c r="AC245" s="26">
        <v>0.44344387000000002</v>
      </c>
      <c r="AD245" s="26">
        <v>0.39623137000000003</v>
      </c>
      <c r="AE245" s="26">
        <v>0.34901887999999998</v>
      </c>
      <c r="AF245" s="26">
        <v>0.30657450000000003</v>
      </c>
      <c r="AG245" s="26">
        <v>0.26413012000000002</v>
      </c>
      <c r="AH245" s="26">
        <v>0.20450952</v>
      </c>
      <c r="AI245" s="26">
        <v>0.14488893</v>
      </c>
      <c r="AJ245" s="26">
        <v>0.10402772</v>
      </c>
      <c r="AK245" s="26">
        <v>6.3166509999999995E-2</v>
      </c>
      <c r="AL245" s="26">
        <v>5.8472099999999999E-2</v>
      </c>
      <c r="AM245" s="26">
        <v>5.3777690000000003E-2</v>
      </c>
      <c r="AN245" s="26">
        <v>5.3435620000000003E-2</v>
      </c>
      <c r="AO245" s="26">
        <v>5.3093550000000003E-2</v>
      </c>
      <c r="AP245" s="26">
        <v>7.8100849999999999E-2</v>
      </c>
      <c r="AQ245" s="26">
        <v>0.10310814</v>
      </c>
      <c r="AR245" s="26">
        <v>0.12922415000000001</v>
      </c>
      <c r="AS245" s="26">
        <v>0.15534016</v>
      </c>
      <c r="AT245" s="26">
        <v>0.18026429999999999</v>
      </c>
      <c r="AU245" s="26">
        <v>0.20518844999999999</v>
      </c>
      <c r="AV245" s="26">
        <v>0.20582596</v>
      </c>
      <c r="AW245" s="26">
        <v>0.20646345999999999</v>
      </c>
      <c r="AX245" s="26">
        <v>0.19910749</v>
      </c>
      <c r="AY245" s="3"/>
    </row>
    <row r="246" spans="1:51" x14ac:dyDescent="0.3">
      <c r="A246" s="19"/>
      <c r="B246" s="19"/>
      <c r="C246" s="19"/>
      <c r="D246" s="19"/>
      <c r="E246" s="19"/>
      <c r="F246" s="19"/>
      <c r="G246" s="19"/>
      <c r="H246" s="19"/>
      <c r="I246" s="19"/>
      <c r="J246" s="19"/>
      <c r="K246" s="19"/>
      <c r="L246" s="19"/>
      <c r="M246" s="19"/>
      <c r="N246" s="19"/>
      <c r="O246" s="19"/>
      <c r="P246" s="19"/>
      <c r="Q246" s="19"/>
      <c r="R246" s="19"/>
      <c r="S246" s="19"/>
      <c r="T246" s="19"/>
      <c r="U246" s="19"/>
      <c r="V246" s="19"/>
      <c r="W246" s="19"/>
      <c r="X246" s="19"/>
      <c r="Y246" s="19"/>
      <c r="Z246" s="19"/>
      <c r="AA246" s="19"/>
      <c r="AB246" s="19"/>
      <c r="AC246" s="19"/>
      <c r="AD246" s="19"/>
      <c r="AE246" s="19"/>
      <c r="AF246" s="19"/>
      <c r="AG246" s="19"/>
      <c r="AH246" s="19"/>
      <c r="AI246" s="19"/>
      <c r="AJ246" s="19"/>
      <c r="AK246" s="19"/>
      <c r="AL246" s="19"/>
      <c r="AM246" s="19"/>
      <c r="AN246" s="19"/>
      <c r="AO246" s="19"/>
      <c r="AP246" s="19"/>
      <c r="AQ246" s="19"/>
      <c r="AR246" s="19"/>
      <c r="AS246" s="19"/>
      <c r="AT246" s="19"/>
      <c r="AU246" s="19"/>
      <c r="AV246" s="19"/>
      <c r="AW246" s="19"/>
      <c r="AX246" s="19"/>
      <c r="AY246" s="19"/>
    </row>
  </sheetData>
  <pageMargins left="0.7" right="0.7" top="0.75" bottom="0.75" header="0.3" footer="0.3"/>
  <headerFooter>
    <oddFooter>&amp;L_x000D_&amp;1#&amp;"Calibri"&amp;8&amp;K000000 For Official use only</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226FFC-B982-429A-85E8-8C3216776015}">
  <sheetPr>
    <tabColor theme="9" tint="-0.499984740745262"/>
  </sheetPr>
  <dimension ref="A2"/>
  <sheetViews>
    <sheetView workbookViewId="0"/>
  </sheetViews>
  <sheetFormatPr defaultColWidth="8.58203125" defaultRowHeight="14" x14ac:dyDescent="0.3"/>
  <cols>
    <col min="1" max="16384" width="8.58203125" style="123"/>
  </cols>
  <sheetData>
    <row r="2" spans="1:1" x14ac:dyDescent="0.3">
      <c r="A2" s="124" t="s">
        <v>186</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E20FCC-4BFE-4015-8177-8A27A8F8A807}">
  <sheetPr>
    <tabColor theme="9"/>
  </sheetPr>
  <dimension ref="A1:BF452"/>
  <sheetViews>
    <sheetView zoomScale="85" zoomScaleNormal="85" workbookViewId="0"/>
  </sheetViews>
  <sheetFormatPr defaultColWidth="9.83203125" defaultRowHeight="14.25" customHeight="1" x14ac:dyDescent="0.25"/>
  <cols>
    <col min="1" max="1" width="3.83203125" style="4" customWidth="1"/>
    <col min="2" max="2" width="76.5" style="4" customWidth="1"/>
    <col min="3" max="7" width="12.75" style="4" customWidth="1"/>
    <col min="8" max="8" width="14.33203125" style="4" customWidth="1"/>
    <col min="9" max="35" width="12.75" style="4" customWidth="1"/>
    <col min="36" max="36" width="11.58203125" style="4" customWidth="1"/>
    <col min="37" max="42" width="11.75" style="4" customWidth="1"/>
    <col min="43" max="44" width="11.58203125" style="4" customWidth="1"/>
    <col min="45" max="51" width="11.5" style="4" customWidth="1"/>
    <col min="52" max="16384" width="9.83203125" style="4"/>
  </cols>
  <sheetData>
    <row r="1" spans="1:52" ht="14" x14ac:dyDescent="0.3">
      <c r="A1" s="1"/>
      <c r="B1" s="2"/>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c r="AY1" s="3"/>
      <c r="AZ1" s="3"/>
    </row>
    <row r="2" spans="1:52" ht="19" x14ac:dyDescent="0.4">
      <c r="A2" s="3"/>
      <c r="B2" s="5" t="s">
        <v>112</v>
      </c>
      <c r="C2" s="6"/>
      <c r="D2" s="6"/>
      <c r="E2" s="6"/>
      <c r="F2" s="6"/>
      <c r="G2" s="6"/>
      <c r="H2" s="6"/>
      <c r="I2" s="6"/>
      <c r="J2" s="6"/>
      <c r="K2" s="3"/>
      <c r="L2" s="7" t="s">
        <v>56</v>
      </c>
      <c r="M2" s="8" t="s">
        <v>57</v>
      </c>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row>
    <row r="3" spans="1:52" ht="15.5" x14ac:dyDescent="0.35">
      <c r="A3" s="3"/>
      <c r="B3" s="58" t="s">
        <v>111</v>
      </c>
      <c r="C3" s="3"/>
      <c r="D3" s="3"/>
      <c r="E3" s="3"/>
      <c r="F3" s="3"/>
      <c r="G3" s="3"/>
      <c r="H3" s="3"/>
      <c r="I3" s="3"/>
      <c r="J3" s="3"/>
      <c r="K3" s="3"/>
      <c r="L3" s="3"/>
      <c r="M3" s="3"/>
      <c r="N3" s="3"/>
      <c r="O3" s="3"/>
      <c r="P3" s="3"/>
      <c r="Q3" s="10"/>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row>
    <row r="4" spans="1:52" ht="12.5" x14ac:dyDescent="0.25">
      <c r="A4" s="15"/>
      <c r="B4" s="3"/>
      <c r="C4" s="3"/>
      <c r="D4" s="3"/>
      <c r="E4" s="3"/>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row>
    <row r="5" spans="1:52" ht="19" x14ac:dyDescent="0.4">
      <c r="A5" s="15"/>
      <c r="B5" s="5" t="s">
        <v>113</v>
      </c>
      <c r="C5" s="5"/>
      <c r="D5" s="5"/>
      <c r="E5" s="6"/>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row>
    <row r="6" spans="1:52" ht="12.5" x14ac:dyDescent="0.25">
      <c r="A6" s="15"/>
      <c r="B6" s="9" t="s">
        <v>114</v>
      </c>
      <c r="C6" s="3"/>
      <c r="D6" s="3"/>
      <c r="E6" s="3"/>
      <c r="F6" s="3"/>
      <c r="G6" s="3"/>
      <c r="H6" s="3"/>
      <c r="I6" s="3"/>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row>
    <row r="7" spans="1:52" ht="12.5" x14ac:dyDescent="0.25">
      <c r="A7" s="15"/>
      <c r="B7" s="9"/>
      <c r="C7" s="3"/>
      <c r="D7" s="3"/>
      <c r="E7" s="3"/>
      <c r="F7" s="3"/>
      <c r="G7" s="3"/>
      <c r="H7" s="3"/>
      <c r="I7" s="3"/>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row>
    <row r="8" spans="1:52" ht="14" x14ac:dyDescent="0.3">
      <c r="A8" s="15"/>
      <c r="B8" s="11" t="s">
        <v>60</v>
      </c>
      <c r="C8" s="3"/>
      <c r="D8" s="3"/>
      <c r="E8" s="3"/>
      <c r="F8" s="3"/>
      <c r="G8" s="3"/>
      <c r="H8" s="3"/>
      <c r="I8" s="3"/>
      <c r="J8" s="3"/>
      <c r="K8" s="3"/>
      <c r="L8" s="3"/>
      <c r="M8" s="3"/>
      <c r="N8" s="3"/>
      <c r="O8" s="3"/>
      <c r="P8" s="3"/>
      <c r="Q8" s="3"/>
      <c r="R8" s="3"/>
      <c r="S8" s="3"/>
      <c r="T8" s="3"/>
      <c r="U8" s="3"/>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row>
    <row r="9" spans="1:52" ht="14" x14ac:dyDescent="0.3">
      <c r="A9" s="15"/>
      <c r="B9" s="11" t="s">
        <v>59</v>
      </c>
      <c r="C9" s="3"/>
      <c r="D9" s="3"/>
      <c r="E9" s="3"/>
      <c r="F9" s="3"/>
      <c r="G9" s="3"/>
      <c r="H9" s="3"/>
      <c r="I9" s="3"/>
      <c r="J9" s="3"/>
      <c r="K9" s="3"/>
      <c r="L9" s="3"/>
      <c r="M9" s="3"/>
      <c r="N9" s="3"/>
      <c r="O9" s="3"/>
      <c r="P9" s="3"/>
      <c r="Q9" s="3"/>
      <c r="R9" s="3"/>
      <c r="S9" s="3"/>
      <c r="T9" s="3"/>
      <c r="U9" s="3"/>
      <c r="V9" s="3"/>
      <c r="W9" s="3"/>
      <c r="X9" s="3"/>
      <c r="Y9" s="3"/>
      <c r="Z9" s="3"/>
      <c r="AA9" s="3"/>
      <c r="AB9" s="3"/>
      <c r="AC9" s="3"/>
      <c r="AD9" s="3"/>
      <c r="AE9" s="3"/>
      <c r="AF9" s="3"/>
      <c r="AG9" s="3"/>
      <c r="AH9" s="3"/>
      <c r="AI9" s="3"/>
      <c r="AJ9" s="3"/>
      <c r="AK9" s="3"/>
      <c r="AL9" s="3"/>
      <c r="AM9" s="3"/>
      <c r="AN9" s="3"/>
      <c r="AO9" s="3"/>
      <c r="AP9" s="3"/>
      <c r="AQ9" s="3"/>
      <c r="AR9" s="3"/>
      <c r="AS9" s="3"/>
      <c r="AT9" s="3"/>
      <c r="AU9" s="3"/>
      <c r="AV9" s="3"/>
      <c r="AW9" s="3"/>
      <c r="AX9" s="3"/>
      <c r="AY9" s="3"/>
      <c r="AZ9" s="3"/>
    </row>
    <row r="10" spans="1:52" ht="14" x14ac:dyDescent="0.25">
      <c r="A10" s="15"/>
      <c r="B10" s="13"/>
      <c r="C10" s="13" t="s">
        <v>62</v>
      </c>
      <c r="D10" s="13" t="s">
        <v>63</v>
      </c>
      <c r="E10" s="13" t="s">
        <v>64</v>
      </c>
      <c r="F10" s="13" t="s">
        <v>65</v>
      </c>
      <c r="G10" s="13" t="s">
        <v>66</v>
      </c>
      <c r="H10" s="13" t="s">
        <v>67</v>
      </c>
      <c r="I10" s="13" t="s">
        <v>68</v>
      </c>
      <c r="J10" s="13" t="s">
        <v>69</v>
      </c>
      <c r="K10" s="13" t="s">
        <v>70</v>
      </c>
      <c r="L10" s="13" t="s">
        <v>71</v>
      </c>
      <c r="M10" s="13" t="s">
        <v>72</v>
      </c>
      <c r="N10" s="13" t="s">
        <v>73</v>
      </c>
      <c r="O10" s="13" t="s">
        <v>74</v>
      </c>
      <c r="P10" s="13" t="s">
        <v>75</v>
      </c>
      <c r="Q10" s="13" t="s">
        <v>76</v>
      </c>
      <c r="R10" s="13" t="s">
        <v>77</v>
      </c>
      <c r="S10" s="13" t="s">
        <v>78</v>
      </c>
      <c r="T10" s="13" t="s">
        <v>79</v>
      </c>
      <c r="U10" s="13" t="s">
        <v>80</v>
      </c>
      <c r="V10" s="13" t="s">
        <v>81</v>
      </c>
      <c r="W10" s="13" t="s">
        <v>82</v>
      </c>
      <c r="X10" s="13" t="s">
        <v>83</v>
      </c>
      <c r="Y10" s="13" t="s">
        <v>84</v>
      </c>
      <c r="Z10" s="13" t="s">
        <v>85</v>
      </c>
      <c r="AA10" s="13" t="s">
        <v>86</v>
      </c>
      <c r="AB10" s="13" t="s">
        <v>87</v>
      </c>
      <c r="AC10" s="13" t="s">
        <v>88</v>
      </c>
      <c r="AD10" s="13" t="s">
        <v>89</v>
      </c>
      <c r="AE10" s="13" t="s">
        <v>90</v>
      </c>
      <c r="AF10" s="13" t="s">
        <v>91</v>
      </c>
      <c r="AG10" s="13" t="s">
        <v>92</v>
      </c>
      <c r="AH10" s="13" t="s">
        <v>93</v>
      </c>
      <c r="AI10" s="3"/>
      <c r="AJ10" s="3"/>
      <c r="AK10" s="3"/>
      <c r="AL10" s="3"/>
      <c r="AM10" s="3"/>
      <c r="AN10" s="3"/>
      <c r="AO10" s="3"/>
      <c r="AP10" s="3"/>
      <c r="AQ10" s="3"/>
      <c r="AR10" s="3"/>
      <c r="AS10" s="3"/>
      <c r="AT10" s="3"/>
      <c r="AU10" s="3"/>
      <c r="AV10" s="3"/>
      <c r="AW10" s="3"/>
      <c r="AX10" s="3"/>
      <c r="AY10" s="3"/>
      <c r="AZ10" s="3"/>
    </row>
    <row r="11" spans="1:52" ht="14" x14ac:dyDescent="0.3">
      <c r="A11" s="15"/>
      <c r="B11" s="14" t="s">
        <v>115</v>
      </c>
      <c r="C11" s="54">
        <v>0.85699999999999998</v>
      </c>
      <c r="D11" s="54">
        <v>0.84860000000000002</v>
      </c>
      <c r="E11" s="54">
        <v>0.84019999999999995</v>
      </c>
      <c r="F11" s="54">
        <v>0.83179999999999998</v>
      </c>
      <c r="G11" s="54">
        <v>0.82330000000000003</v>
      </c>
      <c r="H11" s="54">
        <v>0.81489999999999996</v>
      </c>
      <c r="I11" s="54">
        <v>0.80649999999999999</v>
      </c>
      <c r="J11" s="54">
        <v>0.79810000000000003</v>
      </c>
      <c r="K11" s="54">
        <v>0.78969999999999996</v>
      </c>
      <c r="L11" s="54">
        <v>0.78129999999999999</v>
      </c>
      <c r="M11" s="54">
        <v>0.77290000000000003</v>
      </c>
      <c r="N11" s="54">
        <v>0.76449999999999996</v>
      </c>
      <c r="O11" s="54">
        <v>0.75609999999999999</v>
      </c>
      <c r="P11" s="54">
        <v>0.74770000000000003</v>
      </c>
      <c r="Q11" s="54">
        <v>0.73929999999999996</v>
      </c>
      <c r="R11" s="54">
        <v>0.73089999999999999</v>
      </c>
      <c r="S11" s="54">
        <v>0.72250000000000003</v>
      </c>
      <c r="T11" s="54">
        <v>0.71409999999999996</v>
      </c>
      <c r="U11" s="54">
        <v>0.70569999999999999</v>
      </c>
      <c r="V11" s="54">
        <v>0.69730000000000003</v>
      </c>
      <c r="W11" s="54">
        <v>0.68879999999999997</v>
      </c>
      <c r="X11" s="54">
        <v>0.6804</v>
      </c>
      <c r="Y11" s="54">
        <v>0.67200000000000004</v>
      </c>
      <c r="Z11" s="54">
        <v>0.66359999999999997</v>
      </c>
      <c r="AA11" s="54">
        <v>0.6552</v>
      </c>
      <c r="AB11" s="54">
        <v>0.64680000000000004</v>
      </c>
      <c r="AC11" s="54">
        <v>0.63839999999999997</v>
      </c>
      <c r="AD11" s="54">
        <v>0.63</v>
      </c>
      <c r="AE11" s="54">
        <v>0.63</v>
      </c>
      <c r="AF11" s="54">
        <v>0.63</v>
      </c>
      <c r="AG11" s="54">
        <v>0.63</v>
      </c>
      <c r="AH11" s="54">
        <v>0.63</v>
      </c>
      <c r="AI11" s="3"/>
      <c r="AJ11" s="3"/>
      <c r="AK11" s="3"/>
      <c r="AL11" s="3"/>
      <c r="AM11" s="3"/>
      <c r="AN11" s="3"/>
      <c r="AO11" s="3"/>
      <c r="AP11" s="3"/>
      <c r="AQ11" s="3"/>
      <c r="AR11" s="3"/>
      <c r="AS11" s="3"/>
      <c r="AT11" s="3"/>
      <c r="AU11" s="3"/>
      <c r="AV11" s="3"/>
      <c r="AW11" s="3"/>
      <c r="AX11" s="3"/>
      <c r="AY11" s="3"/>
      <c r="AZ11" s="3"/>
    </row>
    <row r="12" spans="1:52" ht="14" x14ac:dyDescent="0.3">
      <c r="A12" s="15"/>
      <c r="B12" s="14" t="s">
        <v>116</v>
      </c>
      <c r="C12" s="54">
        <v>4.2999999999999997E-2</v>
      </c>
      <c r="D12" s="54">
        <v>5.1400000000000001E-2</v>
      </c>
      <c r="E12" s="54">
        <v>5.9799999999999999E-2</v>
      </c>
      <c r="F12" s="54">
        <v>6.83E-2</v>
      </c>
      <c r="G12" s="54">
        <v>7.6700000000000004E-2</v>
      </c>
      <c r="H12" s="54">
        <v>8.5099999999999995E-2</v>
      </c>
      <c r="I12" s="54">
        <v>9.35E-2</v>
      </c>
      <c r="J12" s="54">
        <v>0.1019</v>
      </c>
      <c r="K12" s="54">
        <v>0.1103</v>
      </c>
      <c r="L12" s="54">
        <v>0.1187</v>
      </c>
      <c r="M12" s="54">
        <v>0.12709999999999999</v>
      </c>
      <c r="N12" s="54">
        <v>0.13550000000000001</v>
      </c>
      <c r="O12" s="54">
        <v>0.1439</v>
      </c>
      <c r="P12" s="54">
        <v>0.15229999999999999</v>
      </c>
      <c r="Q12" s="54">
        <v>0.16070000000000001</v>
      </c>
      <c r="R12" s="54">
        <v>0.1691</v>
      </c>
      <c r="S12" s="54">
        <v>0.17749999999999999</v>
      </c>
      <c r="T12" s="54">
        <v>0.18590000000000001</v>
      </c>
      <c r="U12" s="54">
        <v>0.1943</v>
      </c>
      <c r="V12" s="54">
        <v>0.20280000000000001</v>
      </c>
      <c r="W12" s="54">
        <v>0.2112</v>
      </c>
      <c r="X12" s="54">
        <v>0.21959999999999999</v>
      </c>
      <c r="Y12" s="54">
        <v>0.22800000000000001</v>
      </c>
      <c r="Z12" s="54">
        <v>0.2364</v>
      </c>
      <c r="AA12" s="54">
        <v>0.24479999999999999</v>
      </c>
      <c r="AB12" s="54">
        <v>0.25319999999999998</v>
      </c>
      <c r="AC12" s="54">
        <v>0.2616</v>
      </c>
      <c r="AD12" s="54">
        <v>0.27</v>
      </c>
      <c r="AE12" s="54">
        <v>0.27</v>
      </c>
      <c r="AF12" s="54">
        <v>0.27</v>
      </c>
      <c r="AG12" s="54">
        <v>0.27</v>
      </c>
      <c r="AH12" s="54">
        <v>0.27</v>
      </c>
      <c r="AI12" s="3"/>
      <c r="AJ12" s="3"/>
      <c r="AK12" s="3"/>
      <c r="AL12" s="3"/>
      <c r="AM12" s="3"/>
      <c r="AN12" s="3"/>
      <c r="AO12" s="3"/>
      <c r="AP12" s="3"/>
      <c r="AQ12" s="3"/>
      <c r="AR12" s="3"/>
      <c r="AS12" s="3"/>
      <c r="AT12" s="3"/>
      <c r="AU12" s="3"/>
      <c r="AV12" s="3"/>
      <c r="AW12" s="3"/>
      <c r="AX12" s="3"/>
      <c r="AY12" s="3"/>
      <c r="AZ12" s="3"/>
    </row>
    <row r="13" spans="1:52" ht="14" x14ac:dyDescent="0.3">
      <c r="A13" s="15"/>
      <c r="B13" s="14" t="s">
        <v>117</v>
      </c>
      <c r="C13" s="54">
        <v>0.1</v>
      </c>
      <c r="D13" s="54">
        <v>0.1</v>
      </c>
      <c r="E13" s="54">
        <v>0.1</v>
      </c>
      <c r="F13" s="54">
        <v>0.1</v>
      </c>
      <c r="G13" s="54">
        <v>0.1</v>
      </c>
      <c r="H13" s="54">
        <v>0.1</v>
      </c>
      <c r="I13" s="54">
        <v>0.1</v>
      </c>
      <c r="J13" s="54">
        <v>0.1</v>
      </c>
      <c r="K13" s="54">
        <v>0.1</v>
      </c>
      <c r="L13" s="54">
        <v>0.1</v>
      </c>
      <c r="M13" s="54">
        <v>0.1</v>
      </c>
      <c r="N13" s="54">
        <v>0.1</v>
      </c>
      <c r="O13" s="54">
        <v>0.1</v>
      </c>
      <c r="P13" s="54">
        <v>0.1</v>
      </c>
      <c r="Q13" s="54">
        <v>0.1</v>
      </c>
      <c r="R13" s="54">
        <v>0.1</v>
      </c>
      <c r="S13" s="54">
        <v>0.1</v>
      </c>
      <c r="T13" s="54">
        <v>0.1</v>
      </c>
      <c r="U13" s="54">
        <v>0.1</v>
      </c>
      <c r="V13" s="54">
        <v>0.1</v>
      </c>
      <c r="W13" s="54">
        <v>0.1</v>
      </c>
      <c r="X13" s="54">
        <v>0.1</v>
      </c>
      <c r="Y13" s="54">
        <v>0.1</v>
      </c>
      <c r="Z13" s="54">
        <v>0.1</v>
      </c>
      <c r="AA13" s="54">
        <v>0.1</v>
      </c>
      <c r="AB13" s="54">
        <v>0.1</v>
      </c>
      <c r="AC13" s="54">
        <v>0.1</v>
      </c>
      <c r="AD13" s="54">
        <v>0.1</v>
      </c>
      <c r="AE13" s="54">
        <v>0.1</v>
      </c>
      <c r="AF13" s="54">
        <v>0.1</v>
      </c>
      <c r="AG13" s="54">
        <v>0.1</v>
      </c>
      <c r="AH13" s="54">
        <v>0.1</v>
      </c>
      <c r="AI13" s="3"/>
      <c r="AJ13" s="3"/>
      <c r="AK13" s="3"/>
      <c r="AL13" s="3"/>
      <c r="AM13" s="3"/>
      <c r="AN13" s="3"/>
      <c r="AO13" s="3"/>
      <c r="AP13" s="3"/>
      <c r="AQ13" s="3"/>
      <c r="AR13" s="3"/>
      <c r="AS13" s="3"/>
      <c r="AT13" s="3"/>
      <c r="AU13" s="3"/>
      <c r="AV13" s="3"/>
      <c r="AW13" s="3"/>
      <c r="AX13" s="3"/>
      <c r="AY13" s="3"/>
      <c r="AZ13" s="3"/>
    </row>
    <row r="14" spans="1:52" ht="14" x14ac:dyDescent="0.3">
      <c r="A14" s="15"/>
      <c r="B14" s="14" t="s">
        <v>118</v>
      </c>
      <c r="C14" s="54">
        <v>0</v>
      </c>
      <c r="D14" s="54">
        <v>0</v>
      </c>
      <c r="E14" s="54">
        <v>0</v>
      </c>
      <c r="F14" s="54">
        <v>0</v>
      </c>
      <c r="G14" s="54">
        <v>0</v>
      </c>
      <c r="H14" s="54">
        <v>0</v>
      </c>
      <c r="I14" s="54">
        <v>0</v>
      </c>
      <c r="J14" s="54">
        <v>0</v>
      </c>
      <c r="K14" s="54">
        <v>0</v>
      </c>
      <c r="L14" s="54">
        <v>0</v>
      </c>
      <c r="M14" s="54">
        <v>0</v>
      </c>
      <c r="N14" s="54">
        <v>0</v>
      </c>
      <c r="O14" s="54">
        <v>0</v>
      </c>
      <c r="P14" s="54">
        <v>0</v>
      </c>
      <c r="Q14" s="54">
        <v>0</v>
      </c>
      <c r="R14" s="54">
        <v>0</v>
      </c>
      <c r="S14" s="54">
        <v>0</v>
      </c>
      <c r="T14" s="54">
        <v>0</v>
      </c>
      <c r="U14" s="54">
        <v>0</v>
      </c>
      <c r="V14" s="54">
        <v>0</v>
      </c>
      <c r="W14" s="54">
        <v>0</v>
      </c>
      <c r="X14" s="54">
        <v>0</v>
      </c>
      <c r="Y14" s="54">
        <v>0</v>
      </c>
      <c r="Z14" s="54">
        <v>0</v>
      </c>
      <c r="AA14" s="54">
        <v>0</v>
      </c>
      <c r="AB14" s="54">
        <v>0</v>
      </c>
      <c r="AC14" s="54">
        <v>0</v>
      </c>
      <c r="AD14" s="54">
        <v>0</v>
      </c>
      <c r="AE14" s="54">
        <v>0</v>
      </c>
      <c r="AF14" s="54">
        <v>0</v>
      </c>
      <c r="AG14" s="54">
        <v>0</v>
      </c>
      <c r="AH14" s="54">
        <v>0</v>
      </c>
      <c r="AI14" s="3"/>
      <c r="AJ14" s="3"/>
      <c r="AK14" s="3"/>
      <c r="AL14" s="3"/>
      <c r="AM14" s="3"/>
      <c r="AN14" s="3"/>
      <c r="AO14" s="3"/>
      <c r="AP14" s="3"/>
      <c r="AQ14" s="3"/>
      <c r="AR14" s="3"/>
      <c r="AS14" s="3"/>
      <c r="AT14" s="3"/>
      <c r="AU14" s="3"/>
      <c r="AV14" s="3"/>
      <c r="AW14" s="3"/>
      <c r="AX14" s="3"/>
      <c r="AY14" s="3"/>
      <c r="AZ14" s="3"/>
    </row>
    <row r="15" spans="1:52" ht="14" x14ac:dyDescent="0.3">
      <c r="A15" s="15"/>
      <c r="B15" s="14" t="s">
        <v>119</v>
      </c>
      <c r="C15" s="54">
        <v>0</v>
      </c>
      <c r="D15" s="54">
        <v>0</v>
      </c>
      <c r="E15" s="54">
        <v>0</v>
      </c>
      <c r="F15" s="54">
        <v>0</v>
      </c>
      <c r="G15" s="54">
        <v>0</v>
      </c>
      <c r="H15" s="54">
        <v>0</v>
      </c>
      <c r="I15" s="54">
        <v>0</v>
      </c>
      <c r="J15" s="54">
        <v>0</v>
      </c>
      <c r="K15" s="54">
        <v>0</v>
      </c>
      <c r="L15" s="54">
        <v>0</v>
      </c>
      <c r="M15" s="54">
        <v>0</v>
      </c>
      <c r="N15" s="54">
        <v>0</v>
      </c>
      <c r="O15" s="54">
        <v>0</v>
      </c>
      <c r="P15" s="54">
        <v>0</v>
      </c>
      <c r="Q15" s="54">
        <v>0</v>
      </c>
      <c r="R15" s="54">
        <v>0</v>
      </c>
      <c r="S15" s="54">
        <v>0</v>
      </c>
      <c r="T15" s="54">
        <v>0</v>
      </c>
      <c r="U15" s="54">
        <v>0</v>
      </c>
      <c r="V15" s="54">
        <v>0</v>
      </c>
      <c r="W15" s="54">
        <v>0</v>
      </c>
      <c r="X15" s="54">
        <v>0</v>
      </c>
      <c r="Y15" s="54">
        <v>0</v>
      </c>
      <c r="Z15" s="54">
        <v>0</v>
      </c>
      <c r="AA15" s="54">
        <v>0</v>
      </c>
      <c r="AB15" s="54">
        <v>0</v>
      </c>
      <c r="AC15" s="54">
        <v>0</v>
      </c>
      <c r="AD15" s="54">
        <v>0</v>
      </c>
      <c r="AE15" s="54">
        <v>0</v>
      </c>
      <c r="AF15" s="54">
        <v>0</v>
      </c>
      <c r="AG15" s="54">
        <v>0</v>
      </c>
      <c r="AH15" s="54">
        <v>0</v>
      </c>
      <c r="AI15" s="3"/>
      <c r="AJ15" s="3"/>
      <c r="AK15" s="3"/>
      <c r="AL15" s="3"/>
      <c r="AM15" s="3"/>
      <c r="AN15" s="3"/>
      <c r="AO15" s="3"/>
      <c r="AP15" s="3"/>
      <c r="AQ15" s="3"/>
      <c r="AR15" s="3"/>
      <c r="AS15" s="3"/>
      <c r="AT15" s="3"/>
      <c r="AU15" s="3"/>
      <c r="AV15" s="3"/>
      <c r="AW15" s="3"/>
      <c r="AX15" s="3"/>
      <c r="AY15" s="3"/>
      <c r="AZ15" s="3"/>
    </row>
    <row r="16" spans="1:52" ht="14" x14ac:dyDescent="0.3">
      <c r="A16" s="15"/>
      <c r="B16" s="14" t="s">
        <v>120</v>
      </c>
      <c r="C16" s="54">
        <v>0.85699999999999998</v>
      </c>
      <c r="D16" s="54">
        <v>0.84860000000000002</v>
      </c>
      <c r="E16" s="54">
        <v>0.84019999999999995</v>
      </c>
      <c r="F16" s="54">
        <v>0.83179999999999998</v>
      </c>
      <c r="G16" s="54">
        <v>0.82330000000000003</v>
      </c>
      <c r="H16" s="54">
        <v>0.81489999999999996</v>
      </c>
      <c r="I16" s="54">
        <v>0.80649999999999999</v>
      </c>
      <c r="J16" s="54">
        <v>0.79810000000000003</v>
      </c>
      <c r="K16" s="54">
        <v>0.78969999999999996</v>
      </c>
      <c r="L16" s="54">
        <v>0.78129999999999999</v>
      </c>
      <c r="M16" s="54">
        <v>0.77290000000000003</v>
      </c>
      <c r="N16" s="54">
        <v>0.76449999999999996</v>
      </c>
      <c r="O16" s="54">
        <v>0.75609999999999999</v>
      </c>
      <c r="P16" s="54">
        <v>0.74770000000000003</v>
      </c>
      <c r="Q16" s="54">
        <v>0.73929999999999996</v>
      </c>
      <c r="R16" s="54">
        <v>0.73089999999999999</v>
      </c>
      <c r="S16" s="54">
        <v>0.72250000000000003</v>
      </c>
      <c r="T16" s="54">
        <v>0.71409999999999996</v>
      </c>
      <c r="U16" s="54">
        <v>0.70569999999999999</v>
      </c>
      <c r="V16" s="54">
        <v>0.69730000000000003</v>
      </c>
      <c r="W16" s="54">
        <v>0.68879999999999997</v>
      </c>
      <c r="X16" s="54">
        <v>0.6804</v>
      </c>
      <c r="Y16" s="54">
        <v>0.67200000000000004</v>
      </c>
      <c r="Z16" s="54">
        <v>0.66359999999999997</v>
      </c>
      <c r="AA16" s="54">
        <v>0.6552</v>
      </c>
      <c r="AB16" s="54">
        <v>0.64680000000000004</v>
      </c>
      <c r="AC16" s="54">
        <v>0.63839999999999997</v>
      </c>
      <c r="AD16" s="54">
        <v>0.63</v>
      </c>
      <c r="AE16" s="54">
        <v>0.63</v>
      </c>
      <c r="AF16" s="54">
        <v>0.63</v>
      </c>
      <c r="AG16" s="54">
        <v>0.63</v>
      </c>
      <c r="AH16" s="54">
        <v>0.63</v>
      </c>
      <c r="AI16" s="3"/>
      <c r="AJ16" s="3"/>
      <c r="AK16" s="3"/>
      <c r="AL16" s="3"/>
      <c r="AM16" s="3"/>
      <c r="AN16" s="3"/>
      <c r="AO16" s="3"/>
      <c r="AP16" s="3"/>
      <c r="AQ16" s="3"/>
      <c r="AR16" s="3"/>
      <c r="AS16" s="3"/>
      <c r="AT16" s="3"/>
      <c r="AU16" s="3"/>
      <c r="AV16" s="3"/>
      <c r="AW16" s="3"/>
      <c r="AX16" s="3"/>
      <c r="AY16" s="3"/>
      <c r="AZ16" s="3"/>
    </row>
    <row r="17" spans="1:52" ht="14" x14ac:dyDescent="0.3">
      <c r="A17" s="15"/>
      <c r="B17" s="14" t="s">
        <v>121</v>
      </c>
      <c r="C17" s="54">
        <v>4.2999999999999997E-2</v>
      </c>
      <c r="D17" s="54">
        <v>5.1400000000000001E-2</v>
      </c>
      <c r="E17" s="54">
        <v>5.9799999999999999E-2</v>
      </c>
      <c r="F17" s="54">
        <v>6.83E-2</v>
      </c>
      <c r="G17" s="54">
        <v>7.6700000000000004E-2</v>
      </c>
      <c r="H17" s="54">
        <v>8.5099999999999995E-2</v>
      </c>
      <c r="I17" s="54">
        <v>9.35E-2</v>
      </c>
      <c r="J17" s="54">
        <v>0.1019</v>
      </c>
      <c r="K17" s="54">
        <v>0.1103</v>
      </c>
      <c r="L17" s="54">
        <v>0.1187</v>
      </c>
      <c r="M17" s="54">
        <v>0.12709999999999999</v>
      </c>
      <c r="N17" s="54">
        <v>0.13550000000000001</v>
      </c>
      <c r="O17" s="54">
        <v>0.1439</v>
      </c>
      <c r="P17" s="54">
        <v>0.15229999999999999</v>
      </c>
      <c r="Q17" s="54">
        <v>0.16070000000000001</v>
      </c>
      <c r="R17" s="54">
        <v>0.1691</v>
      </c>
      <c r="S17" s="54">
        <v>0.17749999999999999</v>
      </c>
      <c r="T17" s="54">
        <v>0.18590000000000001</v>
      </c>
      <c r="U17" s="54">
        <v>0.1943</v>
      </c>
      <c r="V17" s="54">
        <v>0.20280000000000001</v>
      </c>
      <c r="W17" s="54">
        <v>0.2112</v>
      </c>
      <c r="X17" s="54">
        <v>0.21959999999999999</v>
      </c>
      <c r="Y17" s="54">
        <v>0.22800000000000001</v>
      </c>
      <c r="Z17" s="54">
        <v>0.2364</v>
      </c>
      <c r="AA17" s="54">
        <v>0.24479999999999999</v>
      </c>
      <c r="AB17" s="54">
        <v>0.25319999999999998</v>
      </c>
      <c r="AC17" s="54">
        <v>0.2616</v>
      </c>
      <c r="AD17" s="54">
        <v>0.27</v>
      </c>
      <c r="AE17" s="54">
        <v>0.27</v>
      </c>
      <c r="AF17" s="54">
        <v>0.27</v>
      </c>
      <c r="AG17" s="54">
        <v>0.27</v>
      </c>
      <c r="AH17" s="54">
        <v>0.27</v>
      </c>
      <c r="AI17" s="3"/>
      <c r="AJ17" s="3"/>
      <c r="AK17" s="3"/>
      <c r="AL17" s="3"/>
      <c r="AM17" s="3"/>
      <c r="AN17" s="3"/>
      <c r="AO17" s="3"/>
      <c r="AP17" s="3"/>
      <c r="AQ17" s="3"/>
      <c r="AR17" s="3"/>
      <c r="AS17" s="3"/>
      <c r="AT17" s="3"/>
      <c r="AU17" s="3"/>
      <c r="AV17" s="3"/>
      <c r="AW17" s="3"/>
      <c r="AX17" s="3"/>
      <c r="AY17" s="3"/>
      <c r="AZ17" s="3"/>
    </row>
    <row r="18" spans="1:52" ht="14" x14ac:dyDescent="0.3">
      <c r="A18" s="15"/>
      <c r="B18" s="14" t="s">
        <v>122</v>
      </c>
      <c r="C18" s="54">
        <v>0.1</v>
      </c>
      <c r="D18" s="54">
        <v>0.1</v>
      </c>
      <c r="E18" s="54">
        <v>0.1</v>
      </c>
      <c r="F18" s="54">
        <v>0.1</v>
      </c>
      <c r="G18" s="54">
        <v>0.1</v>
      </c>
      <c r="H18" s="54">
        <v>0.1</v>
      </c>
      <c r="I18" s="54">
        <v>0.1</v>
      </c>
      <c r="J18" s="54">
        <v>0.1</v>
      </c>
      <c r="K18" s="54">
        <v>0.1</v>
      </c>
      <c r="L18" s="54">
        <v>0.1</v>
      </c>
      <c r="M18" s="54">
        <v>0.1</v>
      </c>
      <c r="N18" s="54">
        <v>0.1</v>
      </c>
      <c r="O18" s="54">
        <v>0.1</v>
      </c>
      <c r="P18" s="54">
        <v>0.1</v>
      </c>
      <c r="Q18" s="54">
        <v>0.1</v>
      </c>
      <c r="R18" s="54">
        <v>0.1</v>
      </c>
      <c r="S18" s="54">
        <v>0.1</v>
      </c>
      <c r="T18" s="54">
        <v>0.1</v>
      </c>
      <c r="U18" s="54">
        <v>0.1</v>
      </c>
      <c r="V18" s="54">
        <v>0.1</v>
      </c>
      <c r="W18" s="54">
        <v>0.1</v>
      </c>
      <c r="X18" s="54">
        <v>0.1</v>
      </c>
      <c r="Y18" s="54">
        <v>0.1</v>
      </c>
      <c r="Z18" s="54">
        <v>0.1</v>
      </c>
      <c r="AA18" s="54">
        <v>0.1</v>
      </c>
      <c r="AB18" s="54">
        <v>0.1</v>
      </c>
      <c r="AC18" s="54">
        <v>0.1</v>
      </c>
      <c r="AD18" s="54">
        <v>0.1</v>
      </c>
      <c r="AE18" s="54">
        <v>0.1</v>
      </c>
      <c r="AF18" s="54">
        <v>0.1</v>
      </c>
      <c r="AG18" s="54">
        <v>0.1</v>
      </c>
      <c r="AH18" s="54">
        <v>0.1</v>
      </c>
      <c r="AI18" s="3"/>
      <c r="AJ18" s="3"/>
      <c r="AK18" s="3"/>
      <c r="AL18" s="3"/>
      <c r="AM18" s="3"/>
      <c r="AN18" s="3"/>
      <c r="AO18" s="3"/>
      <c r="AP18" s="3"/>
      <c r="AQ18" s="3"/>
      <c r="AR18" s="3"/>
      <c r="AS18" s="3"/>
      <c r="AT18" s="3"/>
      <c r="AU18" s="3"/>
      <c r="AV18" s="3"/>
      <c r="AW18" s="3"/>
      <c r="AX18" s="3"/>
      <c r="AY18" s="3"/>
      <c r="AZ18" s="3"/>
    </row>
    <row r="19" spans="1:52" ht="14" x14ac:dyDescent="0.3">
      <c r="A19" s="15"/>
      <c r="B19" s="14" t="s">
        <v>123</v>
      </c>
      <c r="C19" s="54">
        <v>0</v>
      </c>
      <c r="D19" s="54">
        <v>0</v>
      </c>
      <c r="E19" s="54">
        <v>0</v>
      </c>
      <c r="F19" s="54">
        <v>0</v>
      </c>
      <c r="G19" s="54">
        <v>0</v>
      </c>
      <c r="H19" s="54">
        <v>0</v>
      </c>
      <c r="I19" s="54">
        <v>0</v>
      </c>
      <c r="J19" s="54">
        <v>0</v>
      </c>
      <c r="K19" s="54">
        <v>0</v>
      </c>
      <c r="L19" s="54">
        <v>0</v>
      </c>
      <c r="M19" s="54">
        <v>0</v>
      </c>
      <c r="N19" s="54">
        <v>0</v>
      </c>
      <c r="O19" s="54">
        <v>0</v>
      </c>
      <c r="P19" s="54">
        <v>0</v>
      </c>
      <c r="Q19" s="54">
        <v>0</v>
      </c>
      <c r="R19" s="54">
        <v>0</v>
      </c>
      <c r="S19" s="54">
        <v>0</v>
      </c>
      <c r="T19" s="54">
        <v>0</v>
      </c>
      <c r="U19" s="54">
        <v>0</v>
      </c>
      <c r="V19" s="54">
        <v>0</v>
      </c>
      <c r="W19" s="54">
        <v>0</v>
      </c>
      <c r="X19" s="54">
        <v>0</v>
      </c>
      <c r="Y19" s="54">
        <v>0</v>
      </c>
      <c r="Z19" s="54">
        <v>0</v>
      </c>
      <c r="AA19" s="54">
        <v>0</v>
      </c>
      <c r="AB19" s="54">
        <v>0</v>
      </c>
      <c r="AC19" s="54">
        <v>0</v>
      </c>
      <c r="AD19" s="54">
        <v>0</v>
      </c>
      <c r="AE19" s="54">
        <v>0</v>
      </c>
      <c r="AF19" s="54">
        <v>0</v>
      </c>
      <c r="AG19" s="54">
        <v>0</v>
      </c>
      <c r="AH19" s="54">
        <v>0</v>
      </c>
      <c r="AI19" s="3"/>
      <c r="AJ19" s="3"/>
      <c r="AK19" s="3"/>
      <c r="AL19" s="3"/>
      <c r="AM19" s="3"/>
      <c r="AN19" s="3"/>
      <c r="AO19" s="3"/>
      <c r="AP19" s="3"/>
      <c r="AQ19" s="3"/>
      <c r="AR19" s="3"/>
      <c r="AS19" s="3"/>
      <c r="AT19" s="3"/>
      <c r="AU19" s="3"/>
      <c r="AV19" s="3"/>
      <c r="AW19" s="3"/>
      <c r="AX19" s="3"/>
      <c r="AY19" s="3"/>
      <c r="AZ19" s="3"/>
    </row>
    <row r="20" spans="1:52" ht="14" x14ac:dyDescent="0.3">
      <c r="A20" s="15"/>
      <c r="B20" s="14" t="s">
        <v>124</v>
      </c>
      <c r="C20" s="54">
        <v>0</v>
      </c>
      <c r="D20" s="54">
        <v>0</v>
      </c>
      <c r="E20" s="54">
        <v>0</v>
      </c>
      <c r="F20" s="54">
        <v>0</v>
      </c>
      <c r="G20" s="54">
        <v>0</v>
      </c>
      <c r="H20" s="54">
        <v>0</v>
      </c>
      <c r="I20" s="54">
        <v>0</v>
      </c>
      <c r="J20" s="54">
        <v>0</v>
      </c>
      <c r="K20" s="54">
        <v>0</v>
      </c>
      <c r="L20" s="54">
        <v>0</v>
      </c>
      <c r="M20" s="54">
        <v>0</v>
      </c>
      <c r="N20" s="54">
        <v>0</v>
      </c>
      <c r="O20" s="54">
        <v>0</v>
      </c>
      <c r="P20" s="54">
        <v>0</v>
      </c>
      <c r="Q20" s="54">
        <v>0</v>
      </c>
      <c r="R20" s="54">
        <v>0</v>
      </c>
      <c r="S20" s="54">
        <v>0</v>
      </c>
      <c r="T20" s="54">
        <v>0</v>
      </c>
      <c r="U20" s="54">
        <v>0</v>
      </c>
      <c r="V20" s="54">
        <v>0</v>
      </c>
      <c r="W20" s="54">
        <v>0</v>
      </c>
      <c r="X20" s="54">
        <v>0</v>
      </c>
      <c r="Y20" s="54">
        <v>0</v>
      </c>
      <c r="Z20" s="54">
        <v>0</v>
      </c>
      <c r="AA20" s="54">
        <v>0</v>
      </c>
      <c r="AB20" s="54">
        <v>0</v>
      </c>
      <c r="AC20" s="54">
        <v>0</v>
      </c>
      <c r="AD20" s="54">
        <v>0</v>
      </c>
      <c r="AE20" s="54">
        <v>0</v>
      </c>
      <c r="AF20" s="54">
        <v>0</v>
      </c>
      <c r="AG20" s="54">
        <v>0</v>
      </c>
      <c r="AH20" s="54">
        <v>0</v>
      </c>
      <c r="AI20" s="3"/>
      <c r="AJ20" s="3"/>
      <c r="AK20" s="3"/>
      <c r="AL20" s="3"/>
      <c r="AM20" s="3"/>
      <c r="AN20" s="3"/>
      <c r="AO20" s="3"/>
      <c r="AP20" s="3"/>
      <c r="AQ20" s="3"/>
      <c r="AR20" s="3"/>
      <c r="AS20" s="3"/>
      <c r="AT20" s="3"/>
      <c r="AU20" s="3"/>
      <c r="AV20" s="3"/>
      <c r="AW20" s="3"/>
      <c r="AX20" s="3"/>
      <c r="AY20" s="3"/>
      <c r="AZ20" s="3"/>
    </row>
    <row r="21" spans="1:52" ht="14" x14ac:dyDescent="0.3">
      <c r="A21" s="15"/>
      <c r="B21" s="14" t="s">
        <v>125</v>
      </c>
      <c r="C21" s="54">
        <v>0.68410000000000004</v>
      </c>
      <c r="D21" s="54">
        <v>0.66410000000000002</v>
      </c>
      <c r="E21" s="54">
        <v>0.64410000000000001</v>
      </c>
      <c r="F21" s="54">
        <v>0.62409999999999999</v>
      </c>
      <c r="G21" s="54">
        <v>0.60409999999999997</v>
      </c>
      <c r="H21" s="54">
        <v>0.58409999999999995</v>
      </c>
      <c r="I21" s="54">
        <v>0.56410000000000005</v>
      </c>
      <c r="J21" s="54">
        <v>0.54410000000000003</v>
      </c>
      <c r="K21" s="54">
        <v>0.54590000000000005</v>
      </c>
      <c r="L21" s="54">
        <v>0.54759999999999998</v>
      </c>
      <c r="M21" s="54">
        <v>0.54930000000000001</v>
      </c>
      <c r="N21" s="54">
        <v>0.55110000000000003</v>
      </c>
      <c r="O21" s="54">
        <v>0.55279999999999996</v>
      </c>
      <c r="P21" s="54">
        <v>0.55449999999999999</v>
      </c>
      <c r="Q21" s="54">
        <v>0.55630000000000002</v>
      </c>
      <c r="R21" s="54">
        <v>0.55800000000000005</v>
      </c>
      <c r="S21" s="54">
        <v>0.55969999999999998</v>
      </c>
      <c r="T21" s="54">
        <v>0.5615</v>
      </c>
      <c r="U21" s="54">
        <v>0.56320000000000003</v>
      </c>
      <c r="V21" s="54">
        <v>0.56499999999999995</v>
      </c>
      <c r="W21" s="54">
        <v>0.56669999999999998</v>
      </c>
      <c r="X21" s="54">
        <v>0.56840000000000002</v>
      </c>
      <c r="Y21" s="54">
        <v>0.57020000000000004</v>
      </c>
      <c r="Z21" s="54">
        <v>0.57189999999999996</v>
      </c>
      <c r="AA21" s="54">
        <v>0.5736</v>
      </c>
      <c r="AB21" s="54">
        <v>0.57540000000000002</v>
      </c>
      <c r="AC21" s="54">
        <v>0.57709999999999995</v>
      </c>
      <c r="AD21" s="54">
        <v>0.57879999999999998</v>
      </c>
      <c r="AE21" s="54">
        <v>0.57879999999999998</v>
      </c>
      <c r="AF21" s="54">
        <v>0.57879999999999998</v>
      </c>
      <c r="AG21" s="54">
        <v>0.57879999999999998</v>
      </c>
      <c r="AH21" s="54">
        <v>0.57879999999999998</v>
      </c>
      <c r="AI21" s="3"/>
      <c r="AJ21" s="3"/>
      <c r="AK21" s="3"/>
      <c r="AL21" s="3"/>
      <c r="AM21" s="3"/>
      <c r="AN21" s="3"/>
      <c r="AO21" s="3"/>
      <c r="AP21" s="3"/>
      <c r="AQ21" s="3"/>
      <c r="AR21" s="3"/>
      <c r="AS21" s="3"/>
      <c r="AT21" s="3"/>
      <c r="AU21" s="3"/>
      <c r="AV21" s="3"/>
      <c r="AW21" s="3"/>
      <c r="AX21" s="3"/>
      <c r="AY21" s="3"/>
      <c r="AZ21" s="3"/>
    </row>
    <row r="22" spans="1:52" ht="14" x14ac:dyDescent="0.3">
      <c r="A22" s="15"/>
      <c r="B22" s="14" t="s">
        <v>126</v>
      </c>
      <c r="C22" s="54">
        <v>2.5100000000000001E-2</v>
      </c>
      <c r="D22" s="54">
        <v>2.9899999999999999E-2</v>
      </c>
      <c r="E22" s="54">
        <v>3.4700000000000002E-2</v>
      </c>
      <c r="F22" s="54">
        <v>3.9600000000000003E-2</v>
      </c>
      <c r="G22" s="54">
        <v>4.4400000000000002E-2</v>
      </c>
      <c r="H22" s="54">
        <v>4.9200000000000001E-2</v>
      </c>
      <c r="I22" s="54">
        <v>5.3999999999999999E-2</v>
      </c>
      <c r="J22" s="54">
        <v>5.8900000000000001E-2</v>
      </c>
      <c r="K22" s="54">
        <v>6.3700000000000007E-2</v>
      </c>
      <c r="L22" s="54">
        <v>6.8500000000000005E-2</v>
      </c>
      <c r="M22" s="54">
        <v>7.3300000000000004E-2</v>
      </c>
      <c r="N22" s="54">
        <v>7.8100000000000003E-2</v>
      </c>
      <c r="O22" s="54">
        <v>8.3000000000000004E-2</v>
      </c>
      <c r="P22" s="54">
        <v>8.7800000000000003E-2</v>
      </c>
      <c r="Q22" s="54">
        <v>9.2600000000000002E-2</v>
      </c>
      <c r="R22" s="54">
        <v>9.74E-2</v>
      </c>
      <c r="S22" s="54">
        <v>0.1022</v>
      </c>
      <c r="T22" s="54">
        <v>0.1071</v>
      </c>
      <c r="U22" s="54">
        <v>0.1119</v>
      </c>
      <c r="V22" s="54">
        <v>0.1167</v>
      </c>
      <c r="W22" s="54">
        <v>0.1215</v>
      </c>
      <c r="X22" s="54">
        <v>0.12640000000000001</v>
      </c>
      <c r="Y22" s="54">
        <v>0.13120000000000001</v>
      </c>
      <c r="Z22" s="54">
        <v>0.13600000000000001</v>
      </c>
      <c r="AA22" s="54">
        <v>0.14080000000000001</v>
      </c>
      <c r="AB22" s="54">
        <v>0.14560000000000001</v>
      </c>
      <c r="AC22" s="54">
        <v>0.15049999999999999</v>
      </c>
      <c r="AD22" s="54">
        <v>0.15529999999999999</v>
      </c>
      <c r="AE22" s="54">
        <v>0.15529999999999999</v>
      </c>
      <c r="AF22" s="54">
        <v>0.15529999999999999</v>
      </c>
      <c r="AG22" s="54">
        <v>0.15529999999999999</v>
      </c>
      <c r="AH22" s="54">
        <v>0.15529999999999999</v>
      </c>
      <c r="AI22" s="3"/>
      <c r="AJ22" s="3"/>
      <c r="AK22" s="3"/>
      <c r="AL22" s="3"/>
      <c r="AM22" s="3"/>
      <c r="AN22" s="3"/>
      <c r="AO22" s="3"/>
      <c r="AP22" s="3"/>
      <c r="AQ22" s="3"/>
      <c r="AR22" s="3"/>
      <c r="AS22" s="3"/>
      <c r="AT22" s="3"/>
      <c r="AU22" s="3"/>
      <c r="AV22" s="3"/>
      <c r="AW22" s="3"/>
      <c r="AX22" s="3"/>
      <c r="AY22" s="3"/>
      <c r="AZ22" s="3"/>
    </row>
    <row r="23" spans="1:52" ht="14" x14ac:dyDescent="0.3">
      <c r="A23" s="15"/>
      <c r="B23" s="14" t="s">
        <v>127</v>
      </c>
      <c r="C23" s="54">
        <v>0.1</v>
      </c>
      <c r="D23" s="54">
        <v>0.1</v>
      </c>
      <c r="E23" s="54">
        <v>0.1</v>
      </c>
      <c r="F23" s="54">
        <v>0.1</v>
      </c>
      <c r="G23" s="54">
        <v>0.1</v>
      </c>
      <c r="H23" s="54">
        <v>0.1</v>
      </c>
      <c r="I23" s="54">
        <v>0.1</v>
      </c>
      <c r="J23" s="54">
        <v>0.1</v>
      </c>
      <c r="K23" s="54">
        <v>0.1</v>
      </c>
      <c r="L23" s="54">
        <v>0.1</v>
      </c>
      <c r="M23" s="54">
        <v>0.1</v>
      </c>
      <c r="N23" s="54">
        <v>0.1</v>
      </c>
      <c r="O23" s="54">
        <v>0.1</v>
      </c>
      <c r="P23" s="54">
        <v>0.1</v>
      </c>
      <c r="Q23" s="54">
        <v>0.1</v>
      </c>
      <c r="R23" s="54">
        <v>0.1</v>
      </c>
      <c r="S23" s="54">
        <v>0.1</v>
      </c>
      <c r="T23" s="54">
        <v>0.1</v>
      </c>
      <c r="U23" s="54">
        <v>0.1</v>
      </c>
      <c r="V23" s="54">
        <v>0.1</v>
      </c>
      <c r="W23" s="54">
        <v>0.1</v>
      </c>
      <c r="X23" s="54">
        <v>0.1</v>
      </c>
      <c r="Y23" s="54">
        <v>0.1</v>
      </c>
      <c r="Z23" s="54">
        <v>0.1</v>
      </c>
      <c r="AA23" s="54">
        <v>0.1</v>
      </c>
      <c r="AB23" s="54">
        <v>0.1</v>
      </c>
      <c r="AC23" s="54">
        <v>0.1</v>
      </c>
      <c r="AD23" s="54">
        <v>0.1</v>
      </c>
      <c r="AE23" s="54">
        <v>0.1</v>
      </c>
      <c r="AF23" s="54">
        <v>0.1</v>
      </c>
      <c r="AG23" s="54">
        <v>0.1</v>
      </c>
      <c r="AH23" s="54">
        <v>0.1</v>
      </c>
      <c r="AI23" s="3"/>
      <c r="AJ23" s="3"/>
      <c r="AK23" s="3"/>
      <c r="AL23" s="3"/>
      <c r="AM23" s="3"/>
      <c r="AN23" s="3"/>
      <c r="AO23" s="3"/>
      <c r="AP23" s="3"/>
      <c r="AQ23" s="3"/>
      <c r="AR23" s="3"/>
      <c r="AS23" s="3"/>
      <c r="AT23" s="3"/>
      <c r="AU23" s="3"/>
      <c r="AV23" s="3"/>
      <c r="AW23" s="3"/>
      <c r="AX23" s="3"/>
      <c r="AY23" s="3"/>
      <c r="AZ23" s="3"/>
    </row>
    <row r="24" spans="1:52" ht="14" x14ac:dyDescent="0.3">
      <c r="A24" s="15"/>
      <c r="B24" s="14" t="s">
        <v>128</v>
      </c>
      <c r="C24" s="54">
        <v>0.1908</v>
      </c>
      <c r="D24" s="54">
        <v>0.20599999999999999</v>
      </c>
      <c r="E24" s="54">
        <v>0.22120000000000001</v>
      </c>
      <c r="F24" s="54">
        <v>0.23630000000000001</v>
      </c>
      <c r="G24" s="54">
        <v>0.2515</v>
      </c>
      <c r="H24" s="54">
        <v>0.26669999999999999</v>
      </c>
      <c r="I24" s="54">
        <v>0.28179999999999999</v>
      </c>
      <c r="J24" s="54">
        <v>0.29699999999999999</v>
      </c>
      <c r="K24" s="54">
        <v>0.28510000000000002</v>
      </c>
      <c r="L24" s="54">
        <v>0.27329999999999999</v>
      </c>
      <c r="M24" s="54">
        <v>0.26150000000000001</v>
      </c>
      <c r="N24" s="54">
        <v>0.24959999999999999</v>
      </c>
      <c r="O24" s="54">
        <v>0.23780000000000001</v>
      </c>
      <c r="P24" s="54">
        <v>0.22589999999999999</v>
      </c>
      <c r="Q24" s="54">
        <v>0.214</v>
      </c>
      <c r="R24" s="54">
        <v>0.20219999999999999</v>
      </c>
      <c r="S24" s="54">
        <v>0.19040000000000001</v>
      </c>
      <c r="T24" s="54">
        <v>0.17849999999999999</v>
      </c>
      <c r="U24" s="54">
        <v>0.16669999999999999</v>
      </c>
      <c r="V24" s="54">
        <v>0.15479999999999999</v>
      </c>
      <c r="W24" s="54">
        <v>0.1429</v>
      </c>
      <c r="X24" s="54">
        <v>0.13109999999999999</v>
      </c>
      <c r="Y24" s="54">
        <v>0.1193</v>
      </c>
      <c r="Z24" s="54">
        <v>0.1074</v>
      </c>
      <c r="AA24" s="54">
        <v>9.5600000000000004E-2</v>
      </c>
      <c r="AB24" s="54">
        <v>8.3699999999999997E-2</v>
      </c>
      <c r="AC24" s="54">
        <v>7.1900000000000006E-2</v>
      </c>
      <c r="AD24" s="54">
        <v>0.06</v>
      </c>
      <c r="AE24" s="54">
        <v>0.06</v>
      </c>
      <c r="AF24" s="54">
        <v>0.06</v>
      </c>
      <c r="AG24" s="54">
        <v>0.06</v>
      </c>
      <c r="AH24" s="54">
        <v>0.06</v>
      </c>
      <c r="AI24" s="3"/>
      <c r="AJ24" s="3"/>
      <c r="AK24" s="3"/>
      <c r="AL24" s="3"/>
      <c r="AM24" s="3"/>
      <c r="AN24" s="3"/>
      <c r="AO24" s="3"/>
      <c r="AP24" s="3"/>
      <c r="AQ24" s="3"/>
      <c r="AR24" s="3"/>
      <c r="AS24" s="3"/>
      <c r="AT24" s="3"/>
      <c r="AU24" s="3"/>
      <c r="AV24" s="3"/>
      <c r="AW24" s="3"/>
      <c r="AX24" s="3"/>
      <c r="AY24" s="3"/>
      <c r="AZ24" s="3"/>
    </row>
    <row r="25" spans="1:52" ht="14" x14ac:dyDescent="0.3">
      <c r="A25" s="15"/>
      <c r="B25" s="14" t="s">
        <v>129</v>
      </c>
      <c r="C25" s="54">
        <v>0</v>
      </c>
      <c r="D25" s="54">
        <v>0</v>
      </c>
      <c r="E25" s="54">
        <v>0</v>
      </c>
      <c r="F25" s="54">
        <v>0</v>
      </c>
      <c r="G25" s="54">
        <v>0</v>
      </c>
      <c r="H25" s="54">
        <v>0</v>
      </c>
      <c r="I25" s="54">
        <v>0</v>
      </c>
      <c r="J25" s="54">
        <v>0</v>
      </c>
      <c r="K25" s="54">
        <v>0</v>
      </c>
      <c r="L25" s="54">
        <v>0</v>
      </c>
      <c r="M25" s="54">
        <v>0</v>
      </c>
      <c r="N25" s="54">
        <v>0</v>
      </c>
      <c r="O25" s="54">
        <v>0</v>
      </c>
      <c r="P25" s="54">
        <v>0</v>
      </c>
      <c r="Q25" s="54">
        <v>0</v>
      </c>
      <c r="R25" s="54">
        <v>0</v>
      </c>
      <c r="S25" s="54">
        <v>0</v>
      </c>
      <c r="T25" s="54">
        <v>0</v>
      </c>
      <c r="U25" s="54">
        <v>0</v>
      </c>
      <c r="V25" s="54">
        <v>0</v>
      </c>
      <c r="W25" s="54">
        <v>0</v>
      </c>
      <c r="X25" s="54">
        <v>0</v>
      </c>
      <c r="Y25" s="54">
        <v>0</v>
      </c>
      <c r="Z25" s="54">
        <v>0</v>
      </c>
      <c r="AA25" s="54">
        <v>0</v>
      </c>
      <c r="AB25" s="54">
        <v>0</v>
      </c>
      <c r="AC25" s="54">
        <v>0</v>
      </c>
      <c r="AD25" s="54">
        <v>0</v>
      </c>
      <c r="AE25" s="54">
        <v>0</v>
      </c>
      <c r="AF25" s="54">
        <v>0</v>
      </c>
      <c r="AG25" s="54">
        <v>0</v>
      </c>
      <c r="AH25" s="54">
        <v>0</v>
      </c>
      <c r="AI25" s="3"/>
      <c r="AJ25" s="3"/>
      <c r="AK25" s="3"/>
      <c r="AL25" s="3"/>
      <c r="AM25" s="3"/>
      <c r="AN25" s="3"/>
      <c r="AO25" s="3"/>
      <c r="AP25" s="3"/>
      <c r="AQ25" s="3"/>
      <c r="AR25" s="3"/>
      <c r="AS25" s="3"/>
      <c r="AT25" s="3"/>
      <c r="AU25" s="3"/>
      <c r="AV25" s="3"/>
      <c r="AW25" s="3"/>
      <c r="AX25" s="3"/>
      <c r="AY25" s="3"/>
      <c r="AZ25" s="3"/>
    </row>
    <row r="26" spans="1:52" ht="14" x14ac:dyDescent="0.3">
      <c r="A26" s="15"/>
      <c r="B26" s="14" t="s">
        <v>130</v>
      </c>
      <c r="C26" s="54">
        <v>0</v>
      </c>
      <c r="D26" s="54">
        <v>0</v>
      </c>
      <c r="E26" s="54">
        <v>0</v>
      </c>
      <c r="F26" s="54">
        <v>0</v>
      </c>
      <c r="G26" s="54">
        <v>0</v>
      </c>
      <c r="H26" s="54">
        <v>0</v>
      </c>
      <c r="I26" s="54">
        <v>0</v>
      </c>
      <c r="J26" s="54">
        <v>0</v>
      </c>
      <c r="K26" s="54">
        <v>2.5999999999999999E-3</v>
      </c>
      <c r="L26" s="54">
        <v>5.3E-3</v>
      </c>
      <c r="M26" s="54">
        <v>7.9000000000000008E-3</v>
      </c>
      <c r="N26" s="54">
        <v>1.06E-2</v>
      </c>
      <c r="O26" s="54">
        <v>1.32E-2</v>
      </c>
      <c r="P26" s="54">
        <v>1.5900000000000001E-2</v>
      </c>
      <c r="Q26" s="54">
        <v>1.8499999999999999E-2</v>
      </c>
      <c r="R26" s="54">
        <v>2.12E-2</v>
      </c>
      <c r="S26" s="54">
        <v>2.3800000000000002E-2</v>
      </c>
      <c r="T26" s="54">
        <v>2.6499999999999999E-2</v>
      </c>
      <c r="U26" s="54">
        <v>2.9100000000000001E-2</v>
      </c>
      <c r="V26" s="54">
        <v>3.1800000000000002E-2</v>
      </c>
      <c r="W26" s="54">
        <v>3.44E-2</v>
      </c>
      <c r="X26" s="54">
        <v>3.7100000000000001E-2</v>
      </c>
      <c r="Y26" s="54">
        <v>3.9699999999999999E-2</v>
      </c>
      <c r="Z26" s="54">
        <v>4.24E-2</v>
      </c>
      <c r="AA26" s="54">
        <v>4.4999999999999998E-2</v>
      </c>
      <c r="AB26" s="54">
        <v>4.7699999999999999E-2</v>
      </c>
      <c r="AC26" s="54">
        <v>5.0299999999999997E-2</v>
      </c>
      <c r="AD26" s="54">
        <v>5.2999999999999999E-2</v>
      </c>
      <c r="AE26" s="54">
        <v>5.2999999999999999E-2</v>
      </c>
      <c r="AF26" s="54">
        <v>5.2999999999999999E-2</v>
      </c>
      <c r="AG26" s="54">
        <v>5.2999999999999999E-2</v>
      </c>
      <c r="AH26" s="54">
        <v>5.2999999999999999E-2</v>
      </c>
      <c r="AI26" s="3"/>
      <c r="AJ26" s="3"/>
      <c r="AK26" s="3"/>
      <c r="AL26" s="3"/>
      <c r="AM26" s="3"/>
      <c r="AN26" s="3"/>
      <c r="AO26" s="3"/>
      <c r="AP26" s="3"/>
      <c r="AQ26" s="3"/>
      <c r="AR26" s="3"/>
      <c r="AS26" s="3"/>
      <c r="AT26" s="3"/>
      <c r="AU26" s="3"/>
      <c r="AV26" s="3"/>
      <c r="AW26" s="3"/>
      <c r="AX26" s="3"/>
      <c r="AY26" s="3"/>
      <c r="AZ26" s="3"/>
    </row>
    <row r="27" spans="1:52" ht="14" x14ac:dyDescent="0.3">
      <c r="A27" s="15"/>
      <c r="B27" s="14" t="s">
        <v>131</v>
      </c>
      <c r="C27" s="54">
        <v>0</v>
      </c>
      <c r="D27" s="54">
        <v>0</v>
      </c>
      <c r="E27" s="54">
        <v>0</v>
      </c>
      <c r="F27" s="54">
        <v>0</v>
      </c>
      <c r="G27" s="54">
        <v>0</v>
      </c>
      <c r="H27" s="54">
        <v>0</v>
      </c>
      <c r="I27" s="54">
        <v>0</v>
      </c>
      <c r="J27" s="54">
        <v>0</v>
      </c>
      <c r="K27" s="54">
        <v>2.5999999999999999E-3</v>
      </c>
      <c r="L27" s="54">
        <v>5.3E-3</v>
      </c>
      <c r="M27" s="54">
        <v>7.9000000000000008E-3</v>
      </c>
      <c r="N27" s="54">
        <v>1.06E-2</v>
      </c>
      <c r="O27" s="54">
        <v>1.32E-2</v>
      </c>
      <c r="P27" s="54">
        <v>1.5900000000000001E-2</v>
      </c>
      <c r="Q27" s="54">
        <v>1.8499999999999999E-2</v>
      </c>
      <c r="R27" s="54">
        <v>2.12E-2</v>
      </c>
      <c r="S27" s="54">
        <v>2.3800000000000002E-2</v>
      </c>
      <c r="T27" s="54">
        <v>2.6499999999999999E-2</v>
      </c>
      <c r="U27" s="54">
        <v>2.9100000000000001E-2</v>
      </c>
      <c r="V27" s="54">
        <v>3.1800000000000002E-2</v>
      </c>
      <c r="W27" s="54">
        <v>3.44E-2</v>
      </c>
      <c r="X27" s="54">
        <v>3.7100000000000001E-2</v>
      </c>
      <c r="Y27" s="54">
        <v>3.9699999999999999E-2</v>
      </c>
      <c r="Z27" s="54">
        <v>4.24E-2</v>
      </c>
      <c r="AA27" s="54">
        <v>4.4999999999999998E-2</v>
      </c>
      <c r="AB27" s="54">
        <v>4.7699999999999999E-2</v>
      </c>
      <c r="AC27" s="54">
        <v>5.0299999999999997E-2</v>
      </c>
      <c r="AD27" s="54">
        <v>5.2999999999999999E-2</v>
      </c>
      <c r="AE27" s="54">
        <v>5.2999999999999999E-2</v>
      </c>
      <c r="AF27" s="54">
        <v>5.2999999999999999E-2</v>
      </c>
      <c r="AG27" s="54">
        <v>5.2999999999999999E-2</v>
      </c>
      <c r="AH27" s="54">
        <v>5.2999999999999999E-2</v>
      </c>
      <c r="AI27" s="3"/>
      <c r="AJ27" s="3"/>
      <c r="AK27" s="3"/>
      <c r="AL27" s="3"/>
      <c r="AM27" s="3"/>
      <c r="AN27" s="3"/>
      <c r="AO27" s="3"/>
      <c r="AP27" s="3"/>
      <c r="AQ27" s="3"/>
      <c r="AR27" s="3"/>
      <c r="AS27" s="3"/>
      <c r="AT27" s="3"/>
      <c r="AU27" s="3"/>
      <c r="AV27" s="3"/>
      <c r="AW27" s="3"/>
      <c r="AX27" s="3"/>
      <c r="AY27" s="3"/>
      <c r="AZ27" s="3"/>
    </row>
    <row r="28" spans="1:52" ht="12.5" x14ac:dyDescent="0.25">
      <c r="A28" s="15"/>
      <c r="B28" s="3"/>
      <c r="C28" s="51"/>
      <c r="D28" s="51"/>
      <c r="E28" s="51"/>
      <c r="F28" s="51"/>
      <c r="G28" s="51"/>
      <c r="H28" s="51"/>
      <c r="I28" s="51"/>
      <c r="J28" s="51"/>
      <c r="K28" s="51"/>
      <c r="L28" s="51"/>
      <c r="M28" s="51"/>
      <c r="N28" s="51"/>
      <c r="O28" s="51"/>
      <c r="P28" s="51"/>
      <c r="Q28" s="51"/>
      <c r="R28" s="51"/>
      <c r="S28" s="51"/>
      <c r="T28" s="51"/>
      <c r="U28" s="51"/>
      <c r="V28" s="51"/>
      <c r="W28" s="51"/>
      <c r="X28" s="51"/>
      <c r="Y28" s="51"/>
      <c r="Z28" s="51"/>
      <c r="AA28" s="51"/>
      <c r="AB28" s="51"/>
      <c r="AC28" s="51"/>
      <c r="AD28" s="51"/>
      <c r="AE28" s="51"/>
      <c r="AF28" s="51"/>
      <c r="AG28" s="51"/>
      <c r="AH28" s="16"/>
      <c r="AI28" s="3"/>
      <c r="AJ28" s="3"/>
      <c r="AK28" s="3"/>
      <c r="AL28" s="3"/>
      <c r="AM28" s="3"/>
      <c r="AN28" s="3"/>
      <c r="AO28" s="3"/>
      <c r="AP28" s="3"/>
      <c r="AQ28" s="3"/>
      <c r="AR28" s="3"/>
      <c r="AS28" s="3"/>
      <c r="AT28" s="3"/>
      <c r="AU28" s="3"/>
      <c r="AV28" s="3"/>
      <c r="AW28" s="3"/>
      <c r="AX28" s="3"/>
      <c r="AY28" s="3"/>
      <c r="AZ28" s="3"/>
    </row>
    <row r="29" spans="1:52" ht="12.5" x14ac:dyDescent="0.25">
      <c r="A29" s="15"/>
      <c r="B29" s="3"/>
      <c r="C29" s="52"/>
      <c r="D29" s="52"/>
      <c r="E29" s="52"/>
      <c r="F29" s="52"/>
      <c r="G29" s="52"/>
      <c r="H29" s="52"/>
      <c r="I29" s="52"/>
      <c r="J29" s="52"/>
      <c r="K29" s="52"/>
      <c r="L29" s="52"/>
      <c r="M29" s="52"/>
      <c r="N29" s="52"/>
      <c r="O29" s="52"/>
      <c r="P29" s="52"/>
      <c r="Q29" s="52"/>
      <c r="R29" s="52"/>
      <c r="S29" s="52"/>
      <c r="T29" s="52"/>
      <c r="U29" s="52"/>
      <c r="V29" s="52"/>
      <c r="W29" s="52"/>
      <c r="X29" s="52"/>
      <c r="Y29" s="52"/>
      <c r="Z29" s="52"/>
      <c r="AA29" s="52"/>
      <c r="AB29" s="52"/>
      <c r="AC29" s="52"/>
      <c r="AD29" s="52"/>
      <c r="AE29" s="52"/>
      <c r="AF29" s="52"/>
      <c r="AG29" s="52"/>
      <c r="AH29" s="52">
        <v>34.97</v>
      </c>
      <c r="AI29" s="3"/>
      <c r="AJ29" s="3"/>
      <c r="AK29" s="3"/>
      <c r="AL29" s="3"/>
      <c r="AM29" s="3"/>
      <c r="AN29" s="3"/>
      <c r="AO29" s="3"/>
      <c r="AP29" s="3"/>
      <c r="AQ29" s="3"/>
      <c r="AR29" s="3"/>
      <c r="AS29" s="3"/>
      <c r="AT29" s="3"/>
      <c r="AU29" s="3"/>
      <c r="AV29" s="3"/>
      <c r="AW29" s="3"/>
      <c r="AX29" s="3"/>
      <c r="AY29" s="3"/>
      <c r="AZ29" s="3"/>
    </row>
    <row r="30" spans="1:52" ht="14" x14ac:dyDescent="0.3">
      <c r="A30" s="15"/>
      <c r="B30" s="191" t="s">
        <v>187</v>
      </c>
      <c r="C30" s="3"/>
      <c r="D30" s="3"/>
      <c r="E30" s="192"/>
      <c r="F30" s="192"/>
      <c r="G30" s="192"/>
      <c r="H30" s="192"/>
      <c r="I30" s="192"/>
      <c r="J30" s="192"/>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c r="AY30" s="3"/>
      <c r="AZ30" s="3"/>
    </row>
    <row r="31" spans="1:52" ht="14" x14ac:dyDescent="0.25">
      <c r="A31" s="15"/>
      <c r="B31" s="13"/>
      <c r="C31" s="13" t="s">
        <v>62</v>
      </c>
      <c r="D31" s="13" t="s">
        <v>63</v>
      </c>
      <c r="E31" s="193" t="s">
        <v>64</v>
      </c>
      <c r="F31" s="193" t="s">
        <v>65</v>
      </c>
      <c r="G31" s="193" t="s">
        <v>66</v>
      </c>
      <c r="H31" s="193" t="s">
        <v>67</v>
      </c>
      <c r="I31" s="193" t="s">
        <v>68</v>
      </c>
      <c r="J31" s="193" t="s">
        <v>69</v>
      </c>
      <c r="K31" s="13" t="s">
        <v>70</v>
      </c>
      <c r="L31" s="13" t="s">
        <v>71</v>
      </c>
      <c r="M31" s="13" t="s">
        <v>72</v>
      </c>
      <c r="N31" s="13" t="s">
        <v>73</v>
      </c>
      <c r="O31" s="13" t="s">
        <v>74</v>
      </c>
      <c r="P31" s="13" t="s">
        <v>75</v>
      </c>
      <c r="Q31" s="13" t="s">
        <v>76</v>
      </c>
      <c r="R31" s="13" t="s">
        <v>77</v>
      </c>
      <c r="S31" s="13" t="s">
        <v>78</v>
      </c>
      <c r="T31" s="13" t="s">
        <v>79</v>
      </c>
      <c r="U31" s="13" t="s">
        <v>80</v>
      </c>
      <c r="V31" s="13" t="s">
        <v>81</v>
      </c>
      <c r="W31" s="13" t="s">
        <v>82</v>
      </c>
      <c r="X31" s="13" t="s">
        <v>83</v>
      </c>
      <c r="Y31" s="13" t="s">
        <v>84</v>
      </c>
      <c r="Z31" s="13" t="s">
        <v>85</v>
      </c>
      <c r="AA31" s="13" t="s">
        <v>86</v>
      </c>
      <c r="AB31" s="13" t="s">
        <v>87</v>
      </c>
      <c r="AC31" s="13" t="s">
        <v>88</v>
      </c>
      <c r="AD31" s="13" t="s">
        <v>89</v>
      </c>
      <c r="AE31" s="13" t="s">
        <v>90</v>
      </c>
      <c r="AF31" s="13" t="s">
        <v>91</v>
      </c>
      <c r="AG31" s="13" t="s">
        <v>92</v>
      </c>
      <c r="AH31" s="13" t="s">
        <v>93</v>
      </c>
      <c r="AI31" s="3"/>
      <c r="AJ31" s="3"/>
      <c r="AK31" s="3"/>
      <c r="AL31" s="3"/>
      <c r="AM31" s="3"/>
      <c r="AN31" s="3"/>
      <c r="AO31" s="3"/>
      <c r="AP31" s="3"/>
      <c r="AQ31" s="3"/>
      <c r="AR31" s="3"/>
      <c r="AS31" s="3"/>
      <c r="AT31" s="3"/>
      <c r="AU31" s="3"/>
      <c r="AV31" s="3"/>
      <c r="AW31" s="3"/>
      <c r="AX31" s="3"/>
      <c r="AY31" s="3"/>
      <c r="AZ31" s="3"/>
    </row>
    <row r="32" spans="1:52" ht="14" x14ac:dyDescent="0.3">
      <c r="A32" s="15"/>
      <c r="B32" s="14" t="s">
        <v>115</v>
      </c>
      <c r="C32" s="54">
        <f>+IF('AG_Profile_kW '!$F$111="YES",'Charge_Type AG (%)'!C53,'Charge_Type AG (%)'!C74)</f>
        <v>0.82879999999999998</v>
      </c>
      <c r="D32" s="54">
        <f>+IF('AG_Profile_kW '!$F$111="YES",'Charge_Type AG (%)'!D53,'Charge_Type AG (%)'!D74)</f>
        <v>0.81479999999999997</v>
      </c>
      <c r="E32" s="54">
        <f>+IF('AG_Profile_kW '!$F$111="YES",'Charge_Type AG (%)'!E53,'Charge_Type AG (%)'!E74)</f>
        <v>0.80079999999999996</v>
      </c>
      <c r="F32" s="54">
        <f>+IF('AG_Profile_kW '!$F$111="YES",'Charge_Type AG (%)'!F53,'Charge_Type AG (%)'!F74)</f>
        <v>0.78680000000000005</v>
      </c>
      <c r="G32" s="54">
        <f>+IF('AG_Profile_kW '!$F$111="YES",'Charge_Type AG (%)'!G53,'Charge_Type AG (%)'!G74)</f>
        <v>0.77270000000000005</v>
      </c>
      <c r="H32" s="54">
        <f>+IF('AG_Profile_kW '!$F$111="YES",'Charge_Type AG (%)'!H53,'Charge_Type AG (%)'!H74)</f>
        <v>0.75870000000000004</v>
      </c>
      <c r="I32" s="54">
        <f>+IF('AG_Profile_kW '!$F$111="YES",'Charge_Type AG (%)'!I53,'Charge_Type AG (%)'!I74)</f>
        <v>0.74470000000000003</v>
      </c>
      <c r="J32" s="54">
        <f>+IF('AG_Profile_kW '!$F$111="YES",'Charge_Type AG (%)'!J53,'Charge_Type AG (%)'!J74)</f>
        <v>0.73060000000000003</v>
      </c>
      <c r="K32" s="54">
        <f>+IF('AG_Profile_kW '!$F$111="YES",'Charge_Type AG (%)'!K53,'Charge_Type AG (%)'!K74)</f>
        <v>0.71660000000000001</v>
      </c>
      <c r="L32" s="54">
        <f>+IF('AG_Profile_kW '!$F$111="YES",'Charge_Type AG (%)'!L53,'Charge_Type AG (%)'!L74)</f>
        <v>0.7026</v>
      </c>
      <c r="M32" s="54">
        <f>+IF('AG_Profile_kW '!$F$111="YES",'Charge_Type AG (%)'!M53,'Charge_Type AG (%)'!M74)</f>
        <v>0.6885</v>
      </c>
      <c r="N32" s="54">
        <f>+IF('AG_Profile_kW '!$F$111="YES",'Charge_Type AG (%)'!N53,'Charge_Type AG (%)'!N74)</f>
        <v>0.67449999999999999</v>
      </c>
      <c r="O32" s="54">
        <f>+IF('AG_Profile_kW '!$F$111="YES",'Charge_Type AG (%)'!O53,'Charge_Type AG (%)'!O74)</f>
        <v>0.66049999999999998</v>
      </c>
      <c r="P32" s="54">
        <f>+IF('AG_Profile_kW '!$F$111="YES",'Charge_Type AG (%)'!P53,'Charge_Type AG (%)'!P74)</f>
        <v>0.64639999999999997</v>
      </c>
      <c r="Q32" s="54">
        <f>+IF('AG_Profile_kW '!$F$111="YES",'Charge_Type AG (%)'!Q53,'Charge_Type AG (%)'!Q74)</f>
        <v>0.63239999999999996</v>
      </c>
      <c r="R32" s="54">
        <f>+IF('AG_Profile_kW '!$F$111="YES",'Charge_Type AG (%)'!R53,'Charge_Type AG (%)'!R74)</f>
        <v>0.61839999999999995</v>
      </c>
      <c r="S32" s="54">
        <f>+IF('AG_Profile_kW '!$F$111="YES",'Charge_Type AG (%)'!S53,'Charge_Type AG (%)'!S74)</f>
        <v>0.60429999999999995</v>
      </c>
      <c r="T32" s="54">
        <f>+IF('AG_Profile_kW '!$F$111="YES",'Charge_Type AG (%)'!T53,'Charge_Type AG (%)'!T74)</f>
        <v>0.59030000000000005</v>
      </c>
      <c r="U32" s="54">
        <f>+IF('AG_Profile_kW '!$F$111="YES",'Charge_Type AG (%)'!U53,'Charge_Type AG (%)'!U74)</f>
        <v>0.57630000000000003</v>
      </c>
      <c r="V32" s="54">
        <f>+IF('AG_Profile_kW '!$F$111="YES",'Charge_Type AG (%)'!V53,'Charge_Type AG (%)'!V74)</f>
        <v>0.56230000000000002</v>
      </c>
      <c r="W32" s="54">
        <f>+IF('AG_Profile_kW '!$F$111="YES",'Charge_Type AG (%)'!W53,'Charge_Type AG (%)'!W74)</f>
        <v>0.54820000000000002</v>
      </c>
      <c r="X32" s="54">
        <f>+IF('AG_Profile_kW '!$F$111="YES",'Charge_Type AG (%)'!X53,'Charge_Type AG (%)'!X74)</f>
        <v>0.53420000000000001</v>
      </c>
      <c r="Y32" s="54">
        <f>+IF('AG_Profile_kW '!$F$111="YES",'Charge_Type AG (%)'!Y53,'Charge_Type AG (%)'!Y74)</f>
        <v>0.5202</v>
      </c>
      <c r="Z32" s="54">
        <f>+IF('AG_Profile_kW '!$F$111="YES",'Charge_Type AG (%)'!Z53,'Charge_Type AG (%)'!Z74)</f>
        <v>0.50609999999999999</v>
      </c>
      <c r="AA32" s="54">
        <f>+IF('AG_Profile_kW '!$F$111="YES",'Charge_Type AG (%)'!AA53,'Charge_Type AG (%)'!AA74)</f>
        <v>0.49209999999999998</v>
      </c>
      <c r="AB32" s="54">
        <f>+IF('AG_Profile_kW '!$F$111="YES",'Charge_Type AG (%)'!AB53,'Charge_Type AG (%)'!AB74)</f>
        <v>0.47810000000000002</v>
      </c>
      <c r="AC32" s="54">
        <f>+IF('AG_Profile_kW '!$F$111="YES",'Charge_Type AG (%)'!AC53,'Charge_Type AG (%)'!AC74)</f>
        <v>0.46400000000000002</v>
      </c>
      <c r="AD32" s="54">
        <f>+IF('AG_Profile_kW '!$F$111="YES",'Charge_Type AG (%)'!AD53,'Charge_Type AG (%)'!AD74)</f>
        <v>0.45</v>
      </c>
      <c r="AE32" s="54">
        <f>+IF('AG_Profile_kW '!$F$111="YES",'Charge_Type AG (%)'!AE53,'Charge_Type AG (%)'!AE74)</f>
        <v>0.45</v>
      </c>
      <c r="AF32" s="54">
        <f>+IF('AG_Profile_kW '!$F$111="YES",'Charge_Type AG (%)'!AF53,'Charge_Type AG (%)'!AF74)</f>
        <v>0.45</v>
      </c>
      <c r="AG32" s="54">
        <f>+IF('AG_Profile_kW '!$F$111="YES",'Charge_Type AG (%)'!AG53,'Charge_Type AG (%)'!AG74)</f>
        <v>0.45</v>
      </c>
      <c r="AH32" s="54">
        <f>+IF('AG_Profile_kW '!$F$111="YES",'Charge_Type AG (%)'!AH53,'Charge_Type AG (%)'!AH74)</f>
        <v>0.45</v>
      </c>
      <c r="AI32" s="3"/>
      <c r="AJ32" s="3"/>
      <c r="AK32" s="3"/>
      <c r="AL32" s="3"/>
      <c r="AM32" s="3"/>
      <c r="AN32" s="3"/>
      <c r="AO32" s="3"/>
      <c r="AP32" s="3"/>
      <c r="AQ32" s="3"/>
      <c r="AR32" s="3"/>
      <c r="AS32" s="3"/>
      <c r="AT32" s="3"/>
      <c r="AU32" s="3"/>
      <c r="AV32" s="3"/>
      <c r="AW32" s="3"/>
      <c r="AX32" s="3"/>
      <c r="AY32" s="3"/>
      <c r="AZ32" s="3"/>
    </row>
    <row r="33" spans="1:52" ht="14" x14ac:dyDescent="0.3">
      <c r="A33" s="15"/>
      <c r="B33" s="14" t="s">
        <v>116</v>
      </c>
      <c r="C33" s="54">
        <f>+IF('AG_Profile_kW '!$F$111="YES",'Charge_Type AG (%)'!C54,'Charge_Type AG (%)'!C75)</f>
        <v>7.1199999999999999E-2</v>
      </c>
      <c r="D33" s="54">
        <f>+IF('AG_Profile_kW '!$F$111="YES",'Charge_Type AG (%)'!D54,'Charge_Type AG (%)'!D75)</f>
        <v>8.5199999999999998E-2</v>
      </c>
      <c r="E33" s="54">
        <f>+IF('AG_Profile_kW '!$F$111="YES",'Charge_Type AG (%)'!E54,'Charge_Type AG (%)'!E75)</f>
        <v>9.9199999999999997E-2</v>
      </c>
      <c r="F33" s="54">
        <f>+IF('AG_Profile_kW '!$F$111="YES",'Charge_Type AG (%)'!F54,'Charge_Type AG (%)'!F75)</f>
        <v>0.108768</v>
      </c>
      <c r="G33" s="54">
        <f>+IF('AG_Profile_kW '!$F$111="YES",'Charge_Type AG (%)'!G54,'Charge_Type AG (%)'!G75)</f>
        <v>0.117116</v>
      </c>
      <c r="H33" s="54">
        <f>+IF('AG_Profile_kW '!$F$111="YES",'Charge_Type AG (%)'!H54,'Charge_Type AG (%)'!H75)</f>
        <v>0.124344</v>
      </c>
      <c r="I33" s="54">
        <f>+IF('AG_Profile_kW '!$F$111="YES",'Charge_Type AG (%)'!I54,'Charge_Type AG (%)'!I75)</f>
        <v>0.13045200000000001</v>
      </c>
      <c r="J33" s="54">
        <f>+IF('AG_Profile_kW '!$F$111="YES",'Charge_Type AG (%)'!J54,'Charge_Type AG (%)'!J75)</f>
        <v>0.13552</v>
      </c>
      <c r="K33" s="54">
        <f>+IF('AG_Profile_kW '!$F$111="YES",'Charge_Type AG (%)'!K54,'Charge_Type AG (%)'!K75)</f>
        <v>0.13938400000000001</v>
      </c>
      <c r="L33" s="54">
        <f>+IF('AG_Profile_kW '!$F$111="YES",'Charge_Type AG (%)'!L54,'Charge_Type AG (%)'!L75)</f>
        <v>0.142128</v>
      </c>
      <c r="M33" s="54">
        <f>+IF('AG_Profile_kW '!$F$111="YES",'Charge_Type AG (%)'!M54,'Charge_Type AG (%)'!M75)</f>
        <v>0.14382</v>
      </c>
      <c r="N33" s="54">
        <f>+IF('AG_Profile_kW '!$F$111="YES",'Charge_Type AG (%)'!N54,'Charge_Type AG (%)'!N75)</f>
        <v>0.14432</v>
      </c>
      <c r="O33" s="54">
        <f>+IF('AG_Profile_kW '!$F$111="YES",'Charge_Type AG (%)'!O54,'Charge_Type AG (%)'!O75)</f>
        <v>0.14369999999999999</v>
      </c>
      <c r="P33" s="54">
        <f>+IF('AG_Profile_kW '!$F$111="YES",'Charge_Type AG (%)'!P54,'Charge_Type AG (%)'!P75)</f>
        <v>0.142016</v>
      </c>
      <c r="Q33" s="54">
        <f>+IF('AG_Profile_kW '!$F$111="YES",'Charge_Type AG (%)'!Q54,'Charge_Type AG (%)'!Q75)</f>
        <v>0.139152</v>
      </c>
      <c r="R33" s="54">
        <f>+IF('AG_Profile_kW '!$F$111="YES",'Charge_Type AG (%)'!R54,'Charge_Type AG (%)'!R75)</f>
        <v>0.13516800000000001</v>
      </c>
      <c r="S33" s="54">
        <f>+IF('AG_Profile_kW '!$F$111="YES",'Charge_Type AG (%)'!S54,'Charge_Type AG (%)'!S75)</f>
        <v>0.130108</v>
      </c>
      <c r="T33" s="54">
        <f>+IF('AG_Profile_kW '!$F$111="YES",'Charge_Type AG (%)'!T54,'Charge_Type AG (%)'!T75)</f>
        <v>0.12388</v>
      </c>
      <c r="U33" s="54">
        <f>+IF('AG_Profile_kW '!$F$111="YES",'Charge_Type AG (%)'!U54,'Charge_Type AG (%)'!U75)</f>
        <v>0.116532</v>
      </c>
      <c r="V33" s="54">
        <f>+IF('AG_Profile_kW '!$F$111="YES",'Charge_Type AG (%)'!V54,'Charge_Type AG (%)'!V75)</f>
        <v>0.108096</v>
      </c>
      <c r="W33" s="54">
        <f>+IF('AG_Profile_kW '!$F$111="YES",'Charge_Type AG (%)'!W54,'Charge_Type AG (%)'!W75)</f>
        <v>9.8503999999999994E-2</v>
      </c>
      <c r="X33" s="54">
        <f>+IF('AG_Profile_kW '!$F$111="YES",'Charge_Type AG (%)'!X54,'Charge_Type AG (%)'!X75)</f>
        <v>8.7791999999999995E-2</v>
      </c>
      <c r="Y33" s="54">
        <f>+IF('AG_Profile_kW '!$F$111="YES",'Charge_Type AG (%)'!Y54,'Charge_Type AG (%)'!Y75)</f>
        <v>7.596E-2</v>
      </c>
      <c r="Z33" s="54">
        <f>+IF('AG_Profile_kW '!$F$111="YES",'Charge_Type AG (%)'!Z54,'Charge_Type AG (%)'!Z75)</f>
        <v>6.3023999999999997E-2</v>
      </c>
      <c r="AA33" s="54">
        <f>+IF('AG_Profile_kW '!$F$111="YES",'Charge_Type AG (%)'!AA54,'Charge_Type AG (%)'!AA75)</f>
        <v>4.8947999999999998E-2</v>
      </c>
      <c r="AB33" s="54">
        <f>+IF('AG_Profile_kW '!$F$111="YES",'Charge_Type AG (%)'!AB54,'Charge_Type AG (%)'!AB75)</f>
        <v>3.3751999999999997E-2</v>
      </c>
      <c r="AC33" s="54">
        <f>+IF('AG_Profile_kW '!$F$111="YES",'Charge_Type AG (%)'!AC54,'Charge_Type AG (%)'!AC75)</f>
        <v>1.7440000000000001E-2</v>
      </c>
      <c r="AD33" s="54">
        <f>+IF('AG_Profile_kW '!$F$111="YES",'Charge_Type AG (%)'!AD54,'Charge_Type AG (%)'!AD75)</f>
        <v>0</v>
      </c>
      <c r="AE33" s="54">
        <f>+IF('AG_Profile_kW '!$F$111="YES",'Charge_Type AG (%)'!AE54,'Charge_Type AG (%)'!AE75)</f>
        <v>0</v>
      </c>
      <c r="AF33" s="54">
        <f>+IF('AG_Profile_kW '!$F$111="YES",'Charge_Type AG (%)'!AF54,'Charge_Type AG (%)'!AF75)</f>
        <v>0</v>
      </c>
      <c r="AG33" s="54">
        <f>+IF('AG_Profile_kW '!$F$111="YES",'Charge_Type AG (%)'!AG54,'Charge_Type AG (%)'!AG75)</f>
        <v>0</v>
      </c>
      <c r="AH33" s="54">
        <f>+IF('AG_Profile_kW '!$F$111="YES",'Charge_Type AG (%)'!AH54,'Charge_Type AG (%)'!AH75)</f>
        <v>0</v>
      </c>
      <c r="AI33" s="3"/>
      <c r="AJ33" s="3"/>
      <c r="AK33" s="3"/>
      <c r="AL33" s="3"/>
      <c r="AM33" s="3"/>
      <c r="AN33" s="3"/>
      <c r="AO33" s="3"/>
      <c r="AP33" s="3"/>
      <c r="AQ33" s="3"/>
      <c r="AR33" s="3"/>
      <c r="AS33" s="3"/>
      <c r="AT33" s="3"/>
      <c r="AU33" s="3"/>
      <c r="AV33" s="3"/>
      <c r="AW33" s="3"/>
      <c r="AX33" s="3"/>
      <c r="AY33" s="3"/>
      <c r="AZ33" s="3"/>
    </row>
    <row r="34" spans="1:52" ht="14" x14ac:dyDescent="0.3">
      <c r="A34" s="15"/>
      <c r="B34" s="14" t="s">
        <v>117</v>
      </c>
      <c r="C34" s="54">
        <f>+IF('AG_Profile_kW '!$F$111="YES",'Charge_Type AG (%)'!C55,'Charge_Type AG (%)'!C76)</f>
        <v>0.1</v>
      </c>
      <c r="D34" s="54">
        <f>+IF('AG_Profile_kW '!$F$111="YES",'Charge_Type AG (%)'!D55,'Charge_Type AG (%)'!D76)</f>
        <v>0.1</v>
      </c>
      <c r="E34" s="54">
        <f>+IF('AG_Profile_kW '!$F$111="YES",'Charge_Type AG (%)'!E55,'Charge_Type AG (%)'!E76)</f>
        <v>0.1</v>
      </c>
      <c r="F34" s="54">
        <f>+IF('AG_Profile_kW '!$F$111="YES",'Charge_Type AG (%)'!F55,'Charge_Type AG (%)'!F76)</f>
        <v>0.1</v>
      </c>
      <c r="G34" s="54">
        <f>+IF('AG_Profile_kW '!$F$111="YES",'Charge_Type AG (%)'!G55,'Charge_Type AG (%)'!G76)</f>
        <v>0.1</v>
      </c>
      <c r="H34" s="54">
        <f>+IF('AG_Profile_kW '!$F$111="YES",'Charge_Type AG (%)'!H55,'Charge_Type AG (%)'!H76)</f>
        <v>0.1</v>
      </c>
      <c r="I34" s="54">
        <f>+IF('AG_Profile_kW '!$F$111="YES",'Charge_Type AG (%)'!I55,'Charge_Type AG (%)'!I76)</f>
        <v>0.1</v>
      </c>
      <c r="J34" s="54">
        <f>+IF('AG_Profile_kW '!$F$111="YES",'Charge_Type AG (%)'!J55,'Charge_Type AG (%)'!J76)</f>
        <v>0.1</v>
      </c>
      <c r="K34" s="54">
        <f>+IF('AG_Profile_kW '!$F$111="YES",'Charge_Type AG (%)'!K55,'Charge_Type AG (%)'!K76)</f>
        <v>0.1</v>
      </c>
      <c r="L34" s="54">
        <f>+IF('AG_Profile_kW '!$F$111="YES",'Charge_Type AG (%)'!L55,'Charge_Type AG (%)'!L76)</f>
        <v>0.1</v>
      </c>
      <c r="M34" s="54">
        <f>+IF('AG_Profile_kW '!$F$111="YES",'Charge_Type AG (%)'!M55,'Charge_Type AG (%)'!M76)</f>
        <v>0.1</v>
      </c>
      <c r="N34" s="54">
        <f>+IF('AG_Profile_kW '!$F$111="YES",'Charge_Type AG (%)'!N55,'Charge_Type AG (%)'!N76)</f>
        <v>0.1</v>
      </c>
      <c r="O34" s="54">
        <f>+IF('AG_Profile_kW '!$F$111="YES",'Charge_Type AG (%)'!O55,'Charge_Type AG (%)'!O76)</f>
        <v>0.1</v>
      </c>
      <c r="P34" s="54">
        <f>+IF('AG_Profile_kW '!$F$111="YES",'Charge_Type AG (%)'!P55,'Charge_Type AG (%)'!P76)</f>
        <v>0.1</v>
      </c>
      <c r="Q34" s="54">
        <f>+IF('AG_Profile_kW '!$F$111="YES",'Charge_Type AG (%)'!Q55,'Charge_Type AG (%)'!Q76)</f>
        <v>0.1</v>
      </c>
      <c r="R34" s="54">
        <f>+IF('AG_Profile_kW '!$F$111="YES",'Charge_Type AG (%)'!R55,'Charge_Type AG (%)'!R76)</f>
        <v>0.1</v>
      </c>
      <c r="S34" s="54">
        <f>+IF('AG_Profile_kW '!$F$111="YES",'Charge_Type AG (%)'!S55,'Charge_Type AG (%)'!S76)</f>
        <v>0.1</v>
      </c>
      <c r="T34" s="54">
        <f>+IF('AG_Profile_kW '!$F$111="YES",'Charge_Type AG (%)'!T55,'Charge_Type AG (%)'!T76)</f>
        <v>0.1</v>
      </c>
      <c r="U34" s="54">
        <f>+IF('AG_Profile_kW '!$F$111="YES",'Charge_Type AG (%)'!U55,'Charge_Type AG (%)'!U76)</f>
        <v>0.1</v>
      </c>
      <c r="V34" s="54">
        <f>+IF('AG_Profile_kW '!$F$111="YES",'Charge_Type AG (%)'!V55,'Charge_Type AG (%)'!V76)</f>
        <v>0.1</v>
      </c>
      <c r="W34" s="54">
        <f>+IF('AG_Profile_kW '!$F$111="YES",'Charge_Type AG (%)'!W55,'Charge_Type AG (%)'!W76)</f>
        <v>0.1</v>
      </c>
      <c r="X34" s="54">
        <f>+IF('AG_Profile_kW '!$F$111="YES",'Charge_Type AG (%)'!X55,'Charge_Type AG (%)'!X76)</f>
        <v>0.1</v>
      </c>
      <c r="Y34" s="54">
        <f>+IF('AG_Profile_kW '!$F$111="YES",'Charge_Type AG (%)'!Y55,'Charge_Type AG (%)'!Y76)</f>
        <v>0.1</v>
      </c>
      <c r="Z34" s="54">
        <f>+IF('AG_Profile_kW '!$F$111="YES",'Charge_Type AG (%)'!Z55,'Charge_Type AG (%)'!Z76)</f>
        <v>0.1</v>
      </c>
      <c r="AA34" s="54">
        <f>+IF('AG_Profile_kW '!$F$111="YES",'Charge_Type AG (%)'!AA55,'Charge_Type AG (%)'!AA76)</f>
        <v>0.1</v>
      </c>
      <c r="AB34" s="54">
        <f>+IF('AG_Profile_kW '!$F$111="YES",'Charge_Type AG (%)'!AB55,'Charge_Type AG (%)'!AB76)</f>
        <v>0.1</v>
      </c>
      <c r="AC34" s="54">
        <f>+IF('AG_Profile_kW '!$F$111="YES",'Charge_Type AG (%)'!AC55,'Charge_Type AG (%)'!AC76)</f>
        <v>0.1</v>
      </c>
      <c r="AD34" s="54">
        <f>+IF('AG_Profile_kW '!$F$111="YES",'Charge_Type AG (%)'!AD55,'Charge_Type AG (%)'!AD76)</f>
        <v>0.1</v>
      </c>
      <c r="AE34" s="54">
        <f>+IF('AG_Profile_kW '!$F$111="YES",'Charge_Type AG (%)'!AE55,'Charge_Type AG (%)'!AE76)</f>
        <v>0.1</v>
      </c>
      <c r="AF34" s="54">
        <f>+IF('AG_Profile_kW '!$F$111="YES",'Charge_Type AG (%)'!AF55,'Charge_Type AG (%)'!AF76)</f>
        <v>0.1</v>
      </c>
      <c r="AG34" s="54">
        <f>+IF('AG_Profile_kW '!$F$111="YES",'Charge_Type AG (%)'!AG55,'Charge_Type AG (%)'!AG76)</f>
        <v>0.1</v>
      </c>
      <c r="AH34" s="54">
        <f>+IF('AG_Profile_kW '!$F$111="YES",'Charge_Type AG (%)'!AH55,'Charge_Type AG (%)'!AH76)</f>
        <v>0.1</v>
      </c>
      <c r="AI34" s="3"/>
      <c r="AJ34" s="3"/>
      <c r="AK34" s="3"/>
      <c r="AL34" s="3"/>
      <c r="AM34" s="3"/>
      <c r="AN34" s="3"/>
      <c r="AO34" s="3"/>
      <c r="AP34" s="3"/>
      <c r="AQ34" s="3"/>
      <c r="AR34" s="3"/>
      <c r="AS34" s="3"/>
      <c r="AT34" s="3"/>
      <c r="AU34" s="3"/>
      <c r="AV34" s="3"/>
      <c r="AW34" s="3"/>
      <c r="AX34" s="3"/>
      <c r="AY34" s="3"/>
      <c r="AZ34" s="3"/>
    </row>
    <row r="35" spans="1:52" ht="14" x14ac:dyDescent="0.3">
      <c r="A35" s="15"/>
      <c r="B35" s="14" t="s">
        <v>118</v>
      </c>
      <c r="C35" s="54">
        <f>+IF('AG_Profile_kW '!$F$111="YES",'Charge_Type AG (%)'!C56,'Charge_Type AG (%)'!C77)</f>
        <v>0</v>
      </c>
      <c r="D35" s="54">
        <f>+IF('AG_Profile_kW '!$F$111="YES",'Charge_Type AG (%)'!D56,'Charge_Type AG (%)'!D77)</f>
        <v>0</v>
      </c>
      <c r="E35" s="54">
        <f>+IF('AG_Profile_kW '!$F$111="YES",'Charge_Type AG (%)'!E56,'Charge_Type AG (%)'!E77)</f>
        <v>0</v>
      </c>
      <c r="F35" s="54">
        <f>+IF('AG_Profile_kW '!$F$111="YES",'Charge_Type AG (%)'!F56,'Charge_Type AG (%)'!F77)</f>
        <v>0</v>
      </c>
      <c r="G35" s="54">
        <f>+IF('AG_Profile_kW '!$F$111="YES",'Charge_Type AG (%)'!G56,'Charge_Type AG (%)'!G77)</f>
        <v>0</v>
      </c>
      <c r="H35" s="54">
        <f>+IF('AG_Profile_kW '!$F$111="YES",'Charge_Type AG (%)'!H56,'Charge_Type AG (%)'!H77)</f>
        <v>0</v>
      </c>
      <c r="I35" s="54">
        <f>+IF('AG_Profile_kW '!$F$111="YES",'Charge_Type AG (%)'!I56,'Charge_Type AG (%)'!I77)</f>
        <v>0</v>
      </c>
      <c r="J35" s="54">
        <f>+IF('AG_Profile_kW '!$F$111="YES",'Charge_Type AG (%)'!J56,'Charge_Type AG (%)'!J77)</f>
        <v>0</v>
      </c>
      <c r="K35" s="54">
        <f>+IF('AG_Profile_kW '!$F$111="YES",'Charge_Type AG (%)'!K56,'Charge_Type AG (%)'!K77)</f>
        <v>0</v>
      </c>
      <c r="L35" s="54">
        <f>+IF('AG_Profile_kW '!$F$111="YES",'Charge_Type AG (%)'!L56,'Charge_Type AG (%)'!L77)</f>
        <v>0</v>
      </c>
      <c r="M35" s="54">
        <f>+IF('AG_Profile_kW '!$F$111="YES",'Charge_Type AG (%)'!M56,'Charge_Type AG (%)'!M77)</f>
        <v>0</v>
      </c>
      <c r="N35" s="54">
        <f>+IF('AG_Profile_kW '!$F$111="YES",'Charge_Type AG (%)'!N56,'Charge_Type AG (%)'!N77)</f>
        <v>0</v>
      </c>
      <c r="O35" s="54">
        <f>+IF('AG_Profile_kW '!$F$111="YES",'Charge_Type AG (%)'!O56,'Charge_Type AG (%)'!O77)</f>
        <v>0</v>
      </c>
      <c r="P35" s="54">
        <f>+IF('AG_Profile_kW '!$F$111="YES",'Charge_Type AG (%)'!P56,'Charge_Type AG (%)'!P77)</f>
        <v>0</v>
      </c>
      <c r="Q35" s="54">
        <f>+IF('AG_Profile_kW '!$F$111="YES",'Charge_Type AG (%)'!Q56,'Charge_Type AG (%)'!Q77)</f>
        <v>0</v>
      </c>
      <c r="R35" s="54">
        <f>+IF('AG_Profile_kW '!$F$111="YES",'Charge_Type AG (%)'!R56,'Charge_Type AG (%)'!R77)</f>
        <v>0</v>
      </c>
      <c r="S35" s="54">
        <f>+IF('AG_Profile_kW '!$F$111="YES",'Charge_Type AG (%)'!S56,'Charge_Type AG (%)'!S77)</f>
        <v>0</v>
      </c>
      <c r="T35" s="54">
        <f>+IF('AG_Profile_kW '!$F$111="YES",'Charge_Type AG (%)'!T56,'Charge_Type AG (%)'!T77)</f>
        <v>0</v>
      </c>
      <c r="U35" s="54">
        <f>+IF('AG_Profile_kW '!$F$111="YES",'Charge_Type AG (%)'!U56,'Charge_Type AG (%)'!U77)</f>
        <v>0</v>
      </c>
      <c r="V35" s="54">
        <f>+IF('AG_Profile_kW '!$F$111="YES",'Charge_Type AG (%)'!V56,'Charge_Type AG (%)'!V77)</f>
        <v>0</v>
      </c>
      <c r="W35" s="54">
        <f>+IF('AG_Profile_kW '!$F$111="YES",'Charge_Type AG (%)'!W56,'Charge_Type AG (%)'!W77)</f>
        <v>0</v>
      </c>
      <c r="X35" s="54">
        <f>+IF('AG_Profile_kW '!$F$111="YES",'Charge_Type AG (%)'!X56,'Charge_Type AG (%)'!X77)</f>
        <v>0</v>
      </c>
      <c r="Y35" s="54">
        <f>+IF('AG_Profile_kW '!$F$111="YES",'Charge_Type AG (%)'!Y56,'Charge_Type AG (%)'!Y77)</f>
        <v>0</v>
      </c>
      <c r="Z35" s="54">
        <f>+IF('AG_Profile_kW '!$F$111="YES",'Charge_Type AG (%)'!Z56,'Charge_Type AG (%)'!Z77)</f>
        <v>0</v>
      </c>
      <c r="AA35" s="54">
        <f>+IF('AG_Profile_kW '!$F$111="YES",'Charge_Type AG (%)'!AA56,'Charge_Type AG (%)'!AA77)</f>
        <v>0</v>
      </c>
      <c r="AB35" s="54">
        <f>+IF('AG_Profile_kW '!$F$111="YES",'Charge_Type AG (%)'!AB56,'Charge_Type AG (%)'!AB77)</f>
        <v>0</v>
      </c>
      <c r="AC35" s="54">
        <f>+IF('AG_Profile_kW '!$F$111="YES",'Charge_Type AG (%)'!AC56,'Charge_Type AG (%)'!AC77)</f>
        <v>0</v>
      </c>
      <c r="AD35" s="54">
        <f>+IF('AG_Profile_kW '!$F$111="YES",'Charge_Type AG (%)'!AD56,'Charge_Type AG (%)'!AD77)</f>
        <v>0</v>
      </c>
      <c r="AE35" s="54">
        <f>+IF('AG_Profile_kW '!$F$111="YES",'Charge_Type AG (%)'!AE56,'Charge_Type AG (%)'!AE77)</f>
        <v>0</v>
      </c>
      <c r="AF35" s="54">
        <f>+IF('AG_Profile_kW '!$F$111="YES",'Charge_Type AG (%)'!AF56,'Charge_Type AG (%)'!AF77)</f>
        <v>0</v>
      </c>
      <c r="AG35" s="54">
        <f>+IF('AG_Profile_kW '!$F$111="YES",'Charge_Type AG (%)'!AG56,'Charge_Type AG (%)'!AG77)</f>
        <v>0</v>
      </c>
      <c r="AH35" s="54">
        <f>+IF('AG_Profile_kW '!$F$111="YES",'Charge_Type AG (%)'!AH56,'Charge_Type AG (%)'!AH77)</f>
        <v>0</v>
      </c>
      <c r="AI35" s="3"/>
      <c r="AJ35" s="3"/>
      <c r="AK35" s="3"/>
      <c r="AL35" s="3"/>
      <c r="AM35" s="3"/>
      <c r="AN35" s="3"/>
      <c r="AO35" s="3"/>
      <c r="AP35" s="3"/>
      <c r="AQ35" s="3"/>
      <c r="AR35" s="3"/>
      <c r="AS35" s="3"/>
      <c r="AT35" s="3"/>
      <c r="AU35" s="3"/>
      <c r="AV35" s="3"/>
      <c r="AW35" s="3"/>
      <c r="AX35" s="3"/>
      <c r="AY35" s="3"/>
      <c r="AZ35" s="3"/>
    </row>
    <row r="36" spans="1:52" s="3" customFormat="1" ht="14" x14ac:dyDescent="0.3">
      <c r="A36" s="15"/>
      <c r="B36" s="14" t="s">
        <v>119</v>
      </c>
      <c r="C36" s="54">
        <f>+IF('AG_Profile_kW '!$F$111="YES",'Charge_Type AG (%)'!C57,'Charge_Type AG (%)'!C78)</f>
        <v>0</v>
      </c>
      <c r="D36" s="54">
        <f>+IF('AG_Profile_kW '!$F$111="YES",'Charge_Type AG (%)'!D57,'Charge_Type AG (%)'!D78)</f>
        <v>0</v>
      </c>
      <c r="E36" s="54">
        <f>+IF('AG_Profile_kW '!$F$111="YES",'Charge_Type AG (%)'!E57,'Charge_Type AG (%)'!E78)</f>
        <v>0</v>
      </c>
      <c r="F36" s="54">
        <f>+IF('AG_Profile_kW '!$F$111="YES",'Charge_Type AG (%)'!F57,'Charge_Type AG (%)'!F78)</f>
        <v>4.5319999999999996E-3</v>
      </c>
      <c r="G36" s="54">
        <f>+IF('AG_Profile_kW '!$F$111="YES",'Charge_Type AG (%)'!G57,'Charge_Type AG (%)'!G78)</f>
        <v>1.0184E-2</v>
      </c>
      <c r="H36" s="54">
        <f>+IF('AG_Profile_kW '!$F$111="YES",'Charge_Type AG (%)'!H57,'Charge_Type AG (%)'!H78)</f>
        <v>1.6955999999999999E-2</v>
      </c>
      <c r="I36" s="54">
        <f>+IF('AG_Profile_kW '!$F$111="YES",'Charge_Type AG (%)'!I57,'Charge_Type AG (%)'!I78)</f>
        <v>2.4847999999999999E-2</v>
      </c>
      <c r="J36" s="54">
        <f>+IF('AG_Profile_kW '!$F$111="YES",'Charge_Type AG (%)'!J57,'Charge_Type AG (%)'!J78)</f>
        <v>3.388E-2</v>
      </c>
      <c r="K36" s="54">
        <f>+IF('AG_Profile_kW '!$F$111="YES",'Charge_Type AG (%)'!K57,'Charge_Type AG (%)'!K78)</f>
        <v>4.4016E-2</v>
      </c>
      <c r="L36" s="54">
        <f>+IF('AG_Profile_kW '!$F$111="YES",'Charge_Type AG (%)'!L57,'Charge_Type AG (%)'!L78)</f>
        <v>5.5272000000000002E-2</v>
      </c>
      <c r="M36" s="54">
        <f>+IF('AG_Profile_kW '!$F$111="YES",'Charge_Type AG (%)'!M57,'Charge_Type AG (%)'!M78)</f>
        <v>6.7680000000000004E-2</v>
      </c>
      <c r="N36" s="54">
        <f>+IF('AG_Profile_kW '!$F$111="YES",'Charge_Type AG (%)'!N57,'Charge_Type AG (%)'!N78)</f>
        <v>8.1180000000000002E-2</v>
      </c>
      <c r="O36" s="54">
        <f>+IF('AG_Profile_kW '!$F$111="YES",'Charge_Type AG (%)'!O57,'Charge_Type AG (%)'!O78)</f>
        <v>9.5799999999999996E-2</v>
      </c>
      <c r="P36" s="54">
        <f>+IF('AG_Profile_kW '!$F$111="YES",'Charge_Type AG (%)'!P57,'Charge_Type AG (%)'!P78)</f>
        <v>0.111584</v>
      </c>
      <c r="Q36" s="54">
        <f>+IF('AG_Profile_kW '!$F$111="YES",'Charge_Type AG (%)'!Q57,'Charge_Type AG (%)'!Q78)</f>
        <v>0.12844800000000001</v>
      </c>
      <c r="R36" s="54">
        <f>+IF('AG_Profile_kW '!$F$111="YES",'Charge_Type AG (%)'!R57,'Charge_Type AG (%)'!R78)</f>
        <v>0.14643200000000001</v>
      </c>
      <c r="S36" s="54">
        <f>+IF('AG_Profile_kW '!$F$111="YES",'Charge_Type AG (%)'!S57,'Charge_Type AG (%)'!S78)</f>
        <v>0.16559199999999999</v>
      </c>
      <c r="T36" s="54">
        <f>+IF('AG_Profile_kW '!$F$111="YES",'Charge_Type AG (%)'!T57,'Charge_Type AG (%)'!T78)</f>
        <v>0.18582000000000001</v>
      </c>
      <c r="U36" s="54">
        <f>+IF('AG_Profile_kW '!$F$111="YES",'Charge_Type AG (%)'!U57,'Charge_Type AG (%)'!U78)</f>
        <v>0.20716799999999999</v>
      </c>
      <c r="V36" s="54">
        <f>+IF('AG_Profile_kW '!$F$111="YES",'Charge_Type AG (%)'!V57,'Charge_Type AG (%)'!V78)</f>
        <v>0.22970399999999999</v>
      </c>
      <c r="W36" s="54">
        <f>+IF('AG_Profile_kW '!$F$111="YES",'Charge_Type AG (%)'!W57,'Charge_Type AG (%)'!W78)</f>
        <v>0.25329600000000002</v>
      </c>
      <c r="X36" s="54">
        <f>+IF('AG_Profile_kW '!$F$111="YES",'Charge_Type AG (%)'!X57,'Charge_Type AG (%)'!X78)</f>
        <v>0.27800799999999998</v>
      </c>
      <c r="Y36" s="54">
        <f>+IF('AG_Profile_kW '!$F$111="YES",'Charge_Type AG (%)'!Y57,'Charge_Type AG (%)'!Y78)</f>
        <v>0.30384</v>
      </c>
      <c r="Z36" s="54">
        <f>+IF('AG_Profile_kW '!$F$111="YES",'Charge_Type AG (%)'!Z57,'Charge_Type AG (%)'!Z78)</f>
        <v>0.330876</v>
      </c>
      <c r="AA36" s="54">
        <f>+IF('AG_Profile_kW '!$F$111="YES",'Charge_Type AG (%)'!AA57,'Charge_Type AG (%)'!AA78)</f>
        <v>0.35895199999999999</v>
      </c>
      <c r="AB36" s="54">
        <f>+IF('AG_Profile_kW '!$F$111="YES",'Charge_Type AG (%)'!AB57,'Charge_Type AG (%)'!AB78)</f>
        <v>0.38814799999999999</v>
      </c>
      <c r="AC36" s="54">
        <f>+IF('AG_Profile_kW '!$F$111="YES",'Charge_Type AG (%)'!AC57,'Charge_Type AG (%)'!AC78)</f>
        <v>0.41855999999999999</v>
      </c>
      <c r="AD36" s="54">
        <f>+IF('AG_Profile_kW '!$F$111="YES",'Charge_Type AG (%)'!AD57,'Charge_Type AG (%)'!AD78)</f>
        <v>0.45</v>
      </c>
      <c r="AE36" s="54">
        <f>+IF('AG_Profile_kW '!$F$111="YES",'Charge_Type AG (%)'!AE57,'Charge_Type AG (%)'!AE78)</f>
        <v>0.45</v>
      </c>
      <c r="AF36" s="54">
        <f>+IF('AG_Profile_kW '!$F$111="YES",'Charge_Type AG (%)'!AF57,'Charge_Type AG (%)'!AF78)</f>
        <v>0.45</v>
      </c>
      <c r="AG36" s="54">
        <f>+IF('AG_Profile_kW '!$F$111="YES",'Charge_Type AG (%)'!AG57,'Charge_Type AG (%)'!AG78)</f>
        <v>0.45</v>
      </c>
      <c r="AH36" s="54">
        <f>+IF('AG_Profile_kW '!$F$111="YES",'Charge_Type AG (%)'!AH57,'Charge_Type AG (%)'!AH78)</f>
        <v>0.45</v>
      </c>
    </row>
    <row r="37" spans="1:52" ht="14" x14ac:dyDescent="0.3">
      <c r="A37" s="15"/>
      <c r="B37" s="14" t="s">
        <v>120</v>
      </c>
      <c r="C37" s="54">
        <f>+IF('AG_Profile_kW '!$F$111="YES",'Charge_Type AG (%)'!C58,'Charge_Type AG (%)'!C79)</f>
        <v>0.82879999999999998</v>
      </c>
      <c r="D37" s="54">
        <f>+IF('AG_Profile_kW '!$F$111="YES",'Charge_Type AG (%)'!D58,'Charge_Type AG (%)'!D79)</f>
        <v>0.81479999999999997</v>
      </c>
      <c r="E37" s="54">
        <f>+IF('AG_Profile_kW '!$F$111="YES",'Charge_Type AG (%)'!E58,'Charge_Type AG (%)'!E79)</f>
        <v>0.80079999999999996</v>
      </c>
      <c r="F37" s="54">
        <f>+IF('AG_Profile_kW '!$F$111="YES",'Charge_Type AG (%)'!F58,'Charge_Type AG (%)'!F79)</f>
        <v>0.78680000000000005</v>
      </c>
      <c r="G37" s="54">
        <f>+IF('AG_Profile_kW '!$F$111="YES",'Charge_Type AG (%)'!G58,'Charge_Type AG (%)'!G79)</f>
        <v>0.77270000000000005</v>
      </c>
      <c r="H37" s="54">
        <f>+IF('AG_Profile_kW '!$F$111="YES",'Charge_Type AG (%)'!H58,'Charge_Type AG (%)'!H79)</f>
        <v>0.75870000000000004</v>
      </c>
      <c r="I37" s="54">
        <f>+IF('AG_Profile_kW '!$F$111="YES",'Charge_Type AG (%)'!I58,'Charge_Type AG (%)'!I79)</f>
        <v>0.74470000000000003</v>
      </c>
      <c r="J37" s="54">
        <f>+IF('AG_Profile_kW '!$F$111="YES",'Charge_Type AG (%)'!J58,'Charge_Type AG (%)'!J79)</f>
        <v>0.73060000000000003</v>
      </c>
      <c r="K37" s="54">
        <f>+IF('AG_Profile_kW '!$F$111="YES",'Charge_Type AG (%)'!K58,'Charge_Type AG (%)'!K79)</f>
        <v>0.71660000000000001</v>
      </c>
      <c r="L37" s="54">
        <f>+IF('AG_Profile_kW '!$F$111="YES",'Charge_Type AG (%)'!L58,'Charge_Type AG (%)'!L79)</f>
        <v>0.7026</v>
      </c>
      <c r="M37" s="54">
        <f>+IF('AG_Profile_kW '!$F$111="YES",'Charge_Type AG (%)'!M58,'Charge_Type AG (%)'!M79)</f>
        <v>0.6885</v>
      </c>
      <c r="N37" s="54">
        <f>+IF('AG_Profile_kW '!$F$111="YES",'Charge_Type AG (%)'!N58,'Charge_Type AG (%)'!N79)</f>
        <v>0.67449999999999999</v>
      </c>
      <c r="O37" s="54">
        <f>+IF('AG_Profile_kW '!$F$111="YES",'Charge_Type AG (%)'!O58,'Charge_Type AG (%)'!O79)</f>
        <v>0.66049999999999998</v>
      </c>
      <c r="P37" s="54">
        <f>+IF('AG_Profile_kW '!$F$111="YES",'Charge_Type AG (%)'!P58,'Charge_Type AG (%)'!P79)</f>
        <v>0.64639999999999997</v>
      </c>
      <c r="Q37" s="54">
        <f>+IF('AG_Profile_kW '!$F$111="YES",'Charge_Type AG (%)'!Q58,'Charge_Type AG (%)'!Q79)</f>
        <v>0.63239999999999996</v>
      </c>
      <c r="R37" s="54">
        <f>+IF('AG_Profile_kW '!$F$111="YES",'Charge_Type AG (%)'!R58,'Charge_Type AG (%)'!R79)</f>
        <v>0.61839999999999995</v>
      </c>
      <c r="S37" s="54">
        <f>+IF('AG_Profile_kW '!$F$111="YES",'Charge_Type AG (%)'!S58,'Charge_Type AG (%)'!S79)</f>
        <v>0.60429999999999995</v>
      </c>
      <c r="T37" s="54">
        <f>+IF('AG_Profile_kW '!$F$111="YES",'Charge_Type AG (%)'!T58,'Charge_Type AG (%)'!T79)</f>
        <v>0.59030000000000005</v>
      </c>
      <c r="U37" s="54">
        <f>+IF('AG_Profile_kW '!$F$111="YES",'Charge_Type AG (%)'!U58,'Charge_Type AG (%)'!U79)</f>
        <v>0.57630000000000003</v>
      </c>
      <c r="V37" s="54">
        <f>+IF('AG_Profile_kW '!$F$111="YES",'Charge_Type AG (%)'!V58,'Charge_Type AG (%)'!V79)</f>
        <v>0.56230000000000002</v>
      </c>
      <c r="W37" s="54">
        <f>+IF('AG_Profile_kW '!$F$111="YES",'Charge_Type AG (%)'!W58,'Charge_Type AG (%)'!W79)</f>
        <v>0.54820000000000002</v>
      </c>
      <c r="X37" s="54">
        <f>+IF('AG_Profile_kW '!$F$111="YES",'Charge_Type AG (%)'!X58,'Charge_Type AG (%)'!X79)</f>
        <v>0.53420000000000001</v>
      </c>
      <c r="Y37" s="54">
        <f>+IF('AG_Profile_kW '!$F$111="YES",'Charge_Type AG (%)'!Y58,'Charge_Type AG (%)'!Y79)</f>
        <v>0.5202</v>
      </c>
      <c r="Z37" s="54">
        <f>+IF('AG_Profile_kW '!$F$111="YES",'Charge_Type AG (%)'!Z58,'Charge_Type AG (%)'!Z79)</f>
        <v>0.50609999999999999</v>
      </c>
      <c r="AA37" s="54">
        <f>+IF('AG_Profile_kW '!$F$111="YES",'Charge_Type AG (%)'!AA58,'Charge_Type AG (%)'!AA79)</f>
        <v>0.49209999999999998</v>
      </c>
      <c r="AB37" s="54">
        <f>+IF('AG_Profile_kW '!$F$111="YES",'Charge_Type AG (%)'!AB58,'Charge_Type AG (%)'!AB79)</f>
        <v>0.47810000000000002</v>
      </c>
      <c r="AC37" s="54">
        <f>+IF('AG_Profile_kW '!$F$111="YES",'Charge_Type AG (%)'!AC58,'Charge_Type AG (%)'!AC79)</f>
        <v>0.46400000000000002</v>
      </c>
      <c r="AD37" s="54">
        <f>+IF('AG_Profile_kW '!$F$111="YES",'Charge_Type AG (%)'!AD58,'Charge_Type AG (%)'!AD79)</f>
        <v>0.45</v>
      </c>
      <c r="AE37" s="54">
        <f>+IF('AG_Profile_kW '!$F$111="YES",'Charge_Type AG (%)'!AE58,'Charge_Type AG (%)'!AE79)</f>
        <v>0.45</v>
      </c>
      <c r="AF37" s="54">
        <f>+IF('AG_Profile_kW '!$F$111="YES",'Charge_Type AG (%)'!AF58,'Charge_Type AG (%)'!AF79)</f>
        <v>0.45</v>
      </c>
      <c r="AG37" s="54">
        <f>+IF('AG_Profile_kW '!$F$111="YES",'Charge_Type AG (%)'!AG58,'Charge_Type AG (%)'!AG79)</f>
        <v>0.45</v>
      </c>
      <c r="AH37" s="54">
        <f>+IF('AG_Profile_kW '!$F$111="YES",'Charge_Type AG (%)'!AH58,'Charge_Type AG (%)'!AH79)</f>
        <v>0.45</v>
      </c>
      <c r="AI37" s="3"/>
      <c r="AJ37" s="3"/>
      <c r="AK37" s="3"/>
      <c r="AL37" s="3"/>
      <c r="AM37" s="3"/>
      <c r="AN37" s="3"/>
      <c r="AO37" s="3"/>
      <c r="AP37" s="3"/>
      <c r="AQ37" s="3"/>
      <c r="AR37" s="3"/>
      <c r="AS37" s="3"/>
      <c r="AT37" s="3"/>
      <c r="AU37" s="3"/>
      <c r="AV37" s="3"/>
      <c r="AW37" s="3"/>
      <c r="AX37" s="3"/>
      <c r="AY37" s="3"/>
      <c r="AZ37" s="3"/>
    </row>
    <row r="38" spans="1:52" ht="14" x14ac:dyDescent="0.3">
      <c r="A38" s="15"/>
      <c r="B38" s="14" t="s">
        <v>121</v>
      </c>
      <c r="C38" s="54">
        <f>+IF('AG_Profile_kW '!$F$111="YES",'Charge_Type AG (%)'!C59,'Charge_Type AG (%)'!C80)</f>
        <v>7.1199999999999999E-2</v>
      </c>
      <c r="D38" s="54">
        <f>+IF('AG_Profile_kW '!$F$111="YES",'Charge_Type AG (%)'!D59,'Charge_Type AG (%)'!D80)</f>
        <v>8.5199999999999998E-2</v>
      </c>
      <c r="E38" s="54">
        <f>+IF('AG_Profile_kW '!$F$111="YES",'Charge_Type AG (%)'!E59,'Charge_Type AG (%)'!E80)</f>
        <v>9.9199999999999997E-2</v>
      </c>
      <c r="F38" s="54">
        <f>+IF('AG_Profile_kW '!$F$111="YES",'Charge_Type AG (%)'!F59,'Charge_Type AG (%)'!F80)</f>
        <v>0.108768</v>
      </c>
      <c r="G38" s="54">
        <f>+IF('AG_Profile_kW '!$F$111="YES",'Charge_Type AG (%)'!G59,'Charge_Type AG (%)'!G80)</f>
        <v>0.117116</v>
      </c>
      <c r="H38" s="54">
        <f>+IF('AG_Profile_kW '!$F$111="YES",'Charge_Type AG (%)'!H59,'Charge_Type AG (%)'!H80)</f>
        <v>0.124344</v>
      </c>
      <c r="I38" s="54">
        <f>+IF('AG_Profile_kW '!$F$111="YES",'Charge_Type AG (%)'!I59,'Charge_Type AG (%)'!I80)</f>
        <v>0.13045200000000001</v>
      </c>
      <c r="J38" s="54">
        <f>+IF('AG_Profile_kW '!$F$111="YES",'Charge_Type AG (%)'!J59,'Charge_Type AG (%)'!J80)</f>
        <v>0.13552</v>
      </c>
      <c r="K38" s="54">
        <f>+IF('AG_Profile_kW '!$F$111="YES",'Charge_Type AG (%)'!K59,'Charge_Type AG (%)'!K80)</f>
        <v>0.13938400000000001</v>
      </c>
      <c r="L38" s="54">
        <f>+IF('AG_Profile_kW '!$F$111="YES",'Charge_Type AG (%)'!L59,'Charge_Type AG (%)'!L80)</f>
        <v>0.142128</v>
      </c>
      <c r="M38" s="54">
        <f>+IF('AG_Profile_kW '!$F$111="YES",'Charge_Type AG (%)'!M59,'Charge_Type AG (%)'!M80)</f>
        <v>0.14382</v>
      </c>
      <c r="N38" s="54">
        <f>+IF('AG_Profile_kW '!$F$111="YES",'Charge_Type AG (%)'!N59,'Charge_Type AG (%)'!N80)</f>
        <v>0.14432</v>
      </c>
      <c r="O38" s="54">
        <f>+IF('AG_Profile_kW '!$F$111="YES",'Charge_Type AG (%)'!O59,'Charge_Type AG (%)'!O80)</f>
        <v>0.14369999999999999</v>
      </c>
      <c r="P38" s="54">
        <f>+IF('AG_Profile_kW '!$F$111="YES",'Charge_Type AG (%)'!P59,'Charge_Type AG (%)'!P80)</f>
        <v>0.142016</v>
      </c>
      <c r="Q38" s="54">
        <f>+IF('AG_Profile_kW '!$F$111="YES",'Charge_Type AG (%)'!Q59,'Charge_Type AG (%)'!Q80)</f>
        <v>0.139152</v>
      </c>
      <c r="R38" s="54">
        <f>+IF('AG_Profile_kW '!$F$111="YES",'Charge_Type AG (%)'!R59,'Charge_Type AG (%)'!R80)</f>
        <v>0.13516800000000001</v>
      </c>
      <c r="S38" s="54">
        <f>+IF('AG_Profile_kW '!$F$111="YES",'Charge_Type AG (%)'!S59,'Charge_Type AG (%)'!S80)</f>
        <v>0.130108</v>
      </c>
      <c r="T38" s="54">
        <f>+IF('AG_Profile_kW '!$F$111="YES",'Charge_Type AG (%)'!T59,'Charge_Type AG (%)'!T80)</f>
        <v>0.12388</v>
      </c>
      <c r="U38" s="54">
        <f>+IF('AG_Profile_kW '!$F$111="YES",'Charge_Type AG (%)'!U59,'Charge_Type AG (%)'!U80)</f>
        <v>0.116532</v>
      </c>
      <c r="V38" s="54">
        <f>+IF('AG_Profile_kW '!$F$111="YES",'Charge_Type AG (%)'!V59,'Charge_Type AG (%)'!V80)</f>
        <v>0.108096</v>
      </c>
      <c r="W38" s="54">
        <f>+IF('AG_Profile_kW '!$F$111="YES",'Charge_Type AG (%)'!W59,'Charge_Type AG (%)'!W80)</f>
        <v>9.8503999999999994E-2</v>
      </c>
      <c r="X38" s="54">
        <f>+IF('AG_Profile_kW '!$F$111="YES",'Charge_Type AG (%)'!X59,'Charge_Type AG (%)'!X80)</f>
        <v>8.7791999999999995E-2</v>
      </c>
      <c r="Y38" s="54">
        <f>+IF('AG_Profile_kW '!$F$111="YES",'Charge_Type AG (%)'!Y59,'Charge_Type AG (%)'!Y80)</f>
        <v>7.596E-2</v>
      </c>
      <c r="Z38" s="54">
        <f>+IF('AG_Profile_kW '!$F$111="YES",'Charge_Type AG (%)'!Z59,'Charge_Type AG (%)'!Z80)</f>
        <v>6.3023999999999997E-2</v>
      </c>
      <c r="AA38" s="54">
        <f>+IF('AG_Profile_kW '!$F$111="YES",'Charge_Type AG (%)'!AA59,'Charge_Type AG (%)'!AA80)</f>
        <v>4.8947999999999998E-2</v>
      </c>
      <c r="AB38" s="54">
        <f>+IF('AG_Profile_kW '!$F$111="YES",'Charge_Type AG (%)'!AB59,'Charge_Type AG (%)'!AB80)</f>
        <v>3.3751999999999997E-2</v>
      </c>
      <c r="AC38" s="54">
        <f>+IF('AG_Profile_kW '!$F$111="YES",'Charge_Type AG (%)'!AC59,'Charge_Type AG (%)'!AC80)</f>
        <v>1.7440000000000001E-2</v>
      </c>
      <c r="AD38" s="54">
        <f>+IF('AG_Profile_kW '!$F$111="YES",'Charge_Type AG (%)'!AD59,'Charge_Type AG (%)'!AD80)</f>
        <v>0</v>
      </c>
      <c r="AE38" s="54">
        <f>+IF('AG_Profile_kW '!$F$111="YES",'Charge_Type AG (%)'!AE59,'Charge_Type AG (%)'!AE80)</f>
        <v>0</v>
      </c>
      <c r="AF38" s="54">
        <f>+IF('AG_Profile_kW '!$F$111="YES",'Charge_Type AG (%)'!AF59,'Charge_Type AG (%)'!AF80)</f>
        <v>0</v>
      </c>
      <c r="AG38" s="54">
        <f>+IF('AG_Profile_kW '!$F$111="YES",'Charge_Type AG (%)'!AG59,'Charge_Type AG (%)'!AG80)</f>
        <v>0</v>
      </c>
      <c r="AH38" s="54">
        <f>+IF('AG_Profile_kW '!$F$111="YES",'Charge_Type AG (%)'!AH59,'Charge_Type AG (%)'!AH80)</f>
        <v>0</v>
      </c>
      <c r="AI38" s="3"/>
      <c r="AJ38" s="3"/>
      <c r="AK38" s="3"/>
      <c r="AL38" s="3"/>
      <c r="AM38" s="3"/>
      <c r="AN38" s="3"/>
      <c r="AO38" s="3"/>
      <c r="AP38" s="3"/>
      <c r="AQ38" s="3"/>
      <c r="AR38" s="3"/>
      <c r="AS38" s="3"/>
      <c r="AT38" s="3"/>
      <c r="AU38" s="3"/>
      <c r="AV38" s="3"/>
      <c r="AW38" s="3"/>
      <c r="AX38" s="3"/>
      <c r="AY38" s="3"/>
      <c r="AZ38" s="3"/>
    </row>
    <row r="39" spans="1:52" ht="14" x14ac:dyDescent="0.3">
      <c r="A39" s="15"/>
      <c r="B39" s="14" t="s">
        <v>122</v>
      </c>
      <c r="C39" s="54">
        <f>+IF('AG_Profile_kW '!$F$111="YES",'Charge_Type AG (%)'!C60,'Charge_Type AG (%)'!C81)</f>
        <v>0.1</v>
      </c>
      <c r="D39" s="54">
        <f>+IF('AG_Profile_kW '!$F$111="YES",'Charge_Type AG (%)'!D60,'Charge_Type AG (%)'!D81)</f>
        <v>0.1</v>
      </c>
      <c r="E39" s="54">
        <f>+IF('AG_Profile_kW '!$F$111="YES",'Charge_Type AG (%)'!E60,'Charge_Type AG (%)'!E81)</f>
        <v>0.1</v>
      </c>
      <c r="F39" s="54">
        <f>+IF('AG_Profile_kW '!$F$111="YES",'Charge_Type AG (%)'!F60,'Charge_Type AG (%)'!F81)</f>
        <v>0.1</v>
      </c>
      <c r="G39" s="54">
        <f>+IF('AG_Profile_kW '!$F$111="YES",'Charge_Type AG (%)'!G60,'Charge_Type AG (%)'!G81)</f>
        <v>0.1</v>
      </c>
      <c r="H39" s="54">
        <f>+IF('AG_Profile_kW '!$F$111="YES",'Charge_Type AG (%)'!H60,'Charge_Type AG (%)'!H81)</f>
        <v>0.1</v>
      </c>
      <c r="I39" s="54">
        <f>+IF('AG_Profile_kW '!$F$111="YES",'Charge_Type AG (%)'!I60,'Charge_Type AG (%)'!I81)</f>
        <v>0.1</v>
      </c>
      <c r="J39" s="54">
        <f>+IF('AG_Profile_kW '!$F$111="YES",'Charge_Type AG (%)'!J60,'Charge_Type AG (%)'!J81)</f>
        <v>0.1</v>
      </c>
      <c r="K39" s="54">
        <f>+IF('AG_Profile_kW '!$F$111="YES",'Charge_Type AG (%)'!K60,'Charge_Type AG (%)'!K81)</f>
        <v>0.1</v>
      </c>
      <c r="L39" s="54">
        <f>+IF('AG_Profile_kW '!$F$111="YES",'Charge_Type AG (%)'!L60,'Charge_Type AG (%)'!L81)</f>
        <v>0.1</v>
      </c>
      <c r="M39" s="54">
        <f>+IF('AG_Profile_kW '!$F$111="YES",'Charge_Type AG (%)'!M60,'Charge_Type AG (%)'!M81)</f>
        <v>0.1</v>
      </c>
      <c r="N39" s="54">
        <f>+IF('AG_Profile_kW '!$F$111="YES",'Charge_Type AG (%)'!N60,'Charge_Type AG (%)'!N81)</f>
        <v>0.1</v>
      </c>
      <c r="O39" s="54">
        <f>+IF('AG_Profile_kW '!$F$111="YES",'Charge_Type AG (%)'!O60,'Charge_Type AG (%)'!O81)</f>
        <v>0.1</v>
      </c>
      <c r="P39" s="54">
        <f>+IF('AG_Profile_kW '!$F$111="YES",'Charge_Type AG (%)'!P60,'Charge_Type AG (%)'!P81)</f>
        <v>0.1</v>
      </c>
      <c r="Q39" s="54">
        <f>+IF('AG_Profile_kW '!$F$111="YES",'Charge_Type AG (%)'!Q60,'Charge_Type AG (%)'!Q81)</f>
        <v>0.1</v>
      </c>
      <c r="R39" s="54">
        <f>+IF('AG_Profile_kW '!$F$111="YES",'Charge_Type AG (%)'!R60,'Charge_Type AG (%)'!R81)</f>
        <v>0.1</v>
      </c>
      <c r="S39" s="54">
        <f>+IF('AG_Profile_kW '!$F$111="YES",'Charge_Type AG (%)'!S60,'Charge_Type AG (%)'!S81)</f>
        <v>0.1</v>
      </c>
      <c r="T39" s="54">
        <f>+IF('AG_Profile_kW '!$F$111="YES",'Charge_Type AG (%)'!T60,'Charge_Type AG (%)'!T81)</f>
        <v>0.1</v>
      </c>
      <c r="U39" s="54">
        <f>+IF('AG_Profile_kW '!$F$111="YES",'Charge_Type AG (%)'!U60,'Charge_Type AG (%)'!U81)</f>
        <v>0.1</v>
      </c>
      <c r="V39" s="54">
        <f>+IF('AG_Profile_kW '!$F$111="YES",'Charge_Type AG (%)'!V60,'Charge_Type AG (%)'!V81)</f>
        <v>0.1</v>
      </c>
      <c r="W39" s="54">
        <f>+IF('AG_Profile_kW '!$F$111="YES",'Charge_Type AG (%)'!W60,'Charge_Type AG (%)'!W81)</f>
        <v>0.1</v>
      </c>
      <c r="X39" s="54">
        <f>+IF('AG_Profile_kW '!$F$111="YES",'Charge_Type AG (%)'!X60,'Charge_Type AG (%)'!X81)</f>
        <v>0.1</v>
      </c>
      <c r="Y39" s="54">
        <f>+IF('AG_Profile_kW '!$F$111="YES",'Charge_Type AG (%)'!Y60,'Charge_Type AG (%)'!Y81)</f>
        <v>0.1</v>
      </c>
      <c r="Z39" s="54">
        <f>+IF('AG_Profile_kW '!$F$111="YES",'Charge_Type AG (%)'!Z60,'Charge_Type AG (%)'!Z81)</f>
        <v>0.1</v>
      </c>
      <c r="AA39" s="54">
        <f>+IF('AG_Profile_kW '!$F$111="YES",'Charge_Type AG (%)'!AA60,'Charge_Type AG (%)'!AA81)</f>
        <v>0.1</v>
      </c>
      <c r="AB39" s="54">
        <f>+IF('AG_Profile_kW '!$F$111="YES",'Charge_Type AG (%)'!AB60,'Charge_Type AG (%)'!AB81)</f>
        <v>0.1</v>
      </c>
      <c r="AC39" s="54">
        <f>+IF('AG_Profile_kW '!$F$111="YES",'Charge_Type AG (%)'!AC60,'Charge_Type AG (%)'!AC81)</f>
        <v>0.1</v>
      </c>
      <c r="AD39" s="54">
        <f>+IF('AG_Profile_kW '!$F$111="YES",'Charge_Type AG (%)'!AD60,'Charge_Type AG (%)'!AD81)</f>
        <v>0.1</v>
      </c>
      <c r="AE39" s="54">
        <f>+IF('AG_Profile_kW '!$F$111="YES",'Charge_Type AG (%)'!AE60,'Charge_Type AG (%)'!AE81)</f>
        <v>0.1</v>
      </c>
      <c r="AF39" s="54">
        <f>+IF('AG_Profile_kW '!$F$111="YES",'Charge_Type AG (%)'!AF60,'Charge_Type AG (%)'!AF81)</f>
        <v>0.1</v>
      </c>
      <c r="AG39" s="54">
        <f>+IF('AG_Profile_kW '!$F$111="YES",'Charge_Type AG (%)'!AG60,'Charge_Type AG (%)'!AG81)</f>
        <v>0.1</v>
      </c>
      <c r="AH39" s="54">
        <f>+IF('AG_Profile_kW '!$F$111="YES",'Charge_Type AG (%)'!AH60,'Charge_Type AG (%)'!AH81)</f>
        <v>0.1</v>
      </c>
      <c r="AI39" s="3"/>
      <c r="AJ39" s="3"/>
      <c r="AK39" s="3"/>
      <c r="AL39" s="3"/>
      <c r="AM39" s="3"/>
      <c r="AN39" s="3"/>
      <c r="AO39" s="3"/>
      <c r="AP39" s="3"/>
      <c r="AQ39" s="3"/>
      <c r="AR39" s="3"/>
      <c r="AS39" s="3"/>
      <c r="AT39" s="3"/>
      <c r="AU39" s="3"/>
      <c r="AV39" s="3"/>
      <c r="AW39" s="3"/>
      <c r="AX39" s="3"/>
      <c r="AY39" s="3"/>
      <c r="AZ39" s="3"/>
    </row>
    <row r="40" spans="1:52" ht="14" x14ac:dyDescent="0.3">
      <c r="A40" s="15"/>
      <c r="B40" s="14" t="s">
        <v>123</v>
      </c>
      <c r="C40" s="54">
        <f>+IF('AG_Profile_kW '!$F$111="YES",'Charge_Type AG (%)'!C61,'Charge_Type AG (%)'!C82)</f>
        <v>0</v>
      </c>
      <c r="D40" s="54">
        <f>+IF('AG_Profile_kW '!$F$111="YES",'Charge_Type AG (%)'!D61,'Charge_Type AG (%)'!D82)</f>
        <v>0</v>
      </c>
      <c r="E40" s="54">
        <f>+IF('AG_Profile_kW '!$F$111="YES",'Charge_Type AG (%)'!E61,'Charge_Type AG (%)'!E82)</f>
        <v>0</v>
      </c>
      <c r="F40" s="54">
        <f>+IF('AG_Profile_kW '!$F$111="YES",'Charge_Type AG (%)'!F61,'Charge_Type AG (%)'!F82)</f>
        <v>0</v>
      </c>
      <c r="G40" s="54">
        <f>+IF('AG_Profile_kW '!$F$111="YES",'Charge_Type AG (%)'!G61,'Charge_Type AG (%)'!G82)</f>
        <v>0</v>
      </c>
      <c r="H40" s="54">
        <f>+IF('AG_Profile_kW '!$F$111="YES",'Charge_Type AG (%)'!H61,'Charge_Type AG (%)'!H82)</f>
        <v>0</v>
      </c>
      <c r="I40" s="54">
        <f>+IF('AG_Profile_kW '!$F$111="YES",'Charge_Type AG (%)'!I61,'Charge_Type AG (%)'!I82)</f>
        <v>0</v>
      </c>
      <c r="J40" s="54">
        <f>+IF('AG_Profile_kW '!$F$111="YES",'Charge_Type AG (%)'!J61,'Charge_Type AG (%)'!J82)</f>
        <v>0</v>
      </c>
      <c r="K40" s="54">
        <f>+IF('AG_Profile_kW '!$F$111="YES",'Charge_Type AG (%)'!K61,'Charge_Type AG (%)'!K82)</f>
        <v>0</v>
      </c>
      <c r="L40" s="54">
        <f>+IF('AG_Profile_kW '!$F$111="YES",'Charge_Type AG (%)'!L61,'Charge_Type AG (%)'!L82)</f>
        <v>0</v>
      </c>
      <c r="M40" s="54">
        <f>+IF('AG_Profile_kW '!$F$111="YES",'Charge_Type AG (%)'!M61,'Charge_Type AG (%)'!M82)</f>
        <v>0</v>
      </c>
      <c r="N40" s="54">
        <f>+IF('AG_Profile_kW '!$F$111="YES",'Charge_Type AG (%)'!N61,'Charge_Type AG (%)'!N82)</f>
        <v>0</v>
      </c>
      <c r="O40" s="54">
        <f>+IF('AG_Profile_kW '!$F$111="YES",'Charge_Type AG (%)'!O61,'Charge_Type AG (%)'!O82)</f>
        <v>0</v>
      </c>
      <c r="P40" s="54">
        <f>+IF('AG_Profile_kW '!$F$111="YES",'Charge_Type AG (%)'!P61,'Charge_Type AG (%)'!P82)</f>
        <v>0</v>
      </c>
      <c r="Q40" s="54">
        <f>+IF('AG_Profile_kW '!$F$111="YES",'Charge_Type AG (%)'!Q61,'Charge_Type AG (%)'!Q82)</f>
        <v>0</v>
      </c>
      <c r="R40" s="54">
        <f>+IF('AG_Profile_kW '!$F$111="YES",'Charge_Type AG (%)'!R61,'Charge_Type AG (%)'!R82)</f>
        <v>0</v>
      </c>
      <c r="S40" s="54">
        <f>+IF('AG_Profile_kW '!$F$111="YES",'Charge_Type AG (%)'!S61,'Charge_Type AG (%)'!S82)</f>
        <v>0</v>
      </c>
      <c r="T40" s="54">
        <f>+IF('AG_Profile_kW '!$F$111="YES",'Charge_Type AG (%)'!T61,'Charge_Type AG (%)'!T82)</f>
        <v>0</v>
      </c>
      <c r="U40" s="54">
        <f>+IF('AG_Profile_kW '!$F$111="YES",'Charge_Type AG (%)'!U61,'Charge_Type AG (%)'!U82)</f>
        <v>0</v>
      </c>
      <c r="V40" s="54">
        <f>+IF('AG_Profile_kW '!$F$111="YES",'Charge_Type AG (%)'!V61,'Charge_Type AG (%)'!V82)</f>
        <v>0</v>
      </c>
      <c r="W40" s="54">
        <f>+IF('AG_Profile_kW '!$F$111="YES",'Charge_Type AG (%)'!W61,'Charge_Type AG (%)'!W82)</f>
        <v>0</v>
      </c>
      <c r="X40" s="54">
        <f>+IF('AG_Profile_kW '!$F$111="YES",'Charge_Type AG (%)'!X61,'Charge_Type AG (%)'!X82)</f>
        <v>0</v>
      </c>
      <c r="Y40" s="54">
        <f>+IF('AG_Profile_kW '!$F$111="YES",'Charge_Type AG (%)'!Y61,'Charge_Type AG (%)'!Y82)</f>
        <v>0</v>
      </c>
      <c r="Z40" s="54">
        <f>+IF('AG_Profile_kW '!$F$111="YES",'Charge_Type AG (%)'!Z61,'Charge_Type AG (%)'!Z82)</f>
        <v>0</v>
      </c>
      <c r="AA40" s="54">
        <f>+IF('AG_Profile_kW '!$F$111="YES",'Charge_Type AG (%)'!AA61,'Charge_Type AG (%)'!AA82)</f>
        <v>0</v>
      </c>
      <c r="AB40" s="54">
        <f>+IF('AG_Profile_kW '!$F$111="YES",'Charge_Type AG (%)'!AB61,'Charge_Type AG (%)'!AB82)</f>
        <v>0</v>
      </c>
      <c r="AC40" s="54">
        <f>+IF('AG_Profile_kW '!$F$111="YES",'Charge_Type AG (%)'!AC61,'Charge_Type AG (%)'!AC82)</f>
        <v>0</v>
      </c>
      <c r="AD40" s="54">
        <f>+IF('AG_Profile_kW '!$F$111="YES",'Charge_Type AG (%)'!AD61,'Charge_Type AG (%)'!AD82)</f>
        <v>0</v>
      </c>
      <c r="AE40" s="54">
        <f>+IF('AG_Profile_kW '!$F$111="YES",'Charge_Type AG (%)'!AE61,'Charge_Type AG (%)'!AE82)</f>
        <v>0</v>
      </c>
      <c r="AF40" s="54">
        <f>+IF('AG_Profile_kW '!$F$111="YES",'Charge_Type AG (%)'!AF61,'Charge_Type AG (%)'!AF82)</f>
        <v>0</v>
      </c>
      <c r="AG40" s="54">
        <f>+IF('AG_Profile_kW '!$F$111="YES",'Charge_Type AG (%)'!AG61,'Charge_Type AG (%)'!AG82)</f>
        <v>0</v>
      </c>
      <c r="AH40" s="54">
        <f>+IF('AG_Profile_kW '!$F$111="YES",'Charge_Type AG (%)'!AH61,'Charge_Type AG (%)'!AH82)</f>
        <v>0</v>
      </c>
      <c r="AI40" s="3"/>
      <c r="AJ40" s="3"/>
      <c r="AK40" s="3"/>
      <c r="AL40" s="3"/>
      <c r="AM40" s="3"/>
      <c r="AN40" s="3"/>
      <c r="AO40" s="3"/>
      <c r="AP40" s="3"/>
      <c r="AQ40" s="3"/>
      <c r="AR40" s="3"/>
      <c r="AS40" s="3"/>
      <c r="AT40" s="3"/>
      <c r="AU40" s="3"/>
      <c r="AV40" s="3"/>
      <c r="AW40" s="3"/>
      <c r="AX40" s="3"/>
      <c r="AY40" s="3"/>
      <c r="AZ40" s="3"/>
    </row>
    <row r="41" spans="1:52" s="3" customFormat="1" ht="14" x14ac:dyDescent="0.3">
      <c r="A41" s="15"/>
      <c r="B41" s="14" t="s">
        <v>124</v>
      </c>
      <c r="C41" s="54">
        <f>+IF('AG_Profile_kW '!$F$111="YES",'Charge_Type AG (%)'!C62,'Charge_Type AG (%)'!C83)</f>
        <v>0</v>
      </c>
      <c r="D41" s="54">
        <f>+IF('AG_Profile_kW '!$F$111="YES",'Charge_Type AG (%)'!D62,'Charge_Type AG (%)'!D83)</f>
        <v>0</v>
      </c>
      <c r="E41" s="54">
        <f>+IF('AG_Profile_kW '!$F$111="YES",'Charge_Type AG (%)'!E62,'Charge_Type AG (%)'!E83)</f>
        <v>0</v>
      </c>
      <c r="F41" s="54">
        <f>+IF('AG_Profile_kW '!$F$111="YES",'Charge_Type AG (%)'!F62,'Charge_Type AG (%)'!F83)</f>
        <v>4.5319999999999996E-3</v>
      </c>
      <c r="G41" s="54">
        <f>+IF('AG_Profile_kW '!$F$111="YES",'Charge_Type AG (%)'!G62,'Charge_Type AG (%)'!G83)</f>
        <v>1.0184E-2</v>
      </c>
      <c r="H41" s="54">
        <f>+IF('AG_Profile_kW '!$F$111="YES",'Charge_Type AG (%)'!H62,'Charge_Type AG (%)'!H83)</f>
        <v>1.6955999999999999E-2</v>
      </c>
      <c r="I41" s="54">
        <f>+IF('AG_Profile_kW '!$F$111="YES",'Charge_Type AG (%)'!I62,'Charge_Type AG (%)'!I83)</f>
        <v>2.4847999999999999E-2</v>
      </c>
      <c r="J41" s="54">
        <f>+IF('AG_Profile_kW '!$F$111="YES",'Charge_Type AG (%)'!J62,'Charge_Type AG (%)'!J83)</f>
        <v>3.388E-2</v>
      </c>
      <c r="K41" s="54">
        <f>+IF('AG_Profile_kW '!$F$111="YES",'Charge_Type AG (%)'!K62,'Charge_Type AG (%)'!K83)</f>
        <v>4.4016E-2</v>
      </c>
      <c r="L41" s="54">
        <f>+IF('AG_Profile_kW '!$F$111="YES",'Charge_Type AG (%)'!L62,'Charge_Type AG (%)'!L83)</f>
        <v>5.5272000000000002E-2</v>
      </c>
      <c r="M41" s="54">
        <f>+IF('AG_Profile_kW '!$F$111="YES",'Charge_Type AG (%)'!M62,'Charge_Type AG (%)'!M83)</f>
        <v>6.7680000000000004E-2</v>
      </c>
      <c r="N41" s="54">
        <f>+IF('AG_Profile_kW '!$F$111="YES",'Charge_Type AG (%)'!N62,'Charge_Type AG (%)'!N83)</f>
        <v>8.1180000000000002E-2</v>
      </c>
      <c r="O41" s="54">
        <f>+IF('AG_Profile_kW '!$F$111="YES",'Charge_Type AG (%)'!O62,'Charge_Type AG (%)'!O83)</f>
        <v>9.5799999999999996E-2</v>
      </c>
      <c r="P41" s="54">
        <f>+IF('AG_Profile_kW '!$F$111="YES",'Charge_Type AG (%)'!P62,'Charge_Type AG (%)'!P83)</f>
        <v>0.111584</v>
      </c>
      <c r="Q41" s="54">
        <f>+IF('AG_Profile_kW '!$F$111="YES",'Charge_Type AG (%)'!Q62,'Charge_Type AG (%)'!Q83)</f>
        <v>0.12844800000000001</v>
      </c>
      <c r="R41" s="54">
        <f>+IF('AG_Profile_kW '!$F$111="YES",'Charge_Type AG (%)'!R62,'Charge_Type AG (%)'!R83)</f>
        <v>0.14643200000000001</v>
      </c>
      <c r="S41" s="54">
        <f>+IF('AG_Profile_kW '!$F$111="YES",'Charge_Type AG (%)'!S62,'Charge_Type AG (%)'!S83)</f>
        <v>0.16559199999999999</v>
      </c>
      <c r="T41" s="54">
        <f>+IF('AG_Profile_kW '!$F$111="YES",'Charge_Type AG (%)'!T62,'Charge_Type AG (%)'!T83)</f>
        <v>0.18582000000000001</v>
      </c>
      <c r="U41" s="54">
        <f>+IF('AG_Profile_kW '!$F$111="YES",'Charge_Type AG (%)'!U62,'Charge_Type AG (%)'!U83)</f>
        <v>0.20716799999999999</v>
      </c>
      <c r="V41" s="54">
        <f>+IF('AG_Profile_kW '!$F$111="YES",'Charge_Type AG (%)'!V62,'Charge_Type AG (%)'!V83)</f>
        <v>0.22970399999999999</v>
      </c>
      <c r="W41" s="54">
        <f>+IF('AG_Profile_kW '!$F$111="YES",'Charge_Type AG (%)'!W62,'Charge_Type AG (%)'!W83)</f>
        <v>0.25329600000000002</v>
      </c>
      <c r="X41" s="54">
        <f>+IF('AG_Profile_kW '!$F$111="YES",'Charge_Type AG (%)'!X62,'Charge_Type AG (%)'!X83)</f>
        <v>0.27800799999999998</v>
      </c>
      <c r="Y41" s="54">
        <f>+IF('AG_Profile_kW '!$F$111="YES",'Charge_Type AG (%)'!Y62,'Charge_Type AG (%)'!Y83)</f>
        <v>0.30384</v>
      </c>
      <c r="Z41" s="54">
        <f>+IF('AG_Profile_kW '!$F$111="YES",'Charge_Type AG (%)'!Z62,'Charge_Type AG (%)'!Z83)</f>
        <v>0.330876</v>
      </c>
      <c r="AA41" s="54">
        <f>+IF('AG_Profile_kW '!$F$111="YES",'Charge_Type AG (%)'!AA62,'Charge_Type AG (%)'!AA83)</f>
        <v>0.35895199999999999</v>
      </c>
      <c r="AB41" s="54">
        <f>+IF('AG_Profile_kW '!$F$111="YES",'Charge_Type AG (%)'!AB62,'Charge_Type AG (%)'!AB83)</f>
        <v>0.38814799999999999</v>
      </c>
      <c r="AC41" s="54">
        <f>+IF('AG_Profile_kW '!$F$111="YES",'Charge_Type AG (%)'!AC62,'Charge_Type AG (%)'!AC83)</f>
        <v>0.41855999999999999</v>
      </c>
      <c r="AD41" s="54">
        <f>+IF('AG_Profile_kW '!$F$111="YES",'Charge_Type AG (%)'!AD62,'Charge_Type AG (%)'!AD83)</f>
        <v>0.45</v>
      </c>
      <c r="AE41" s="54">
        <f>+IF('AG_Profile_kW '!$F$111="YES",'Charge_Type AG (%)'!AE62,'Charge_Type AG (%)'!AE83)</f>
        <v>0.45</v>
      </c>
      <c r="AF41" s="54">
        <f>+IF('AG_Profile_kW '!$F$111="YES",'Charge_Type AG (%)'!AF62,'Charge_Type AG (%)'!AF83)</f>
        <v>0.45</v>
      </c>
      <c r="AG41" s="54">
        <f>+IF('AG_Profile_kW '!$F$111="YES",'Charge_Type AG (%)'!AG62,'Charge_Type AG (%)'!AG83)</f>
        <v>0.45</v>
      </c>
      <c r="AH41" s="54">
        <f>+IF('AG_Profile_kW '!$F$111="YES",'Charge_Type AG (%)'!AH62,'Charge_Type AG (%)'!AH83)</f>
        <v>0.45</v>
      </c>
    </row>
    <row r="42" spans="1:52" ht="14" x14ac:dyDescent="0.3">
      <c r="A42" s="15"/>
      <c r="B42" s="14" t="s">
        <v>125</v>
      </c>
      <c r="C42" s="54">
        <f>+IF('AG_Profile_kW '!$F$111="YES",'Charge_Type AG (%)'!C63,'Charge_Type AG (%)'!C84)</f>
        <v>0.69479999999999997</v>
      </c>
      <c r="D42" s="54">
        <f>+IF('AG_Profile_kW '!$F$111="YES",'Charge_Type AG (%)'!D63,'Charge_Type AG (%)'!D84)</f>
        <v>0.67689999999999995</v>
      </c>
      <c r="E42" s="54">
        <f>+IF('AG_Profile_kW '!$F$111="YES",'Charge_Type AG (%)'!E63,'Charge_Type AG (%)'!E84)</f>
        <v>0.65910000000000002</v>
      </c>
      <c r="F42" s="54">
        <f>+IF('AG_Profile_kW '!$F$111="YES",'Charge_Type AG (%)'!F63,'Charge_Type AG (%)'!F84)</f>
        <v>0.64119999999999999</v>
      </c>
      <c r="G42" s="54">
        <f>+IF('AG_Profile_kW '!$F$111="YES",'Charge_Type AG (%)'!G63,'Charge_Type AG (%)'!G84)</f>
        <v>0.62339999999999995</v>
      </c>
      <c r="H42" s="54">
        <f>+IF('AG_Profile_kW '!$F$111="YES",'Charge_Type AG (%)'!H63,'Charge_Type AG (%)'!H84)</f>
        <v>0.60550000000000004</v>
      </c>
      <c r="I42" s="54">
        <f>+IF('AG_Profile_kW '!$F$111="YES",'Charge_Type AG (%)'!I63,'Charge_Type AG (%)'!I84)</f>
        <v>0.5877</v>
      </c>
      <c r="J42" s="54">
        <f>+IF('AG_Profile_kW '!$F$111="YES",'Charge_Type AG (%)'!J63,'Charge_Type AG (%)'!J84)</f>
        <v>0.56989999999999996</v>
      </c>
      <c r="K42" s="54">
        <f>+IF('AG_Profile_kW '!$F$111="YES",'Charge_Type AG (%)'!K63,'Charge_Type AG (%)'!K84)</f>
        <v>0.55910000000000004</v>
      </c>
      <c r="L42" s="54">
        <f>+IF('AG_Profile_kW '!$F$111="YES",'Charge_Type AG (%)'!L63,'Charge_Type AG (%)'!L84)</f>
        <v>0.54830000000000001</v>
      </c>
      <c r="M42" s="54">
        <f>+IF('AG_Profile_kW '!$F$111="YES",'Charge_Type AG (%)'!M63,'Charge_Type AG (%)'!M84)</f>
        <v>0.53759999999999997</v>
      </c>
      <c r="N42" s="54">
        <f>+IF('AG_Profile_kW '!$F$111="YES",'Charge_Type AG (%)'!N63,'Charge_Type AG (%)'!N84)</f>
        <v>0.52680000000000005</v>
      </c>
      <c r="O42" s="54">
        <f>+IF('AG_Profile_kW '!$F$111="YES",'Charge_Type AG (%)'!O63,'Charge_Type AG (%)'!O84)</f>
        <v>0.5161</v>
      </c>
      <c r="P42" s="54">
        <f>+IF('AG_Profile_kW '!$F$111="YES",'Charge_Type AG (%)'!P63,'Charge_Type AG (%)'!P84)</f>
        <v>0.50529999999999997</v>
      </c>
      <c r="Q42" s="54">
        <f>+IF('AG_Profile_kW '!$F$111="YES",'Charge_Type AG (%)'!Q63,'Charge_Type AG (%)'!Q84)</f>
        <v>0.4945</v>
      </c>
      <c r="R42" s="54">
        <f>+IF('AG_Profile_kW '!$F$111="YES",'Charge_Type AG (%)'!R63,'Charge_Type AG (%)'!R84)</f>
        <v>0.48380000000000001</v>
      </c>
      <c r="S42" s="54">
        <f>+IF('AG_Profile_kW '!$F$111="YES",'Charge_Type AG (%)'!S63,'Charge_Type AG (%)'!S84)</f>
        <v>0.47299999999999998</v>
      </c>
      <c r="T42" s="54">
        <f>+IF('AG_Profile_kW '!$F$111="YES",'Charge_Type AG (%)'!T63,'Charge_Type AG (%)'!T84)</f>
        <v>0.46229999999999999</v>
      </c>
      <c r="U42" s="54">
        <f>+IF('AG_Profile_kW '!$F$111="YES",'Charge_Type AG (%)'!U63,'Charge_Type AG (%)'!U84)</f>
        <v>0.45150000000000001</v>
      </c>
      <c r="V42" s="54">
        <f>+IF('AG_Profile_kW '!$F$111="YES",'Charge_Type AG (%)'!V63,'Charge_Type AG (%)'!V84)</f>
        <v>0.44080000000000003</v>
      </c>
      <c r="W42" s="54">
        <f>+IF('AG_Profile_kW '!$F$111="YES",'Charge_Type AG (%)'!W63,'Charge_Type AG (%)'!W84)</f>
        <v>0.43</v>
      </c>
      <c r="X42" s="54">
        <f>+IF('AG_Profile_kW '!$F$111="YES",'Charge_Type AG (%)'!X63,'Charge_Type AG (%)'!X84)</f>
        <v>0.41920000000000002</v>
      </c>
      <c r="Y42" s="54">
        <f>+IF('AG_Profile_kW '!$F$111="YES",'Charge_Type AG (%)'!Y63,'Charge_Type AG (%)'!Y84)</f>
        <v>0.40849999999999997</v>
      </c>
      <c r="Z42" s="54">
        <f>+IF('AG_Profile_kW '!$F$111="YES",'Charge_Type AG (%)'!Z63,'Charge_Type AG (%)'!Z84)</f>
        <v>0.3977</v>
      </c>
      <c r="AA42" s="54">
        <f>+IF('AG_Profile_kW '!$F$111="YES",'Charge_Type AG (%)'!AA63,'Charge_Type AG (%)'!AA84)</f>
        <v>0.38700000000000001</v>
      </c>
      <c r="AB42" s="54">
        <f>+IF('AG_Profile_kW '!$F$111="YES",'Charge_Type AG (%)'!AB63,'Charge_Type AG (%)'!AB84)</f>
        <v>0.37619999999999998</v>
      </c>
      <c r="AC42" s="54">
        <f>+IF('AG_Profile_kW '!$F$111="YES",'Charge_Type AG (%)'!AC63,'Charge_Type AG (%)'!AC84)</f>
        <v>0.3654</v>
      </c>
      <c r="AD42" s="54">
        <f>+IF('AG_Profile_kW '!$F$111="YES",'Charge_Type AG (%)'!AD63,'Charge_Type AG (%)'!AD84)</f>
        <v>0.35470000000000002</v>
      </c>
      <c r="AE42" s="54">
        <f>+IF('AG_Profile_kW '!$F$111="YES",'Charge_Type AG (%)'!AE63,'Charge_Type AG (%)'!AE84)</f>
        <v>0.35470000000000002</v>
      </c>
      <c r="AF42" s="54">
        <f>+IF('AG_Profile_kW '!$F$111="YES",'Charge_Type AG (%)'!AF63,'Charge_Type AG (%)'!AF84)</f>
        <v>0.35470000000000002</v>
      </c>
      <c r="AG42" s="54">
        <f>+IF('AG_Profile_kW '!$F$111="YES",'Charge_Type AG (%)'!AG63,'Charge_Type AG (%)'!AG84)</f>
        <v>0.35470000000000002</v>
      </c>
      <c r="AH42" s="54">
        <f>+IF('AG_Profile_kW '!$F$111="YES",'Charge_Type AG (%)'!AH63,'Charge_Type AG (%)'!AH84)</f>
        <v>0.35470000000000002</v>
      </c>
      <c r="AI42" s="3"/>
      <c r="AJ42" s="3"/>
      <c r="AK42" s="3"/>
      <c r="AL42" s="3"/>
      <c r="AM42" s="3"/>
      <c r="AN42" s="3"/>
      <c r="AO42" s="3"/>
      <c r="AP42" s="3"/>
      <c r="AQ42" s="3"/>
      <c r="AR42" s="3"/>
      <c r="AS42" s="3"/>
      <c r="AT42" s="3"/>
      <c r="AU42" s="3"/>
      <c r="AV42" s="3"/>
      <c r="AW42" s="3"/>
      <c r="AX42" s="3"/>
      <c r="AY42" s="3"/>
      <c r="AZ42" s="3"/>
    </row>
    <row r="43" spans="1:52" ht="14" x14ac:dyDescent="0.3">
      <c r="A43" s="15"/>
      <c r="B43" s="14" t="s">
        <v>126</v>
      </c>
      <c r="C43" s="54">
        <f>+IF('AG_Profile_kW '!$F$111="YES",'Charge_Type AG (%)'!C64,'Charge_Type AG (%)'!C85)</f>
        <v>3.5000000000000003E-2</v>
      </c>
      <c r="D43" s="54">
        <f>+IF('AG_Profile_kW '!$F$111="YES",'Charge_Type AG (%)'!D64,'Charge_Type AG (%)'!D85)</f>
        <v>4.1799999999999997E-2</v>
      </c>
      <c r="E43" s="54">
        <f>+IF('AG_Profile_kW '!$F$111="YES",'Charge_Type AG (%)'!E64,'Charge_Type AG (%)'!E85)</f>
        <v>4.8599999999999997E-2</v>
      </c>
      <c r="F43" s="54">
        <f>+IF('AG_Profile_kW '!$F$111="YES",'Charge_Type AG (%)'!F64,'Charge_Type AG (%)'!F85)</f>
        <v>5.3184000000000002E-2</v>
      </c>
      <c r="G43" s="54">
        <f>+IF('AG_Profile_kW '!$F$111="YES",'Charge_Type AG (%)'!G64,'Charge_Type AG (%)'!G85)</f>
        <v>5.7223999999999997E-2</v>
      </c>
      <c r="H43" s="54">
        <f>+IF('AG_Profile_kW '!$F$111="YES",'Charge_Type AG (%)'!H64,'Charge_Type AG (%)'!H85)</f>
        <v>6.0720000000000003E-2</v>
      </c>
      <c r="I43" s="54">
        <f>+IF('AG_Profile_kW '!$F$111="YES",'Charge_Type AG (%)'!I64,'Charge_Type AG (%)'!I85)</f>
        <v>6.3672000000000006E-2</v>
      </c>
      <c r="J43" s="54">
        <f>+IF('AG_Profile_kW '!$F$111="YES",'Charge_Type AG (%)'!J64,'Charge_Type AG (%)'!J85)</f>
        <v>6.608E-2</v>
      </c>
      <c r="K43" s="54">
        <f>+IF('AG_Profile_kW '!$F$111="YES",'Charge_Type AG (%)'!K64,'Charge_Type AG (%)'!K85)</f>
        <v>6.7944000000000004E-2</v>
      </c>
      <c r="L43" s="54">
        <f>+IF('AG_Profile_kW '!$F$111="YES",'Charge_Type AG (%)'!L64,'Charge_Type AG (%)'!L85)</f>
        <v>6.9264000000000006E-2</v>
      </c>
      <c r="M43" s="54">
        <f>+IF('AG_Profile_kW '!$F$111="YES",'Charge_Type AG (%)'!M64,'Charge_Type AG (%)'!M85)</f>
        <v>7.0108000000000004E-2</v>
      </c>
      <c r="N43" s="54">
        <f>+IF('AG_Profile_kW '!$F$111="YES",'Charge_Type AG (%)'!N64,'Charge_Type AG (%)'!N85)</f>
        <v>7.0335999999999996E-2</v>
      </c>
      <c r="O43" s="54">
        <f>+IF('AG_Profile_kW '!$F$111="YES",'Charge_Type AG (%)'!O64,'Charge_Type AG (%)'!O85)</f>
        <v>7.0019999999999999E-2</v>
      </c>
      <c r="P43" s="54">
        <f>+IF('AG_Profile_kW '!$F$111="YES",'Charge_Type AG (%)'!P64,'Charge_Type AG (%)'!P85)</f>
        <v>6.9159999999999999E-2</v>
      </c>
      <c r="Q43" s="54">
        <f>+IF('AG_Profile_kW '!$F$111="YES",'Charge_Type AG (%)'!Q64,'Charge_Type AG (%)'!Q85)</f>
        <v>6.7755999999999997E-2</v>
      </c>
      <c r="R43" s="54">
        <f>+IF('AG_Profile_kW '!$F$111="YES",'Charge_Type AG (%)'!R64,'Charge_Type AG (%)'!R85)</f>
        <v>6.5808000000000005E-2</v>
      </c>
      <c r="S43" s="54">
        <f>+IF('AG_Profile_kW '!$F$111="YES",'Charge_Type AG (%)'!S64,'Charge_Type AG (%)'!S85)</f>
        <v>6.3315999999999997E-2</v>
      </c>
      <c r="T43" s="54">
        <f>+IF('AG_Profile_kW '!$F$111="YES",'Charge_Type AG (%)'!T64,'Charge_Type AG (%)'!T85)</f>
        <v>6.028E-2</v>
      </c>
      <c r="U43" s="54">
        <f>+IF('AG_Profile_kW '!$F$111="YES",'Charge_Type AG (%)'!U64,'Charge_Type AG (%)'!U85)</f>
        <v>5.67E-2</v>
      </c>
      <c r="V43" s="54">
        <f>+IF('AG_Profile_kW '!$F$111="YES",'Charge_Type AG (%)'!V64,'Charge_Type AG (%)'!V85)</f>
        <v>5.2575999999999998E-2</v>
      </c>
      <c r="W43" s="54">
        <f>+IF('AG_Profile_kW '!$F$111="YES",'Charge_Type AG (%)'!W64,'Charge_Type AG (%)'!W85)</f>
        <v>4.7907999999999999E-2</v>
      </c>
      <c r="X43" s="54">
        <f>+IF('AG_Profile_kW '!$F$111="YES",'Charge_Type AG (%)'!X64,'Charge_Type AG (%)'!X85)</f>
        <v>4.2695999999999998E-2</v>
      </c>
      <c r="Y43" s="54">
        <f>+IF('AG_Profile_kW '!$F$111="YES",'Charge_Type AG (%)'!Y64,'Charge_Type AG (%)'!Y85)</f>
        <v>3.6940000000000001E-2</v>
      </c>
      <c r="Z43" s="54">
        <f>+IF('AG_Profile_kW '!$F$111="YES",'Charge_Type AG (%)'!Z64,'Charge_Type AG (%)'!Z85)</f>
        <v>3.0640000000000001E-2</v>
      </c>
      <c r="AA43" s="54">
        <f>+IF('AG_Profile_kW '!$F$111="YES",'Charge_Type AG (%)'!AA64,'Charge_Type AG (%)'!AA85)</f>
        <v>2.3796000000000001E-2</v>
      </c>
      <c r="AB43" s="54">
        <f>+IF('AG_Profile_kW '!$F$111="YES",'Charge_Type AG (%)'!AB64,'Charge_Type AG (%)'!AB85)</f>
        <v>1.6407999999999999E-2</v>
      </c>
      <c r="AC43" s="54">
        <f>+IF('AG_Profile_kW '!$F$111="YES",'Charge_Type AG (%)'!AC64,'Charge_Type AG (%)'!AC85)</f>
        <v>8.4759999999999992E-3</v>
      </c>
      <c r="AD43" s="54">
        <f>+IF('AG_Profile_kW '!$F$111="YES",'Charge_Type AG (%)'!AD64,'Charge_Type AG (%)'!AD85)</f>
        <v>0</v>
      </c>
      <c r="AE43" s="54">
        <f>+IF('AG_Profile_kW '!$F$111="YES",'Charge_Type AG (%)'!AE64,'Charge_Type AG (%)'!AE85)</f>
        <v>0</v>
      </c>
      <c r="AF43" s="54">
        <f>+IF('AG_Profile_kW '!$F$111="YES",'Charge_Type AG (%)'!AF64,'Charge_Type AG (%)'!AF85)</f>
        <v>0</v>
      </c>
      <c r="AG43" s="54">
        <f>+IF('AG_Profile_kW '!$F$111="YES",'Charge_Type AG (%)'!AG64,'Charge_Type AG (%)'!AG85)</f>
        <v>0</v>
      </c>
      <c r="AH43" s="54">
        <f>+IF('AG_Profile_kW '!$F$111="YES",'Charge_Type AG (%)'!AH64,'Charge_Type AG (%)'!AH85)</f>
        <v>0</v>
      </c>
      <c r="AI43" s="3"/>
      <c r="AJ43" s="3"/>
      <c r="AK43" s="3"/>
      <c r="AL43" s="3"/>
      <c r="AM43" s="3"/>
      <c r="AN43" s="3"/>
      <c r="AO43" s="3"/>
      <c r="AP43" s="3"/>
      <c r="AQ43" s="3"/>
      <c r="AR43" s="3"/>
      <c r="AS43" s="3"/>
      <c r="AT43" s="3"/>
      <c r="AU43" s="3"/>
      <c r="AV43" s="3"/>
      <c r="AW43" s="3"/>
      <c r="AX43" s="3"/>
      <c r="AY43" s="3"/>
      <c r="AZ43" s="3"/>
    </row>
    <row r="44" spans="1:52" ht="14" x14ac:dyDescent="0.3">
      <c r="A44" s="15"/>
      <c r="B44" s="14" t="s">
        <v>127</v>
      </c>
      <c r="C44" s="54">
        <f>+IF('AG_Profile_kW '!$F$111="YES",'Charge_Type AG (%)'!C65,'Charge_Type AG (%)'!C86)</f>
        <v>0.1</v>
      </c>
      <c r="D44" s="54">
        <f>+IF('AG_Profile_kW '!$F$111="YES",'Charge_Type AG (%)'!D65,'Charge_Type AG (%)'!D86)</f>
        <v>0.1</v>
      </c>
      <c r="E44" s="54">
        <f>+IF('AG_Profile_kW '!$F$111="YES",'Charge_Type AG (%)'!E65,'Charge_Type AG (%)'!E86)</f>
        <v>0.1</v>
      </c>
      <c r="F44" s="54">
        <f>+IF('AG_Profile_kW '!$F$111="YES",'Charge_Type AG (%)'!F65,'Charge_Type AG (%)'!F86)</f>
        <v>0.1</v>
      </c>
      <c r="G44" s="54">
        <f>+IF('AG_Profile_kW '!$F$111="YES",'Charge_Type AG (%)'!G65,'Charge_Type AG (%)'!G86)</f>
        <v>0.1</v>
      </c>
      <c r="H44" s="54">
        <f>+IF('AG_Profile_kW '!$F$111="YES",'Charge_Type AG (%)'!H65,'Charge_Type AG (%)'!H86)</f>
        <v>0.1</v>
      </c>
      <c r="I44" s="54">
        <f>+IF('AG_Profile_kW '!$F$111="YES",'Charge_Type AG (%)'!I65,'Charge_Type AG (%)'!I86)</f>
        <v>0.1</v>
      </c>
      <c r="J44" s="54">
        <f>+IF('AG_Profile_kW '!$F$111="YES",'Charge_Type AG (%)'!J65,'Charge_Type AG (%)'!J86)</f>
        <v>0.1</v>
      </c>
      <c r="K44" s="54">
        <f>+IF('AG_Profile_kW '!$F$111="YES",'Charge_Type AG (%)'!K65,'Charge_Type AG (%)'!K86)</f>
        <v>0.1</v>
      </c>
      <c r="L44" s="54">
        <f>+IF('AG_Profile_kW '!$F$111="YES",'Charge_Type AG (%)'!L65,'Charge_Type AG (%)'!L86)</f>
        <v>0.1</v>
      </c>
      <c r="M44" s="54">
        <f>+IF('AG_Profile_kW '!$F$111="YES",'Charge_Type AG (%)'!M65,'Charge_Type AG (%)'!M86)</f>
        <v>0.1</v>
      </c>
      <c r="N44" s="54">
        <f>+IF('AG_Profile_kW '!$F$111="YES",'Charge_Type AG (%)'!N65,'Charge_Type AG (%)'!N86)</f>
        <v>0.1</v>
      </c>
      <c r="O44" s="54">
        <f>+IF('AG_Profile_kW '!$F$111="YES",'Charge_Type AG (%)'!O65,'Charge_Type AG (%)'!O86)</f>
        <v>0.1</v>
      </c>
      <c r="P44" s="54">
        <f>+IF('AG_Profile_kW '!$F$111="YES",'Charge_Type AG (%)'!P65,'Charge_Type AG (%)'!P86)</f>
        <v>0.1</v>
      </c>
      <c r="Q44" s="54">
        <f>+IF('AG_Profile_kW '!$F$111="YES",'Charge_Type AG (%)'!Q65,'Charge_Type AG (%)'!Q86)</f>
        <v>0.1</v>
      </c>
      <c r="R44" s="54">
        <f>+IF('AG_Profile_kW '!$F$111="YES",'Charge_Type AG (%)'!R65,'Charge_Type AG (%)'!R86)</f>
        <v>0.1</v>
      </c>
      <c r="S44" s="54">
        <f>+IF('AG_Profile_kW '!$F$111="YES",'Charge_Type AG (%)'!S65,'Charge_Type AG (%)'!S86)</f>
        <v>0.1</v>
      </c>
      <c r="T44" s="54">
        <f>+IF('AG_Profile_kW '!$F$111="YES",'Charge_Type AG (%)'!T65,'Charge_Type AG (%)'!T86)</f>
        <v>0.1</v>
      </c>
      <c r="U44" s="54">
        <f>+IF('AG_Profile_kW '!$F$111="YES",'Charge_Type AG (%)'!U65,'Charge_Type AG (%)'!U86)</f>
        <v>0.1</v>
      </c>
      <c r="V44" s="54">
        <f>+IF('AG_Profile_kW '!$F$111="YES",'Charge_Type AG (%)'!V65,'Charge_Type AG (%)'!V86)</f>
        <v>0.1</v>
      </c>
      <c r="W44" s="54">
        <f>+IF('AG_Profile_kW '!$F$111="YES",'Charge_Type AG (%)'!W65,'Charge_Type AG (%)'!W86)</f>
        <v>0.1</v>
      </c>
      <c r="X44" s="54">
        <f>+IF('AG_Profile_kW '!$F$111="YES",'Charge_Type AG (%)'!X65,'Charge_Type AG (%)'!X86)</f>
        <v>0.1</v>
      </c>
      <c r="Y44" s="54">
        <f>+IF('AG_Profile_kW '!$F$111="YES",'Charge_Type AG (%)'!Y65,'Charge_Type AG (%)'!Y86)</f>
        <v>0.1</v>
      </c>
      <c r="Z44" s="54">
        <f>+IF('AG_Profile_kW '!$F$111="YES",'Charge_Type AG (%)'!Z65,'Charge_Type AG (%)'!Z86)</f>
        <v>0.1</v>
      </c>
      <c r="AA44" s="54">
        <f>+IF('AG_Profile_kW '!$F$111="YES",'Charge_Type AG (%)'!AA65,'Charge_Type AG (%)'!AA86)</f>
        <v>0.1</v>
      </c>
      <c r="AB44" s="54">
        <f>+IF('AG_Profile_kW '!$F$111="YES",'Charge_Type AG (%)'!AB65,'Charge_Type AG (%)'!AB86)</f>
        <v>0.1</v>
      </c>
      <c r="AC44" s="54">
        <f>+IF('AG_Profile_kW '!$F$111="YES",'Charge_Type AG (%)'!AC65,'Charge_Type AG (%)'!AC86)</f>
        <v>0.1</v>
      </c>
      <c r="AD44" s="54">
        <f>+IF('AG_Profile_kW '!$F$111="YES",'Charge_Type AG (%)'!AD65,'Charge_Type AG (%)'!AD86)</f>
        <v>0.1</v>
      </c>
      <c r="AE44" s="54">
        <f>+IF('AG_Profile_kW '!$F$111="YES",'Charge_Type AG (%)'!AE65,'Charge_Type AG (%)'!AE86)</f>
        <v>0.1</v>
      </c>
      <c r="AF44" s="54">
        <f>+IF('AG_Profile_kW '!$F$111="YES",'Charge_Type AG (%)'!AF65,'Charge_Type AG (%)'!AF86)</f>
        <v>0.1</v>
      </c>
      <c r="AG44" s="54">
        <f>+IF('AG_Profile_kW '!$F$111="YES",'Charge_Type AG (%)'!AG65,'Charge_Type AG (%)'!AG86)</f>
        <v>0.1</v>
      </c>
      <c r="AH44" s="54">
        <f>+IF('AG_Profile_kW '!$F$111="YES",'Charge_Type AG (%)'!AH65,'Charge_Type AG (%)'!AH86)</f>
        <v>0.1</v>
      </c>
      <c r="AI44" s="3"/>
      <c r="AJ44" s="3"/>
      <c r="AK44" s="3"/>
      <c r="AL44" s="3"/>
      <c r="AM44" s="3"/>
      <c r="AN44" s="3"/>
      <c r="AO44" s="3"/>
      <c r="AP44" s="3"/>
      <c r="AQ44" s="3"/>
      <c r="AR44" s="3"/>
      <c r="AS44" s="3"/>
      <c r="AT44" s="3"/>
      <c r="AU44" s="3"/>
      <c r="AV44" s="3"/>
      <c r="AW44" s="3"/>
      <c r="AX44" s="3"/>
      <c r="AY44" s="3"/>
      <c r="AZ44" s="3"/>
    </row>
    <row r="45" spans="1:52" ht="14" x14ac:dyDescent="0.3">
      <c r="A45" s="15"/>
      <c r="B45" s="14" t="s">
        <v>128</v>
      </c>
      <c r="C45" s="54">
        <f>+IF('AG_Profile_kW '!$F$111="YES",'Charge_Type AG (%)'!C66,'Charge_Type AG (%)'!C87)</f>
        <v>0.17019999999999999</v>
      </c>
      <c r="D45" s="54">
        <f>+IF('AG_Profile_kW '!$F$111="YES",'Charge_Type AG (%)'!D66,'Charge_Type AG (%)'!D87)</f>
        <v>0.18129999999999999</v>
      </c>
      <c r="E45" s="54">
        <f>+IF('AG_Profile_kW '!$F$111="YES",'Charge_Type AG (%)'!E66,'Charge_Type AG (%)'!E87)</f>
        <v>0.1923</v>
      </c>
      <c r="F45" s="54">
        <f>+IF('AG_Profile_kW '!$F$111="YES",'Charge_Type AG (%)'!F66,'Charge_Type AG (%)'!F87)</f>
        <v>0.20330000000000001</v>
      </c>
      <c r="G45" s="54">
        <f>+IF('AG_Profile_kW '!$F$111="YES",'Charge_Type AG (%)'!G66,'Charge_Type AG (%)'!G87)</f>
        <v>0.21440000000000001</v>
      </c>
      <c r="H45" s="54">
        <f>+IF('AG_Profile_kW '!$F$111="YES",'Charge_Type AG (%)'!H66,'Charge_Type AG (%)'!H87)</f>
        <v>0.22539999999999999</v>
      </c>
      <c r="I45" s="54">
        <f>+IF('AG_Profile_kW '!$F$111="YES",'Charge_Type AG (%)'!I66,'Charge_Type AG (%)'!I87)</f>
        <v>0.23649999999999999</v>
      </c>
      <c r="J45" s="54">
        <f>+IF('AG_Profile_kW '!$F$111="YES",'Charge_Type AG (%)'!J66,'Charge_Type AG (%)'!J87)</f>
        <v>0.2475</v>
      </c>
      <c r="K45" s="54">
        <f>+IF('AG_Profile_kW '!$F$111="YES",'Charge_Type AG (%)'!K66,'Charge_Type AG (%)'!K87)</f>
        <v>0.22809499999999999</v>
      </c>
      <c r="L45" s="54">
        <f>+IF('AG_Profile_kW '!$F$111="YES",'Charge_Type AG (%)'!L66,'Charge_Type AG (%)'!L87)</f>
        <v>0.20952000000000001</v>
      </c>
      <c r="M45" s="54">
        <f>+IF('AG_Profile_kW '!$F$111="YES",'Charge_Type AG (%)'!M66,'Charge_Type AG (%)'!M87)</f>
        <v>0.19159000000000001</v>
      </c>
      <c r="N45" s="54">
        <f>+IF('AG_Profile_kW '!$F$111="YES",'Charge_Type AG (%)'!N66,'Charge_Type AG (%)'!N87)</f>
        <v>0.1744</v>
      </c>
      <c r="O45" s="54">
        <f>+IF('AG_Profile_kW '!$F$111="YES",'Charge_Type AG (%)'!O66,'Charge_Type AG (%)'!O87)</f>
        <v>0.15795000000000001</v>
      </c>
      <c r="P45" s="54">
        <f>+IF('AG_Profile_kW '!$F$111="YES",'Charge_Type AG (%)'!P66,'Charge_Type AG (%)'!P87)</f>
        <v>0.14230999999999999</v>
      </c>
      <c r="Q45" s="54">
        <f>+IF('AG_Profile_kW '!$F$111="YES",'Charge_Type AG (%)'!Q66,'Charge_Type AG (%)'!Q87)</f>
        <v>0.127335</v>
      </c>
      <c r="R45" s="54">
        <f>+IF('AG_Profile_kW '!$F$111="YES",'Charge_Type AG (%)'!R66,'Charge_Type AG (%)'!R87)</f>
        <v>0.11310000000000001</v>
      </c>
      <c r="S45" s="54">
        <f>+IF('AG_Profile_kW '!$F$111="YES",'Charge_Type AG (%)'!S66,'Charge_Type AG (%)'!S87)</f>
        <v>9.9604999999999999E-2</v>
      </c>
      <c r="T45" s="54">
        <f>+IF('AG_Profile_kW '!$F$111="YES",'Charge_Type AG (%)'!T66,'Charge_Type AG (%)'!T87)</f>
        <v>8.6900000000000005E-2</v>
      </c>
      <c r="U45" s="54">
        <f>+IF('AG_Profile_kW '!$F$111="YES",'Charge_Type AG (%)'!U66,'Charge_Type AG (%)'!U87)</f>
        <v>7.4880000000000002E-2</v>
      </c>
      <c r="V45" s="54">
        <f>+IF('AG_Profile_kW '!$F$111="YES",'Charge_Type AG (%)'!V66,'Charge_Type AG (%)'!V87)</f>
        <v>6.3600000000000004E-2</v>
      </c>
      <c r="W45" s="54">
        <f>+IF('AG_Profile_kW '!$F$111="YES",'Charge_Type AG (%)'!W66,'Charge_Type AG (%)'!W87)</f>
        <v>5.3060000000000003E-2</v>
      </c>
      <c r="X45" s="54">
        <f>+IF('AG_Profile_kW '!$F$111="YES",'Charge_Type AG (%)'!X66,'Charge_Type AG (%)'!X87)</f>
        <v>4.3290000000000002E-2</v>
      </c>
      <c r="Y45" s="54">
        <f>+IF('AG_Profile_kW '!$F$111="YES",'Charge_Type AG (%)'!Y66,'Charge_Type AG (%)'!Y87)</f>
        <v>3.4224999999999998E-2</v>
      </c>
      <c r="Z45" s="54">
        <f>+IF('AG_Profile_kW '!$F$111="YES",'Charge_Type AG (%)'!Z66,'Charge_Type AG (%)'!Z87)</f>
        <v>2.5899999999999999E-2</v>
      </c>
      <c r="AA45" s="54">
        <f>+IF('AG_Profile_kW '!$F$111="YES",'Charge_Type AG (%)'!AA66,'Charge_Type AG (%)'!AA87)</f>
        <v>1.8315000000000001E-2</v>
      </c>
      <c r="AB45" s="54">
        <f>+IF('AG_Profile_kW '!$F$111="YES",'Charge_Type AG (%)'!AB66,'Charge_Type AG (%)'!AB87)</f>
        <v>1.1480000000000001E-2</v>
      </c>
      <c r="AC45" s="54">
        <f>+IF('AG_Profile_kW '!$F$111="YES",'Charge_Type AG (%)'!AC66,'Charge_Type AG (%)'!AC87)</f>
        <v>5.3699999999999998E-3</v>
      </c>
      <c r="AD45" s="54">
        <f>+IF('AG_Profile_kW '!$F$111="YES",'Charge_Type AG (%)'!AD66,'Charge_Type AG (%)'!AD87)</f>
        <v>0</v>
      </c>
      <c r="AE45" s="54">
        <f>+IF('AG_Profile_kW '!$F$111="YES",'Charge_Type AG (%)'!AE66,'Charge_Type AG (%)'!AE87)</f>
        <v>0</v>
      </c>
      <c r="AF45" s="54">
        <f>+IF('AG_Profile_kW '!$F$111="YES",'Charge_Type AG (%)'!AF66,'Charge_Type AG (%)'!AF87)</f>
        <v>0</v>
      </c>
      <c r="AG45" s="54">
        <f>+IF('AG_Profile_kW '!$F$111="YES",'Charge_Type AG (%)'!AG66,'Charge_Type AG (%)'!AG87)</f>
        <v>0</v>
      </c>
      <c r="AH45" s="54">
        <f>+IF('AG_Profile_kW '!$F$111="YES",'Charge_Type AG (%)'!AH66,'Charge_Type AG (%)'!AH87)</f>
        <v>0</v>
      </c>
      <c r="AI45" s="3"/>
      <c r="AJ45" s="3"/>
      <c r="AK45" s="3"/>
      <c r="AL45" s="3"/>
      <c r="AM45" s="3"/>
      <c r="AN45" s="3"/>
      <c r="AO45" s="3"/>
      <c r="AP45" s="3"/>
      <c r="AQ45" s="3"/>
      <c r="AR45" s="3"/>
      <c r="AS45" s="3"/>
      <c r="AT45" s="3"/>
      <c r="AU45" s="3"/>
      <c r="AV45" s="3"/>
      <c r="AW45" s="3"/>
      <c r="AX45" s="3"/>
      <c r="AY45" s="3"/>
      <c r="AZ45" s="3"/>
    </row>
    <row r="46" spans="1:52" s="3" customFormat="1" ht="14" x14ac:dyDescent="0.3">
      <c r="A46" s="15"/>
      <c r="B46" s="14" t="s">
        <v>129</v>
      </c>
      <c r="C46" s="54">
        <f>+IF('AG_Profile_kW '!$F$111="YES",'Charge_Type AG (%)'!C67,'Charge_Type AG (%)'!C88)</f>
        <v>0</v>
      </c>
      <c r="D46" s="54">
        <f>+IF('AG_Profile_kW '!$F$111="YES",'Charge_Type AG (%)'!D67,'Charge_Type AG (%)'!D88)</f>
        <v>0</v>
      </c>
      <c r="E46" s="54">
        <f>+IF('AG_Profile_kW '!$F$111="YES",'Charge_Type AG (%)'!E67,'Charge_Type AG (%)'!E88)</f>
        <v>0</v>
      </c>
      <c r="F46" s="54">
        <f>+IF('AG_Profile_kW '!$F$111="YES",'Charge_Type AG (%)'!F67,'Charge_Type AG (%)'!F88)</f>
        <v>2.2160000000000001E-3</v>
      </c>
      <c r="G46" s="54">
        <f>+IF('AG_Profile_kW '!$F$111="YES",'Charge_Type AG (%)'!G67,'Charge_Type AG (%)'!G88)</f>
        <v>4.9760000000000004E-3</v>
      </c>
      <c r="H46" s="54">
        <f>+IF('AG_Profile_kW '!$F$111="YES",'Charge_Type AG (%)'!H67,'Charge_Type AG (%)'!H88)</f>
        <v>8.2799999999999992E-3</v>
      </c>
      <c r="I46" s="54">
        <f>+IF('AG_Profile_kW '!$F$111="YES",'Charge_Type AG (%)'!I67,'Charge_Type AG (%)'!I88)</f>
        <v>1.2128E-2</v>
      </c>
      <c r="J46" s="54">
        <f>+IF('AG_Profile_kW '!$F$111="YES",'Charge_Type AG (%)'!J67,'Charge_Type AG (%)'!J88)</f>
        <v>1.652E-2</v>
      </c>
      <c r="K46" s="54">
        <f>+IF('AG_Profile_kW '!$F$111="YES",'Charge_Type AG (%)'!K67,'Charge_Type AG (%)'!K88)</f>
        <v>3.3460999999999998E-2</v>
      </c>
      <c r="L46" s="54">
        <f>+IF('AG_Profile_kW '!$F$111="YES",'Charge_Type AG (%)'!L67,'Charge_Type AG (%)'!L88)</f>
        <v>5.0215999999999997E-2</v>
      </c>
      <c r="M46" s="54">
        <f>+IF('AG_Profile_kW '!$F$111="YES",'Charge_Type AG (%)'!M67,'Charge_Type AG (%)'!M88)</f>
        <v>6.6802E-2</v>
      </c>
      <c r="N46" s="54">
        <f>+IF('AG_Profile_kW '!$F$111="YES",'Charge_Type AG (%)'!N67,'Charge_Type AG (%)'!N88)</f>
        <v>8.3164000000000002E-2</v>
      </c>
      <c r="O46" s="54">
        <f>+IF('AG_Profile_kW '!$F$111="YES",'Charge_Type AG (%)'!O67,'Charge_Type AG (%)'!O88)</f>
        <v>9.9330000000000002E-2</v>
      </c>
      <c r="P46" s="54">
        <f>+IF('AG_Profile_kW '!$F$111="YES",'Charge_Type AG (%)'!P67,'Charge_Type AG (%)'!P88)</f>
        <v>0.11533</v>
      </c>
      <c r="Q46" s="54">
        <f>+IF('AG_Profile_kW '!$F$111="YES",'Charge_Type AG (%)'!Q67,'Charge_Type AG (%)'!Q88)</f>
        <v>0.131109</v>
      </c>
      <c r="R46" s="54">
        <f>+IF('AG_Profile_kW '!$F$111="YES",'Charge_Type AG (%)'!R67,'Charge_Type AG (%)'!R88)</f>
        <v>0.14669199999999999</v>
      </c>
      <c r="S46" s="54">
        <f>+IF('AG_Profile_kW '!$F$111="YES",'Charge_Type AG (%)'!S67,'Charge_Type AG (%)'!S88)</f>
        <v>0.162079</v>
      </c>
      <c r="T46" s="54">
        <f>+IF('AG_Profile_kW '!$F$111="YES",'Charge_Type AG (%)'!T67,'Charge_Type AG (%)'!T88)</f>
        <v>0.17732000000000001</v>
      </c>
      <c r="U46" s="54">
        <f>+IF('AG_Profile_kW '!$F$111="YES",'Charge_Type AG (%)'!U67,'Charge_Type AG (%)'!U88)</f>
        <v>0.19231999999999999</v>
      </c>
      <c r="V46" s="54">
        <f>+IF('AG_Profile_kW '!$F$111="YES",'Charge_Type AG (%)'!V67,'Charge_Type AG (%)'!V88)</f>
        <v>0.207124</v>
      </c>
      <c r="W46" s="54">
        <f>+IF('AG_Profile_kW '!$F$111="YES",'Charge_Type AG (%)'!W67,'Charge_Type AG (%)'!W88)</f>
        <v>0.22173200000000001</v>
      </c>
      <c r="X46" s="54">
        <f>+IF('AG_Profile_kW '!$F$111="YES",'Charge_Type AG (%)'!X67,'Charge_Type AG (%)'!X88)</f>
        <v>0.23621400000000001</v>
      </c>
      <c r="Y46" s="54">
        <f>+IF('AG_Profile_kW '!$F$111="YES",'Charge_Type AG (%)'!Y67,'Charge_Type AG (%)'!Y88)</f>
        <v>0.25043500000000002</v>
      </c>
      <c r="Z46" s="54">
        <f>+IF('AG_Profile_kW '!$F$111="YES",'Charge_Type AG (%)'!Z67,'Charge_Type AG (%)'!Z88)</f>
        <v>0.26445999999999997</v>
      </c>
      <c r="AA46" s="54">
        <f>+IF('AG_Profile_kW '!$F$111="YES",'Charge_Type AG (%)'!AA67,'Charge_Type AG (%)'!AA88)</f>
        <v>0.27828900000000001</v>
      </c>
      <c r="AB46" s="54">
        <f>+IF('AG_Profile_kW '!$F$111="YES",'Charge_Type AG (%)'!AB67,'Charge_Type AG (%)'!AB88)</f>
        <v>0.29201199999999999</v>
      </c>
      <c r="AC46" s="54">
        <f>+IF('AG_Profile_kW '!$F$111="YES",'Charge_Type AG (%)'!AC67,'Charge_Type AG (%)'!AC88)</f>
        <v>0.305454</v>
      </c>
      <c r="AD46" s="54">
        <f>+IF('AG_Profile_kW '!$F$111="YES",'Charge_Type AG (%)'!AD67,'Charge_Type AG (%)'!AD88)</f>
        <v>0.31869999999999998</v>
      </c>
      <c r="AE46" s="54">
        <f>+IF('AG_Profile_kW '!$F$111="YES",'Charge_Type AG (%)'!AE67,'Charge_Type AG (%)'!AE88)</f>
        <v>0.31869999999999998</v>
      </c>
      <c r="AF46" s="54">
        <f>+IF('AG_Profile_kW '!$F$111="YES",'Charge_Type AG (%)'!AF67,'Charge_Type AG (%)'!AF88)</f>
        <v>0.31869999999999998</v>
      </c>
      <c r="AG46" s="54">
        <f>+IF('AG_Profile_kW '!$F$111="YES",'Charge_Type AG (%)'!AG67,'Charge_Type AG (%)'!AG88)</f>
        <v>0.31869999999999998</v>
      </c>
      <c r="AH46" s="54">
        <f>+IF('AG_Profile_kW '!$F$111="YES",'Charge_Type AG (%)'!AH67,'Charge_Type AG (%)'!AH88)</f>
        <v>0.31869999999999998</v>
      </c>
    </row>
    <row r="47" spans="1:52" ht="14" x14ac:dyDescent="0.3">
      <c r="A47" s="15"/>
      <c r="B47" s="14" t="s">
        <v>130</v>
      </c>
      <c r="C47" s="54">
        <f>+IF('AG_Profile_kW '!$F$111="YES",'Charge_Type AG (%)'!C68,'Charge_Type AG (%)'!C89)</f>
        <v>0</v>
      </c>
      <c r="D47" s="54">
        <f>+IF('AG_Profile_kW '!$F$111="YES",'Charge_Type AG (%)'!D68,'Charge_Type AG (%)'!D89)</f>
        <v>0</v>
      </c>
      <c r="E47" s="54">
        <f>+IF('AG_Profile_kW '!$F$111="YES",'Charge_Type AG (%)'!E68,'Charge_Type AG (%)'!E89)</f>
        <v>0</v>
      </c>
      <c r="F47" s="54">
        <f>+IF('AG_Profile_kW '!$F$111="YES",'Charge_Type AG (%)'!F68,'Charge_Type AG (%)'!F89)</f>
        <v>0</v>
      </c>
      <c r="G47" s="54">
        <f>+IF('AG_Profile_kW '!$F$111="YES",'Charge_Type AG (%)'!G68,'Charge_Type AG (%)'!G89)</f>
        <v>0</v>
      </c>
      <c r="H47" s="54">
        <f>+IF('AG_Profile_kW '!$F$111="YES",'Charge_Type AG (%)'!H68,'Charge_Type AG (%)'!H89)</f>
        <v>0</v>
      </c>
      <c r="I47" s="54">
        <f>+IF('AG_Profile_kW '!$F$111="YES",'Charge_Type AG (%)'!I68,'Charge_Type AG (%)'!I89)</f>
        <v>0</v>
      </c>
      <c r="J47" s="54">
        <f>+IF('AG_Profile_kW '!$F$111="YES",'Charge_Type AG (%)'!J68,'Charge_Type AG (%)'!J89)</f>
        <v>0</v>
      </c>
      <c r="K47" s="54">
        <f>+IF('AG_Profile_kW '!$F$111="YES",'Charge_Type AG (%)'!K68,'Charge_Type AG (%)'!K89)</f>
        <v>5.7000000000000002E-3</v>
      </c>
      <c r="L47" s="54">
        <f>+IF('AG_Profile_kW '!$F$111="YES",'Charge_Type AG (%)'!L68,'Charge_Type AG (%)'!L89)</f>
        <v>1.1299999999999999E-2</v>
      </c>
      <c r="M47" s="54">
        <f>+IF('AG_Profile_kW '!$F$111="YES",'Charge_Type AG (%)'!M68,'Charge_Type AG (%)'!M89)</f>
        <v>1.7000000000000001E-2</v>
      </c>
      <c r="N47" s="54">
        <f>+IF('AG_Profile_kW '!$F$111="YES",'Charge_Type AG (%)'!N68,'Charge_Type AG (%)'!N89)</f>
        <v>2.2700000000000001E-2</v>
      </c>
      <c r="O47" s="54">
        <f>+IF('AG_Profile_kW '!$F$111="YES",'Charge_Type AG (%)'!O68,'Charge_Type AG (%)'!O89)</f>
        <v>2.8299999999999999E-2</v>
      </c>
      <c r="P47" s="54">
        <f>+IF('AG_Profile_kW '!$F$111="YES",'Charge_Type AG (%)'!P68,'Charge_Type AG (%)'!P89)</f>
        <v>3.4000000000000002E-2</v>
      </c>
      <c r="Q47" s="54">
        <f>+IF('AG_Profile_kW '!$F$111="YES",'Charge_Type AG (%)'!Q68,'Charge_Type AG (%)'!Q89)</f>
        <v>3.9699999999999999E-2</v>
      </c>
      <c r="R47" s="54">
        <f>+IF('AG_Profile_kW '!$F$111="YES",'Charge_Type AG (%)'!R68,'Charge_Type AG (%)'!R89)</f>
        <v>4.53E-2</v>
      </c>
      <c r="S47" s="54">
        <f>+IF('AG_Profile_kW '!$F$111="YES",'Charge_Type AG (%)'!S68,'Charge_Type AG (%)'!S89)</f>
        <v>5.0999999999999997E-2</v>
      </c>
      <c r="T47" s="54">
        <f>+IF('AG_Profile_kW '!$F$111="YES",'Charge_Type AG (%)'!T68,'Charge_Type AG (%)'!T89)</f>
        <v>5.67E-2</v>
      </c>
      <c r="U47" s="54">
        <f>+IF('AG_Profile_kW '!$F$111="YES",'Charge_Type AG (%)'!U68,'Charge_Type AG (%)'!U89)</f>
        <v>6.2300000000000001E-2</v>
      </c>
      <c r="V47" s="54">
        <f>+IF('AG_Profile_kW '!$F$111="YES",'Charge_Type AG (%)'!V68,'Charge_Type AG (%)'!V89)</f>
        <v>6.8000000000000005E-2</v>
      </c>
      <c r="W47" s="54">
        <f>+IF('AG_Profile_kW '!$F$111="YES",'Charge_Type AG (%)'!W68,'Charge_Type AG (%)'!W89)</f>
        <v>7.3599999999999999E-2</v>
      </c>
      <c r="X47" s="54">
        <f>+IF('AG_Profile_kW '!$F$111="YES",'Charge_Type AG (%)'!X68,'Charge_Type AG (%)'!X89)</f>
        <v>7.9299999999999995E-2</v>
      </c>
      <c r="Y47" s="54">
        <f>+IF('AG_Profile_kW '!$F$111="YES",'Charge_Type AG (%)'!Y68,'Charge_Type AG (%)'!Y89)</f>
        <v>8.5000000000000006E-2</v>
      </c>
      <c r="Z47" s="54">
        <f>+IF('AG_Profile_kW '!$F$111="YES",'Charge_Type AG (%)'!Z68,'Charge_Type AG (%)'!Z89)</f>
        <v>9.06E-2</v>
      </c>
      <c r="AA47" s="54">
        <f>+IF('AG_Profile_kW '!$F$111="YES",'Charge_Type AG (%)'!AA68,'Charge_Type AG (%)'!AA89)</f>
        <v>9.6299999999999997E-2</v>
      </c>
      <c r="AB47" s="54">
        <f>+IF('AG_Profile_kW '!$F$111="YES",'Charge_Type AG (%)'!AB68,'Charge_Type AG (%)'!AB89)</f>
        <v>0.10199999999999999</v>
      </c>
      <c r="AC47" s="54">
        <f>+IF('AG_Profile_kW '!$F$111="YES",'Charge_Type AG (%)'!AC68,'Charge_Type AG (%)'!AC89)</f>
        <v>0.1076</v>
      </c>
      <c r="AD47" s="54">
        <f>+IF('AG_Profile_kW '!$F$111="YES",'Charge_Type AG (%)'!AD68,'Charge_Type AG (%)'!AD89)</f>
        <v>0.1133</v>
      </c>
      <c r="AE47" s="54">
        <f>+IF('AG_Profile_kW '!$F$111="YES",'Charge_Type AG (%)'!AE68,'Charge_Type AG (%)'!AE89)</f>
        <v>0.1133</v>
      </c>
      <c r="AF47" s="54">
        <f>+IF('AG_Profile_kW '!$F$111="YES",'Charge_Type AG (%)'!AF68,'Charge_Type AG (%)'!AF89)</f>
        <v>0.1133</v>
      </c>
      <c r="AG47" s="54">
        <f>+IF('AG_Profile_kW '!$F$111="YES",'Charge_Type AG (%)'!AG68,'Charge_Type AG (%)'!AG89)</f>
        <v>0.1133</v>
      </c>
      <c r="AH47" s="54">
        <f>+IF('AG_Profile_kW '!$F$111="YES",'Charge_Type AG (%)'!AH68,'Charge_Type AG (%)'!AH89)</f>
        <v>0.1133</v>
      </c>
      <c r="AI47" s="3"/>
      <c r="AJ47" s="3"/>
      <c r="AK47" s="3"/>
      <c r="AL47" s="3"/>
      <c r="AM47" s="3"/>
      <c r="AN47" s="3"/>
      <c r="AO47" s="3"/>
      <c r="AP47" s="3"/>
      <c r="AQ47" s="3"/>
      <c r="AR47" s="3"/>
      <c r="AS47" s="3"/>
      <c r="AT47" s="3"/>
      <c r="AU47" s="3"/>
      <c r="AV47" s="3"/>
      <c r="AW47" s="3"/>
      <c r="AX47" s="3"/>
      <c r="AY47" s="3"/>
      <c r="AZ47" s="3"/>
    </row>
    <row r="48" spans="1:52" ht="14" x14ac:dyDescent="0.3">
      <c r="A48" s="15"/>
      <c r="B48" s="14" t="s">
        <v>131</v>
      </c>
      <c r="C48" s="54">
        <f>+IF('AG_Profile_kW '!$F$111="YES",'Charge_Type AG (%)'!C69,'Charge_Type AG (%)'!C90)</f>
        <v>0</v>
      </c>
      <c r="D48" s="54">
        <f>+IF('AG_Profile_kW '!$F$111="YES",'Charge_Type AG (%)'!D69,'Charge_Type AG (%)'!D90)</f>
        <v>0</v>
      </c>
      <c r="E48" s="54">
        <f>+IF('AG_Profile_kW '!$F$111="YES",'Charge_Type AG (%)'!E69,'Charge_Type AG (%)'!E90)</f>
        <v>0</v>
      </c>
      <c r="F48" s="54">
        <f>+IF('AG_Profile_kW '!$F$111="YES",'Charge_Type AG (%)'!F69,'Charge_Type AG (%)'!F90)</f>
        <v>0</v>
      </c>
      <c r="G48" s="54">
        <f>+IF('AG_Profile_kW '!$F$111="YES",'Charge_Type AG (%)'!G69,'Charge_Type AG (%)'!G90)</f>
        <v>0</v>
      </c>
      <c r="H48" s="54">
        <f>+IF('AG_Profile_kW '!$F$111="YES",'Charge_Type AG (%)'!H69,'Charge_Type AG (%)'!H90)</f>
        <v>0</v>
      </c>
      <c r="I48" s="54">
        <f>+IF('AG_Profile_kW '!$F$111="YES",'Charge_Type AG (%)'!I69,'Charge_Type AG (%)'!I90)</f>
        <v>0</v>
      </c>
      <c r="J48" s="54">
        <f>+IF('AG_Profile_kW '!$F$111="YES",'Charge_Type AG (%)'!J69,'Charge_Type AG (%)'!J90)</f>
        <v>0</v>
      </c>
      <c r="K48" s="54">
        <f>+IF('AG_Profile_kW '!$F$111="YES",'Charge_Type AG (%)'!K69,'Charge_Type AG (%)'!K90)</f>
        <v>5.7000000000000002E-3</v>
      </c>
      <c r="L48" s="54">
        <f>+IF('AG_Profile_kW '!$F$111="YES",'Charge_Type AG (%)'!L69,'Charge_Type AG (%)'!L90)</f>
        <v>1.1299999999999999E-2</v>
      </c>
      <c r="M48" s="54">
        <f>+IF('AG_Profile_kW '!$F$111="YES",'Charge_Type AG (%)'!M69,'Charge_Type AG (%)'!M90)</f>
        <v>1.7000000000000001E-2</v>
      </c>
      <c r="N48" s="54">
        <f>+IF('AG_Profile_kW '!$F$111="YES",'Charge_Type AG (%)'!N69,'Charge_Type AG (%)'!N90)</f>
        <v>2.2700000000000001E-2</v>
      </c>
      <c r="O48" s="54">
        <f>+IF('AG_Profile_kW '!$F$111="YES",'Charge_Type AG (%)'!O69,'Charge_Type AG (%)'!O90)</f>
        <v>2.8299999999999999E-2</v>
      </c>
      <c r="P48" s="54">
        <f>+IF('AG_Profile_kW '!$F$111="YES",'Charge_Type AG (%)'!P69,'Charge_Type AG (%)'!P90)</f>
        <v>3.4000000000000002E-2</v>
      </c>
      <c r="Q48" s="54">
        <f>+IF('AG_Profile_kW '!$F$111="YES",'Charge_Type AG (%)'!Q69,'Charge_Type AG (%)'!Q90)</f>
        <v>3.9699999999999999E-2</v>
      </c>
      <c r="R48" s="54">
        <f>+IF('AG_Profile_kW '!$F$111="YES",'Charge_Type AG (%)'!R69,'Charge_Type AG (%)'!R90)</f>
        <v>4.53E-2</v>
      </c>
      <c r="S48" s="54">
        <f>+IF('AG_Profile_kW '!$F$111="YES",'Charge_Type AG (%)'!S69,'Charge_Type AG (%)'!S90)</f>
        <v>5.0999999999999997E-2</v>
      </c>
      <c r="T48" s="54">
        <f>+IF('AG_Profile_kW '!$F$111="YES",'Charge_Type AG (%)'!T69,'Charge_Type AG (%)'!T90)</f>
        <v>5.67E-2</v>
      </c>
      <c r="U48" s="54">
        <f>+IF('AG_Profile_kW '!$F$111="YES",'Charge_Type AG (%)'!U69,'Charge_Type AG (%)'!U90)</f>
        <v>6.2300000000000001E-2</v>
      </c>
      <c r="V48" s="54">
        <f>+IF('AG_Profile_kW '!$F$111="YES",'Charge_Type AG (%)'!V69,'Charge_Type AG (%)'!V90)</f>
        <v>6.8000000000000005E-2</v>
      </c>
      <c r="W48" s="54">
        <f>+IF('AG_Profile_kW '!$F$111="YES",'Charge_Type AG (%)'!W69,'Charge_Type AG (%)'!W90)</f>
        <v>7.3599999999999999E-2</v>
      </c>
      <c r="X48" s="54">
        <f>+IF('AG_Profile_kW '!$F$111="YES",'Charge_Type AG (%)'!X69,'Charge_Type AG (%)'!X90)</f>
        <v>7.9299999999999995E-2</v>
      </c>
      <c r="Y48" s="54">
        <f>+IF('AG_Profile_kW '!$F$111="YES",'Charge_Type AG (%)'!Y69,'Charge_Type AG (%)'!Y90)</f>
        <v>8.5000000000000006E-2</v>
      </c>
      <c r="Z48" s="54">
        <f>+IF('AG_Profile_kW '!$F$111="YES",'Charge_Type AG (%)'!Z69,'Charge_Type AG (%)'!Z90)</f>
        <v>9.06E-2</v>
      </c>
      <c r="AA48" s="54">
        <f>+IF('AG_Profile_kW '!$F$111="YES",'Charge_Type AG (%)'!AA69,'Charge_Type AG (%)'!AA90)</f>
        <v>9.6299999999999997E-2</v>
      </c>
      <c r="AB48" s="54">
        <f>+IF('AG_Profile_kW '!$F$111="YES",'Charge_Type AG (%)'!AB69,'Charge_Type AG (%)'!AB90)</f>
        <v>0.10199999999999999</v>
      </c>
      <c r="AC48" s="54">
        <f>+IF('AG_Profile_kW '!$F$111="YES",'Charge_Type AG (%)'!AC69,'Charge_Type AG (%)'!AC90)</f>
        <v>0.1076</v>
      </c>
      <c r="AD48" s="54">
        <f>+IF('AG_Profile_kW '!$F$111="YES",'Charge_Type AG (%)'!AD69,'Charge_Type AG (%)'!AD90)</f>
        <v>0.1133</v>
      </c>
      <c r="AE48" s="54">
        <f>+IF('AG_Profile_kW '!$F$111="YES",'Charge_Type AG (%)'!AE69,'Charge_Type AG (%)'!AE90)</f>
        <v>0.1133</v>
      </c>
      <c r="AF48" s="54">
        <f>+IF('AG_Profile_kW '!$F$111="YES",'Charge_Type AG (%)'!AF69,'Charge_Type AG (%)'!AF90)</f>
        <v>0.1133</v>
      </c>
      <c r="AG48" s="54">
        <f>+IF('AG_Profile_kW '!$F$111="YES",'Charge_Type AG (%)'!AG69,'Charge_Type AG (%)'!AG90)</f>
        <v>0.1133</v>
      </c>
      <c r="AH48" s="54">
        <f>+IF('AG_Profile_kW '!$F$111="YES",'Charge_Type AG (%)'!AH69,'Charge_Type AG (%)'!AH90)</f>
        <v>0.1133</v>
      </c>
      <c r="AI48" s="3"/>
      <c r="AJ48" s="3"/>
      <c r="AK48" s="3"/>
      <c r="AL48" s="3"/>
      <c r="AM48" s="3"/>
      <c r="AN48" s="3"/>
      <c r="AO48" s="3"/>
      <c r="AP48" s="3"/>
      <c r="AQ48" s="3"/>
      <c r="AR48" s="3"/>
      <c r="AS48" s="3"/>
      <c r="AT48" s="3"/>
      <c r="AU48" s="3"/>
      <c r="AV48" s="3"/>
      <c r="AW48" s="3"/>
      <c r="AX48" s="3"/>
      <c r="AY48" s="3"/>
      <c r="AZ48" s="3"/>
    </row>
    <row r="49" spans="1:52" ht="12.5" x14ac:dyDescent="0.25">
      <c r="A49" s="15"/>
      <c r="B49" s="3"/>
      <c r="C49" s="17"/>
      <c r="D49" s="17"/>
      <c r="E49" s="17"/>
      <c r="F49" s="17"/>
      <c r="G49" s="17"/>
      <c r="H49" s="17"/>
      <c r="I49" s="17"/>
      <c r="J49" s="17"/>
      <c r="K49" s="17"/>
      <c r="L49" s="17"/>
      <c r="M49" s="17"/>
      <c r="N49" s="17"/>
      <c r="O49" s="17"/>
      <c r="P49" s="17"/>
      <c r="Q49" s="17"/>
      <c r="R49" s="17"/>
      <c r="S49" s="17"/>
      <c r="T49" s="17"/>
      <c r="U49" s="17"/>
      <c r="V49" s="17"/>
      <c r="W49" s="17"/>
      <c r="X49" s="17"/>
      <c r="Y49" s="17"/>
      <c r="Z49" s="17"/>
      <c r="AA49" s="17"/>
      <c r="AB49" s="17"/>
      <c r="AC49" s="17"/>
      <c r="AD49" s="17"/>
      <c r="AE49" s="17"/>
      <c r="AF49" s="17"/>
      <c r="AG49" s="17"/>
      <c r="AH49" s="17"/>
      <c r="AI49" s="3"/>
      <c r="AJ49" s="3"/>
      <c r="AK49" s="3"/>
      <c r="AL49" s="3"/>
      <c r="AM49" s="3"/>
      <c r="AN49" s="3"/>
      <c r="AO49" s="3"/>
      <c r="AP49" s="3"/>
      <c r="AQ49" s="3"/>
      <c r="AR49" s="3"/>
      <c r="AS49" s="3"/>
      <c r="AT49" s="3"/>
      <c r="AU49" s="3"/>
      <c r="AV49" s="3"/>
      <c r="AW49" s="3"/>
      <c r="AX49" s="3"/>
      <c r="AY49" s="3"/>
      <c r="AZ49" s="3"/>
    </row>
    <row r="50" spans="1:52" ht="12.5" x14ac:dyDescent="0.25">
      <c r="A50" s="15"/>
      <c r="B50" s="3"/>
      <c r="C50" s="52"/>
      <c r="D50" s="52"/>
      <c r="E50" s="52"/>
      <c r="F50" s="52"/>
      <c r="G50" s="52"/>
      <c r="H50" s="52"/>
      <c r="I50" s="52"/>
      <c r="J50" s="52"/>
      <c r="K50" s="52"/>
      <c r="L50" s="52"/>
      <c r="M50" s="52"/>
      <c r="N50" s="52"/>
      <c r="O50" s="52"/>
      <c r="P50" s="52"/>
      <c r="Q50" s="52"/>
      <c r="R50" s="52"/>
      <c r="S50" s="52"/>
      <c r="T50" s="52"/>
      <c r="U50" s="52"/>
      <c r="V50" s="52"/>
      <c r="W50" s="52"/>
      <c r="X50" s="52"/>
      <c r="Y50" s="52"/>
      <c r="Z50" s="52"/>
      <c r="AA50" s="52"/>
      <c r="AB50" s="52"/>
      <c r="AC50" s="52"/>
      <c r="AD50" s="52"/>
      <c r="AE50" s="52"/>
      <c r="AF50" s="52"/>
      <c r="AG50" s="52"/>
      <c r="AH50" s="52">
        <v>34.97</v>
      </c>
      <c r="AI50" s="3"/>
      <c r="AJ50" s="3"/>
      <c r="AK50" s="3"/>
      <c r="AL50" s="3"/>
      <c r="AM50" s="3"/>
      <c r="AN50" s="3"/>
      <c r="AO50" s="3"/>
      <c r="AP50" s="3"/>
      <c r="AQ50" s="3"/>
      <c r="AR50" s="3"/>
      <c r="AS50" s="3"/>
      <c r="AT50" s="3"/>
      <c r="AU50" s="3"/>
      <c r="AV50" s="3"/>
      <c r="AW50" s="3"/>
      <c r="AX50" s="3"/>
      <c r="AY50" s="3"/>
      <c r="AZ50" s="3"/>
    </row>
    <row r="51" spans="1:52" ht="14.5" thickBot="1" x14ac:dyDescent="0.35">
      <c r="A51" s="15"/>
      <c r="B51" s="191" t="s">
        <v>188</v>
      </c>
      <c r="C51" s="3"/>
      <c r="D51" s="3"/>
      <c r="E51" s="192"/>
      <c r="F51" s="192"/>
      <c r="G51" s="192"/>
      <c r="H51" s="192"/>
      <c r="I51" s="192"/>
      <c r="J51" s="192"/>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c r="AY51" s="3"/>
      <c r="AZ51" s="3"/>
    </row>
    <row r="52" spans="1:52" ht="14.5" thickBot="1" x14ac:dyDescent="0.3">
      <c r="A52" s="15"/>
      <c r="B52" s="13"/>
      <c r="C52" s="13" t="s">
        <v>62</v>
      </c>
      <c r="D52" s="13" t="s">
        <v>63</v>
      </c>
      <c r="E52" s="193" t="s">
        <v>64</v>
      </c>
      <c r="F52" s="193" t="s">
        <v>65</v>
      </c>
      <c r="G52" s="193" t="s">
        <v>66</v>
      </c>
      <c r="H52" s="193" t="s">
        <v>67</v>
      </c>
      <c r="I52" s="193" t="s">
        <v>68</v>
      </c>
      <c r="J52" s="193" t="s">
        <v>69</v>
      </c>
      <c r="K52" s="13" t="s">
        <v>70</v>
      </c>
      <c r="L52" s="13" t="s">
        <v>71</v>
      </c>
      <c r="M52" s="13" t="s">
        <v>72</v>
      </c>
      <c r="N52" s="13" t="s">
        <v>73</v>
      </c>
      <c r="O52" s="13" t="s">
        <v>74</v>
      </c>
      <c r="P52" s="13" t="s">
        <v>75</v>
      </c>
      <c r="Q52" s="13" t="s">
        <v>76</v>
      </c>
      <c r="R52" s="13" t="s">
        <v>77</v>
      </c>
      <c r="S52" s="13" t="s">
        <v>78</v>
      </c>
      <c r="T52" s="13" t="s">
        <v>79</v>
      </c>
      <c r="U52" s="13" t="s">
        <v>80</v>
      </c>
      <c r="V52" s="13" t="s">
        <v>81</v>
      </c>
      <c r="W52" s="13" t="s">
        <v>82</v>
      </c>
      <c r="X52" s="13" t="s">
        <v>83</v>
      </c>
      <c r="Y52" s="13" t="s">
        <v>84</v>
      </c>
      <c r="Z52" s="13" t="s">
        <v>85</v>
      </c>
      <c r="AA52" s="13" t="s">
        <v>86</v>
      </c>
      <c r="AB52" s="13" t="s">
        <v>87</v>
      </c>
      <c r="AC52" s="13" t="s">
        <v>88</v>
      </c>
      <c r="AD52" s="13" t="s">
        <v>89</v>
      </c>
      <c r="AE52" s="13" t="s">
        <v>90</v>
      </c>
      <c r="AF52" s="13" t="s">
        <v>91</v>
      </c>
      <c r="AG52" s="13" t="s">
        <v>92</v>
      </c>
      <c r="AH52" s="13" t="s">
        <v>93</v>
      </c>
      <c r="AI52" s="3"/>
      <c r="AJ52" s="3"/>
      <c r="AK52" s="3"/>
      <c r="AL52" s="3"/>
      <c r="AM52" s="3"/>
      <c r="AN52" s="3"/>
      <c r="AO52" s="3"/>
      <c r="AP52" s="3"/>
      <c r="AQ52" s="3"/>
      <c r="AR52" s="3"/>
      <c r="AS52" s="3"/>
      <c r="AT52" s="3"/>
      <c r="AU52" s="3"/>
      <c r="AV52" s="3"/>
      <c r="AW52" s="3"/>
      <c r="AX52" s="3"/>
      <c r="AY52" s="3"/>
      <c r="AZ52" s="3"/>
    </row>
    <row r="53" spans="1:52" ht="14.5" thickBot="1" x14ac:dyDescent="0.35">
      <c r="A53" s="15"/>
      <c r="B53" s="14" t="s">
        <v>115</v>
      </c>
      <c r="C53" s="54">
        <v>0.82879999999999998</v>
      </c>
      <c r="D53" s="54">
        <v>0.81479999999999997</v>
      </c>
      <c r="E53" s="54">
        <v>0.80079999999999996</v>
      </c>
      <c r="F53" s="54">
        <v>0.78680000000000005</v>
      </c>
      <c r="G53" s="54">
        <v>0.77270000000000005</v>
      </c>
      <c r="H53" s="54">
        <v>0.75870000000000004</v>
      </c>
      <c r="I53" s="54">
        <v>0.74470000000000003</v>
      </c>
      <c r="J53" s="54">
        <v>0.73060000000000003</v>
      </c>
      <c r="K53" s="54">
        <v>0.71660000000000001</v>
      </c>
      <c r="L53" s="54">
        <v>0.7026</v>
      </c>
      <c r="M53" s="54">
        <v>0.6885</v>
      </c>
      <c r="N53" s="54">
        <v>0.67449999999999999</v>
      </c>
      <c r="O53" s="54">
        <v>0.66049999999999998</v>
      </c>
      <c r="P53" s="54">
        <v>0.64639999999999997</v>
      </c>
      <c r="Q53" s="54">
        <v>0.63239999999999996</v>
      </c>
      <c r="R53" s="54">
        <v>0.61839999999999995</v>
      </c>
      <c r="S53" s="54">
        <v>0.60429999999999995</v>
      </c>
      <c r="T53" s="54">
        <v>0.59030000000000005</v>
      </c>
      <c r="U53" s="54">
        <v>0.57630000000000003</v>
      </c>
      <c r="V53" s="54">
        <v>0.56230000000000002</v>
      </c>
      <c r="W53" s="54">
        <v>0.54820000000000002</v>
      </c>
      <c r="X53" s="54">
        <v>0.53420000000000001</v>
      </c>
      <c r="Y53" s="54">
        <v>0.5202</v>
      </c>
      <c r="Z53" s="54">
        <v>0.50609999999999999</v>
      </c>
      <c r="AA53" s="54">
        <v>0.49209999999999998</v>
      </c>
      <c r="AB53" s="54">
        <v>0.47810000000000002</v>
      </c>
      <c r="AC53" s="54">
        <v>0.46400000000000002</v>
      </c>
      <c r="AD53" s="54">
        <v>0.45</v>
      </c>
      <c r="AE53" s="54">
        <v>0.45</v>
      </c>
      <c r="AF53" s="54">
        <v>0.45</v>
      </c>
      <c r="AG53" s="54">
        <v>0.45</v>
      </c>
      <c r="AH53" s="54">
        <v>0.45</v>
      </c>
      <c r="AI53" s="3"/>
      <c r="AJ53" s="3"/>
      <c r="AK53" s="3"/>
      <c r="AL53" s="3"/>
      <c r="AM53" s="3"/>
      <c r="AN53" s="3"/>
      <c r="AO53" s="3"/>
      <c r="AP53" s="3"/>
      <c r="AQ53" s="3"/>
      <c r="AR53" s="3"/>
      <c r="AS53" s="3"/>
      <c r="AT53" s="3"/>
      <c r="AU53" s="3"/>
      <c r="AV53" s="3"/>
      <c r="AW53" s="3"/>
      <c r="AX53" s="3"/>
      <c r="AY53" s="3"/>
      <c r="AZ53" s="3"/>
    </row>
    <row r="54" spans="1:52" ht="14.5" thickBot="1" x14ac:dyDescent="0.35">
      <c r="A54" s="15"/>
      <c r="B54" s="14" t="s">
        <v>116</v>
      </c>
      <c r="C54" s="54">
        <v>7.1199999999999999E-2</v>
      </c>
      <c r="D54" s="54">
        <v>8.5199999999999998E-2</v>
      </c>
      <c r="E54" s="54">
        <v>9.9199999999999997E-2</v>
      </c>
      <c r="F54" s="54">
        <v>0.108768</v>
      </c>
      <c r="G54" s="54">
        <v>0.117116</v>
      </c>
      <c r="H54" s="54">
        <v>0.124344</v>
      </c>
      <c r="I54" s="54">
        <v>0.13045200000000001</v>
      </c>
      <c r="J54" s="54">
        <v>0.13552</v>
      </c>
      <c r="K54" s="54">
        <v>0.13938400000000001</v>
      </c>
      <c r="L54" s="54">
        <v>0.142128</v>
      </c>
      <c r="M54" s="54">
        <v>0.14382</v>
      </c>
      <c r="N54" s="54">
        <v>0.14432</v>
      </c>
      <c r="O54" s="54">
        <v>0.14369999999999999</v>
      </c>
      <c r="P54" s="54">
        <v>0.142016</v>
      </c>
      <c r="Q54" s="54">
        <v>0.139152</v>
      </c>
      <c r="R54" s="54">
        <v>0.13516800000000001</v>
      </c>
      <c r="S54" s="54">
        <v>0.130108</v>
      </c>
      <c r="T54" s="54">
        <v>0.12388</v>
      </c>
      <c r="U54" s="54">
        <v>0.116532</v>
      </c>
      <c r="V54" s="54">
        <v>0.108096</v>
      </c>
      <c r="W54" s="54">
        <v>9.8503999999999994E-2</v>
      </c>
      <c r="X54" s="54">
        <v>8.7791999999999995E-2</v>
      </c>
      <c r="Y54" s="54">
        <v>7.596E-2</v>
      </c>
      <c r="Z54" s="54">
        <v>6.3023999999999997E-2</v>
      </c>
      <c r="AA54" s="54">
        <v>4.8947999999999998E-2</v>
      </c>
      <c r="AB54" s="54">
        <v>3.3751999999999997E-2</v>
      </c>
      <c r="AC54" s="54">
        <v>1.7440000000000001E-2</v>
      </c>
      <c r="AD54" s="54">
        <v>0</v>
      </c>
      <c r="AE54" s="54">
        <v>0</v>
      </c>
      <c r="AF54" s="54">
        <v>0</v>
      </c>
      <c r="AG54" s="54">
        <v>0</v>
      </c>
      <c r="AH54" s="54">
        <v>0</v>
      </c>
      <c r="AI54" s="3"/>
      <c r="AJ54" s="3"/>
      <c r="AK54" s="3"/>
      <c r="AL54" s="3"/>
      <c r="AM54" s="3"/>
      <c r="AN54" s="3"/>
      <c r="AO54" s="3"/>
      <c r="AP54" s="3"/>
      <c r="AQ54" s="3"/>
      <c r="AR54" s="3"/>
      <c r="AS54" s="3"/>
      <c r="AT54" s="3"/>
      <c r="AU54" s="3"/>
      <c r="AV54" s="3"/>
      <c r="AW54" s="3"/>
      <c r="AX54" s="3"/>
      <c r="AY54" s="3"/>
      <c r="AZ54" s="3"/>
    </row>
    <row r="55" spans="1:52" ht="14.5" thickBot="1" x14ac:dyDescent="0.35">
      <c r="A55" s="15"/>
      <c r="B55" s="14" t="s">
        <v>117</v>
      </c>
      <c r="C55" s="54">
        <v>0.1</v>
      </c>
      <c r="D55" s="54">
        <v>0.1</v>
      </c>
      <c r="E55" s="54">
        <v>0.1</v>
      </c>
      <c r="F55" s="54">
        <v>0.1</v>
      </c>
      <c r="G55" s="54">
        <v>0.1</v>
      </c>
      <c r="H55" s="54">
        <v>0.1</v>
      </c>
      <c r="I55" s="54">
        <v>0.1</v>
      </c>
      <c r="J55" s="54">
        <v>0.1</v>
      </c>
      <c r="K55" s="54">
        <v>0.1</v>
      </c>
      <c r="L55" s="54">
        <v>0.1</v>
      </c>
      <c r="M55" s="54">
        <v>0.1</v>
      </c>
      <c r="N55" s="54">
        <v>0.1</v>
      </c>
      <c r="O55" s="54">
        <v>0.1</v>
      </c>
      <c r="P55" s="54">
        <v>0.1</v>
      </c>
      <c r="Q55" s="54">
        <v>0.1</v>
      </c>
      <c r="R55" s="54">
        <v>0.1</v>
      </c>
      <c r="S55" s="54">
        <v>0.1</v>
      </c>
      <c r="T55" s="54">
        <v>0.1</v>
      </c>
      <c r="U55" s="54">
        <v>0.1</v>
      </c>
      <c r="V55" s="54">
        <v>0.1</v>
      </c>
      <c r="W55" s="54">
        <v>0.1</v>
      </c>
      <c r="X55" s="54">
        <v>0.1</v>
      </c>
      <c r="Y55" s="54">
        <v>0.1</v>
      </c>
      <c r="Z55" s="54">
        <v>0.1</v>
      </c>
      <c r="AA55" s="54">
        <v>0.1</v>
      </c>
      <c r="AB55" s="54">
        <v>0.1</v>
      </c>
      <c r="AC55" s="54">
        <v>0.1</v>
      </c>
      <c r="AD55" s="54">
        <v>0.1</v>
      </c>
      <c r="AE55" s="54">
        <v>0.1</v>
      </c>
      <c r="AF55" s="54">
        <v>0.1</v>
      </c>
      <c r="AG55" s="54">
        <v>0.1</v>
      </c>
      <c r="AH55" s="54">
        <v>0.1</v>
      </c>
      <c r="AI55" s="3"/>
      <c r="AJ55" s="3"/>
      <c r="AK55" s="3"/>
      <c r="AL55" s="3"/>
      <c r="AM55" s="3"/>
      <c r="AN55" s="3"/>
      <c r="AO55" s="3"/>
      <c r="AP55" s="3"/>
      <c r="AQ55" s="3"/>
      <c r="AR55" s="3"/>
      <c r="AS55" s="3"/>
      <c r="AT55" s="3"/>
      <c r="AU55" s="3"/>
      <c r="AV55" s="3"/>
      <c r="AW55" s="3"/>
      <c r="AX55" s="3"/>
      <c r="AY55" s="3"/>
      <c r="AZ55" s="3"/>
    </row>
    <row r="56" spans="1:52" ht="14.5" thickBot="1" x14ac:dyDescent="0.35">
      <c r="A56" s="15"/>
      <c r="B56" s="14" t="s">
        <v>118</v>
      </c>
      <c r="C56" s="54">
        <v>0</v>
      </c>
      <c r="D56" s="54">
        <v>0</v>
      </c>
      <c r="E56" s="54">
        <v>0</v>
      </c>
      <c r="F56" s="54">
        <v>0</v>
      </c>
      <c r="G56" s="54">
        <v>0</v>
      </c>
      <c r="H56" s="54">
        <v>0</v>
      </c>
      <c r="I56" s="54">
        <v>0</v>
      </c>
      <c r="J56" s="54">
        <v>0</v>
      </c>
      <c r="K56" s="54">
        <v>0</v>
      </c>
      <c r="L56" s="54">
        <v>0</v>
      </c>
      <c r="M56" s="54">
        <v>0</v>
      </c>
      <c r="N56" s="54">
        <v>0</v>
      </c>
      <c r="O56" s="54">
        <v>0</v>
      </c>
      <c r="P56" s="54">
        <v>0</v>
      </c>
      <c r="Q56" s="54">
        <v>0</v>
      </c>
      <c r="R56" s="54">
        <v>0</v>
      </c>
      <c r="S56" s="54">
        <v>0</v>
      </c>
      <c r="T56" s="54">
        <v>0</v>
      </c>
      <c r="U56" s="54">
        <v>0</v>
      </c>
      <c r="V56" s="54">
        <v>0</v>
      </c>
      <c r="W56" s="54">
        <v>0</v>
      </c>
      <c r="X56" s="54">
        <v>0</v>
      </c>
      <c r="Y56" s="54">
        <v>0</v>
      </c>
      <c r="Z56" s="54">
        <v>0</v>
      </c>
      <c r="AA56" s="54">
        <v>0</v>
      </c>
      <c r="AB56" s="54">
        <v>0</v>
      </c>
      <c r="AC56" s="54">
        <v>0</v>
      </c>
      <c r="AD56" s="54">
        <v>0</v>
      </c>
      <c r="AE56" s="54">
        <v>0</v>
      </c>
      <c r="AF56" s="54">
        <v>0</v>
      </c>
      <c r="AG56" s="54">
        <v>0</v>
      </c>
      <c r="AH56" s="54">
        <v>0</v>
      </c>
      <c r="AI56" s="3"/>
      <c r="AJ56" s="3"/>
      <c r="AK56" s="3"/>
      <c r="AL56" s="3"/>
      <c r="AM56" s="3"/>
      <c r="AN56" s="3"/>
      <c r="AO56" s="3"/>
      <c r="AP56" s="3"/>
      <c r="AQ56" s="3"/>
      <c r="AR56" s="3"/>
      <c r="AS56" s="3"/>
      <c r="AT56" s="3"/>
      <c r="AU56" s="3"/>
      <c r="AV56" s="3"/>
      <c r="AW56" s="3"/>
      <c r="AX56" s="3"/>
      <c r="AY56" s="3"/>
      <c r="AZ56" s="3"/>
    </row>
    <row r="57" spans="1:52" s="3" customFormat="1" ht="14.5" thickBot="1" x14ac:dyDescent="0.35">
      <c r="A57" s="15"/>
      <c r="B57" s="14" t="s">
        <v>119</v>
      </c>
      <c r="C57" s="70">
        <v>0</v>
      </c>
      <c r="D57" s="70">
        <v>0</v>
      </c>
      <c r="E57" s="70">
        <v>0</v>
      </c>
      <c r="F57" s="70">
        <v>4.5319999999999996E-3</v>
      </c>
      <c r="G57" s="70">
        <v>1.0184E-2</v>
      </c>
      <c r="H57" s="70">
        <v>1.6955999999999999E-2</v>
      </c>
      <c r="I57" s="70">
        <v>2.4847999999999999E-2</v>
      </c>
      <c r="J57" s="70">
        <v>3.388E-2</v>
      </c>
      <c r="K57" s="70">
        <v>4.4016E-2</v>
      </c>
      <c r="L57" s="70">
        <v>5.5272000000000002E-2</v>
      </c>
      <c r="M57" s="70">
        <v>6.7680000000000004E-2</v>
      </c>
      <c r="N57" s="70">
        <v>8.1180000000000002E-2</v>
      </c>
      <c r="O57" s="70">
        <v>9.5799999999999996E-2</v>
      </c>
      <c r="P57" s="70">
        <v>0.111584</v>
      </c>
      <c r="Q57" s="70">
        <v>0.12844800000000001</v>
      </c>
      <c r="R57" s="70">
        <v>0.14643200000000001</v>
      </c>
      <c r="S57" s="70">
        <v>0.16559199999999999</v>
      </c>
      <c r="T57" s="70">
        <v>0.18582000000000001</v>
      </c>
      <c r="U57" s="70">
        <v>0.20716799999999999</v>
      </c>
      <c r="V57" s="70">
        <v>0.22970399999999999</v>
      </c>
      <c r="W57" s="70">
        <v>0.25329600000000002</v>
      </c>
      <c r="X57" s="70">
        <v>0.27800799999999998</v>
      </c>
      <c r="Y57" s="70">
        <v>0.30384</v>
      </c>
      <c r="Z57" s="70">
        <v>0.330876</v>
      </c>
      <c r="AA57" s="70">
        <v>0.35895199999999999</v>
      </c>
      <c r="AB57" s="70">
        <v>0.38814799999999999</v>
      </c>
      <c r="AC57" s="70">
        <v>0.41855999999999999</v>
      </c>
      <c r="AD57" s="70">
        <v>0.45</v>
      </c>
      <c r="AE57" s="70">
        <v>0.45</v>
      </c>
      <c r="AF57" s="70">
        <v>0.45</v>
      </c>
      <c r="AG57" s="70">
        <v>0.45</v>
      </c>
      <c r="AH57" s="70">
        <v>0.45</v>
      </c>
    </row>
    <row r="58" spans="1:52" ht="14.5" thickBot="1" x14ac:dyDescent="0.35">
      <c r="A58" s="15"/>
      <c r="B58" s="14" t="s">
        <v>120</v>
      </c>
      <c r="C58" s="54">
        <v>0.82879999999999998</v>
      </c>
      <c r="D58" s="54">
        <v>0.81479999999999997</v>
      </c>
      <c r="E58" s="54">
        <v>0.80079999999999996</v>
      </c>
      <c r="F58" s="54">
        <v>0.78680000000000005</v>
      </c>
      <c r="G58" s="54">
        <v>0.77270000000000005</v>
      </c>
      <c r="H58" s="54">
        <v>0.75870000000000004</v>
      </c>
      <c r="I58" s="54">
        <v>0.74470000000000003</v>
      </c>
      <c r="J58" s="54">
        <v>0.73060000000000003</v>
      </c>
      <c r="K58" s="54">
        <v>0.71660000000000001</v>
      </c>
      <c r="L58" s="54">
        <v>0.7026</v>
      </c>
      <c r="M58" s="54">
        <v>0.6885</v>
      </c>
      <c r="N58" s="54">
        <v>0.67449999999999999</v>
      </c>
      <c r="O58" s="54">
        <v>0.66049999999999998</v>
      </c>
      <c r="P58" s="54">
        <v>0.64639999999999997</v>
      </c>
      <c r="Q58" s="54">
        <v>0.63239999999999996</v>
      </c>
      <c r="R58" s="54">
        <v>0.61839999999999995</v>
      </c>
      <c r="S58" s="54">
        <v>0.60429999999999995</v>
      </c>
      <c r="T58" s="54">
        <v>0.59030000000000005</v>
      </c>
      <c r="U58" s="54">
        <v>0.57630000000000003</v>
      </c>
      <c r="V58" s="54">
        <v>0.56230000000000002</v>
      </c>
      <c r="W58" s="54">
        <v>0.54820000000000002</v>
      </c>
      <c r="X58" s="54">
        <v>0.53420000000000001</v>
      </c>
      <c r="Y58" s="54">
        <v>0.5202</v>
      </c>
      <c r="Z58" s="54">
        <v>0.50609999999999999</v>
      </c>
      <c r="AA58" s="54">
        <v>0.49209999999999998</v>
      </c>
      <c r="AB58" s="54">
        <v>0.47810000000000002</v>
      </c>
      <c r="AC58" s="54">
        <v>0.46400000000000002</v>
      </c>
      <c r="AD58" s="54">
        <v>0.45</v>
      </c>
      <c r="AE58" s="54">
        <v>0.45</v>
      </c>
      <c r="AF58" s="54">
        <v>0.45</v>
      </c>
      <c r="AG58" s="54">
        <v>0.45</v>
      </c>
      <c r="AH58" s="54">
        <v>0.45</v>
      </c>
      <c r="AI58" s="3"/>
      <c r="AJ58" s="3"/>
      <c r="AK58" s="3"/>
      <c r="AL58" s="3"/>
      <c r="AM58" s="3"/>
      <c r="AN58" s="3"/>
      <c r="AO58" s="3"/>
      <c r="AP58" s="3"/>
      <c r="AQ58" s="3"/>
      <c r="AR58" s="3"/>
      <c r="AS58" s="3"/>
      <c r="AT58" s="3"/>
      <c r="AU58" s="3"/>
      <c r="AV58" s="3"/>
      <c r="AW58" s="3"/>
      <c r="AX58" s="3"/>
      <c r="AY58" s="3"/>
      <c r="AZ58" s="3"/>
    </row>
    <row r="59" spans="1:52" ht="14.5" thickBot="1" x14ac:dyDescent="0.35">
      <c r="A59" s="15"/>
      <c r="B59" s="14" t="s">
        <v>121</v>
      </c>
      <c r="C59" s="54">
        <v>7.1199999999999999E-2</v>
      </c>
      <c r="D59" s="54">
        <v>8.5199999999999998E-2</v>
      </c>
      <c r="E59" s="54">
        <v>9.9199999999999997E-2</v>
      </c>
      <c r="F59" s="54">
        <v>0.108768</v>
      </c>
      <c r="G59" s="54">
        <v>0.117116</v>
      </c>
      <c r="H59" s="54">
        <v>0.124344</v>
      </c>
      <c r="I59" s="54">
        <v>0.13045200000000001</v>
      </c>
      <c r="J59" s="54">
        <v>0.13552</v>
      </c>
      <c r="K59" s="54">
        <v>0.13938400000000001</v>
      </c>
      <c r="L59" s="54">
        <v>0.142128</v>
      </c>
      <c r="M59" s="54">
        <v>0.14382</v>
      </c>
      <c r="N59" s="54">
        <v>0.14432</v>
      </c>
      <c r="O59" s="54">
        <v>0.14369999999999999</v>
      </c>
      <c r="P59" s="54">
        <v>0.142016</v>
      </c>
      <c r="Q59" s="54">
        <v>0.139152</v>
      </c>
      <c r="R59" s="54">
        <v>0.13516800000000001</v>
      </c>
      <c r="S59" s="54">
        <v>0.130108</v>
      </c>
      <c r="T59" s="54">
        <v>0.12388</v>
      </c>
      <c r="U59" s="54">
        <v>0.116532</v>
      </c>
      <c r="V59" s="54">
        <v>0.108096</v>
      </c>
      <c r="W59" s="54">
        <v>9.8503999999999994E-2</v>
      </c>
      <c r="X59" s="54">
        <v>8.7791999999999995E-2</v>
      </c>
      <c r="Y59" s="54">
        <v>7.596E-2</v>
      </c>
      <c r="Z59" s="54">
        <v>6.3023999999999997E-2</v>
      </c>
      <c r="AA59" s="54">
        <v>4.8947999999999998E-2</v>
      </c>
      <c r="AB59" s="54">
        <v>3.3751999999999997E-2</v>
      </c>
      <c r="AC59" s="54">
        <v>1.7440000000000001E-2</v>
      </c>
      <c r="AD59" s="54">
        <v>0</v>
      </c>
      <c r="AE59" s="54">
        <v>0</v>
      </c>
      <c r="AF59" s="54">
        <v>0</v>
      </c>
      <c r="AG59" s="54">
        <v>0</v>
      </c>
      <c r="AH59" s="54">
        <v>0</v>
      </c>
      <c r="AI59" s="3"/>
      <c r="AJ59" s="3"/>
      <c r="AK59" s="3"/>
      <c r="AL59" s="3"/>
      <c r="AM59" s="3"/>
      <c r="AN59" s="3"/>
      <c r="AO59" s="3"/>
      <c r="AP59" s="3"/>
      <c r="AQ59" s="3"/>
      <c r="AR59" s="3"/>
      <c r="AS59" s="3"/>
      <c r="AT59" s="3"/>
      <c r="AU59" s="3"/>
      <c r="AV59" s="3"/>
      <c r="AW59" s="3"/>
      <c r="AX59" s="3"/>
      <c r="AY59" s="3"/>
      <c r="AZ59" s="3"/>
    </row>
    <row r="60" spans="1:52" ht="14.5" thickBot="1" x14ac:dyDescent="0.35">
      <c r="A60" s="15"/>
      <c r="B60" s="14" t="s">
        <v>122</v>
      </c>
      <c r="C60" s="54">
        <v>0.1</v>
      </c>
      <c r="D60" s="54">
        <v>0.1</v>
      </c>
      <c r="E60" s="54">
        <v>0.1</v>
      </c>
      <c r="F60" s="54">
        <v>0.1</v>
      </c>
      <c r="G60" s="54">
        <v>0.1</v>
      </c>
      <c r="H60" s="54">
        <v>0.1</v>
      </c>
      <c r="I60" s="54">
        <v>0.1</v>
      </c>
      <c r="J60" s="54">
        <v>0.1</v>
      </c>
      <c r="K60" s="54">
        <v>0.1</v>
      </c>
      <c r="L60" s="54">
        <v>0.1</v>
      </c>
      <c r="M60" s="54">
        <v>0.1</v>
      </c>
      <c r="N60" s="54">
        <v>0.1</v>
      </c>
      <c r="O60" s="54">
        <v>0.1</v>
      </c>
      <c r="P60" s="54">
        <v>0.1</v>
      </c>
      <c r="Q60" s="54">
        <v>0.1</v>
      </c>
      <c r="R60" s="54">
        <v>0.1</v>
      </c>
      <c r="S60" s="54">
        <v>0.1</v>
      </c>
      <c r="T60" s="54">
        <v>0.1</v>
      </c>
      <c r="U60" s="54">
        <v>0.1</v>
      </c>
      <c r="V60" s="54">
        <v>0.1</v>
      </c>
      <c r="W60" s="54">
        <v>0.1</v>
      </c>
      <c r="X60" s="54">
        <v>0.1</v>
      </c>
      <c r="Y60" s="54">
        <v>0.1</v>
      </c>
      <c r="Z60" s="54">
        <v>0.1</v>
      </c>
      <c r="AA60" s="54">
        <v>0.1</v>
      </c>
      <c r="AB60" s="54">
        <v>0.1</v>
      </c>
      <c r="AC60" s="54">
        <v>0.1</v>
      </c>
      <c r="AD60" s="54">
        <v>0.1</v>
      </c>
      <c r="AE60" s="54">
        <v>0.1</v>
      </c>
      <c r="AF60" s="54">
        <v>0.1</v>
      </c>
      <c r="AG60" s="54">
        <v>0.1</v>
      </c>
      <c r="AH60" s="54">
        <v>0.1</v>
      </c>
      <c r="AI60" s="3"/>
      <c r="AJ60" s="3"/>
      <c r="AK60" s="3"/>
      <c r="AL60" s="3"/>
      <c r="AM60" s="3"/>
      <c r="AN60" s="3"/>
      <c r="AO60" s="3"/>
      <c r="AP60" s="3"/>
      <c r="AQ60" s="3"/>
      <c r="AR60" s="3"/>
      <c r="AS60" s="3"/>
      <c r="AT60" s="3"/>
      <c r="AU60" s="3"/>
      <c r="AV60" s="3"/>
      <c r="AW60" s="3"/>
      <c r="AX60" s="3"/>
      <c r="AY60" s="3"/>
      <c r="AZ60" s="3"/>
    </row>
    <row r="61" spans="1:52" ht="14.5" thickBot="1" x14ac:dyDescent="0.35">
      <c r="A61" s="15"/>
      <c r="B61" s="14" t="s">
        <v>123</v>
      </c>
      <c r="C61" s="54">
        <v>0</v>
      </c>
      <c r="D61" s="54">
        <v>0</v>
      </c>
      <c r="E61" s="54">
        <v>0</v>
      </c>
      <c r="F61" s="54">
        <v>0</v>
      </c>
      <c r="G61" s="54">
        <v>0</v>
      </c>
      <c r="H61" s="54">
        <v>0</v>
      </c>
      <c r="I61" s="54">
        <v>0</v>
      </c>
      <c r="J61" s="54">
        <v>0</v>
      </c>
      <c r="K61" s="54">
        <v>0</v>
      </c>
      <c r="L61" s="54">
        <v>0</v>
      </c>
      <c r="M61" s="54">
        <v>0</v>
      </c>
      <c r="N61" s="54">
        <v>0</v>
      </c>
      <c r="O61" s="54">
        <v>0</v>
      </c>
      <c r="P61" s="54">
        <v>0</v>
      </c>
      <c r="Q61" s="54">
        <v>0</v>
      </c>
      <c r="R61" s="54">
        <v>0</v>
      </c>
      <c r="S61" s="54">
        <v>0</v>
      </c>
      <c r="T61" s="54">
        <v>0</v>
      </c>
      <c r="U61" s="54">
        <v>0</v>
      </c>
      <c r="V61" s="54">
        <v>0</v>
      </c>
      <c r="W61" s="54">
        <v>0</v>
      </c>
      <c r="X61" s="54">
        <v>0</v>
      </c>
      <c r="Y61" s="54">
        <v>0</v>
      </c>
      <c r="Z61" s="54">
        <v>0</v>
      </c>
      <c r="AA61" s="54">
        <v>0</v>
      </c>
      <c r="AB61" s="54">
        <v>0</v>
      </c>
      <c r="AC61" s="54">
        <v>0</v>
      </c>
      <c r="AD61" s="54">
        <v>0</v>
      </c>
      <c r="AE61" s="54">
        <v>0</v>
      </c>
      <c r="AF61" s="54">
        <v>0</v>
      </c>
      <c r="AG61" s="54">
        <v>0</v>
      </c>
      <c r="AH61" s="54">
        <v>0</v>
      </c>
      <c r="AI61" s="3"/>
      <c r="AJ61" s="3"/>
      <c r="AK61" s="3"/>
      <c r="AL61" s="3"/>
      <c r="AM61" s="3"/>
      <c r="AN61" s="3"/>
      <c r="AO61" s="3"/>
      <c r="AP61" s="3"/>
      <c r="AQ61" s="3"/>
      <c r="AR61" s="3"/>
      <c r="AS61" s="3"/>
      <c r="AT61" s="3"/>
      <c r="AU61" s="3"/>
      <c r="AV61" s="3"/>
      <c r="AW61" s="3"/>
      <c r="AX61" s="3"/>
      <c r="AY61" s="3"/>
      <c r="AZ61" s="3"/>
    </row>
    <row r="62" spans="1:52" s="3" customFormat="1" ht="14.5" thickBot="1" x14ac:dyDescent="0.35">
      <c r="A62" s="15"/>
      <c r="B62" s="14" t="s">
        <v>124</v>
      </c>
      <c r="C62" s="70">
        <v>0</v>
      </c>
      <c r="D62" s="70">
        <v>0</v>
      </c>
      <c r="E62" s="70">
        <v>0</v>
      </c>
      <c r="F62" s="70">
        <v>4.5319999999999996E-3</v>
      </c>
      <c r="G62" s="70">
        <v>1.0184E-2</v>
      </c>
      <c r="H62" s="70">
        <v>1.6955999999999999E-2</v>
      </c>
      <c r="I62" s="70">
        <v>2.4847999999999999E-2</v>
      </c>
      <c r="J62" s="70">
        <v>3.388E-2</v>
      </c>
      <c r="K62" s="70">
        <v>4.4016E-2</v>
      </c>
      <c r="L62" s="70">
        <v>5.5272000000000002E-2</v>
      </c>
      <c r="M62" s="70">
        <v>6.7680000000000004E-2</v>
      </c>
      <c r="N62" s="70">
        <v>8.1180000000000002E-2</v>
      </c>
      <c r="O62" s="70">
        <v>9.5799999999999996E-2</v>
      </c>
      <c r="P62" s="70">
        <v>0.111584</v>
      </c>
      <c r="Q62" s="70">
        <v>0.12844800000000001</v>
      </c>
      <c r="R62" s="70">
        <v>0.14643200000000001</v>
      </c>
      <c r="S62" s="70">
        <v>0.16559199999999999</v>
      </c>
      <c r="T62" s="70">
        <v>0.18582000000000001</v>
      </c>
      <c r="U62" s="70">
        <v>0.20716799999999999</v>
      </c>
      <c r="V62" s="70">
        <v>0.22970399999999999</v>
      </c>
      <c r="W62" s="70">
        <v>0.25329600000000002</v>
      </c>
      <c r="X62" s="70">
        <v>0.27800799999999998</v>
      </c>
      <c r="Y62" s="70">
        <v>0.30384</v>
      </c>
      <c r="Z62" s="70">
        <v>0.330876</v>
      </c>
      <c r="AA62" s="70">
        <v>0.35895199999999999</v>
      </c>
      <c r="AB62" s="70">
        <v>0.38814799999999999</v>
      </c>
      <c r="AC62" s="70">
        <v>0.41855999999999999</v>
      </c>
      <c r="AD62" s="70">
        <v>0.45</v>
      </c>
      <c r="AE62" s="70">
        <v>0.45</v>
      </c>
      <c r="AF62" s="70">
        <v>0.45</v>
      </c>
      <c r="AG62" s="70">
        <v>0.45</v>
      </c>
      <c r="AH62" s="70">
        <v>0.45</v>
      </c>
    </row>
    <row r="63" spans="1:52" ht="14.5" thickBot="1" x14ac:dyDescent="0.35">
      <c r="A63" s="15"/>
      <c r="B63" s="14" t="s">
        <v>125</v>
      </c>
      <c r="C63" s="54">
        <v>0.69479999999999997</v>
      </c>
      <c r="D63" s="54">
        <v>0.67689999999999995</v>
      </c>
      <c r="E63" s="54">
        <v>0.65910000000000002</v>
      </c>
      <c r="F63" s="54">
        <v>0.64119999999999999</v>
      </c>
      <c r="G63" s="54">
        <v>0.62339999999999995</v>
      </c>
      <c r="H63" s="54">
        <v>0.60550000000000004</v>
      </c>
      <c r="I63" s="54">
        <v>0.5877</v>
      </c>
      <c r="J63" s="54">
        <v>0.56989999999999996</v>
      </c>
      <c r="K63" s="54">
        <v>0.55910000000000004</v>
      </c>
      <c r="L63" s="54">
        <v>0.54830000000000001</v>
      </c>
      <c r="M63" s="54">
        <v>0.53759999999999997</v>
      </c>
      <c r="N63" s="54">
        <v>0.52680000000000005</v>
      </c>
      <c r="O63" s="54">
        <v>0.5161</v>
      </c>
      <c r="P63" s="54">
        <v>0.50529999999999997</v>
      </c>
      <c r="Q63" s="54">
        <v>0.4945</v>
      </c>
      <c r="R63" s="54">
        <v>0.48380000000000001</v>
      </c>
      <c r="S63" s="54">
        <v>0.47299999999999998</v>
      </c>
      <c r="T63" s="54">
        <v>0.46229999999999999</v>
      </c>
      <c r="U63" s="54">
        <v>0.45150000000000001</v>
      </c>
      <c r="V63" s="54">
        <v>0.44080000000000003</v>
      </c>
      <c r="W63" s="54">
        <v>0.43</v>
      </c>
      <c r="X63" s="54">
        <v>0.41920000000000002</v>
      </c>
      <c r="Y63" s="54">
        <v>0.40849999999999997</v>
      </c>
      <c r="Z63" s="54">
        <v>0.3977</v>
      </c>
      <c r="AA63" s="54">
        <v>0.38700000000000001</v>
      </c>
      <c r="AB63" s="54">
        <v>0.37619999999999998</v>
      </c>
      <c r="AC63" s="54">
        <v>0.3654</v>
      </c>
      <c r="AD63" s="54">
        <v>0.35470000000000002</v>
      </c>
      <c r="AE63" s="54">
        <v>0.35470000000000002</v>
      </c>
      <c r="AF63" s="54">
        <v>0.35470000000000002</v>
      </c>
      <c r="AG63" s="54">
        <v>0.35470000000000002</v>
      </c>
      <c r="AH63" s="54">
        <v>0.35470000000000002</v>
      </c>
      <c r="AI63" s="3"/>
      <c r="AJ63" s="3"/>
      <c r="AK63" s="3"/>
      <c r="AL63" s="3"/>
      <c r="AM63" s="3"/>
      <c r="AN63" s="3"/>
      <c r="AO63" s="3"/>
      <c r="AP63" s="3"/>
      <c r="AQ63" s="3"/>
      <c r="AR63" s="3"/>
      <c r="AS63" s="3"/>
      <c r="AT63" s="3"/>
      <c r="AU63" s="3"/>
      <c r="AV63" s="3"/>
      <c r="AW63" s="3"/>
      <c r="AX63" s="3"/>
      <c r="AY63" s="3"/>
      <c r="AZ63" s="3"/>
    </row>
    <row r="64" spans="1:52" ht="14.5" thickBot="1" x14ac:dyDescent="0.35">
      <c r="A64" s="15"/>
      <c r="B64" s="14" t="s">
        <v>126</v>
      </c>
      <c r="C64" s="54">
        <v>3.5000000000000003E-2</v>
      </c>
      <c r="D64" s="54">
        <v>4.1799999999999997E-2</v>
      </c>
      <c r="E64" s="54">
        <v>4.8599999999999997E-2</v>
      </c>
      <c r="F64" s="54">
        <v>5.3184000000000002E-2</v>
      </c>
      <c r="G64" s="54">
        <v>5.7223999999999997E-2</v>
      </c>
      <c r="H64" s="54">
        <v>6.0720000000000003E-2</v>
      </c>
      <c r="I64" s="54">
        <v>6.3672000000000006E-2</v>
      </c>
      <c r="J64" s="54">
        <v>6.608E-2</v>
      </c>
      <c r="K64" s="54">
        <v>6.7944000000000004E-2</v>
      </c>
      <c r="L64" s="54">
        <v>6.9264000000000006E-2</v>
      </c>
      <c r="M64" s="54">
        <v>7.0108000000000004E-2</v>
      </c>
      <c r="N64" s="54">
        <v>7.0335999999999996E-2</v>
      </c>
      <c r="O64" s="54">
        <v>7.0019999999999999E-2</v>
      </c>
      <c r="P64" s="54">
        <v>6.9159999999999999E-2</v>
      </c>
      <c r="Q64" s="54">
        <v>6.7755999999999997E-2</v>
      </c>
      <c r="R64" s="54">
        <v>6.5808000000000005E-2</v>
      </c>
      <c r="S64" s="54">
        <v>6.3315999999999997E-2</v>
      </c>
      <c r="T64" s="54">
        <v>6.028E-2</v>
      </c>
      <c r="U64" s="54">
        <v>5.67E-2</v>
      </c>
      <c r="V64" s="54">
        <v>5.2575999999999998E-2</v>
      </c>
      <c r="W64" s="54">
        <v>4.7907999999999999E-2</v>
      </c>
      <c r="X64" s="54">
        <v>4.2695999999999998E-2</v>
      </c>
      <c r="Y64" s="54">
        <v>3.6940000000000001E-2</v>
      </c>
      <c r="Z64" s="54">
        <v>3.0640000000000001E-2</v>
      </c>
      <c r="AA64" s="54">
        <v>2.3796000000000001E-2</v>
      </c>
      <c r="AB64" s="54">
        <v>1.6407999999999999E-2</v>
      </c>
      <c r="AC64" s="54">
        <v>8.4759999999999992E-3</v>
      </c>
      <c r="AD64" s="54">
        <v>0</v>
      </c>
      <c r="AE64" s="54">
        <v>0</v>
      </c>
      <c r="AF64" s="54">
        <v>0</v>
      </c>
      <c r="AG64" s="54">
        <v>0</v>
      </c>
      <c r="AH64" s="54">
        <v>0</v>
      </c>
      <c r="AI64" s="3"/>
      <c r="AJ64" s="3"/>
      <c r="AK64" s="3"/>
      <c r="AL64" s="3"/>
      <c r="AM64" s="3"/>
      <c r="AN64" s="3"/>
      <c r="AO64" s="3"/>
      <c r="AP64" s="3"/>
      <c r="AQ64" s="3"/>
      <c r="AR64" s="3"/>
      <c r="AS64" s="3"/>
      <c r="AT64" s="3"/>
      <c r="AU64" s="3"/>
      <c r="AV64" s="3"/>
      <c r="AW64" s="3"/>
      <c r="AX64" s="3"/>
      <c r="AY64" s="3"/>
      <c r="AZ64" s="3"/>
    </row>
    <row r="65" spans="1:52" ht="14.5" thickBot="1" x14ac:dyDescent="0.35">
      <c r="A65" s="15"/>
      <c r="B65" s="14" t="s">
        <v>127</v>
      </c>
      <c r="C65" s="54">
        <v>0.1</v>
      </c>
      <c r="D65" s="54">
        <v>0.1</v>
      </c>
      <c r="E65" s="54">
        <v>0.1</v>
      </c>
      <c r="F65" s="54">
        <v>0.1</v>
      </c>
      <c r="G65" s="54">
        <v>0.1</v>
      </c>
      <c r="H65" s="54">
        <v>0.1</v>
      </c>
      <c r="I65" s="54">
        <v>0.1</v>
      </c>
      <c r="J65" s="54">
        <v>0.1</v>
      </c>
      <c r="K65" s="54">
        <v>0.1</v>
      </c>
      <c r="L65" s="54">
        <v>0.1</v>
      </c>
      <c r="M65" s="54">
        <v>0.1</v>
      </c>
      <c r="N65" s="54">
        <v>0.1</v>
      </c>
      <c r="O65" s="54">
        <v>0.1</v>
      </c>
      <c r="P65" s="54">
        <v>0.1</v>
      </c>
      <c r="Q65" s="54">
        <v>0.1</v>
      </c>
      <c r="R65" s="54">
        <v>0.1</v>
      </c>
      <c r="S65" s="54">
        <v>0.1</v>
      </c>
      <c r="T65" s="54">
        <v>0.1</v>
      </c>
      <c r="U65" s="54">
        <v>0.1</v>
      </c>
      <c r="V65" s="54">
        <v>0.1</v>
      </c>
      <c r="W65" s="54">
        <v>0.1</v>
      </c>
      <c r="X65" s="54">
        <v>0.1</v>
      </c>
      <c r="Y65" s="54">
        <v>0.1</v>
      </c>
      <c r="Z65" s="54">
        <v>0.1</v>
      </c>
      <c r="AA65" s="54">
        <v>0.1</v>
      </c>
      <c r="AB65" s="54">
        <v>0.1</v>
      </c>
      <c r="AC65" s="54">
        <v>0.1</v>
      </c>
      <c r="AD65" s="54">
        <v>0.1</v>
      </c>
      <c r="AE65" s="54">
        <v>0.1</v>
      </c>
      <c r="AF65" s="54">
        <v>0.1</v>
      </c>
      <c r="AG65" s="54">
        <v>0.1</v>
      </c>
      <c r="AH65" s="54">
        <v>0.1</v>
      </c>
      <c r="AI65" s="3"/>
      <c r="AJ65" s="3"/>
      <c r="AK65" s="3"/>
      <c r="AL65" s="3"/>
      <c r="AM65" s="3"/>
      <c r="AN65" s="3"/>
      <c r="AO65" s="3"/>
      <c r="AP65" s="3"/>
      <c r="AQ65" s="3"/>
      <c r="AR65" s="3"/>
      <c r="AS65" s="3"/>
      <c r="AT65" s="3"/>
      <c r="AU65" s="3"/>
      <c r="AV65" s="3"/>
      <c r="AW65" s="3"/>
      <c r="AX65" s="3"/>
      <c r="AY65" s="3"/>
      <c r="AZ65" s="3"/>
    </row>
    <row r="66" spans="1:52" ht="14.5" thickBot="1" x14ac:dyDescent="0.35">
      <c r="A66" s="15"/>
      <c r="B66" s="14" t="s">
        <v>128</v>
      </c>
      <c r="C66" s="54">
        <v>0.17019999999999999</v>
      </c>
      <c r="D66" s="54">
        <v>0.18129999999999999</v>
      </c>
      <c r="E66" s="54">
        <v>0.1923</v>
      </c>
      <c r="F66" s="54">
        <v>0.20330000000000001</v>
      </c>
      <c r="G66" s="54">
        <v>0.21440000000000001</v>
      </c>
      <c r="H66" s="54">
        <v>0.22539999999999999</v>
      </c>
      <c r="I66" s="54">
        <v>0.23649999999999999</v>
      </c>
      <c r="J66" s="54">
        <v>0.2475</v>
      </c>
      <c r="K66" s="54">
        <v>0.22809499999999999</v>
      </c>
      <c r="L66" s="54">
        <v>0.20952000000000001</v>
      </c>
      <c r="M66" s="54">
        <v>0.19159000000000001</v>
      </c>
      <c r="N66" s="54">
        <v>0.1744</v>
      </c>
      <c r="O66" s="54">
        <v>0.15795000000000001</v>
      </c>
      <c r="P66" s="54">
        <v>0.14230999999999999</v>
      </c>
      <c r="Q66" s="54">
        <v>0.127335</v>
      </c>
      <c r="R66" s="54">
        <v>0.11310000000000001</v>
      </c>
      <c r="S66" s="54">
        <v>9.9604999999999999E-2</v>
      </c>
      <c r="T66" s="54">
        <v>8.6900000000000005E-2</v>
      </c>
      <c r="U66" s="54">
        <v>7.4880000000000002E-2</v>
      </c>
      <c r="V66" s="54">
        <v>6.3600000000000004E-2</v>
      </c>
      <c r="W66" s="54">
        <v>5.3060000000000003E-2</v>
      </c>
      <c r="X66" s="54">
        <v>4.3290000000000002E-2</v>
      </c>
      <c r="Y66" s="54">
        <v>3.4224999999999998E-2</v>
      </c>
      <c r="Z66" s="54">
        <v>2.5899999999999999E-2</v>
      </c>
      <c r="AA66" s="54">
        <v>1.8315000000000001E-2</v>
      </c>
      <c r="AB66" s="54">
        <v>1.1480000000000001E-2</v>
      </c>
      <c r="AC66" s="54">
        <v>5.3699999999999998E-3</v>
      </c>
      <c r="AD66" s="54">
        <v>0</v>
      </c>
      <c r="AE66" s="54">
        <v>0</v>
      </c>
      <c r="AF66" s="54">
        <v>0</v>
      </c>
      <c r="AG66" s="54">
        <v>0</v>
      </c>
      <c r="AH66" s="54">
        <v>0</v>
      </c>
      <c r="AI66" s="3"/>
      <c r="AJ66" s="3"/>
      <c r="AK66" s="3"/>
      <c r="AL66" s="3"/>
      <c r="AM66" s="3"/>
      <c r="AN66" s="3"/>
      <c r="AO66" s="3"/>
      <c r="AP66" s="3"/>
      <c r="AQ66" s="3"/>
      <c r="AR66" s="3"/>
      <c r="AS66" s="3"/>
      <c r="AT66" s="3"/>
      <c r="AU66" s="3"/>
      <c r="AV66" s="3"/>
      <c r="AW66" s="3"/>
      <c r="AX66" s="3"/>
      <c r="AY66" s="3"/>
      <c r="AZ66" s="3"/>
    </row>
    <row r="67" spans="1:52" s="3" customFormat="1" ht="14.5" thickBot="1" x14ac:dyDescent="0.35">
      <c r="A67" s="15"/>
      <c r="B67" s="14" t="s">
        <v>129</v>
      </c>
      <c r="C67" s="70">
        <v>0</v>
      </c>
      <c r="D67" s="70">
        <v>0</v>
      </c>
      <c r="E67" s="70">
        <v>0</v>
      </c>
      <c r="F67" s="70">
        <v>2.2160000000000001E-3</v>
      </c>
      <c r="G67" s="70">
        <v>4.9760000000000004E-3</v>
      </c>
      <c r="H67" s="70">
        <v>8.2799999999999992E-3</v>
      </c>
      <c r="I67" s="70">
        <v>1.2128E-2</v>
      </c>
      <c r="J67" s="70">
        <v>1.652E-2</v>
      </c>
      <c r="K67" s="70">
        <v>3.3460999999999998E-2</v>
      </c>
      <c r="L67" s="70">
        <v>5.0215999999999997E-2</v>
      </c>
      <c r="M67" s="70">
        <v>6.6802E-2</v>
      </c>
      <c r="N67" s="70">
        <v>8.3164000000000002E-2</v>
      </c>
      <c r="O67" s="70">
        <v>9.9330000000000002E-2</v>
      </c>
      <c r="P67" s="70">
        <v>0.11533</v>
      </c>
      <c r="Q67" s="70">
        <v>0.131109</v>
      </c>
      <c r="R67" s="70">
        <v>0.14669199999999999</v>
      </c>
      <c r="S67" s="70">
        <v>0.162079</v>
      </c>
      <c r="T67" s="70">
        <v>0.17732000000000001</v>
      </c>
      <c r="U67" s="70">
        <v>0.19231999999999999</v>
      </c>
      <c r="V67" s="70">
        <v>0.207124</v>
      </c>
      <c r="W67" s="70">
        <v>0.22173200000000001</v>
      </c>
      <c r="X67" s="70">
        <v>0.23621400000000001</v>
      </c>
      <c r="Y67" s="70">
        <v>0.25043500000000002</v>
      </c>
      <c r="Z67" s="70">
        <v>0.26445999999999997</v>
      </c>
      <c r="AA67" s="70">
        <v>0.27828900000000001</v>
      </c>
      <c r="AB67" s="70">
        <v>0.29201199999999999</v>
      </c>
      <c r="AC67" s="70">
        <v>0.305454</v>
      </c>
      <c r="AD67" s="70">
        <v>0.31869999999999998</v>
      </c>
      <c r="AE67" s="70">
        <v>0.31869999999999998</v>
      </c>
      <c r="AF67" s="70">
        <v>0.31869999999999998</v>
      </c>
      <c r="AG67" s="70">
        <v>0.31869999999999998</v>
      </c>
      <c r="AH67" s="70">
        <v>0.31869999999999998</v>
      </c>
    </row>
    <row r="68" spans="1:52" ht="14.5" thickBot="1" x14ac:dyDescent="0.35">
      <c r="A68" s="15"/>
      <c r="B68" s="14" t="s">
        <v>130</v>
      </c>
      <c r="C68" s="54">
        <v>0</v>
      </c>
      <c r="D68" s="54">
        <v>0</v>
      </c>
      <c r="E68" s="54">
        <v>0</v>
      </c>
      <c r="F68" s="54">
        <v>0</v>
      </c>
      <c r="G68" s="54">
        <v>0</v>
      </c>
      <c r="H68" s="54">
        <v>0</v>
      </c>
      <c r="I68" s="54">
        <v>0</v>
      </c>
      <c r="J68" s="54">
        <v>0</v>
      </c>
      <c r="K68" s="54">
        <v>5.7000000000000002E-3</v>
      </c>
      <c r="L68" s="54">
        <v>1.1299999999999999E-2</v>
      </c>
      <c r="M68" s="54">
        <v>1.7000000000000001E-2</v>
      </c>
      <c r="N68" s="54">
        <v>2.2700000000000001E-2</v>
      </c>
      <c r="O68" s="54">
        <v>2.8299999999999999E-2</v>
      </c>
      <c r="P68" s="54">
        <v>3.4000000000000002E-2</v>
      </c>
      <c r="Q68" s="54">
        <v>3.9699999999999999E-2</v>
      </c>
      <c r="R68" s="54">
        <v>4.53E-2</v>
      </c>
      <c r="S68" s="54">
        <v>5.0999999999999997E-2</v>
      </c>
      <c r="T68" s="54">
        <v>5.67E-2</v>
      </c>
      <c r="U68" s="54">
        <v>6.2300000000000001E-2</v>
      </c>
      <c r="V68" s="54">
        <v>6.8000000000000005E-2</v>
      </c>
      <c r="W68" s="54">
        <v>7.3599999999999999E-2</v>
      </c>
      <c r="X68" s="54">
        <v>7.9299999999999995E-2</v>
      </c>
      <c r="Y68" s="54">
        <v>8.5000000000000006E-2</v>
      </c>
      <c r="Z68" s="54">
        <v>9.06E-2</v>
      </c>
      <c r="AA68" s="54">
        <v>9.6299999999999997E-2</v>
      </c>
      <c r="AB68" s="54">
        <v>0.10199999999999999</v>
      </c>
      <c r="AC68" s="54">
        <v>0.1076</v>
      </c>
      <c r="AD68" s="54">
        <v>0.1133</v>
      </c>
      <c r="AE68" s="54">
        <v>0.1133</v>
      </c>
      <c r="AF68" s="54">
        <v>0.1133</v>
      </c>
      <c r="AG68" s="54">
        <v>0.1133</v>
      </c>
      <c r="AH68" s="54">
        <v>0.1133</v>
      </c>
      <c r="AI68" s="3"/>
      <c r="AJ68" s="3"/>
      <c r="AK68" s="3"/>
      <c r="AL68" s="3"/>
      <c r="AM68" s="3"/>
      <c r="AN68" s="3"/>
      <c r="AO68" s="3"/>
      <c r="AP68" s="3"/>
      <c r="AQ68" s="3"/>
      <c r="AR68" s="3"/>
      <c r="AS68" s="3"/>
      <c r="AT68" s="3"/>
      <c r="AU68" s="3"/>
      <c r="AV68" s="3"/>
      <c r="AW68" s="3"/>
      <c r="AX68" s="3"/>
      <c r="AY68" s="3"/>
      <c r="AZ68" s="3"/>
    </row>
    <row r="69" spans="1:52" ht="14.5" thickBot="1" x14ac:dyDescent="0.35">
      <c r="A69" s="15"/>
      <c r="B69" s="14" t="s">
        <v>131</v>
      </c>
      <c r="C69" s="54">
        <v>0</v>
      </c>
      <c r="D69" s="54">
        <v>0</v>
      </c>
      <c r="E69" s="54">
        <v>0</v>
      </c>
      <c r="F69" s="54">
        <v>0</v>
      </c>
      <c r="G69" s="54">
        <v>0</v>
      </c>
      <c r="H69" s="54">
        <v>0</v>
      </c>
      <c r="I69" s="54">
        <v>0</v>
      </c>
      <c r="J69" s="54">
        <v>0</v>
      </c>
      <c r="K69" s="54">
        <v>5.7000000000000002E-3</v>
      </c>
      <c r="L69" s="54">
        <v>1.1299999999999999E-2</v>
      </c>
      <c r="M69" s="54">
        <v>1.7000000000000001E-2</v>
      </c>
      <c r="N69" s="54">
        <v>2.2700000000000001E-2</v>
      </c>
      <c r="O69" s="54">
        <v>2.8299999999999999E-2</v>
      </c>
      <c r="P69" s="54">
        <v>3.4000000000000002E-2</v>
      </c>
      <c r="Q69" s="54">
        <v>3.9699999999999999E-2</v>
      </c>
      <c r="R69" s="54">
        <v>4.53E-2</v>
      </c>
      <c r="S69" s="54">
        <v>5.0999999999999997E-2</v>
      </c>
      <c r="T69" s="54">
        <v>5.67E-2</v>
      </c>
      <c r="U69" s="54">
        <v>6.2300000000000001E-2</v>
      </c>
      <c r="V69" s="54">
        <v>6.8000000000000005E-2</v>
      </c>
      <c r="W69" s="54">
        <v>7.3599999999999999E-2</v>
      </c>
      <c r="X69" s="54">
        <v>7.9299999999999995E-2</v>
      </c>
      <c r="Y69" s="54">
        <v>8.5000000000000006E-2</v>
      </c>
      <c r="Z69" s="54">
        <v>9.06E-2</v>
      </c>
      <c r="AA69" s="54">
        <v>9.6299999999999997E-2</v>
      </c>
      <c r="AB69" s="54">
        <v>0.10199999999999999</v>
      </c>
      <c r="AC69" s="54">
        <v>0.1076</v>
      </c>
      <c r="AD69" s="54">
        <v>0.1133</v>
      </c>
      <c r="AE69" s="54">
        <v>0.1133</v>
      </c>
      <c r="AF69" s="54">
        <v>0.1133</v>
      </c>
      <c r="AG69" s="54">
        <v>0.1133</v>
      </c>
      <c r="AH69" s="54">
        <v>0.1133</v>
      </c>
      <c r="AI69" s="3"/>
      <c r="AJ69" s="3"/>
      <c r="AK69" s="3"/>
      <c r="AL69" s="3"/>
      <c r="AM69" s="3"/>
      <c r="AN69" s="3"/>
      <c r="AO69" s="3"/>
      <c r="AP69" s="3"/>
      <c r="AQ69" s="3"/>
      <c r="AR69" s="3"/>
      <c r="AS69" s="3"/>
      <c r="AT69" s="3"/>
      <c r="AU69" s="3"/>
      <c r="AV69" s="3"/>
      <c r="AW69" s="3"/>
      <c r="AX69" s="3"/>
      <c r="AY69" s="3"/>
      <c r="AZ69" s="3"/>
    </row>
    <row r="70" spans="1:52" ht="12.5" x14ac:dyDescent="0.25">
      <c r="A70" s="15"/>
      <c r="B70" s="3"/>
      <c r="C70" s="17"/>
      <c r="D70" s="17"/>
      <c r="E70" s="17"/>
      <c r="F70" s="17"/>
      <c r="G70" s="17"/>
      <c r="H70" s="17"/>
      <c r="I70" s="17"/>
      <c r="J70" s="17"/>
      <c r="K70" s="17"/>
      <c r="L70" s="17"/>
      <c r="M70" s="17"/>
      <c r="N70" s="17"/>
      <c r="O70" s="17"/>
      <c r="P70" s="17"/>
      <c r="Q70" s="17"/>
      <c r="R70" s="17"/>
      <c r="S70" s="17"/>
      <c r="T70" s="17"/>
      <c r="U70" s="17"/>
      <c r="V70" s="17"/>
      <c r="W70" s="17"/>
      <c r="X70" s="17"/>
      <c r="Y70" s="17"/>
      <c r="Z70" s="17"/>
      <c r="AA70" s="17"/>
      <c r="AB70" s="17"/>
      <c r="AC70" s="17"/>
      <c r="AD70" s="17"/>
      <c r="AE70" s="17"/>
      <c r="AF70" s="17"/>
      <c r="AG70" s="17"/>
      <c r="AH70" s="17"/>
      <c r="AI70" s="3"/>
      <c r="AJ70" s="3"/>
      <c r="AK70" s="3"/>
      <c r="AL70" s="3"/>
      <c r="AM70" s="3"/>
      <c r="AN70" s="3"/>
      <c r="AO70" s="3"/>
      <c r="AP70" s="3"/>
      <c r="AQ70" s="3"/>
      <c r="AR70" s="3"/>
      <c r="AS70" s="3"/>
      <c r="AT70" s="3"/>
      <c r="AU70" s="3"/>
      <c r="AV70" s="3"/>
      <c r="AW70" s="3"/>
      <c r="AX70" s="3"/>
      <c r="AY70" s="3"/>
      <c r="AZ70" s="3"/>
    </row>
    <row r="71" spans="1:52" ht="12.5" x14ac:dyDescent="0.25">
      <c r="A71" s="15"/>
      <c r="B71" s="3"/>
      <c r="C71" s="52"/>
      <c r="D71" s="52"/>
      <c r="E71" s="52"/>
      <c r="F71" s="52"/>
      <c r="G71" s="52"/>
      <c r="H71" s="52"/>
      <c r="I71" s="52"/>
      <c r="J71" s="52"/>
      <c r="K71" s="52"/>
      <c r="L71" s="52"/>
      <c r="M71" s="52"/>
      <c r="N71" s="52"/>
      <c r="O71" s="52"/>
      <c r="P71" s="52"/>
      <c r="Q71" s="52"/>
      <c r="R71" s="52"/>
      <c r="S71" s="52"/>
      <c r="T71" s="52"/>
      <c r="U71" s="52"/>
      <c r="V71" s="52"/>
      <c r="W71" s="52"/>
      <c r="X71" s="52"/>
      <c r="Y71" s="52"/>
      <c r="Z71" s="52"/>
      <c r="AA71" s="52"/>
      <c r="AB71" s="52"/>
      <c r="AC71" s="52"/>
      <c r="AD71" s="52"/>
      <c r="AE71" s="52"/>
      <c r="AF71" s="52"/>
      <c r="AG71" s="52"/>
      <c r="AH71" s="52">
        <v>34.97</v>
      </c>
      <c r="AI71" s="3"/>
      <c r="AJ71" s="3"/>
      <c r="AK71" s="3"/>
      <c r="AL71" s="3"/>
      <c r="AM71" s="3"/>
      <c r="AN71" s="3"/>
      <c r="AO71" s="3"/>
      <c r="AP71" s="3"/>
      <c r="AQ71" s="3"/>
      <c r="AR71" s="3"/>
      <c r="AS71" s="3"/>
      <c r="AT71" s="3"/>
      <c r="AU71" s="3"/>
      <c r="AV71" s="3"/>
      <c r="AW71" s="3"/>
      <c r="AX71" s="3"/>
      <c r="AY71" s="3"/>
      <c r="AZ71" s="3"/>
    </row>
    <row r="72" spans="1:52" ht="14.5" thickBot="1" x14ac:dyDescent="0.35">
      <c r="A72" s="15"/>
      <c r="B72" s="191" t="s">
        <v>189</v>
      </c>
      <c r="C72" s="3"/>
      <c r="D72" s="3"/>
      <c r="E72" s="192"/>
      <c r="F72" s="192"/>
      <c r="G72" s="192"/>
      <c r="H72" s="192"/>
      <c r="I72" s="192"/>
      <c r="J72" s="192"/>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c r="AZ72" s="3"/>
    </row>
    <row r="73" spans="1:52" ht="14.5" thickBot="1" x14ac:dyDescent="0.3">
      <c r="A73" s="15"/>
      <c r="B73" s="13"/>
      <c r="C73" s="13" t="s">
        <v>62</v>
      </c>
      <c r="D73" s="13" t="s">
        <v>63</v>
      </c>
      <c r="E73" s="193" t="s">
        <v>64</v>
      </c>
      <c r="F73" s="193" t="s">
        <v>65</v>
      </c>
      <c r="G73" s="193" t="s">
        <v>66</v>
      </c>
      <c r="H73" s="193" t="s">
        <v>67</v>
      </c>
      <c r="I73" s="193" t="s">
        <v>68</v>
      </c>
      <c r="J73" s="193" t="s">
        <v>69</v>
      </c>
      <c r="K73" s="13" t="s">
        <v>70</v>
      </c>
      <c r="L73" s="13" t="s">
        <v>71</v>
      </c>
      <c r="M73" s="13" t="s">
        <v>72</v>
      </c>
      <c r="N73" s="13" t="s">
        <v>73</v>
      </c>
      <c r="O73" s="13" t="s">
        <v>74</v>
      </c>
      <c r="P73" s="13" t="s">
        <v>75</v>
      </c>
      <c r="Q73" s="13" t="s">
        <v>76</v>
      </c>
      <c r="R73" s="13" t="s">
        <v>77</v>
      </c>
      <c r="S73" s="13" t="s">
        <v>78</v>
      </c>
      <c r="T73" s="13" t="s">
        <v>79</v>
      </c>
      <c r="U73" s="13" t="s">
        <v>80</v>
      </c>
      <c r="V73" s="13" t="s">
        <v>81</v>
      </c>
      <c r="W73" s="13" t="s">
        <v>82</v>
      </c>
      <c r="X73" s="13" t="s">
        <v>83</v>
      </c>
      <c r="Y73" s="13" t="s">
        <v>84</v>
      </c>
      <c r="Z73" s="13" t="s">
        <v>85</v>
      </c>
      <c r="AA73" s="13" t="s">
        <v>86</v>
      </c>
      <c r="AB73" s="13" t="s">
        <v>87</v>
      </c>
      <c r="AC73" s="13" t="s">
        <v>88</v>
      </c>
      <c r="AD73" s="13" t="s">
        <v>89</v>
      </c>
      <c r="AE73" s="13" t="s">
        <v>90</v>
      </c>
      <c r="AF73" s="13" t="s">
        <v>91</v>
      </c>
      <c r="AG73" s="13" t="s">
        <v>92</v>
      </c>
      <c r="AH73" s="13" t="s">
        <v>93</v>
      </c>
      <c r="AI73" s="3"/>
      <c r="AJ73" s="3"/>
      <c r="AK73" s="3"/>
      <c r="AL73" s="3"/>
      <c r="AM73" s="3"/>
      <c r="AN73" s="3"/>
      <c r="AO73" s="3"/>
      <c r="AP73" s="3"/>
      <c r="AQ73" s="3"/>
      <c r="AR73" s="3"/>
      <c r="AS73" s="3"/>
      <c r="AT73" s="3"/>
      <c r="AU73" s="3"/>
      <c r="AV73" s="3"/>
      <c r="AW73" s="3"/>
      <c r="AX73" s="3"/>
      <c r="AY73" s="3"/>
      <c r="AZ73" s="3"/>
    </row>
    <row r="74" spans="1:52" ht="14.5" thickBot="1" x14ac:dyDescent="0.35">
      <c r="A74" s="15"/>
      <c r="B74" s="85" t="s">
        <v>115</v>
      </c>
      <c r="C74" s="54">
        <v>0.2</v>
      </c>
      <c r="D74" s="54">
        <v>0.2</v>
      </c>
      <c r="E74" s="54">
        <v>0.2</v>
      </c>
      <c r="F74" s="54">
        <v>0.2</v>
      </c>
      <c r="G74" s="54">
        <v>0.2</v>
      </c>
      <c r="H74" s="54">
        <v>0.2</v>
      </c>
      <c r="I74" s="54">
        <v>0.2</v>
      </c>
      <c r="J74" s="54">
        <v>0.2</v>
      </c>
      <c r="K74" s="54">
        <v>0.2</v>
      </c>
      <c r="L74" s="54">
        <v>0.2</v>
      </c>
      <c r="M74" s="54">
        <v>0.2</v>
      </c>
      <c r="N74" s="54">
        <v>0.2</v>
      </c>
      <c r="O74" s="54">
        <v>0.2</v>
      </c>
      <c r="P74" s="54">
        <v>0.2</v>
      </c>
      <c r="Q74" s="54">
        <v>0.2</v>
      </c>
      <c r="R74" s="54">
        <v>0.2</v>
      </c>
      <c r="S74" s="54">
        <v>0.2</v>
      </c>
      <c r="T74" s="54">
        <v>0.2</v>
      </c>
      <c r="U74" s="54">
        <v>0.2</v>
      </c>
      <c r="V74" s="54">
        <v>0.2</v>
      </c>
      <c r="W74" s="54">
        <v>0.2</v>
      </c>
      <c r="X74" s="54">
        <v>0.2</v>
      </c>
      <c r="Y74" s="54">
        <v>0.2</v>
      </c>
      <c r="Z74" s="54">
        <v>0.2</v>
      </c>
      <c r="AA74" s="54">
        <v>0.2</v>
      </c>
      <c r="AB74" s="54">
        <v>0.2</v>
      </c>
      <c r="AC74" s="54">
        <v>0.2</v>
      </c>
      <c r="AD74" s="54">
        <v>0.2</v>
      </c>
      <c r="AE74" s="54">
        <v>0.2</v>
      </c>
      <c r="AF74" s="54">
        <v>0.2</v>
      </c>
      <c r="AG74" s="54">
        <v>0.2</v>
      </c>
      <c r="AH74" s="54">
        <v>0.2</v>
      </c>
      <c r="AI74" s="3"/>
      <c r="AJ74" s="3"/>
      <c r="AK74" s="3"/>
      <c r="AL74" s="3"/>
      <c r="AM74" s="3"/>
      <c r="AN74" s="3"/>
      <c r="AO74" s="3"/>
      <c r="AP74" s="3"/>
      <c r="AQ74" s="3"/>
      <c r="AR74" s="3"/>
      <c r="AS74" s="3"/>
      <c r="AT74" s="3"/>
      <c r="AU74" s="3"/>
      <c r="AV74" s="3"/>
      <c r="AW74" s="3"/>
      <c r="AX74" s="3"/>
      <c r="AY74" s="3"/>
      <c r="AZ74" s="3"/>
    </row>
    <row r="75" spans="1:52" ht="14.5" thickBot="1" x14ac:dyDescent="0.35">
      <c r="A75" s="15"/>
      <c r="B75" s="85" t="s">
        <v>116</v>
      </c>
      <c r="C75" s="54">
        <v>0.2</v>
      </c>
      <c r="D75" s="54">
        <v>0.2</v>
      </c>
      <c r="E75" s="54">
        <v>0.2</v>
      </c>
      <c r="F75" s="54">
        <v>0.2</v>
      </c>
      <c r="G75" s="54">
        <v>0.2</v>
      </c>
      <c r="H75" s="54">
        <v>0.2</v>
      </c>
      <c r="I75" s="54">
        <v>0.2</v>
      </c>
      <c r="J75" s="54">
        <v>0.2</v>
      </c>
      <c r="K75" s="54">
        <v>0.2</v>
      </c>
      <c r="L75" s="54">
        <v>0.2</v>
      </c>
      <c r="M75" s="54">
        <v>0.2</v>
      </c>
      <c r="N75" s="54">
        <v>0.2</v>
      </c>
      <c r="O75" s="54">
        <v>0.2</v>
      </c>
      <c r="P75" s="54">
        <v>0.2</v>
      </c>
      <c r="Q75" s="54">
        <v>0.2</v>
      </c>
      <c r="R75" s="54">
        <v>0.2</v>
      </c>
      <c r="S75" s="54">
        <v>0.2</v>
      </c>
      <c r="T75" s="54">
        <v>0.2</v>
      </c>
      <c r="U75" s="54">
        <v>0.2</v>
      </c>
      <c r="V75" s="54">
        <v>0.2</v>
      </c>
      <c r="W75" s="54">
        <v>0.2</v>
      </c>
      <c r="X75" s="54">
        <v>0.2</v>
      </c>
      <c r="Y75" s="54">
        <v>0.2</v>
      </c>
      <c r="Z75" s="54">
        <v>0.2</v>
      </c>
      <c r="AA75" s="54">
        <v>0.2</v>
      </c>
      <c r="AB75" s="54">
        <v>0.2</v>
      </c>
      <c r="AC75" s="54">
        <v>0.2</v>
      </c>
      <c r="AD75" s="54">
        <v>0.2</v>
      </c>
      <c r="AE75" s="54">
        <v>0.2</v>
      </c>
      <c r="AF75" s="54">
        <v>0.2</v>
      </c>
      <c r="AG75" s="54">
        <v>0.2</v>
      </c>
      <c r="AH75" s="54">
        <v>0.2</v>
      </c>
      <c r="AI75" s="3"/>
      <c r="AJ75" s="3"/>
      <c r="AK75" s="3"/>
      <c r="AL75" s="3"/>
      <c r="AM75" s="3"/>
      <c r="AN75" s="3"/>
      <c r="AO75" s="3"/>
      <c r="AP75" s="3"/>
      <c r="AQ75" s="3"/>
      <c r="AR75" s="3"/>
      <c r="AS75" s="3"/>
      <c r="AT75" s="3"/>
      <c r="AU75" s="3"/>
      <c r="AV75" s="3"/>
      <c r="AW75" s="3"/>
      <c r="AX75" s="3"/>
      <c r="AY75" s="3"/>
      <c r="AZ75" s="3"/>
    </row>
    <row r="76" spans="1:52" ht="14.5" thickBot="1" x14ac:dyDescent="0.35">
      <c r="A76" s="15"/>
      <c r="B76" s="85" t="s">
        <v>117</v>
      </c>
      <c r="C76" s="54">
        <v>0.2</v>
      </c>
      <c r="D76" s="54">
        <v>0.2</v>
      </c>
      <c r="E76" s="54">
        <v>0.2</v>
      </c>
      <c r="F76" s="54">
        <v>0.2</v>
      </c>
      <c r="G76" s="54">
        <v>0.2</v>
      </c>
      <c r="H76" s="54">
        <v>0.2</v>
      </c>
      <c r="I76" s="54">
        <v>0.2</v>
      </c>
      <c r="J76" s="54">
        <v>0.2</v>
      </c>
      <c r="K76" s="54">
        <v>0.2</v>
      </c>
      <c r="L76" s="54">
        <v>0.2</v>
      </c>
      <c r="M76" s="54">
        <v>0.2</v>
      </c>
      <c r="N76" s="54">
        <v>0.2</v>
      </c>
      <c r="O76" s="54">
        <v>0.2</v>
      </c>
      <c r="P76" s="54">
        <v>0.2</v>
      </c>
      <c r="Q76" s="54">
        <v>0.2</v>
      </c>
      <c r="R76" s="54">
        <v>0.2</v>
      </c>
      <c r="S76" s="54">
        <v>0.2</v>
      </c>
      <c r="T76" s="54">
        <v>0.2</v>
      </c>
      <c r="U76" s="54">
        <v>0.2</v>
      </c>
      <c r="V76" s="54">
        <v>0.2</v>
      </c>
      <c r="W76" s="54">
        <v>0.2</v>
      </c>
      <c r="X76" s="54">
        <v>0.2</v>
      </c>
      <c r="Y76" s="54">
        <v>0.2</v>
      </c>
      <c r="Z76" s="54">
        <v>0.2</v>
      </c>
      <c r="AA76" s="54">
        <v>0.2</v>
      </c>
      <c r="AB76" s="54">
        <v>0.2</v>
      </c>
      <c r="AC76" s="54">
        <v>0.2</v>
      </c>
      <c r="AD76" s="54">
        <v>0.2</v>
      </c>
      <c r="AE76" s="54">
        <v>0.2</v>
      </c>
      <c r="AF76" s="54">
        <v>0.2</v>
      </c>
      <c r="AG76" s="54">
        <v>0.2</v>
      </c>
      <c r="AH76" s="54">
        <v>0.2</v>
      </c>
      <c r="AI76" s="3"/>
      <c r="AJ76" s="3"/>
      <c r="AK76" s="3"/>
      <c r="AL76" s="3"/>
      <c r="AM76" s="3"/>
      <c r="AN76" s="3"/>
      <c r="AO76" s="3"/>
      <c r="AP76" s="3"/>
      <c r="AQ76" s="3"/>
      <c r="AR76" s="3"/>
      <c r="AS76" s="3"/>
      <c r="AT76" s="3"/>
      <c r="AU76" s="3"/>
      <c r="AV76" s="3"/>
      <c r="AW76" s="3"/>
      <c r="AX76" s="3"/>
      <c r="AY76" s="3"/>
      <c r="AZ76" s="3"/>
    </row>
    <row r="77" spans="1:52" ht="14.5" thickBot="1" x14ac:dyDescent="0.35">
      <c r="A77" s="15"/>
      <c r="B77" s="85" t="s">
        <v>118</v>
      </c>
      <c r="C77" s="54">
        <v>0.2</v>
      </c>
      <c r="D77" s="54">
        <v>0.2</v>
      </c>
      <c r="E77" s="54">
        <v>0.2</v>
      </c>
      <c r="F77" s="54">
        <v>0.2</v>
      </c>
      <c r="G77" s="54">
        <v>0.2</v>
      </c>
      <c r="H77" s="54">
        <v>0.2</v>
      </c>
      <c r="I77" s="54">
        <v>0.2</v>
      </c>
      <c r="J77" s="54">
        <v>0.2</v>
      </c>
      <c r="K77" s="54">
        <v>0.2</v>
      </c>
      <c r="L77" s="54">
        <v>0.2</v>
      </c>
      <c r="M77" s="54">
        <v>0.2</v>
      </c>
      <c r="N77" s="54">
        <v>0.2</v>
      </c>
      <c r="O77" s="54">
        <v>0.2</v>
      </c>
      <c r="P77" s="54">
        <v>0.2</v>
      </c>
      <c r="Q77" s="54">
        <v>0.2</v>
      </c>
      <c r="R77" s="54">
        <v>0.2</v>
      </c>
      <c r="S77" s="54">
        <v>0.2</v>
      </c>
      <c r="T77" s="54">
        <v>0.2</v>
      </c>
      <c r="U77" s="54">
        <v>0.2</v>
      </c>
      <c r="V77" s="54">
        <v>0.2</v>
      </c>
      <c r="W77" s="54">
        <v>0.2</v>
      </c>
      <c r="X77" s="54">
        <v>0.2</v>
      </c>
      <c r="Y77" s="54">
        <v>0.2</v>
      </c>
      <c r="Z77" s="54">
        <v>0.2</v>
      </c>
      <c r="AA77" s="54">
        <v>0.2</v>
      </c>
      <c r="AB77" s="54">
        <v>0.2</v>
      </c>
      <c r="AC77" s="54">
        <v>0.2</v>
      </c>
      <c r="AD77" s="54">
        <v>0.2</v>
      </c>
      <c r="AE77" s="54">
        <v>0.2</v>
      </c>
      <c r="AF77" s="54">
        <v>0.2</v>
      </c>
      <c r="AG77" s="54">
        <v>0.2</v>
      </c>
      <c r="AH77" s="54">
        <v>0.2</v>
      </c>
      <c r="AI77" s="3"/>
      <c r="AJ77" s="3"/>
      <c r="AK77" s="3"/>
      <c r="AL77" s="3"/>
      <c r="AM77" s="3"/>
      <c r="AN77" s="3"/>
      <c r="AO77" s="3"/>
      <c r="AP77" s="3"/>
      <c r="AQ77" s="3"/>
      <c r="AR77" s="3"/>
      <c r="AS77" s="3"/>
      <c r="AT77" s="3"/>
      <c r="AU77" s="3"/>
      <c r="AV77" s="3"/>
      <c r="AW77" s="3"/>
      <c r="AX77" s="3"/>
      <c r="AY77" s="3"/>
      <c r="AZ77" s="3"/>
    </row>
    <row r="78" spans="1:52" s="3" customFormat="1" ht="14.5" thickBot="1" x14ac:dyDescent="0.35">
      <c r="A78" s="15"/>
      <c r="B78" s="85" t="s">
        <v>119</v>
      </c>
      <c r="C78" s="54">
        <v>0.2</v>
      </c>
      <c r="D78" s="70">
        <v>0.2</v>
      </c>
      <c r="E78" s="70">
        <v>0.2</v>
      </c>
      <c r="F78" s="70">
        <v>0.2</v>
      </c>
      <c r="G78" s="70">
        <v>0.2</v>
      </c>
      <c r="H78" s="70">
        <v>0.2</v>
      </c>
      <c r="I78" s="70">
        <v>0.2</v>
      </c>
      <c r="J78" s="70">
        <v>0.2</v>
      </c>
      <c r="K78" s="70">
        <v>0.2</v>
      </c>
      <c r="L78" s="70">
        <v>0.2</v>
      </c>
      <c r="M78" s="70">
        <v>0.2</v>
      </c>
      <c r="N78" s="70">
        <v>0.2</v>
      </c>
      <c r="O78" s="70">
        <v>0.2</v>
      </c>
      <c r="P78" s="70">
        <v>0.2</v>
      </c>
      <c r="Q78" s="70">
        <v>0.2</v>
      </c>
      <c r="R78" s="70">
        <v>0.2</v>
      </c>
      <c r="S78" s="70">
        <v>0.2</v>
      </c>
      <c r="T78" s="70">
        <v>0.2</v>
      </c>
      <c r="U78" s="70">
        <v>0.2</v>
      </c>
      <c r="V78" s="70">
        <v>0.2</v>
      </c>
      <c r="W78" s="70">
        <v>0.2</v>
      </c>
      <c r="X78" s="70">
        <v>0.2</v>
      </c>
      <c r="Y78" s="70">
        <v>0.2</v>
      </c>
      <c r="Z78" s="70">
        <v>0.2</v>
      </c>
      <c r="AA78" s="70">
        <v>0.2</v>
      </c>
      <c r="AB78" s="70">
        <v>0.2</v>
      </c>
      <c r="AC78" s="70">
        <v>0.2</v>
      </c>
      <c r="AD78" s="70">
        <v>0.2</v>
      </c>
      <c r="AE78" s="70">
        <v>0.2</v>
      </c>
      <c r="AF78" s="70">
        <v>0.2</v>
      </c>
      <c r="AG78" s="70">
        <v>0.2</v>
      </c>
      <c r="AH78" s="70">
        <v>0.2</v>
      </c>
    </row>
    <row r="79" spans="1:52" ht="14.5" thickBot="1" x14ac:dyDescent="0.35">
      <c r="A79" s="15"/>
      <c r="B79" s="86" t="s">
        <v>120</v>
      </c>
      <c r="C79" s="54">
        <v>0.2</v>
      </c>
      <c r="D79" s="54">
        <v>0.2</v>
      </c>
      <c r="E79" s="54">
        <v>0.2</v>
      </c>
      <c r="F79" s="54">
        <v>0.2</v>
      </c>
      <c r="G79" s="54">
        <v>0.2</v>
      </c>
      <c r="H79" s="54">
        <v>0.2</v>
      </c>
      <c r="I79" s="54">
        <v>0.2</v>
      </c>
      <c r="J79" s="54">
        <v>0.2</v>
      </c>
      <c r="K79" s="54">
        <v>0.2</v>
      </c>
      <c r="L79" s="54">
        <v>0.2</v>
      </c>
      <c r="M79" s="54">
        <v>0.2</v>
      </c>
      <c r="N79" s="54">
        <v>0.2</v>
      </c>
      <c r="O79" s="54">
        <v>0.2</v>
      </c>
      <c r="P79" s="54">
        <v>0.2</v>
      </c>
      <c r="Q79" s="54">
        <v>0.2</v>
      </c>
      <c r="R79" s="54">
        <v>0.2</v>
      </c>
      <c r="S79" s="54">
        <v>0.2</v>
      </c>
      <c r="T79" s="54">
        <v>0.2</v>
      </c>
      <c r="U79" s="54">
        <v>0.2</v>
      </c>
      <c r="V79" s="54">
        <v>0.2</v>
      </c>
      <c r="W79" s="54">
        <v>0.2</v>
      </c>
      <c r="X79" s="54">
        <v>0.2</v>
      </c>
      <c r="Y79" s="54">
        <v>0.2</v>
      </c>
      <c r="Z79" s="54">
        <v>0.2</v>
      </c>
      <c r="AA79" s="54">
        <v>0.2</v>
      </c>
      <c r="AB79" s="54">
        <v>0.2</v>
      </c>
      <c r="AC79" s="54">
        <v>0.2</v>
      </c>
      <c r="AD79" s="54">
        <v>0.2</v>
      </c>
      <c r="AE79" s="54">
        <v>0.2</v>
      </c>
      <c r="AF79" s="54">
        <v>0.2</v>
      </c>
      <c r="AG79" s="54">
        <v>0.2</v>
      </c>
      <c r="AH79" s="54">
        <v>0.2</v>
      </c>
      <c r="AI79" s="3"/>
      <c r="AJ79" s="3"/>
      <c r="AK79" s="3"/>
      <c r="AL79" s="3"/>
      <c r="AM79" s="3"/>
      <c r="AN79" s="3"/>
      <c r="AO79" s="3"/>
      <c r="AP79" s="3"/>
      <c r="AQ79" s="3"/>
      <c r="AR79" s="3"/>
      <c r="AS79" s="3"/>
      <c r="AT79" s="3"/>
      <c r="AU79" s="3"/>
      <c r="AV79" s="3"/>
      <c r="AW79" s="3"/>
      <c r="AX79" s="3"/>
      <c r="AY79" s="3"/>
      <c r="AZ79" s="3"/>
    </row>
    <row r="80" spans="1:52" ht="14.5" thickBot="1" x14ac:dyDescent="0.35">
      <c r="A80" s="15"/>
      <c r="B80" s="86" t="s">
        <v>121</v>
      </c>
      <c r="C80" s="54">
        <v>0.2</v>
      </c>
      <c r="D80" s="54">
        <v>0.2</v>
      </c>
      <c r="E80" s="54">
        <v>0.2</v>
      </c>
      <c r="F80" s="54">
        <v>0.2</v>
      </c>
      <c r="G80" s="54">
        <v>0.2</v>
      </c>
      <c r="H80" s="54">
        <v>0.2</v>
      </c>
      <c r="I80" s="54">
        <v>0.2</v>
      </c>
      <c r="J80" s="54">
        <v>0.2</v>
      </c>
      <c r="K80" s="54">
        <v>0.2</v>
      </c>
      <c r="L80" s="54">
        <v>0.2</v>
      </c>
      <c r="M80" s="54">
        <v>0.2</v>
      </c>
      <c r="N80" s="54">
        <v>0.2</v>
      </c>
      <c r="O80" s="54">
        <v>0.2</v>
      </c>
      <c r="P80" s="54">
        <v>0.2</v>
      </c>
      <c r="Q80" s="54">
        <v>0.2</v>
      </c>
      <c r="R80" s="54">
        <v>0.2</v>
      </c>
      <c r="S80" s="54">
        <v>0.2</v>
      </c>
      <c r="T80" s="54">
        <v>0.2</v>
      </c>
      <c r="U80" s="54">
        <v>0.2</v>
      </c>
      <c r="V80" s="54">
        <v>0.2</v>
      </c>
      <c r="W80" s="54">
        <v>0.2</v>
      </c>
      <c r="X80" s="54">
        <v>0.2</v>
      </c>
      <c r="Y80" s="54">
        <v>0.2</v>
      </c>
      <c r="Z80" s="54">
        <v>0.2</v>
      </c>
      <c r="AA80" s="54">
        <v>0.2</v>
      </c>
      <c r="AB80" s="54">
        <v>0.2</v>
      </c>
      <c r="AC80" s="54">
        <v>0.2</v>
      </c>
      <c r="AD80" s="54">
        <v>0.2</v>
      </c>
      <c r="AE80" s="54">
        <v>0.2</v>
      </c>
      <c r="AF80" s="54">
        <v>0.2</v>
      </c>
      <c r="AG80" s="54">
        <v>0.2</v>
      </c>
      <c r="AH80" s="54">
        <v>0.2</v>
      </c>
      <c r="AI80" s="3"/>
      <c r="AJ80" s="3"/>
      <c r="AK80" s="3"/>
      <c r="AL80" s="3"/>
      <c r="AM80" s="3"/>
      <c r="AN80" s="3"/>
      <c r="AO80" s="3"/>
      <c r="AP80" s="3"/>
      <c r="AQ80" s="3"/>
      <c r="AR80" s="3"/>
      <c r="AS80" s="3"/>
      <c r="AT80" s="3"/>
      <c r="AU80" s="3"/>
      <c r="AV80" s="3"/>
      <c r="AW80" s="3"/>
      <c r="AX80" s="3"/>
      <c r="AY80" s="3"/>
      <c r="AZ80" s="3"/>
    </row>
    <row r="81" spans="1:52" ht="14.5" thickBot="1" x14ac:dyDescent="0.35">
      <c r="A81" s="15"/>
      <c r="B81" s="86" t="s">
        <v>122</v>
      </c>
      <c r="C81" s="54">
        <v>0.2</v>
      </c>
      <c r="D81" s="54">
        <v>0.2</v>
      </c>
      <c r="E81" s="54">
        <v>0.2</v>
      </c>
      <c r="F81" s="54">
        <v>0.2</v>
      </c>
      <c r="G81" s="54">
        <v>0.2</v>
      </c>
      <c r="H81" s="54">
        <v>0.2</v>
      </c>
      <c r="I81" s="54">
        <v>0.2</v>
      </c>
      <c r="J81" s="54">
        <v>0.2</v>
      </c>
      <c r="K81" s="54">
        <v>0.2</v>
      </c>
      <c r="L81" s="54">
        <v>0.2</v>
      </c>
      <c r="M81" s="54">
        <v>0.2</v>
      </c>
      <c r="N81" s="54">
        <v>0.2</v>
      </c>
      <c r="O81" s="54">
        <v>0.2</v>
      </c>
      <c r="P81" s="54">
        <v>0.2</v>
      </c>
      <c r="Q81" s="54">
        <v>0.2</v>
      </c>
      <c r="R81" s="54">
        <v>0.2</v>
      </c>
      <c r="S81" s="54">
        <v>0.2</v>
      </c>
      <c r="T81" s="54">
        <v>0.2</v>
      </c>
      <c r="U81" s="54">
        <v>0.2</v>
      </c>
      <c r="V81" s="54">
        <v>0.2</v>
      </c>
      <c r="W81" s="54">
        <v>0.2</v>
      </c>
      <c r="X81" s="54">
        <v>0.2</v>
      </c>
      <c r="Y81" s="54">
        <v>0.2</v>
      </c>
      <c r="Z81" s="54">
        <v>0.2</v>
      </c>
      <c r="AA81" s="54">
        <v>0.2</v>
      </c>
      <c r="AB81" s="54">
        <v>0.2</v>
      </c>
      <c r="AC81" s="54">
        <v>0.2</v>
      </c>
      <c r="AD81" s="54">
        <v>0.2</v>
      </c>
      <c r="AE81" s="54">
        <v>0.2</v>
      </c>
      <c r="AF81" s="54">
        <v>0.2</v>
      </c>
      <c r="AG81" s="54">
        <v>0.2</v>
      </c>
      <c r="AH81" s="54">
        <v>0.2</v>
      </c>
      <c r="AI81" s="3"/>
      <c r="AJ81" s="3"/>
      <c r="AK81" s="3"/>
      <c r="AL81" s="3"/>
      <c r="AM81" s="3"/>
      <c r="AN81" s="3"/>
      <c r="AO81" s="3"/>
      <c r="AP81" s="3"/>
      <c r="AQ81" s="3"/>
      <c r="AR81" s="3"/>
      <c r="AS81" s="3"/>
      <c r="AT81" s="3"/>
      <c r="AU81" s="3"/>
      <c r="AV81" s="3"/>
      <c r="AW81" s="3"/>
      <c r="AX81" s="3"/>
      <c r="AY81" s="3"/>
      <c r="AZ81" s="3"/>
    </row>
    <row r="82" spans="1:52" ht="14.5" thickBot="1" x14ac:dyDescent="0.35">
      <c r="A82" s="15"/>
      <c r="B82" s="86" t="s">
        <v>123</v>
      </c>
      <c r="C82" s="54">
        <v>0.2</v>
      </c>
      <c r="D82" s="54">
        <v>0.2</v>
      </c>
      <c r="E82" s="54">
        <v>0.2</v>
      </c>
      <c r="F82" s="54">
        <v>0.2</v>
      </c>
      <c r="G82" s="54">
        <v>0.2</v>
      </c>
      <c r="H82" s="54">
        <v>0.2</v>
      </c>
      <c r="I82" s="54">
        <v>0.2</v>
      </c>
      <c r="J82" s="54">
        <v>0.2</v>
      </c>
      <c r="K82" s="54">
        <v>0.2</v>
      </c>
      <c r="L82" s="54">
        <v>0.2</v>
      </c>
      <c r="M82" s="54">
        <v>0.2</v>
      </c>
      <c r="N82" s="54">
        <v>0.2</v>
      </c>
      <c r="O82" s="54">
        <v>0.2</v>
      </c>
      <c r="P82" s="54">
        <v>0.2</v>
      </c>
      <c r="Q82" s="54">
        <v>0.2</v>
      </c>
      <c r="R82" s="54">
        <v>0.2</v>
      </c>
      <c r="S82" s="54">
        <v>0.2</v>
      </c>
      <c r="T82" s="54">
        <v>0.2</v>
      </c>
      <c r="U82" s="54">
        <v>0.2</v>
      </c>
      <c r="V82" s="54">
        <v>0.2</v>
      </c>
      <c r="W82" s="54">
        <v>0.2</v>
      </c>
      <c r="X82" s="54">
        <v>0.2</v>
      </c>
      <c r="Y82" s="54">
        <v>0.2</v>
      </c>
      <c r="Z82" s="54">
        <v>0.2</v>
      </c>
      <c r="AA82" s="54">
        <v>0.2</v>
      </c>
      <c r="AB82" s="54">
        <v>0.2</v>
      </c>
      <c r="AC82" s="54">
        <v>0.2</v>
      </c>
      <c r="AD82" s="54">
        <v>0.2</v>
      </c>
      <c r="AE82" s="54">
        <v>0.2</v>
      </c>
      <c r="AF82" s="54">
        <v>0.2</v>
      </c>
      <c r="AG82" s="54">
        <v>0.2</v>
      </c>
      <c r="AH82" s="54">
        <v>0.2</v>
      </c>
      <c r="AI82" s="3"/>
      <c r="AJ82" s="3"/>
      <c r="AK82" s="3"/>
      <c r="AL82" s="3"/>
      <c r="AM82" s="3"/>
      <c r="AN82" s="3"/>
      <c r="AO82" s="3"/>
      <c r="AP82" s="3"/>
      <c r="AQ82" s="3"/>
      <c r="AR82" s="3"/>
      <c r="AS82" s="3"/>
      <c r="AT82" s="3"/>
      <c r="AU82" s="3"/>
      <c r="AV82" s="3"/>
      <c r="AW82" s="3"/>
      <c r="AX82" s="3"/>
      <c r="AY82" s="3"/>
      <c r="AZ82" s="3"/>
    </row>
    <row r="83" spans="1:52" s="3" customFormat="1" ht="14.5" thickBot="1" x14ac:dyDescent="0.35">
      <c r="A83" s="15"/>
      <c r="B83" s="86" t="s">
        <v>124</v>
      </c>
      <c r="C83" s="54">
        <v>0.2</v>
      </c>
      <c r="D83" s="70">
        <v>0.2</v>
      </c>
      <c r="E83" s="70">
        <v>0.2</v>
      </c>
      <c r="F83" s="70">
        <v>0.2</v>
      </c>
      <c r="G83" s="70">
        <v>0.2</v>
      </c>
      <c r="H83" s="70">
        <v>0.2</v>
      </c>
      <c r="I83" s="70">
        <v>0.2</v>
      </c>
      <c r="J83" s="70">
        <v>0.2</v>
      </c>
      <c r="K83" s="70">
        <v>0.2</v>
      </c>
      <c r="L83" s="70">
        <v>0.2</v>
      </c>
      <c r="M83" s="70">
        <v>0.2</v>
      </c>
      <c r="N83" s="70">
        <v>0.2</v>
      </c>
      <c r="O83" s="70">
        <v>0.2</v>
      </c>
      <c r="P83" s="70">
        <v>0.2</v>
      </c>
      <c r="Q83" s="70">
        <v>0.2</v>
      </c>
      <c r="R83" s="70">
        <v>0.2</v>
      </c>
      <c r="S83" s="70">
        <v>0.2</v>
      </c>
      <c r="T83" s="70">
        <v>0.2</v>
      </c>
      <c r="U83" s="70">
        <v>0.2</v>
      </c>
      <c r="V83" s="70">
        <v>0.2</v>
      </c>
      <c r="W83" s="70">
        <v>0.2</v>
      </c>
      <c r="X83" s="70">
        <v>0.2</v>
      </c>
      <c r="Y83" s="70">
        <v>0.2</v>
      </c>
      <c r="Z83" s="70">
        <v>0.2</v>
      </c>
      <c r="AA83" s="70">
        <v>0.2</v>
      </c>
      <c r="AB83" s="70">
        <v>0.2</v>
      </c>
      <c r="AC83" s="70">
        <v>0.2</v>
      </c>
      <c r="AD83" s="70">
        <v>0.2</v>
      </c>
      <c r="AE83" s="70">
        <v>0.2</v>
      </c>
      <c r="AF83" s="70">
        <v>0.2</v>
      </c>
      <c r="AG83" s="70">
        <v>0.2</v>
      </c>
      <c r="AH83" s="70">
        <v>0.2</v>
      </c>
    </row>
    <row r="84" spans="1:52" ht="14.5" thickBot="1" x14ac:dyDescent="0.35">
      <c r="A84" s="15"/>
      <c r="B84" s="87" t="s">
        <v>125</v>
      </c>
      <c r="C84" s="54">
        <v>0.14285714285714288</v>
      </c>
      <c r="D84" s="54">
        <v>0.14285714285714288</v>
      </c>
      <c r="E84" s="54">
        <v>0.14285714285714288</v>
      </c>
      <c r="F84" s="54">
        <v>0.14285714285714288</v>
      </c>
      <c r="G84" s="54">
        <v>0.14285714285714288</v>
      </c>
      <c r="H84" s="54">
        <v>0.14285714285714288</v>
      </c>
      <c r="I84" s="54">
        <v>0.14285714285714288</v>
      </c>
      <c r="J84" s="54">
        <v>0.14285714285714288</v>
      </c>
      <c r="K84" s="54">
        <v>0.14285714285714288</v>
      </c>
      <c r="L84" s="54">
        <v>0.14285714285714288</v>
      </c>
      <c r="M84" s="54">
        <v>0.14285714285714288</v>
      </c>
      <c r="N84" s="54">
        <v>0.14285714285714288</v>
      </c>
      <c r="O84" s="54">
        <v>0.14285714285714288</v>
      </c>
      <c r="P84" s="54">
        <v>0.14285714285714288</v>
      </c>
      <c r="Q84" s="54">
        <v>0.14285714285714288</v>
      </c>
      <c r="R84" s="54">
        <v>0.14285714285714288</v>
      </c>
      <c r="S84" s="54">
        <v>0.14285714285714288</v>
      </c>
      <c r="T84" s="54">
        <v>0.14285714285714288</v>
      </c>
      <c r="U84" s="54">
        <v>0.14285714285714288</v>
      </c>
      <c r="V84" s="54">
        <v>0.14285714285714288</v>
      </c>
      <c r="W84" s="54">
        <v>0.14285714285714288</v>
      </c>
      <c r="X84" s="54">
        <v>0.14285714285714288</v>
      </c>
      <c r="Y84" s="54">
        <v>0.14285714285714288</v>
      </c>
      <c r="Z84" s="54">
        <v>0.14285714285714288</v>
      </c>
      <c r="AA84" s="54">
        <v>0.14285714285714288</v>
      </c>
      <c r="AB84" s="54">
        <v>0.14285714285714288</v>
      </c>
      <c r="AC84" s="54">
        <v>0.14285714285714288</v>
      </c>
      <c r="AD84" s="54">
        <v>0.14285714285714288</v>
      </c>
      <c r="AE84" s="54">
        <v>0.14285714285714288</v>
      </c>
      <c r="AF84" s="54">
        <v>0.14285714285714288</v>
      </c>
      <c r="AG84" s="54">
        <v>0.14285714285714288</v>
      </c>
      <c r="AH84" s="54">
        <v>0.14285714285714288</v>
      </c>
      <c r="AI84" s="3"/>
      <c r="AJ84" s="3"/>
      <c r="AK84" s="3"/>
      <c r="AL84" s="3"/>
      <c r="AM84" s="3"/>
      <c r="AN84" s="3"/>
      <c r="AO84" s="3"/>
      <c r="AP84" s="3"/>
      <c r="AQ84" s="3"/>
      <c r="AR84" s="3"/>
      <c r="AS84" s="3"/>
      <c r="AT84" s="3"/>
      <c r="AU84" s="3"/>
      <c r="AV84" s="3"/>
      <c r="AW84" s="3"/>
      <c r="AX84" s="3"/>
      <c r="AY84" s="3"/>
      <c r="AZ84" s="3"/>
    </row>
    <row r="85" spans="1:52" ht="14.5" thickBot="1" x14ac:dyDescent="0.35">
      <c r="A85" s="15"/>
      <c r="B85" s="87" t="s">
        <v>126</v>
      </c>
      <c r="C85" s="54">
        <v>0.14285714285714288</v>
      </c>
      <c r="D85" s="54">
        <v>0.14285714285714288</v>
      </c>
      <c r="E85" s="54">
        <v>0.14285714285714288</v>
      </c>
      <c r="F85" s="54">
        <v>0.14285714285714288</v>
      </c>
      <c r="G85" s="54">
        <v>0.14285714285714288</v>
      </c>
      <c r="H85" s="54">
        <v>0.14285714285714288</v>
      </c>
      <c r="I85" s="54">
        <v>0.14285714285714288</v>
      </c>
      <c r="J85" s="54">
        <v>0.14285714285714288</v>
      </c>
      <c r="K85" s="54">
        <v>0.14285714285714288</v>
      </c>
      <c r="L85" s="54">
        <v>0.14285714285714288</v>
      </c>
      <c r="M85" s="54">
        <v>0.14285714285714288</v>
      </c>
      <c r="N85" s="54">
        <v>0.14285714285714288</v>
      </c>
      <c r="O85" s="54">
        <v>0.14285714285714288</v>
      </c>
      <c r="P85" s="54">
        <v>0.14285714285714288</v>
      </c>
      <c r="Q85" s="54">
        <v>0.14285714285714288</v>
      </c>
      <c r="R85" s="54">
        <v>0.14285714285714288</v>
      </c>
      <c r="S85" s="54">
        <v>0.14285714285714288</v>
      </c>
      <c r="T85" s="54">
        <v>0.14285714285714288</v>
      </c>
      <c r="U85" s="54">
        <v>0.14285714285714288</v>
      </c>
      <c r="V85" s="54">
        <v>0.14285714285714288</v>
      </c>
      <c r="W85" s="54">
        <v>0.14285714285714288</v>
      </c>
      <c r="X85" s="54">
        <v>0.14285714285714288</v>
      </c>
      <c r="Y85" s="54">
        <v>0.14285714285714288</v>
      </c>
      <c r="Z85" s="54">
        <v>0.14285714285714288</v>
      </c>
      <c r="AA85" s="54">
        <v>0.14285714285714288</v>
      </c>
      <c r="AB85" s="54">
        <v>0.14285714285714288</v>
      </c>
      <c r="AC85" s="54">
        <v>0.14285714285714288</v>
      </c>
      <c r="AD85" s="54">
        <v>0.14285714285714288</v>
      </c>
      <c r="AE85" s="54">
        <v>0.14285714285714288</v>
      </c>
      <c r="AF85" s="54">
        <v>0.14285714285714288</v>
      </c>
      <c r="AG85" s="54">
        <v>0.14285714285714288</v>
      </c>
      <c r="AH85" s="54">
        <v>0.14285714285714288</v>
      </c>
      <c r="AI85" s="3"/>
      <c r="AJ85" s="3"/>
      <c r="AK85" s="3"/>
      <c r="AL85" s="3"/>
      <c r="AM85" s="3"/>
      <c r="AN85" s="3"/>
      <c r="AO85" s="3"/>
      <c r="AP85" s="3"/>
      <c r="AQ85" s="3"/>
      <c r="AR85" s="3"/>
      <c r="AS85" s="3"/>
      <c r="AT85" s="3"/>
      <c r="AU85" s="3"/>
      <c r="AV85" s="3"/>
      <c r="AW85" s="3"/>
      <c r="AX85" s="3"/>
      <c r="AY85" s="3"/>
      <c r="AZ85" s="3"/>
    </row>
    <row r="86" spans="1:52" ht="14.5" thickBot="1" x14ac:dyDescent="0.35">
      <c r="A86" s="15"/>
      <c r="B86" s="87" t="s">
        <v>127</v>
      </c>
      <c r="C86" s="54">
        <v>0.14285714285714288</v>
      </c>
      <c r="D86" s="54">
        <v>0.14285714285714288</v>
      </c>
      <c r="E86" s="54">
        <v>0.14285714285714288</v>
      </c>
      <c r="F86" s="54">
        <v>0.14285714285714288</v>
      </c>
      <c r="G86" s="54">
        <v>0.14285714285714288</v>
      </c>
      <c r="H86" s="54">
        <v>0.14285714285714288</v>
      </c>
      <c r="I86" s="54">
        <v>0.14285714285714288</v>
      </c>
      <c r="J86" s="54">
        <v>0.14285714285714288</v>
      </c>
      <c r="K86" s="54">
        <v>0.14285714285714288</v>
      </c>
      <c r="L86" s="54">
        <v>0.14285714285714288</v>
      </c>
      <c r="M86" s="54">
        <v>0.14285714285714288</v>
      </c>
      <c r="N86" s="54">
        <v>0.14285714285714288</v>
      </c>
      <c r="O86" s="54">
        <v>0.14285714285714288</v>
      </c>
      <c r="P86" s="54">
        <v>0.14285714285714288</v>
      </c>
      <c r="Q86" s="54">
        <v>0.14285714285714288</v>
      </c>
      <c r="R86" s="54">
        <v>0.14285714285714288</v>
      </c>
      <c r="S86" s="54">
        <v>0.14285714285714288</v>
      </c>
      <c r="T86" s="54">
        <v>0.14285714285714288</v>
      </c>
      <c r="U86" s="54">
        <v>0.14285714285714288</v>
      </c>
      <c r="V86" s="54">
        <v>0.14285714285714288</v>
      </c>
      <c r="W86" s="54">
        <v>0.14285714285714288</v>
      </c>
      <c r="X86" s="54">
        <v>0.14285714285714288</v>
      </c>
      <c r="Y86" s="54">
        <v>0.14285714285714288</v>
      </c>
      <c r="Z86" s="54">
        <v>0.14285714285714288</v>
      </c>
      <c r="AA86" s="54">
        <v>0.14285714285714288</v>
      </c>
      <c r="AB86" s="54">
        <v>0.14285714285714288</v>
      </c>
      <c r="AC86" s="54">
        <v>0.14285714285714288</v>
      </c>
      <c r="AD86" s="54">
        <v>0.14285714285714288</v>
      </c>
      <c r="AE86" s="54">
        <v>0.14285714285714288</v>
      </c>
      <c r="AF86" s="54">
        <v>0.14285714285714288</v>
      </c>
      <c r="AG86" s="54">
        <v>0.14285714285714288</v>
      </c>
      <c r="AH86" s="54">
        <v>0.14285714285714288</v>
      </c>
      <c r="AI86" s="3"/>
      <c r="AJ86" s="3"/>
      <c r="AK86" s="3"/>
      <c r="AL86" s="3"/>
      <c r="AM86" s="3"/>
      <c r="AN86" s="3"/>
      <c r="AO86" s="3"/>
      <c r="AP86" s="3"/>
      <c r="AQ86" s="3"/>
      <c r="AR86" s="3"/>
      <c r="AS86" s="3"/>
      <c r="AT86" s="3"/>
      <c r="AU86" s="3"/>
      <c r="AV86" s="3"/>
      <c r="AW86" s="3"/>
      <c r="AX86" s="3"/>
      <c r="AY86" s="3"/>
      <c r="AZ86" s="3"/>
    </row>
    <row r="87" spans="1:52" ht="14.5" thickBot="1" x14ac:dyDescent="0.35">
      <c r="A87" s="15"/>
      <c r="B87" s="87" t="s">
        <v>128</v>
      </c>
      <c r="C87" s="54">
        <v>0.14285714285714288</v>
      </c>
      <c r="D87" s="54">
        <v>0.14285714285714288</v>
      </c>
      <c r="E87" s="54">
        <v>0.14285714285714288</v>
      </c>
      <c r="F87" s="54">
        <v>0.14285714285714288</v>
      </c>
      <c r="G87" s="54">
        <v>0.14285714285714288</v>
      </c>
      <c r="H87" s="54">
        <v>0.14285714285714288</v>
      </c>
      <c r="I87" s="54">
        <v>0.14285714285714288</v>
      </c>
      <c r="J87" s="54">
        <v>0.14285714285714288</v>
      </c>
      <c r="K87" s="54">
        <v>0.14285714285714288</v>
      </c>
      <c r="L87" s="54">
        <v>0.14285714285714288</v>
      </c>
      <c r="M87" s="54">
        <v>0.14285714285714288</v>
      </c>
      <c r="N87" s="54">
        <v>0.14285714285714288</v>
      </c>
      <c r="O87" s="54">
        <v>0.14285714285714288</v>
      </c>
      <c r="P87" s="54">
        <v>0.14285714285714288</v>
      </c>
      <c r="Q87" s="54">
        <v>0.14285714285714288</v>
      </c>
      <c r="R87" s="54">
        <v>0.14285714285714288</v>
      </c>
      <c r="S87" s="54">
        <v>0.14285714285714288</v>
      </c>
      <c r="T87" s="54">
        <v>0.14285714285714288</v>
      </c>
      <c r="U87" s="54">
        <v>0.14285714285714288</v>
      </c>
      <c r="V87" s="54">
        <v>0.14285714285714288</v>
      </c>
      <c r="W87" s="54">
        <v>0.14285714285714288</v>
      </c>
      <c r="X87" s="54">
        <v>0.14285714285714288</v>
      </c>
      <c r="Y87" s="54">
        <v>0.14285714285714288</v>
      </c>
      <c r="Z87" s="54">
        <v>0.14285714285714288</v>
      </c>
      <c r="AA87" s="54">
        <v>0.14285714285714288</v>
      </c>
      <c r="AB87" s="54">
        <v>0.14285714285714288</v>
      </c>
      <c r="AC87" s="54">
        <v>0.14285714285714288</v>
      </c>
      <c r="AD87" s="54">
        <v>0.14285714285714288</v>
      </c>
      <c r="AE87" s="54">
        <v>0.14285714285714288</v>
      </c>
      <c r="AF87" s="54">
        <v>0.14285714285714288</v>
      </c>
      <c r="AG87" s="54">
        <v>0.14285714285714288</v>
      </c>
      <c r="AH87" s="54">
        <v>0.14285714285714288</v>
      </c>
      <c r="AI87" s="3"/>
      <c r="AJ87" s="3"/>
      <c r="AK87" s="3"/>
      <c r="AL87" s="3"/>
      <c r="AM87" s="3"/>
      <c r="AN87" s="3"/>
      <c r="AO87" s="3"/>
      <c r="AP87" s="3"/>
      <c r="AQ87" s="3"/>
      <c r="AR87" s="3"/>
      <c r="AS87" s="3"/>
      <c r="AT87" s="3"/>
      <c r="AU87" s="3"/>
      <c r="AV87" s="3"/>
      <c r="AW87" s="3"/>
      <c r="AX87" s="3"/>
      <c r="AY87" s="3"/>
      <c r="AZ87" s="3"/>
    </row>
    <row r="88" spans="1:52" s="3" customFormat="1" ht="14.5" thickBot="1" x14ac:dyDescent="0.35">
      <c r="A88" s="15"/>
      <c r="B88" s="87" t="s">
        <v>129</v>
      </c>
      <c r="C88" s="54">
        <v>0.14285714285714288</v>
      </c>
      <c r="D88" s="70">
        <v>0.14285714285714288</v>
      </c>
      <c r="E88" s="70">
        <v>0.14285714285714288</v>
      </c>
      <c r="F88" s="70">
        <v>0.14285714285714288</v>
      </c>
      <c r="G88" s="70">
        <v>0.14285714285714288</v>
      </c>
      <c r="H88" s="70">
        <v>0.14285714285714288</v>
      </c>
      <c r="I88" s="70">
        <v>0.14285714285714288</v>
      </c>
      <c r="J88" s="70">
        <v>0.14285714285714288</v>
      </c>
      <c r="K88" s="70">
        <v>0.14285714285714288</v>
      </c>
      <c r="L88" s="70">
        <v>0.14285714285714288</v>
      </c>
      <c r="M88" s="70">
        <v>0.14285714285714288</v>
      </c>
      <c r="N88" s="70">
        <v>0.14285714285714288</v>
      </c>
      <c r="O88" s="70">
        <v>0.14285714285714288</v>
      </c>
      <c r="P88" s="70">
        <v>0.14285714285714288</v>
      </c>
      <c r="Q88" s="70">
        <v>0.14285714285714288</v>
      </c>
      <c r="R88" s="70">
        <v>0.14285714285714288</v>
      </c>
      <c r="S88" s="70">
        <v>0.14285714285714288</v>
      </c>
      <c r="T88" s="70">
        <v>0.14285714285714288</v>
      </c>
      <c r="U88" s="70">
        <v>0.14285714285714288</v>
      </c>
      <c r="V88" s="70">
        <v>0.14285714285714288</v>
      </c>
      <c r="W88" s="70">
        <v>0.14285714285714288</v>
      </c>
      <c r="X88" s="70">
        <v>0.14285714285714288</v>
      </c>
      <c r="Y88" s="70">
        <v>0.14285714285714288</v>
      </c>
      <c r="Z88" s="70">
        <v>0.14285714285714288</v>
      </c>
      <c r="AA88" s="70">
        <v>0.14285714285714288</v>
      </c>
      <c r="AB88" s="70">
        <v>0.14285714285714288</v>
      </c>
      <c r="AC88" s="70">
        <v>0.14285714285714288</v>
      </c>
      <c r="AD88" s="70">
        <v>0.14285714285714288</v>
      </c>
      <c r="AE88" s="70">
        <v>0.14285714285714288</v>
      </c>
      <c r="AF88" s="70">
        <v>0.14285714285714288</v>
      </c>
      <c r="AG88" s="70">
        <v>0.14285714285714288</v>
      </c>
      <c r="AH88" s="70">
        <v>0.14285714285714288</v>
      </c>
    </row>
    <row r="89" spans="1:52" ht="14.5" thickBot="1" x14ac:dyDescent="0.35">
      <c r="A89" s="15"/>
      <c r="B89" s="87" t="s">
        <v>130</v>
      </c>
      <c r="C89" s="54">
        <v>0.14285714285714288</v>
      </c>
      <c r="D89" s="54">
        <v>0.14285714285714288</v>
      </c>
      <c r="E89" s="54">
        <v>0.14285714285714288</v>
      </c>
      <c r="F89" s="54">
        <v>0.14285714285714288</v>
      </c>
      <c r="G89" s="54">
        <v>0.14285714285714288</v>
      </c>
      <c r="H89" s="54">
        <v>0.14285714285714288</v>
      </c>
      <c r="I89" s="54">
        <v>0.14285714285714288</v>
      </c>
      <c r="J89" s="54">
        <v>0.14285714285714288</v>
      </c>
      <c r="K89" s="54">
        <v>0.14285714285714288</v>
      </c>
      <c r="L89" s="54">
        <v>0.14285714285714288</v>
      </c>
      <c r="M89" s="54">
        <v>0.14285714285714288</v>
      </c>
      <c r="N89" s="54">
        <v>0.14285714285714288</v>
      </c>
      <c r="O89" s="54">
        <v>0.14285714285714288</v>
      </c>
      <c r="P89" s="54">
        <v>0.14285714285714288</v>
      </c>
      <c r="Q89" s="54">
        <v>0.14285714285714288</v>
      </c>
      <c r="R89" s="54">
        <v>0.14285714285714288</v>
      </c>
      <c r="S89" s="54">
        <v>0.14285714285714288</v>
      </c>
      <c r="T89" s="54">
        <v>0.14285714285714288</v>
      </c>
      <c r="U89" s="54">
        <v>0.14285714285714288</v>
      </c>
      <c r="V89" s="54">
        <v>0.14285714285714288</v>
      </c>
      <c r="W89" s="54">
        <v>0.14285714285714288</v>
      </c>
      <c r="X89" s="54">
        <v>0.14285714285714288</v>
      </c>
      <c r="Y89" s="54">
        <v>0.14285714285714288</v>
      </c>
      <c r="Z89" s="54">
        <v>0.14285714285714288</v>
      </c>
      <c r="AA89" s="54">
        <v>0.14285714285714288</v>
      </c>
      <c r="AB89" s="54">
        <v>0.14285714285714288</v>
      </c>
      <c r="AC89" s="54">
        <v>0.14285714285714288</v>
      </c>
      <c r="AD89" s="54">
        <v>0.14285714285714288</v>
      </c>
      <c r="AE89" s="54">
        <v>0.14285714285714288</v>
      </c>
      <c r="AF89" s="54">
        <v>0.14285714285714288</v>
      </c>
      <c r="AG89" s="54">
        <v>0.14285714285714288</v>
      </c>
      <c r="AH89" s="54">
        <v>0.14285714285714288</v>
      </c>
      <c r="AI89" s="3"/>
      <c r="AJ89" s="3"/>
      <c r="AK89" s="3"/>
      <c r="AL89" s="3"/>
      <c r="AM89" s="3"/>
      <c r="AN89" s="3"/>
      <c r="AO89" s="3"/>
      <c r="AP89" s="3"/>
      <c r="AQ89" s="3"/>
      <c r="AR89" s="3"/>
      <c r="AS89" s="3"/>
      <c r="AT89" s="3"/>
      <c r="AU89" s="3"/>
      <c r="AV89" s="3"/>
      <c r="AW89" s="3"/>
      <c r="AX89" s="3"/>
      <c r="AY89" s="3"/>
      <c r="AZ89" s="3"/>
    </row>
    <row r="90" spans="1:52" ht="14.5" thickBot="1" x14ac:dyDescent="0.35">
      <c r="A90" s="15"/>
      <c r="B90" s="87" t="s">
        <v>131</v>
      </c>
      <c r="C90" s="54">
        <v>0.14285714285714288</v>
      </c>
      <c r="D90" s="54">
        <v>0.14285714285714288</v>
      </c>
      <c r="E90" s="54">
        <v>0.14285714285714288</v>
      </c>
      <c r="F90" s="54">
        <v>0.14285714285714288</v>
      </c>
      <c r="G90" s="54">
        <v>0.14285714285714288</v>
      </c>
      <c r="H90" s="54">
        <v>0.14285714285714288</v>
      </c>
      <c r="I90" s="54">
        <v>0.14285714285714288</v>
      </c>
      <c r="J90" s="54">
        <v>0.14285714285714288</v>
      </c>
      <c r="K90" s="54">
        <v>0.14285714285714288</v>
      </c>
      <c r="L90" s="54">
        <v>0.14285714285714288</v>
      </c>
      <c r="M90" s="54">
        <v>0.14285714285714288</v>
      </c>
      <c r="N90" s="54">
        <v>0.14285714285714288</v>
      </c>
      <c r="O90" s="54">
        <v>0.14285714285714288</v>
      </c>
      <c r="P90" s="54">
        <v>0.14285714285714288</v>
      </c>
      <c r="Q90" s="54">
        <v>0.14285714285714288</v>
      </c>
      <c r="R90" s="54">
        <v>0.14285714285714288</v>
      </c>
      <c r="S90" s="54">
        <v>0.14285714285714288</v>
      </c>
      <c r="T90" s="54">
        <v>0.14285714285714288</v>
      </c>
      <c r="U90" s="54">
        <v>0.14285714285714288</v>
      </c>
      <c r="V90" s="54">
        <v>0.14285714285714288</v>
      </c>
      <c r="W90" s="54">
        <v>0.14285714285714288</v>
      </c>
      <c r="X90" s="54">
        <v>0.14285714285714288</v>
      </c>
      <c r="Y90" s="54">
        <v>0.14285714285714288</v>
      </c>
      <c r="Z90" s="54">
        <v>0.14285714285714288</v>
      </c>
      <c r="AA90" s="54">
        <v>0.14285714285714288</v>
      </c>
      <c r="AB90" s="54">
        <v>0.14285714285714288</v>
      </c>
      <c r="AC90" s="54">
        <v>0.14285714285714288</v>
      </c>
      <c r="AD90" s="54">
        <v>0.14285714285714288</v>
      </c>
      <c r="AE90" s="54">
        <v>0.14285714285714288</v>
      </c>
      <c r="AF90" s="54">
        <v>0.14285714285714288</v>
      </c>
      <c r="AG90" s="54">
        <v>0.14285714285714288</v>
      </c>
      <c r="AH90" s="54">
        <v>0.14285714285714288</v>
      </c>
      <c r="AI90" s="3"/>
      <c r="AJ90" s="3"/>
      <c r="AK90" s="3"/>
      <c r="AL90" s="3"/>
      <c r="AM90" s="3"/>
      <c r="AN90" s="3"/>
      <c r="AO90" s="3"/>
      <c r="AP90" s="3"/>
      <c r="AQ90" s="3"/>
      <c r="AR90" s="3"/>
      <c r="AS90" s="3"/>
      <c r="AT90" s="3"/>
      <c r="AU90" s="3"/>
      <c r="AV90" s="3"/>
      <c r="AW90" s="3"/>
      <c r="AX90" s="3"/>
      <c r="AY90" s="3"/>
      <c r="AZ90" s="3"/>
    </row>
    <row r="91" spans="1:52" ht="12.5" x14ac:dyDescent="0.25">
      <c r="A91" s="15"/>
      <c r="B91" s="3"/>
      <c r="C91" s="17"/>
      <c r="D91" s="17"/>
      <c r="E91" s="17"/>
      <c r="F91" s="17"/>
      <c r="G91" s="17"/>
      <c r="H91" s="17"/>
      <c r="I91" s="17"/>
      <c r="J91" s="17"/>
      <c r="K91" s="17"/>
      <c r="L91" s="17"/>
      <c r="M91" s="17"/>
      <c r="N91" s="17"/>
      <c r="O91" s="17"/>
      <c r="P91" s="17"/>
      <c r="Q91" s="17"/>
      <c r="R91" s="17"/>
      <c r="S91" s="17"/>
      <c r="T91" s="17"/>
      <c r="U91" s="17"/>
      <c r="V91" s="17"/>
      <c r="W91" s="17"/>
      <c r="X91" s="17"/>
      <c r="Y91" s="17"/>
      <c r="Z91" s="17"/>
      <c r="AA91" s="17"/>
      <c r="AB91" s="17"/>
      <c r="AC91" s="17"/>
      <c r="AD91" s="17"/>
      <c r="AE91" s="17"/>
      <c r="AF91" s="17"/>
      <c r="AG91" s="17"/>
      <c r="AH91" s="17"/>
      <c r="AI91" s="3"/>
      <c r="AJ91" s="3"/>
      <c r="AK91" s="3"/>
      <c r="AL91" s="3"/>
      <c r="AM91" s="3"/>
      <c r="AN91" s="3"/>
      <c r="AO91" s="3"/>
      <c r="AP91" s="3"/>
      <c r="AQ91" s="3"/>
      <c r="AR91" s="3"/>
      <c r="AS91" s="3"/>
      <c r="AT91" s="3"/>
      <c r="AU91" s="3"/>
      <c r="AV91" s="3"/>
      <c r="AW91" s="3"/>
      <c r="AX91" s="3"/>
      <c r="AY91" s="3"/>
      <c r="AZ91" s="3"/>
    </row>
    <row r="92" spans="1:52" ht="14.5" thickBot="1" x14ac:dyDescent="0.35">
      <c r="A92" s="15"/>
      <c r="B92" s="11" t="s">
        <v>109</v>
      </c>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c r="AY92" s="3"/>
      <c r="AZ92" s="3"/>
    </row>
    <row r="93" spans="1:52" ht="14" x14ac:dyDescent="0.25">
      <c r="A93" s="15"/>
      <c r="B93" s="13"/>
      <c r="C93" s="13" t="s">
        <v>62</v>
      </c>
      <c r="D93" s="13" t="s">
        <v>63</v>
      </c>
      <c r="E93" s="13" t="s">
        <v>64</v>
      </c>
      <c r="F93" s="13" t="s">
        <v>65</v>
      </c>
      <c r="G93" s="13" t="s">
        <v>66</v>
      </c>
      <c r="H93" s="13" t="s">
        <v>67</v>
      </c>
      <c r="I93" s="13" t="s">
        <v>68</v>
      </c>
      <c r="J93" s="13" t="s">
        <v>69</v>
      </c>
      <c r="K93" s="13" t="s">
        <v>70</v>
      </c>
      <c r="L93" s="13" t="s">
        <v>71</v>
      </c>
      <c r="M93" s="13" t="s">
        <v>72</v>
      </c>
      <c r="N93" s="13" t="s">
        <v>73</v>
      </c>
      <c r="O93" s="13" t="s">
        <v>74</v>
      </c>
      <c r="P93" s="13" t="s">
        <v>75</v>
      </c>
      <c r="Q93" s="13" t="s">
        <v>76</v>
      </c>
      <c r="R93" s="13" t="s">
        <v>77</v>
      </c>
      <c r="S93" s="13" t="s">
        <v>78</v>
      </c>
      <c r="T93" s="13" t="s">
        <v>79</v>
      </c>
      <c r="U93" s="13" t="s">
        <v>80</v>
      </c>
      <c r="V93" s="13" t="s">
        <v>81</v>
      </c>
      <c r="W93" s="13" t="s">
        <v>82</v>
      </c>
      <c r="X93" s="13" t="s">
        <v>83</v>
      </c>
      <c r="Y93" s="13" t="s">
        <v>84</v>
      </c>
      <c r="Z93" s="13" t="s">
        <v>85</v>
      </c>
      <c r="AA93" s="13" t="s">
        <v>86</v>
      </c>
      <c r="AB93" s="13" t="s">
        <v>87</v>
      </c>
      <c r="AC93" s="13" t="s">
        <v>88</v>
      </c>
      <c r="AD93" s="13" t="s">
        <v>89</v>
      </c>
      <c r="AE93" s="13" t="s">
        <v>90</v>
      </c>
      <c r="AF93" s="13" t="s">
        <v>91</v>
      </c>
      <c r="AG93" s="13" t="s">
        <v>92</v>
      </c>
      <c r="AH93" s="13" t="s">
        <v>93</v>
      </c>
      <c r="AI93" s="3"/>
      <c r="AJ93" s="3"/>
      <c r="AK93" s="3"/>
      <c r="AL93" s="3"/>
      <c r="AM93" s="3"/>
      <c r="AN93" s="3"/>
      <c r="AO93" s="3"/>
      <c r="AP93" s="3"/>
      <c r="AQ93" s="3"/>
      <c r="AR93" s="3"/>
      <c r="AS93" s="3"/>
      <c r="AT93" s="3"/>
      <c r="AU93" s="3"/>
      <c r="AV93" s="3"/>
      <c r="AW93" s="3"/>
      <c r="AX93" s="3"/>
      <c r="AY93" s="3"/>
      <c r="AZ93" s="3"/>
    </row>
    <row r="94" spans="1:52" ht="14" x14ac:dyDescent="0.3">
      <c r="A94" s="15"/>
      <c r="B94" s="14" t="s">
        <v>115</v>
      </c>
      <c r="C94" s="54">
        <v>0.81479999999999997</v>
      </c>
      <c r="D94" s="54">
        <v>0.79790000000000005</v>
      </c>
      <c r="E94" s="54">
        <v>0.78110000000000002</v>
      </c>
      <c r="F94" s="54">
        <v>0.76429999999999998</v>
      </c>
      <c r="G94" s="54">
        <v>0.74739999999999995</v>
      </c>
      <c r="H94" s="54">
        <v>0.73060000000000003</v>
      </c>
      <c r="I94" s="54">
        <v>0.7137</v>
      </c>
      <c r="J94" s="54">
        <v>0.69689999999999996</v>
      </c>
      <c r="K94" s="54">
        <v>0.68</v>
      </c>
      <c r="L94" s="54">
        <v>0.66320000000000001</v>
      </c>
      <c r="M94" s="54">
        <v>0.64629999999999999</v>
      </c>
      <c r="N94" s="54">
        <v>0.62949999999999995</v>
      </c>
      <c r="O94" s="54">
        <v>0.61270000000000002</v>
      </c>
      <c r="P94" s="54">
        <v>0.5958</v>
      </c>
      <c r="Q94" s="54">
        <v>0.57899999999999996</v>
      </c>
      <c r="R94" s="54">
        <v>0.56210000000000004</v>
      </c>
      <c r="S94" s="54">
        <v>0.54530000000000001</v>
      </c>
      <c r="T94" s="54">
        <v>0.52839999999999998</v>
      </c>
      <c r="U94" s="54">
        <v>0.51160000000000005</v>
      </c>
      <c r="V94" s="54">
        <v>0.49480000000000002</v>
      </c>
      <c r="W94" s="54">
        <v>0.47789999999999999</v>
      </c>
      <c r="X94" s="54">
        <v>0.46110000000000001</v>
      </c>
      <c r="Y94" s="54">
        <v>0.44419999999999998</v>
      </c>
      <c r="Z94" s="54">
        <v>0.4274</v>
      </c>
      <c r="AA94" s="54">
        <v>0.41049999999999998</v>
      </c>
      <c r="AB94" s="54">
        <v>0.39369999999999999</v>
      </c>
      <c r="AC94" s="54">
        <v>0.37680000000000002</v>
      </c>
      <c r="AD94" s="54">
        <v>0.36</v>
      </c>
      <c r="AE94" s="54">
        <v>0.36</v>
      </c>
      <c r="AF94" s="54">
        <v>0.36</v>
      </c>
      <c r="AG94" s="54">
        <v>0.36</v>
      </c>
      <c r="AH94" s="54">
        <v>0.36</v>
      </c>
      <c r="AI94" s="3"/>
      <c r="AJ94" s="3"/>
      <c r="AK94" s="3"/>
      <c r="AL94" s="3"/>
      <c r="AM94" s="3"/>
      <c r="AN94" s="3"/>
      <c r="AO94" s="3"/>
      <c r="AP94" s="3"/>
      <c r="AQ94" s="3"/>
      <c r="AR94" s="3"/>
      <c r="AS94" s="3"/>
      <c r="AT94" s="3"/>
      <c r="AU94" s="3"/>
      <c r="AV94" s="3"/>
      <c r="AW94" s="3"/>
      <c r="AX94" s="3"/>
      <c r="AY94" s="3"/>
      <c r="AZ94" s="3"/>
    </row>
    <row r="95" spans="1:52" ht="14" x14ac:dyDescent="0.3">
      <c r="A95" s="15"/>
      <c r="B95" s="14" t="s">
        <v>116</v>
      </c>
      <c r="C95" s="54">
        <v>8.5199999999999998E-2</v>
      </c>
      <c r="D95" s="54">
        <v>0.1021</v>
      </c>
      <c r="E95" s="54">
        <v>0.11890000000000001</v>
      </c>
      <c r="F95" s="54">
        <v>0.13036800000000001</v>
      </c>
      <c r="G95" s="54">
        <v>0.14039199999999999</v>
      </c>
      <c r="H95" s="54">
        <v>0.14907200000000001</v>
      </c>
      <c r="I95" s="54">
        <v>0.15649199999999999</v>
      </c>
      <c r="J95" s="54">
        <v>0.16248000000000001</v>
      </c>
      <c r="K95" s="54">
        <v>0.16719999999999999</v>
      </c>
      <c r="L95" s="54">
        <v>0.17049600000000001</v>
      </c>
      <c r="M95" s="54">
        <v>0.172516</v>
      </c>
      <c r="N95" s="54">
        <v>0.17312</v>
      </c>
      <c r="O95" s="54">
        <v>0.17238000000000001</v>
      </c>
      <c r="P95" s="54">
        <v>0.170352</v>
      </c>
      <c r="Q95" s="54">
        <v>0.16692000000000001</v>
      </c>
      <c r="R95" s="54">
        <v>0.162192</v>
      </c>
      <c r="S95" s="54">
        <v>0.15606800000000001</v>
      </c>
      <c r="T95" s="54">
        <v>0.14863999999999999</v>
      </c>
      <c r="U95" s="54">
        <v>0.139824</v>
      </c>
      <c r="V95" s="54">
        <v>0.12969600000000001</v>
      </c>
      <c r="W95" s="54">
        <v>0.118188</v>
      </c>
      <c r="X95" s="54">
        <v>0.105336</v>
      </c>
      <c r="Y95" s="54">
        <v>9.1160000000000005E-2</v>
      </c>
      <c r="Z95" s="54">
        <v>7.5616000000000003E-2</v>
      </c>
      <c r="AA95" s="54">
        <v>5.8740000000000001E-2</v>
      </c>
      <c r="AB95" s="54">
        <v>4.0503999999999998E-2</v>
      </c>
      <c r="AC95" s="54">
        <v>2.0927999999999999E-2</v>
      </c>
      <c r="AD95" s="54">
        <v>0</v>
      </c>
      <c r="AE95" s="54">
        <v>0</v>
      </c>
      <c r="AF95" s="54">
        <v>0</v>
      </c>
      <c r="AG95" s="54">
        <v>0</v>
      </c>
      <c r="AH95" s="54">
        <v>0</v>
      </c>
      <c r="AI95" s="3"/>
      <c r="AJ95" s="3"/>
      <c r="AK95" s="3"/>
      <c r="AL95" s="3"/>
      <c r="AM95" s="3"/>
      <c r="AN95" s="3"/>
      <c r="AO95" s="3"/>
      <c r="AP95" s="3"/>
      <c r="AQ95" s="3"/>
      <c r="AR95" s="3"/>
      <c r="AS95" s="3"/>
      <c r="AT95" s="3"/>
      <c r="AU95" s="3"/>
      <c r="AV95" s="3"/>
      <c r="AW95" s="3"/>
      <c r="AX95" s="3"/>
      <c r="AY95" s="3"/>
      <c r="AZ95" s="3"/>
    </row>
    <row r="96" spans="1:52" ht="14" x14ac:dyDescent="0.3">
      <c r="A96" s="15"/>
      <c r="B96" s="14" t="s">
        <v>117</v>
      </c>
      <c r="C96" s="54">
        <v>0.1</v>
      </c>
      <c r="D96" s="54">
        <v>0.1</v>
      </c>
      <c r="E96" s="54">
        <v>0.1</v>
      </c>
      <c r="F96" s="54">
        <v>0.1</v>
      </c>
      <c r="G96" s="54">
        <v>0.1</v>
      </c>
      <c r="H96" s="54">
        <v>0.1</v>
      </c>
      <c r="I96" s="54">
        <v>0.1</v>
      </c>
      <c r="J96" s="54">
        <v>0.1</v>
      </c>
      <c r="K96" s="54">
        <v>0.1</v>
      </c>
      <c r="L96" s="54">
        <v>0.1</v>
      </c>
      <c r="M96" s="54">
        <v>0.1</v>
      </c>
      <c r="N96" s="54">
        <v>0.1</v>
      </c>
      <c r="O96" s="54">
        <v>0.1</v>
      </c>
      <c r="P96" s="54">
        <v>0.1</v>
      </c>
      <c r="Q96" s="54">
        <v>0.1</v>
      </c>
      <c r="R96" s="54">
        <v>0.1</v>
      </c>
      <c r="S96" s="54">
        <v>0.1</v>
      </c>
      <c r="T96" s="54">
        <v>0.1</v>
      </c>
      <c r="U96" s="54">
        <v>0.1</v>
      </c>
      <c r="V96" s="54">
        <v>0.1</v>
      </c>
      <c r="W96" s="54">
        <v>0.1</v>
      </c>
      <c r="X96" s="54">
        <v>0.1</v>
      </c>
      <c r="Y96" s="54">
        <v>0.1</v>
      </c>
      <c r="Z96" s="54">
        <v>0.1</v>
      </c>
      <c r="AA96" s="54">
        <v>0.1</v>
      </c>
      <c r="AB96" s="54">
        <v>0.1</v>
      </c>
      <c r="AC96" s="54">
        <v>0.1</v>
      </c>
      <c r="AD96" s="54">
        <v>0.1</v>
      </c>
      <c r="AE96" s="54">
        <v>0.1</v>
      </c>
      <c r="AF96" s="54">
        <v>0.1</v>
      </c>
      <c r="AG96" s="54">
        <v>0.1</v>
      </c>
      <c r="AH96" s="54">
        <v>0.1</v>
      </c>
      <c r="AI96" s="3"/>
      <c r="AJ96" s="3"/>
      <c r="AK96" s="3"/>
      <c r="AL96" s="3"/>
      <c r="AM96" s="3"/>
      <c r="AN96" s="3"/>
      <c r="AO96" s="3"/>
      <c r="AP96" s="3"/>
      <c r="AQ96" s="3"/>
      <c r="AR96" s="3"/>
      <c r="AS96" s="3"/>
      <c r="AT96" s="3"/>
      <c r="AU96" s="3"/>
      <c r="AV96" s="3"/>
      <c r="AW96" s="3"/>
      <c r="AX96" s="3"/>
      <c r="AY96" s="3"/>
      <c r="AZ96" s="3"/>
    </row>
    <row r="97" spans="1:52" ht="14" x14ac:dyDescent="0.3">
      <c r="A97" s="15"/>
      <c r="B97" s="14" t="s">
        <v>118</v>
      </c>
      <c r="C97" s="54">
        <v>0</v>
      </c>
      <c r="D97" s="54">
        <v>0</v>
      </c>
      <c r="E97" s="54">
        <v>0</v>
      </c>
      <c r="F97" s="54">
        <v>0</v>
      </c>
      <c r="G97" s="54">
        <v>0</v>
      </c>
      <c r="H97" s="54">
        <v>0</v>
      </c>
      <c r="I97" s="54">
        <v>0</v>
      </c>
      <c r="J97" s="54">
        <v>0</v>
      </c>
      <c r="K97" s="54">
        <v>0</v>
      </c>
      <c r="L97" s="54">
        <v>0</v>
      </c>
      <c r="M97" s="54">
        <v>0</v>
      </c>
      <c r="N97" s="54">
        <v>0</v>
      </c>
      <c r="O97" s="54">
        <v>0</v>
      </c>
      <c r="P97" s="54">
        <v>0</v>
      </c>
      <c r="Q97" s="54">
        <v>0</v>
      </c>
      <c r="R97" s="54">
        <v>0</v>
      </c>
      <c r="S97" s="54">
        <v>0</v>
      </c>
      <c r="T97" s="54">
        <v>0</v>
      </c>
      <c r="U97" s="54">
        <v>0</v>
      </c>
      <c r="V97" s="54">
        <v>0</v>
      </c>
      <c r="W97" s="54">
        <v>0</v>
      </c>
      <c r="X97" s="54">
        <v>0</v>
      </c>
      <c r="Y97" s="54">
        <v>0</v>
      </c>
      <c r="Z97" s="54">
        <v>0</v>
      </c>
      <c r="AA97" s="54">
        <v>0</v>
      </c>
      <c r="AB97" s="54">
        <v>0</v>
      </c>
      <c r="AC97" s="54">
        <v>0</v>
      </c>
      <c r="AD97" s="54">
        <v>0</v>
      </c>
      <c r="AE97" s="54">
        <v>0</v>
      </c>
      <c r="AF97" s="54">
        <v>0</v>
      </c>
      <c r="AG97" s="54">
        <v>0</v>
      </c>
      <c r="AH97" s="54">
        <v>0</v>
      </c>
      <c r="AI97" s="3"/>
      <c r="AJ97" s="3"/>
      <c r="AK97" s="3"/>
      <c r="AL97" s="3"/>
      <c r="AM97" s="3"/>
      <c r="AN97" s="3"/>
      <c r="AO97" s="3"/>
      <c r="AP97" s="3"/>
      <c r="AQ97" s="3"/>
      <c r="AR97" s="3"/>
      <c r="AS97" s="3"/>
      <c r="AT97" s="3"/>
      <c r="AU97" s="3"/>
      <c r="AV97" s="3"/>
      <c r="AW97" s="3"/>
      <c r="AX97" s="3"/>
      <c r="AY97" s="3"/>
      <c r="AZ97" s="3"/>
    </row>
    <row r="98" spans="1:52" ht="14" x14ac:dyDescent="0.3">
      <c r="A98" s="15"/>
      <c r="B98" s="14" t="s">
        <v>119</v>
      </c>
      <c r="C98" s="54">
        <v>0</v>
      </c>
      <c r="D98" s="54">
        <v>0</v>
      </c>
      <c r="E98" s="54">
        <v>0</v>
      </c>
      <c r="F98" s="54">
        <v>5.4320000000000097E-3</v>
      </c>
      <c r="G98" s="54">
        <v>1.2208E-2</v>
      </c>
      <c r="H98" s="54">
        <v>2.0327999999999999E-2</v>
      </c>
      <c r="I98" s="54">
        <v>2.9808000000000001E-2</v>
      </c>
      <c r="J98" s="54">
        <v>4.0620000000000003E-2</v>
      </c>
      <c r="K98" s="54">
        <v>5.28E-2</v>
      </c>
      <c r="L98" s="54">
        <v>6.6304000000000002E-2</v>
      </c>
      <c r="M98" s="54">
        <v>8.1184000000000006E-2</v>
      </c>
      <c r="N98" s="54">
        <v>9.7379999999999994E-2</v>
      </c>
      <c r="O98" s="54">
        <v>0.11491999999999999</v>
      </c>
      <c r="P98" s="54">
        <v>0.13384799999999999</v>
      </c>
      <c r="Q98" s="54">
        <v>0.15407999999999999</v>
      </c>
      <c r="R98" s="54">
        <v>0.175708</v>
      </c>
      <c r="S98" s="54">
        <v>0.198632</v>
      </c>
      <c r="T98" s="54">
        <v>0.22295999999999999</v>
      </c>
      <c r="U98" s="54">
        <v>0.24857599999999999</v>
      </c>
      <c r="V98" s="54">
        <v>0.27560400000000002</v>
      </c>
      <c r="W98" s="54">
        <v>0.30391200000000002</v>
      </c>
      <c r="X98" s="54">
        <v>0.33356400000000003</v>
      </c>
      <c r="Y98" s="54">
        <v>0.36464000000000002</v>
      </c>
      <c r="Z98" s="54">
        <v>0.396984</v>
      </c>
      <c r="AA98" s="54">
        <v>0.43075999999999998</v>
      </c>
      <c r="AB98" s="54">
        <v>0.46579599999999999</v>
      </c>
      <c r="AC98" s="54">
        <v>0.50227200000000005</v>
      </c>
      <c r="AD98" s="54">
        <v>0.54</v>
      </c>
      <c r="AE98" s="54">
        <v>0.54</v>
      </c>
      <c r="AF98" s="54">
        <v>0.54</v>
      </c>
      <c r="AG98" s="54">
        <v>0.54</v>
      </c>
      <c r="AH98" s="54">
        <v>0.54</v>
      </c>
      <c r="AI98" s="3"/>
      <c r="AJ98" s="3"/>
      <c r="AK98" s="3"/>
      <c r="AL98" s="3"/>
      <c r="AM98" s="3"/>
      <c r="AN98" s="3"/>
      <c r="AO98" s="3"/>
      <c r="AP98" s="3"/>
      <c r="AQ98" s="3"/>
      <c r="AR98" s="3"/>
      <c r="AS98" s="3"/>
      <c r="AT98" s="3"/>
      <c r="AU98" s="3"/>
      <c r="AV98" s="3"/>
      <c r="AW98" s="3"/>
      <c r="AX98" s="3"/>
      <c r="AY98" s="3"/>
      <c r="AZ98" s="3"/>
    </row>
    <row r="99" spans="1:52" ht="14" x14ac:dyDescent="0.3">
      <c r="A99" s="15"/>
      <c r="B99" s="14" t="s">
        <v>120</v>
      </c>
      <c r="C99" s="54">
        <v>0.81479999999999997</v>
      </c>
      <c r="D99" s="54">
        <v>0.79790000000000005</v>
      </c>
      <c r="E99" s="54">
        <v>0.78110000000000002</v>
      </c>
      <c r="F99" s="54">
        <v>0.76429999999999998</v>
      </c>
      <c r="G99" s="54">
        <v>0.74739999999999995</v>
      </c>
      <c r="H99" s="54">
        <v>0.73060000000000003</v>
      </c>
      <c r="I99" s="54">
        <v>0.7137</v>
      </c>
      <c r="J99" s="54">
        <v>0.69689999999999996</v>
      </c>
      <c r="K99" s="54">
        <v>0.68</v>
      </c>
      <c r="L99" s="54">
        <v>0.66320000000000001</v>
      </c>
      <c r="M99" s="54">
        <v>0.64629999999999999</v>
      </c>
      <c r="N99" s="54">
        <v>0.62949999999999995</v>
      </c>
      <c r="O99" s="54">
        <v>0.61270000000000002</v>
      </c>
      <c r="P99" s="54">
        <v>0.5958</v>
      </c>
      <c r="Q99" s="54">
        <v>0.57899999999999996</v>
      </c>
      <c r="R99" s="54">
        <v>0.56210000000000004</v>
      </c>
      <c r="S99" s="54">
        <v>0.54530000000000001</v>
      </c>
      <c r="T99" s="54">
        <v>0.52839999999999998</v>
      </c>
      <c r="U99" s="54">
        <v>0.51160000000000005</v>
      </c>
      <c r="V99" s="54">
        <v>0.49480000000000002</v>
      </c>
      <c r="W99" s="54">
        <v>0.47789999999999999</v>
      </c>
      <c r="X99" s="54">
        <v>0.46110000000000001</v>
      </c>
      <c r="Y99" s="54">
        <v>0.44419999999999998</v>
      </c>
      <c r="Z99" s="54">
        <v>0.4274</v>
      </c>
      <c r="AA99" s="54">
        <v>0.41049999999999998</v>
      </c>
      <c r="AB99" s="54">
        <v>0.39369999999999999</v>
      </c>
      <c r="AC99" s="54">
        <v>0.37680000000000002</v>
      </c>
      <c r="AD99" s="54">
        <v>0.36</v>
      </c>
      <c r="AE99" s="54">
        <v>0.36</v>
      </c>
      <c r="AF99" s="54">
        <v>0.36</v>
      </c>
      <c r="AG99" s="54">
        <v>0.36</v>
      </c>
      <c r="AH99" s="54">
        <v>0.36</v>
      </c>
      <c r="AI99" s="3"/>
      <c r="AJ99" s="3"/>
      <c r="AK99" s="3"/>
      <c r="AL99" s="3"/>
      <c r="AM99" s="3"/>
      <c r="AN99" s="3"/>
      <c r="AO99" s="3"/>
      <c r="AP99" s="3"/>
      <c r="AQ99" s="3"/>
      <c r="AR99" s="3"/>
      <c r="AS99" s="3"/>
      <c r="AT99" s="3"/>
      <c r="AU99" s="3"/>
      <c r="AV99" s="3"/>
      <c r="AW99" s="3"/>
      <c r="AX99" s="3"/>
      <c r="AY99" s="3"/>
      <c r="AZ99" s="3"/>
    </row>
    <row r="100" spans="1:52" ht="14" x14ac:dyDescent="0.3">
      <c r="A100" s="15"/>
      <c r="B100" s="14" t="s">
        <v>121</v>
      </c>
      <c r="C100" s="54">
        <v>8.5199999999999998E-2</v>
      </c>
      <c r="D100" s="54">
        <v>0.1021</v>
      </c>
      <c r="E100" s="54">
        <v>0.11890000000000001</v>
      </c>
      <c r="F100" s="54">
        <v>0.13036800000000001</v>
      </c>
      <c r="G100" s="54">
        <v>0.14039199999999999</v>
      </c>
      <c r="H100" s="54">
        <v>0.14907200000000001</v>
      </c>
      <c r="I100" s="54">
        <v>0.15649199999999999</v>
      </c>
      <c r="J100" s="54">
        <v>0.16248000000000001</v>
      </c>
      <c r="K100" s="54">
        <v>0.16719999999999999</v>
      </c>
      <c r="L100" s="54">
        <v>0.17049600000000001</v>
      </c>
      <c r="M100" s="54">
        <v>0.172516</v>
      </c>
      <c r="N100" s="54">
        <v>0.17312</v>
      </c>
      <c r="O100" s="54">
        <v>0.17238000000000001</v>
      </c>
      <c r="P100" s="54">
        <v>0.170352</v>
      </c>
      <c r="Q100" s="54">
        <v>0.16692000000000001</v>
      </c>
      <c r="R100" s="54">
        <v>0.162192</v>
      </c>
      <c r="S100" s="54">
        <v>0.15606800000000001</v>
      </c>
      <c r="T100" s="54">
        <v>0.14863999999999999</v>
      </c>
      <c r="U100" s="54">
        <v>0.139824</v>
      </c>
      <c r="V100" s="54">
        <v>0.12969600000000001</v>
      </c>
      <c r="W100" s="54">
        <v>0.118188</v>
      </c>
      <c r="X100" s="54">
        <v>0.105336</v>
      </c>
      <c r="Y100" s="54">
        <v>9.1160000000000005E-2</v>
      </c>
      <c r="Z100" s="54">
        <v>7.5616000000000003E-2</v>
      </c>
      <c r="AA100" s="54">
        <v>5.8740000000000001E-2</v>
      </c>
      <c r="AB100" s="54">
        <v>4.0503999999999998E-2</v>
      </c>
      <c r="AC100" s="54">
        <v>2.0927999999999999E-2</v>
      </c>
      <c r="AD100" s="54">
        <v>0</v>
      </c>
      <c r="AE100" s="54">
        <v>0</v>
      </c>
      <c r="AF100" s="54">
        <v>0</v>
      </c>
      <c r="AG100" s="54">
        <v>0</v>
      </c>
      <c r="AH100" s="54">
        <v>0</v>
      </c>
      <c r="AI100" s="3"/>
      <c r="AJ100" s="3"/>
      <c r="AK100" s="3"/>
      <c r="AL100" s="3"/>
      <c r="AM100" s="3"/>
      <c r="AN100" s="3"/>
      <c r="AO100" s="3"/>
      <c r="AP100" s="3"/>
      <c r="AQ100" s="3"/>
      <c r="AR100" s="3"/>
      <c r="AS100" s="3"/>
      <c r="AT100" s="3"/>
      <c r="AU100" s="3"/>
      <c r="AV100" s="3"/>
      <c r="AW100" s="3"/>
      <c r="AX100" s="3"/>
      <c r="AY100" s="3"/>
      <c r="AZ100" s="3"/>
    </row>
    <row r="101" spans="1:52" ht="14" x14ac:dyDescent="0.3">
      <c r="A101" s="15"/>
      <c r="B101" s="14" t="s">
        <v>122</v>
      </c>
      <c r="C101" s="54">
        <v>0.1</v>
      </c>
      <c r="D101" s="54">
        <v>0.1</v>
      </c>
      <c r="E101" s="54">
        <v>0.1</v>
      </c>
      <c r="F101" s="54">
        <v>0.1</v>
      </c>
      <c r="G101" s="54">
        <v>0.1</v>
      </c>
      <c r="H101" s="54">
        <v>0.1</v>
      </c>
      <c r="I101" s="54">
        <v>0.1</v>
      </c>
      <c r="J101" s="54">
        <v>0.1</v>
      </c>
      <c r="K101" s="54">
        <v>0.1</v>
      </c>
      <c r="L101" s="54">
        <v>0.1</v>
      </c>
      <c r="M101" s="54">
        <v>0.1</v>
      </c>
      <c r="N101" s="54">
        <v>0.1</v>
      </c>
      <c r="O101" s="54">
        <v>0.1</v>
      </c>
      <c r="P101" s="54">
        <v>0.1</v>
      </c>
      <c r="Q101" s="54">
        <v>0.1</v>
      </c>
      <c r="R101" s="54">
        <v>0.1</v>
      </c>
      <c r="S101" s="54">
        <v>0.1</v>
      </c>
      <c r="T101" s="54">
        <v>0.1</v>
      </c>
      <c r="U101" s="54">
        <v>0.1</v>
      </c>
      <c r="V101" s="54">
        <v>0.1</v>
      </c>
      <c r="W101" s="54">
        <v>0.1</v>
      </c>
      <c r="X101" s="54">
        <v>0.1</v>
      </c>
      <c r="Y101" s="54">
        <v>0.1</v>
      </c>
      <c r="Z101" s="54">
        <v>0.1</v>
      </c>
      <c r="AA101" s="54">
        <v>0.1</v>
      </c>
      <c r="AB101" s="54">
        <v>0.1</v>
      </c>
      <c r="AC101" s="54">
        <v>0.1</v>
      </c>
      <c r="AD101" s="54">
        <v>0.1</v>
      </c>
      <c r="AE101" s="54">
        <v>0.1</v>
      </c>
      <c r="AF101" s="54">
        <v>0.1</v>
      </c>
      <c r="AG101" s="54">
        <v>0.1</v>
      </c>
      <c r="AH101" s="54">
        <v>0.1</v>
      </c>
      <c r="AI101" s="3"/>
      <c r="AJ101" s="3"/>
      <c r="AK101" s="3"/>
      <c r="AL101" s="3"/>
      <c r="AM101" s="3"/>
      <c r="AN101" s="3"/>
      <c r="AO101" s="3"/>
      <c r="AP101" s="3"/>
      <c r="AQ101" s="3"/>
      <c r="AR101" s="3"/>
      <c r="AS101" s="3"/>
      <c r="AT101" s="3"/>
      <c r="AU101" s="3"/>
      <c r="AV101" s="3"/>
      <c r="AW101" s="3"/>
      <c r="AX101" s="3"/>
      <c r="AY101" s="3"/>
      <c r="AZ101" s="3"/>
    </row>
    <row r="102" spans="1:52" ht="14" x14ac:dyDescent="0.3">
      <c r="A102" s="15"/>
      <c r="B102" s="14" t="s">
        <v>123</v>
      </c>
      <c r="C102" s="54">
        <v>0</v>
      </c>
      <c r="D102" s="54">
        <v>0</v>
      </c>
      <c r="E102" s="54">
        <v>0</v>
      </c>
      <c r="F102" s="54">
        <v>0</v>
      </c>
      <c r="G102" s="54">
        <v>0</v>
      </c>
      <c r="H102" s="54">
        <v>0</v>
      </c>
      <c r="I102" s="54">
        <v>0</v>
      </c>
      <c r="J102" s="54">
        <v>0</v>
      </c>
      <c r="K102" s="54">
        <v>0</v>
      </c>
      <c r="L102" s="54">
        <v>0</v>
      </c>
      <c r="M102" s="54">
        <v>0</v>
      </c>
      <c r="N102" s="54">
        <v>0</v>
      </c>
      <c r="O102" s="54">
        <v>0</v>
      </c>
      <c r="P102" s="54">
        <v>0</v>
      </c>
      <c r="Q102" s="54">
        <v>0</v>
      </c>
      <c r="R102" s="54">
        <v>0</v>
      </c>
      <c r="S102" s="54">
        <v>0</v>
      </c>
      <c r="T102" s="54">
        <v>0</v>
      </c>
      <c r="U102" s="54">
        <v>0</v>
      </c>
      <c r="V102" s="54">
        <v>0</v>
      </c>
      <c r="W102" s="54">
        <v>0</v>
      </c>
      <c r="X102" s="54">
        <v>0</v>
      </c>
      <c r="Y102" s="54">
        <v>0</v>
      </c>
      <c r="Z102" s="54">
        <v>0</v>
      </c>
      <c r="AA102" s="54">
        <v>0</v>
      </c>
      <c r="AB102" s="54">
        <v>0</v>
      </c>
      <c r="AC102" s="54">
        <v>0</v>
      </c>
      <c r="AD102" s="54">
        <v>0</v>
      </c>
      <c r="AE102" s="54">
        <v>0</v>
      </c>
      <c r="AF102" s="54">
        <v>0</v>
      </c>
      <c r="AG102" s="54">
        <v>0</v>
      </c>
      <c r="AH102" s="54">
        <v>0</v>
      </c>
      <c r="AI102" s="3"/>
      <c r="AJ102" s="3"/>
      <c r="AK102" s="3"/>
      <c r="AL102" s="3"/>
      <c r="AM102" s="3"/>
      <c r="AN102" s="3"/>
      <c r="AO102" s="3"/>
      <c r="AP102" s="3"/>
      <c r="AQ102" s="3"/>
      <c r="AR102" s="3"/>
      <c r="AS102" s="3"/>
      <c r="AT102" s="3"/>
      <c r="AU102" s="3"/>
      <c r="AV102" s="3"/>
      <c r="AW102" s="3"/>
      <c r="AX102" s="3"/>
      <c r="AY102" s="3"/>
      <c r="AZ102" s="3"/>
    </row>
    <row r="103" spans="1:52" ht="14" x14ac:dyDescent="0.3">
      <c r="A103" s="15"/>
      <c r="B103" s="14" t="s">
        <v>124</v>
      </c>
      <c r="C103" s="54">
        <v>0</v>
      </c>
      <c r="D103" s="54">
        <v>0</v>
      </c>
      <c r="E103" s="54">
        <v>0</v>
      </c>
      <c r="F103" s="54">
        <v>5.4320000000000097E-3</v>
      </c>
      <c r="G103" s="54">
        <v>1.2208E-2</v>
      </c>
      <c r="H103" s="54">
        <v>2.0327999999999999E-2</v>
      </c>
      <c r="I103" s="54">
        <v>2.9808000000000001E-2</v>
      </c>
      <c r="J103" s="54">
        <v>4.0620000000000003E-2</v>
      </c>
      <c r="K103" s="54">
        <v>5.28E-2</v>
      </c>
      <c r="L103" s="54">
        <v>6.6304000000000002E-2</v>
      </c>
      <c r="M103" s="54">
        <v>8.1184000000000006E-2</v>
      </c>
      <c r="N103" s="54">
        <v>9.7379999999999994E-2</v>
      </c>
      <c r="O103" s="54">
        <v>0.11491999999999999</v>
      </c>
      <c r="P103" s="54">
        <v>0.13384799999999999</v>
      </c>
      <c r="Q103" s="54">
        <v>0.15407999999999999</v>
      </c>
      <c r="R103" s="54">
        <v>0.175708</v>
      </c>
      <c r="S103" s="54">
        <v>0.198632</v>
      </c>
      <c r="T103" s="54">
        <v>0.22295999999999999</v>
      </c>
      <c r="U103" s="54">
        <v>0.24857599999999999</v>
      </c>
      <c r="V103" s="54">
        <v>0.27560400000000002</v>
      </c>
      <c r="W103" s="54">
        <v>0.30391200000000002</v>
      </c>
      <c r="X103" s="54">
        <v>0.33356400000000003</v>
      </c>
      <c r="Y103" s="54">
        <v>0.36464000000000002</v>
      </c>
      <c r="Z103" s="54">
        <v>0.396984</v>
      </c>
      <c r="AA103" s="54">
        <v>0.43075999999999998</v>
      </c>
      <c r="AB103" s="54">
        <v>0.46579599999999999</v>
      </c>
      <c r="AC103" s="54">
        <v>0.50227200000000005</v>
      </c>
      <c r="AD103" s="54">
        <v>0.54</v>
      </c>
      <c r="AE103" s="54">
        <v>0.54</v>
      </c>
      <c r="AF103" s="54">
        <v>0.54</v>
      </c>
      <c r="AG103" s="54">
        <v>0.54</v>
      </c>
      <c r="AH103" s="54">
        <v>0.54</v>
      </c>
      <c r="AI103" s="3"/>
      <c r="AJ103" s="3"/>
      <c r="AK103" s="3"/>
      <c r="AL103" s="3"/>
      <c r="AM103" s="3"/>
      <c r="AN103" s="3"/>
      <c r="AO103" s="3"/>
      <c r="AP103" s="3"/>
      <c r="AQ103" s="3"/>
      <c r="AR103" s="3"/>
      <c r="AS103" s="3"/>
      <c r="AT103" s="3"/>
      <c r="AU103" s="3"/>
      <c r="AV103" s="3"/>
      <c r="AW103" s="3"/>
      <c r="AX103" s="3"/>
      <c r="AY103" s="3"/>
      <c r="AZ103" s="3"/>
    </row>
    <row r="104" spans="1:52" ht="14" x14ac:dyDescent="0.3">
      <c r="A104" s="15"/>
      <c r="B104" s="14" t="s">
        <v>125</v>
      </c>
      <c r="C104" s="54">
        <v>0.69240000000000002</v>
      </c>
      <c r="D104" s="54">
        <v>0.67410000000000003</v>
      </c>
      <c r="E104" s="54">
        <v>0.65580000000000005</v>
      </c>
      <c r="F104" s="54">
        <v>0.63739999999999997</v>
      </c>
      <c r="G104" s="54">
        <v>0.61909999999999998</v>
      </c>
      <c r="H104" s="54">
        <v>0.59079999999999999</v>
      </c>
      <c r="I104" s="54">
        <v>0.55769999999999997</v>
      </c>
      <c r="J104" s="54">
        <v>0.52459999999999996</v>
      </c>
      <c r="K104" s="54">
        <v>0.51</v>
      </c>
      <c r="L104" s="54">
        <v>0.49540000000000001</v>
      </c>
      <c r="M104" s="54">
        <v>0.48089999999999999</v>
      </c>
      <c r="N104" s="54">
        <v>0.46629999999999999</v>
      </c>
      <c r="O104" s="54">
        <v>0.45169999999999999</v>
      </c>
      <c r="P104" s="54">
        <v>0.43709999999999999</v>
      </c>
      <c r="Q104" s="54">
        <v>0.42249999999999999</v>
      </c>
      <c r="R104" s="54">
        <v>0.40799999999999997</v>
      </c>
      <c r="S104" s="54">
        <v>0.39340000000000003</v>
      </c>
      <c r="T104" s="54">
        <v>0.37880000000000003</v>
      </c>
      <c r="U104" s="54">
        <v>0.36420000000000002</v>
      </c>
      <c r="V104" s="54">
        <v>0.34960000000000002</v>
      </c>
      <c r="W104" s="54">
        <v>0.33500000000000002</v>
      </c>
      <c r="X104" s="54">
        <v>0.32050000000000001</v>
      </c>
      <c r="Y104" s="54">
        <v>0.30590000000000001</v>
      </c>
      <c r="Z104" s="54">
        <v>0.2913</v>
      </c>
      <c r="AA104" s="54">
        <v>0.2767</v>
      </c>
      <c r="AB104" s="54">
        <v>0.2621</v>
      </c>
      <c r="AC104" s="54">
        <v>0.24759999999999999</v>
      </c>
      <c r="AD104" s="54">
        <v>0.23300000000000001</v>
      </c>
      <c r="AE104" s="54">
        <v>0.23300000000000001</v>
      </c>
      <c r="AF104" s="54">
        <v>0.23300000000000001</v>
      </c>
      <c r="AG104" s="54">
        <v>0.23300000000000001</v>
      </c>
      <c r="AH104" s="54">
        <v>0.23300000000000001</v>
      </c>
      <c r="AI104" s="3"/>
      <c r="AJ104" s="3"/>
      <c r="AK104" s="3"/>
      <c r="AL104" s="3"/>
      <c r="AM104" s="3"/>
      <c r="AN104" s="3"/>
      <c r="AO104" s="3"/>
      <c r="AP104" s="3"/>
      <c r="AQ104" s="3"/>
      <c r="AR104" s="3"/>
      <c r="AS104" s="3"/>
      <c r="AT104" s="3"/>
      <c r="AU104" s="3"/>
      <c r="AV104" s="3"/>
      <c r="AW104" s="3"/>
      <c r="AX104" s="3"/>
      <c r="AY104" s="3"/>
      <c r="AZ104" s="3"/>
    </row>
    <row r="105" spans="1:52" ht="14" x14ac:dyDescent="0.3">
      <c r="A105" s="15"/>
      <c r="B105" s="14" t="s">
        <v>126</v>
      </c>
      <c r="C105" s="54">
        <v>3.4000000000000002E-2</v>
      </c>
      <c r="D105" s="54">
        <v>4.0500000000000001E-2</v>
      </c>
      <c r="E105" s="54">
        <v>4.7100000000000003E-2</v>
      </c>
      <c r="F105" s="54">
        <v>5.1552000000000001E-2</v>
      </c>
      <c r="G105" s="54">
        <v>5.5475999999999998E-2</v>
      </c>
      <c r="H105" s="54">
        <v>5.8872000000000001E-2</v>
      </c>
      <c r="I105" s="54">
        <v>6.1740000000000003E-2</v>
      </c>
      <c r="J105" s="54">
        <v>6.4079999999999998E-2</v>
      </c>
      <c r="K105" s="54">
        <v>6.5892000000000006E-2</v>
      </c>
      <c r="L105" s="54">
        <v>6.7176E-2</v>
      </c>
      <c r="M105" s="54">
        <v>6.7932000000000006E-2</v>
      </c>
      <c r="N105" s="54">
        <v>6.8159999999999998E-2</v>
      </c>
      <c r="O105" s="54">
        <v>6.7799999999999999E-2</v>
      </c>
      <c r="P105" s="54">
        <v>6.6975999999999994E-2</v>
      </c>
      <c r="Q105" s="54">
        <v>6.5624000000000002E-2</v>
      </c>
      <c r="R105" s="54">
        <v>6.3743999999999995E-2</v>
      </c>
      <c r="S105" s="54">
        <v>6.1336000000000002E-2</v>
      </c>
      <c r="T105" s="54">
        <v>5.8400000000000001E-2</v>
      </c>
      <c r="U105" s="54">
        <v>5.4935999999999999E-2</v>
      </c>
      <c r="V105" s="54">
        <v>5.0944000000000003E-2</v>
      </c>
      <c r="W105" s="54">
        <v>4.6424E-2</v>
      </c>
      <c r="X105" s="54">
        <v>4.1376000000000003E-2</v>
      </c>
      <c r="Y105" s="54">
        <v>3.5799999999999998E-2</v>
      </c>
      <c r="Z105" s="54">
        <v>2.9680000000000002E-2</v>
      </c>
      <c r="AA105" s="54">
        <v>2.3052E-2</v>
      </c>
      <c r="AB105" s="54">
        <v>1.5896E-2</v>
      </c>
      <c r="AC105" s="54">
        <v>8.2120000000000005E-3</v>
      </c>
      <c r="AD105" s="54">
        <v>0</v>
      </c>
      <c r="AE105" s="54">
        <v>0</v>
      </c>
      <c r="AF105" s="54">
        <v>0</v>
      </c>
      <c r="AG105" s="54">
        <v>0</v>
      </c>
      <c r="AH105" s="54">
        <v>0</v>
      </c>
      <c r="AI105" s="3"/>
      <c r="AJ105" s="3"/>
      <c r="AK105" s="3"/>
      <c r="AL105" s="3"/>
      <c r="AM105" s="3"/>
      <c r="AN105" s="3"/>
      <c r="AO105" s="3"/>
      <c r="AP105" s="3"/>
      <c r="AQ105" s="3"/>
      <c r="AR105" s="3"/>
      <c r="AS105" s="3"/>
      <c r="AT105" s="3"/>
      <c r="AU105" s="3"/>
      <c r="AV105" s="3"/>
      <c r="AW105" s="3"/>
      <c r="AX105" s="3"/>
      <c r="AY105" s="3"/>
      <c r="AZ105" s="3"/>
    </row>
    <row r="106" spans="1:52" ht="14" x14ac:dyDescent="0.3">
      <c r="A106" s="15"/>
      <c r="B106" s="14" t="s">
        <v>127</v>
      </c>
      <c r="C106" s="54">
        <v>0.1</v>
      </c>
      <c r="D106" s="54">
        <v>0.1</v>
      </c>
      <c r="E106" s="54">
        <v>0.1</v>
      </c>
      <c r="F106" s="54">
        <v>0.1</v>
      </c>
      <c r="G106" s="54">
        <v>0.1</v>
      </c>
      <c r="H106" s="54">
        <v>0.1</v>
      </c>
      <c r="I106" s="54">
        <v>0.1</v>
      </c>
      <c r="J106" s="54">
        <v>0.1</v>
      </c>
      <c r="K106" s="54">
        <v>0.1</v>
      </c>
      <c r="L106" s="54">
        <v>0.1</v>
      </c>
      <c r="M106" s="54">
        <v>0.1</v>
      </c>
      <c r="N106" s="54">
        <v>0.1</v>
      </c>
      <c r="O106" s="54">
        <v>0.1</v>
      </c>
      <c r="P106" s="54">
        <v>0.1</v>
      </c>
      <c r="Q106" s="54">
        <v>0.1</v>
      </c>
      <c r="R106" s="54">
        <v>0.1</v>
      </c>
      <c r="S106" s="54">
        <v>0.1</v>
      </c>
      <c r="T106" s="54">
        <v>0.1</v>
      </c>
      <c r="U106" s="54">
        <v>0.1</v>
      </c>
      <c r="V106" s="54">
        <v>0.1</v>
      </c>
      <c r="W106" s="54">
        <v>0.1</v>
      </c>
      <c r="X106" s="54">
        <v>0.1</v>
      </c>
      <c r="Y106" s="54">
        <v>0.1</v>
      </c>
      <c r="Z106" s="54">
        <v>0.1</v>
      </c>
      <c r="AA106" s="54">
        <v>0.1</v>
      </c>
      <c r="AB106" s="54">
        <v>0.1</v>
      </c>
      <c r="AC106" s="54">
        <v>0.1</v>
      </c>
      <c r="AD106" s="54">
        <v>0.1</v>
      </c>
      <c r="AE106" s="54">
        <v>0.1</v>
      </c>
      <c r="AF106" s="54">
        <v>0.1</v>
      </c>
      <c r="AG106" s="54">
        <v>0.1</v>
      </c>
      <c r="AH106" s="54">
        <v>0.1</v>
      </c>
      <c r="AI106" s="3"/>
      <c r="AJ106" s="3"/>
      <c r="AK106" s="3"/>
      <c r="AL106" s="3"/>
      <c r="AM106" s="3"/>
      <c r="AN106" s="3"/>
      <c r="AO106" s="3"/>
      <c r="AP106" s="3"/>
      <c r="AQ106" s="3"/>
      <c r="AR106" s="3"/>
      <c r="AS106" s="3"/>
      <c r="AT106" s="3"/>
      <c r="AU106" s="3"/>
      <c r="AV106" s="3"/>
      <c r="AW106" s="3"/>
      <c r="AX106" s="3"/>
      <c r="AY106" s="3"/>
      <c r="AZ106" s="3"/>
    </row>
    <row r="107" spans="1:52" ht="14" x14ac:dyDescent="0.3">
      <c r="A107" s="15"/>
      <c r="B107" s="14" t="s">
        <v>128</v>
      </c>
      <c r="C107" s="54">
        <v>0.1736</v>
      </c>
      <c r="D107" s="54">
        <v>0.18540000000000001</v>
      </c>
      <c r="E107" s="54">
        <v>0.1971</v>
      </c>
      <c r="F107" s="54">
        <v>0.20880000000000001</v>
      </c>
      <c r="G107" s="54">
        <v>0.22059999999999999</v>
      </c>
      <c r="H107" s="54">
        <v>0.23230000000000001</v>
      </c>
      <c r="I107" s="54">
        <v>0.24399999999999999</v>
      </c>
      <c r="J107" s="54">
        <v>0.25580000000000003</v>
      </c>
      <c r="K107" s="54">
        <v>0.23655000000000001</v>
      </c>
      <c r="L107" s="54">
        <v>0.21798000000000001</v>
      </c>
      <c r="M107" s="54">
        <v>0.20008999999999999</v>
      </c>
      <c r="N107" s="54">
        <v>0.18287999999999999</v>
      </c>
      <c r="O107" s="54">
        <v>0.16635</v>
      </c>
      <c r="P107" s="54">
        <v>0.15049999999999999</v>
      </c>
      <c r="Q107" s="54">
        <v>0.13533000000000001</v>
      </c>
      <c r="R107" s="54">
        <v>0.12089999999999999</v>
      </c>
      <c r="S107" s="54">
        <v>0.107085</v>
      </c>
      <c r="T107" s="54">
        <v>9.3950000000000006E-2</v>
      </c>
      <c r="U107" s="54">
        <v>8.1494999999999998E-2</v>
      </c>
      <c r="V107" s="54">
        <v>6.9720000000000004E-2</v>
      </c>
      <c r="W107" s="54">
        <v>5.8624999999999997E-2</v>
      </c>
      <c r="X107" s="54">
        <v>4.8210000000000003E-2</v>
      </c>
      <c r="Y107" s="54">
        <v>3.8475000000000002E-2</v>
      </c>
      <c r="Z107" s="54">
        <v>2.9440000000000001E-2</v>
      </c>
      <c r="AA107" s="54">
        <v>2.1059999999999999E-2</v>
      </c>
      <c r="AB107" s="54">
        <v>1.336E-2</v>
      </c>
      <c r="AC107" s="54">
        <v>6.3400000000000001E-3</v>
      </c>
      <c r="AD107" s="54">
        <v>0</v>
      </c>
      <c r="AE107" s="54">
        <v>0</v>
      </c>
      <c r="AF107" s="54">
        <v>0</v>
      </c>
      <c r="AG107" s="54">
        <v>0</v>
      </c>
      <c r="AH107" s="54">
        <v>0</v>
      </c>
      <c r="AI107" s="3"/>
      <c r="AJ107" s="3"/>
      <c r="AK107" s="3"/>
      <c r="AL107" s="3"/>
      <c r="AM107" s="3"/>
      <c r="AN107" s="3"/>
      <c r="AO107" s="3"/>
      <c r="AP107" s="3"/>
      <c r="AQ107" s="3"/>
      <c r="AR107" s="3"/>
      <c r="AS107" s="3"/>
      <c r="AT107" s="3"/>
      <c r="AU107" s="3"/>
      <c r="AV107" s="3"/>
      <c r="AW107" s="3"/>
      <c r="AX107" s="3"/>
      <c r="AY107" s="3"/>
      <c r="AZ107" s="3"/>
    </row>
    <row r="108" spans="1:52" ht="14" x14ac:dyDescent="0.3">
      <c r="A108" s="15"/>
      <c r="B108" s="14" t="s">
        <v>129</v>
      </c>
      <c r="C108" s="54">
        <v>0</v>
      </c>
      <c r="D108" s="54">
        <v>0</v>
      </c>
      <c r="E108" s="54">
        <v>0</v>
      </c>
      <c r="F108" s="54">
        <v>2.1480000000000002E-3</v>
      </c>
      <c r="G108" s="54">
        <v>4.8240000000000002E-3</v>
      </c>
      <c r="H108" s="54">
        <v>8.0280000000000004E-3</v>
      </c>
      <c r="I108" s="54">
        <v>1.176E-2</v>
      </c>
      <c r="J108" s="54">
        <v>1.602E-2</v>
      </c>
      <c r="K108" s="54">
        <v>3.3258000000000003E-2</v>
      </c>
      <c r="L108" s="54">
        <v>5.0344E-2</v>
      </c>
      <c r="M108" s="54">
        <v>6.7278000000000004E-2</v>
      </c>
      <c r="N108" s="54">
        <v>8.4059999999999996E-2</v>
      </c>
      <c r="O108" s="54">
        <v>0.10065</v>
      </c>
      <c r="P108" s="54">
        <v>0.11712400000000001</v>
      </c>
      <c r="Q108" s="54">
        <v>0.13344600000000001</v>
      </c>
      <c r="R108" s="54">
        <v>0.14965600000000001</v>
      </c>
      <c r="S108" s="54">
        <v>0.16567899999999999</v>
      </c>
      <c r="T108" s="54">
        <v>0.18154999999999999</v>
      </c>
      <c r="U108" s="54">
        <v>0.197269</v>
      </c>
      <c r="V108" s="54">
        <v>0.212836</v>
      </c>
      <c r="W108" s="54">
        <v>0.22825100000000001</v>
      </c>
      <c r="X108" s="54">
        <v>0.24351400000000001</v>
      </c>
      <c r="Y108" s="54">
        <v>0.25862499999999999</v>
      </c>
      <c r="Z108" s="54">
        <v>0.27357999999999999</v>
      </c>
      <c r="AA108" s="54">
        <v>0.28838799999999998</v>
      </c>
      <c r="AB108" s="54">
        <v>0.30304399999999998</v>
      </c>
      <c r="AC108" s="54">
        <v>0.317548</v>
      </c>
      <c r="AD108" s="54">
        <v>0.33189999999999997</v>
      </c>
      <c r="AE108" s="54">
        <v>0.33189999999999997</v>
      </c>
      <c r="AF108" s="54">
        <v>0.33189999999999997</v>
      </c>
      <c r="AG108" s="54">
        <v>0.33189999999999997</v>
      </c>
      <c r="AH108" s="54">
        <v>0.33189999999999997</v>
      </c>
      <c r="AI108" s="3"/>
      <c r="AJ108" s="3"/>
      <c r="AK108" s="3"/>
      <c r="AL108" s="3"/>
      <c r="AM108" s="3"/>
      <c r="AN108" s="3"/>
      <c r="AO108" s="3"/>
      <c r="AP108" s="3"/>
      <c r="AQ108" s="3"/>
      <c r="AR108" s="3"/>
      <c r="AS108" s="3"/>
      <c r="AT108" s="3"/>
      <c r="AU108" s="3"/>
      <c r="AV108" s="3"/>
      <c r="AW108" s="3"/>
      <c r="AX108" s="3"/>
      <c r="AY108" s="3"/>
      <c r="AZ108" s="3"/>
    </row>
    <row r="109" spans="1:52" ht="14" x14ac:dyDescent="0.3">
      <c r="A109" s="15"/>
      <c r="B109" s="14" t="s">
        <v>130</v>
      </c>
      <c r="C109" s="54">
        <v>0</v>
      </c>
      <c r="D109" s="54">
        <v>0</v>
      </c>
      <c r="E109" s="54">
        <v>0</v>
      </c>
      <c r="F109" s="54">
        <v>0</v>
      </c>
      <c r="G109" s="54">
        <v>0</v>
      </c>
      <c r="H109" s="54">
        <v>5.0000000000000001E-3</v>
      </c>
      <c r="I109" s="54">
        <v>1.24E-2</v>
      </c>
      <c r="J109" s="54">
        <v>1.9800000000000002E-2</v>
      </c>
      <c r="K109" s="54">
        <v>2.7199999999999998E-2</v>
      </c>
      <c r="L109" s="54">
        <v>3.4599999999999999E-2</v>
      </c>
      <c r="M109" s="54">
        <v>4.19E-2</v>
      </c>
      <c r="N109" s="54">
        <v>4.9299999999999997E-2</v>
      </c>
      <c r="O109" s="54">
        <v>5.67E-2</v>
      </c>
      <c r="P109" s="54">
        <v>6.4100000000000004E-2</v>
      </c>
      <c r="Q109" s="54">
        <v>7.1499999999999994E-2</v>
      </c>
      <c r="R109" s="54">
        <v>7.8899999999999998E-2</v>
      </c>
      <c r="S109" s="54">
        <v>8.6300000000000002E-2</v>
      </c>
      <c r="T109" s="54">
        <v>9.3700000000000006E-2</v>
      </c>
      <c r="U109" s="54">
        <v>0.1011</v>
      </c>
      <c r="V109" s="54">
        <v>0.1084</v>
      </c>
      <c r="W109" s="54">
        <v>0.1158</v>
      </c>
      <c r="X109" s="54">
        <v>0.1232</v>
      </c>
      <c r="Y109" s="54">
        <v>0.13059999999999999</v>
      </c>
      <c r="Z109" s="54">
        <v>0.13800000000000001</v>
      </c>
      <c r="AA109" s="54">
        <v>0.1454</v>
      </c>
      <c r="AB109" s="54">
        <v>0.15279999999999999</v>
      </c>
      <c r="AC109" s="54">
        <v>0.16020000000000001</v>
      </c>
      <c r="AD109" s="54">
        <v>0.1676</v>
      </c>
      <c r="AE109" s="54">
        <v>0.1676</v>
      </c>
      <c r="AF109" s="54">
        <v>0.1676</v>
      </c>
      <c r="AG109" s="54">
        <v>0.1676</v>
      </c>
      <c r="AH109" s="54">
        <v>0.1676</v>
      </c>
      <c r="AI109" s="3"/>
      <c r="AJ109" s="3"/>
      <c r="AK109" s="3"/>
      <c r="AL109" s="3"/>
      <c r="AM109" s="3"/>
      <c r="AN109" s="3"/>
      <c r="AO109" s="3"/>
      <c r="AP109" s="3"/>
      <c r="AQ109" s="3"/>
      <c r="AR109" s="3"/>
      <c r="AS109" s="3"/>
      <c r="AT109" s="3"/>
      <c r="AU109" s="3"/>
      <c r="AV109" s="3"/>
      <c r="AW109" s="3"/>
      <c r="AX109" s="3"/>
      <c r="AY109" s="3"/>
      <c r="AZ109" s="3"/>
    </row>
    <row r="110" spans="1:52" ht="14" x14ac:dyDescent="0.3">
      <c r="A110" s="15"/>
      <c r="B110" s="14" t="s">
        <v>131</v>
      </c>
      <c r="C110" s="54">
        <v>0</v>
      </c>
      <c r="D110" s="54">
        <v>0</v>
      </c>
      <c r="E110" s="54">
        <v>0</v>
      </c>
      <c r="F110" s="54">
        <v>0</v>
      </c>
      <c r="G110" s="54">
        <v>0</v>
      </c>
      <c r="H110" s="54">
        <v>5.0000000000000001E-3</v>
      </c>
      <c r="I110" s="54">
        <v>1.24E-2</v>
      </c>
      <c r="J110" s="54">
        <v>1.9800000000000002E-2</v>
      </c>
      <c r="K110" s="54">
        <v>2.7199999999999998E-2</v>
      </c>
      <c r="L110" s="54">
        <v>3.4599999999999999E-2</v>
      </c>
      <c r="M110" s="54">
        <v>4.19E-2</v>
      </c>
      <c r="N110" s="54">
        <v>4.9299999999999997E-2</v>
      </c>
      <c r="O110" s="54">
        <v>5.67E-2</v>
      </c>
      <c r="P110" s="54">
        <v>6.4100000000000004E-2</v>
      </c>
      <c r="Q110" s="54">
        <v>7.1499999999999994E-2</v>
      </c>
      <c r="R110" s="54">
        <v>7.8899999999999998E-2</v>
      </c>
      <c r="S110" s="54">
        <v>8.6300000000000002E-2</v>
      </c>
      <c r="T110" s="54">
        <v>9.3700000000000006E-2</v>
      </c>
      <c r="U110" s="54">
        <v>0.1011</v>
      </c>
      <c r="V110" s="54">
        <v>0.1084</v>
      </c>
      <c r="W110" s="54">
        <v>0.1158</v>
      </c>
      <c r="X110" s="54">
        <v>0.1232</v>
      </c>
      <c r="Y110" s="54">
        <v>0.13059999999999999</v>
      </c>
      <c r="Z110" s="54">
        <v>0.13800000000000001</v>
      </c>
      <c r="AA110" s="54">
        <v>0.1454</v>
      </c>
      <c r="AB110" s="54">
        <v>0.15279999999999999</v>
      </c>
      <c r="AC110" s="54">
        <v>0.16020000000000001</v>
      </c>
      <c r="AD110" s="54">
        <v>0.1676</v>
      </c>
      <c r="AE110" s="54">
        <v>0.1676</v>
      </c>
      <c r="AF110" s="54">
        <v>0.1676</v>
      </c>
      <c r="AG110" s="54">
        <v>0.1676</v>
      </c>
      <c r="AH110" s="54">
        <v>0.1676</v>
      </c>
      <c r="AI110" s="3"/>
      <c r="AJ110" s="3"/>
      <c r="AK110" s="3"/>
      <c r="AL110" s="3"/>
      <c r="AM110" s="3"/>
      <c r="AN110" s="3"/>
      <c r="AO110" s="3"/>
      <c r="AP110" s="3"/>
      <c r="AQ110" s="3"/>
      <c r="AR110" s="3"/>
      <c r="AS110" s="3"/>
      <c r="AT110" s="3"/>
      <c r="AU110" s="3"/>
      <c r="AV110" s="3"/>
      <c r="AW110" s="3"/>
      <c r="AX110" s="3"/>
      <c r="AY110" s="3"/>
      <c r="AZ110" s="3"/>
    </row>
    <row r="111" spans="1:52" ht="12.5" x14ac:dyDescent="0.25">
      <c r="A111" s="15"/>
      <c r="B111" s="19"/>
      <c r="C111" s="19"/>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c r="AY111" s="3"/>
      <c r="AZ111" s="3"/>
    </row>
    <row r="112" spans="1:52" ht="14" x14ac:dyDescent="0.3">
      <c r="B112" s="11" t="s">
        <v>104</v>
      </c>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row>
    <row r="113" spans="2:58" ht="14" x14ac:dyDescent="0.3">
      <c r="B113" s="11" t="s">
        <v>59</v>
      </c>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row>
    <row r="114" spans="2:58" ht="14" x14ac:dyDescent="0.25">
      <c r="B114" s="13"/>
      <c r="C114" s="13" t="s">
        <v>62</v>
      </c>
      <c r="D114" s="13" t="s">
        <v>63</v>
      </c>
      <c r="E114" s="13" t="s">
        <v>64</v>
      </c>
      <c r="F114" s="13" t="s">
        <v>65</v>
      </c>
      <c r="G114" s="13" t="s">
        <v>66</v>
      </c>
      <c r="H114" s="13" t="s">
        <v>67</v>
      </c>
      <c r="I114" s="13" t="s">
        <v>68</v>
      </c>
      <c r="J114" s="13" t="s">
        <v>69</v>
      </c>
      <c r="K114" s="13" t="s">
        <v>70</v>
      </c>
      <c r="L114" s="13" t="s">
        <v>71</v>
      </c>
      <c r="M114" s="13" t="s">
        <v>72</v>
      </c>
      <c r="N114" s="13" t="s">
        <v>73</v>
      </c>
      <c r="O114" s="13" t="s">
        <v>74</v>
      </c>
      <c r="P114" s="13" t="s">
        <v>75</v>
      </c>
      <c r="Q114" s="13" t="s">
        <v>76</v>
      </c>
      <c r="R114" s="13" t="s">
        <v>77</v>
      </c>
      <c r="S114" s="13" t="s">
        <v>78</v>
      </c>
      <c r="T114" s="13" t="s">
        <v>79</v>
      </c>
      <c r="U114" s="13" t="s">
        <v>80</v>
      </c>
      <c r="V114" s="13" t="s">
        <v>81</v>
      </c>
      <c r="W114" s="13" t="s">
        <v>82</v>
      </c>
      <c r="X114" s="13" t="s">
        <v>83</v>
      </c>
      <c r="Y114" s="13" t="s">
        <v>84</v>
      </c>
      <c r="Z114" s="13" t="s">
        <v>85</v>
      </c>
      <c r="AA114" s="13" t="s">
        <v>86</v>
      </c>
      <c r="AB114" s="13" t="s">
        <v>87</v>
      </c>
      <c r="AC114" s="13" t="s">
        <v>88</v>
      </c>
      <c r="AD114" s="13" t="s">
        <v>89</v>
      </c>
      <c r="AE114" s="13" t="s">
        <v>90</v>
      </c>
      <c r="AF114" s="13" t="s">
        <v>91</v>
      </c>
      <c r="AG114" s="13" t="s">
        <v>92</v>
      </c>
      <c r="AH114" s="13" t="s">
        <v>93</v>
      </c>
    </row>
    <row r="115" spans="2:58" ht="14.5" x14ac:dyDescent="0.35">
      <c r="B115" s="14" t="s">
        <v>115</v>
      </c>
      <c r="C115" s="55">
        <v>0.85699999999999998</v>
      </c>
      <c r="D115" s="55">
        <v>0.84860000000000002</v>
      </c>
      <c r="E115" s="55">
        <v>0.84019999999999995</v>
      </c>
      <c r="F115" s="55">
        <v>0.83179999999999998</v>
      </c>
      <c r="G115" s="55">
        <v>0.82330000000000003</v>
      </c>
      <c r="H115" s="55">
        <v>0.81489999999999996</v>
      </c>
      <c r="I115" s="55">
        <v>0.80649999999999999</v>
      </c>
      <c r="J115" s="55">
        <v>0.79810000000000003</v>
      </c>
      <c r="K115" s="55">
        <v>0.78969999999999996</v>
      </c>
      <c r="L115" s="55">
        <v>0.78129999999999999</v>
      </c>
      <c r="M115" s="55">
        <v>0.77290000000000003</v>
      </c>
      <c r="N115" s="55">
        <v>0.76449999999999996</v>
      </c>
      <c r="O115" s="55">
        <v>0.75609999999999999</v>
      </c>
      <c r="P115" s="55">
        <v>0.74770000000000003</v>
      </c>
      <c r="Q115" s="55">
        <v>0.73929999999999996</v>
      </c>
      <c r="R115" s="55">
        <v>0.73089999999999999</v>
      </c>
      <c r="S115" s="55">
        <v>0.72250000000000003</v>
      </c>
      <c r="T115" s="55">
        <v>0.71409999999999996</v>
      </c>
      <c r="U115" s="55">
        <v>0.70569999999999999</v>
      </c>
      <c r="V115" s="55">
        <v>0.69730000000000003</v>
      </c>
      <c r="W115" s="55">
        <v>0.68879999999999997</v>
      </c>
      <c r="X115" s="55">
        <v>0.6804</v>
      </c>
      <c r="Y115" s="55">
        <v>0.67200000000000004</v>
      </c>
      <c r="Z115" s="55">
        <v>0.66359999999999997</v>
      </c>
      <c r="AA115" s="55">
        <v>0.6552</v>
      </c>
      <c r="AB115" s="55">
        <v>0.64680000000000004</v>
      </c>
      <c r="AC115" s="55">
        <v>0.63839999999999997</v>
      </c>
      <c r="AD115" s="55">
        <v>0.63</v>
      </c>
      <c r="AE115" s="55">
        <v>0.63</v>
      </c>
      <c r="AF115" s="55">
        <v>0.63</v>
      </c>
      <c r="AG115" s="55">
        <v>0.63</v>
      </c>
      <c r="AH115" s="55">
        <v>0.63</v>
      </c>
    </row>
    <row r="116" spans="2:58" ht="14.5" x14ac:dyDescent="0.35">
      <c r="B116" s="14" t="s">
        <v>116</v>
      </c>
      <c r="C116" s="55">
        <v>4.2999999999999997E-2</v>
      </c>
      <c r="D116" s="55">
        <v>5.1400000000000001E-2</v>
      </c>
      <c r="E116" s="55">
        <v>5.9799999999999999E-2</v>
      </c>
      <c r="F116" s="55">
        <v>6.83E-2</v>
      </c>
      <c r="G116" s="55">
        <v>7.6700000000000004E-2</v>
      </c>
      <c r="H116" s="55">
        <v>8.5099999999999995E-2</v>
      </c>
      <c r="I116" s="55">
        <v>9.35E-2</v>
      </c>
      <c r="J116" s="55">
        <v>0.1019</v>
      </c>
      <c r="K116" s="55">
        <v>0.1103</v>
      </c>
      <c r="L116" s="55">
        <v>0.1187</v>
      </c>
      <c r="M116" s="55">
        <v>0.12709999999999999</v>
      </c>
      <c r="N116" s="55">
        <v>0.13550000000000001</v>
      </c>
      <c r="O116" s="55">
        <v>0.1439</v>
      </c>
      <c r="P116" s="55">
        <v>0.15229999999999999</v>
      </c>
      <c r="Q116" s="55">
        <v>0.16070000000000001</v>
      </c>
      <c r="R116" s="55">
        <v>0.1691</v>
      </c>
      <c r="S116" s="55">
        <v>0.17749999999999999</v>
      </c>
      <c r="T116" s="55">
        <v>0.18590000000000001</v>
      </c>
      <c r="U116" s="55">
        <v>0.1943</v>
      </c>
      <c r="V116" s="55">
        <v>0.20280000000000001</v>
      </c>
      <c r="W116" s="55">
        <v>0.2112</v>
      </c>
      <c r="X116" s="55">
        <v>0.21959999999999999</v>
      </c>
      <c r="Y116" s="55">
        <v>0.22800000000000001</v>
      </c>
      <c r="Z116" s="55">
        <v>0.2364</v>
      </c>
      <c r="AA116" s="55">
        <v>0.24479999999999999</v>
      </c>
      <c r="AB116" s="55">
        <v>0.25319999999999998</v>
      </c>
      <c r="AC116" s="55">
        <v>0.2616</v>
      </c>
      <c r="AD116" s="55">
        <v>0.27</v>
      </c>
      <c r="AE116" s="55">
        <v>0.27</v>
      </c>
      <c r="AF116" s="55">
        <v>0.27</v>
      </c>
      <c r="AG116" s="55">
        <v>0.27</v>
      </c>
      <c r="AH116" s="55">
        <v>0.27</v>
      </c>
    </row>
    <row r="117" spans="2:58" ht="14.5" x14ac:dyDescent="0.35">
      <c r="B117" s="14" t="s">
        <v>117</v>
      </c>
      <c r="C117" s="55">
        <v>0.1</v>
      </c>
      <c r="D117" s="55">
        <v>0.1</v>
      </c>
      <c r="E117" s="55">
        <v>0.1</v>
      </c>
      <c r="F117" s="55">
        <v>0.1</v>
      </c>
      <c r="G117" s="55">
        <v>0.1</v>
      </c>
      <c r="H117" s="55">
        <v>0.1</v>
      </c>
      <c r="I117" s="55">
        <v>0.1</v>
      </c>
      <c r="J117" s="55">
        <v>0.1</v>
      </c>
      <c r="K117" s="55">
        <v>0.1</v>
      </c>
      <c r="L117" s="55">
        <v>0.1</v>
      </c>
      <c r="M117" s="55">
        <v>0.1</v>
      </c>
      <c r="N117" s="55">
        <v>0.1</v>
      </c>
      <c r="O117" s="55">
        <v>0.1</v>
      </c>
      <c r="P117" s="55">
        <v>0.1</v>
      </c>
      <c r="Q117" s="55">
        <v>0.1</v>
      </c>
      <c r="R117" s="55">
        <v>0.1</v>
      </c>
      <c r="S117" s="55">
        <v>0.1</v>
      </c>
      <c r="T117" s="55">
        <v>0.1</v>
      </c>
      <c r="U117" s="55">
        <v>0.1</v>
      </c>
      <c r="V117" s="55">
        <v>0.1</v>
      </c>
      <c r="W117" s="55">
        <v>0.1</v>
      </c>
      <c r="X117" s="55">
        <v>0.1</v>
      </c>
      <c r="Y117" s="55">
        <v>0.1</v>
      </c>
      <c r="Z117" s="55">
        <v>0.1</v>
      </c>
      <c r="AA117" s="55">
        <v>0.1</v>
      </c>
      <c r="AB117" s="55">
        <v>0.1</v>
      </c>
      <c r="AC117" s="55">
        <v>0.1</v>
      </c>
      <c r="AD117" s="55">
        <v>0.1</v>
      </c>
      <c r="AE117" s="55">
        <v>0.1</v>
      </c>
      <c r="AF117" s="55">
        <v>0.1</v>
      </c>
      <c r="AG117" s="55">
        <v>0.1</v>
      </c>
      <c r="AH117" s="55">
        <v>0.1</v>
      </c>
    </row>
    <row r="118" spans="2:58" ht="14.5" x14ac:dyDescent="0.35">
      <c r="B118" s="14" t="s">
        <v>118</v>
      </c>
      <c r="C118" s="55">
        <v>0</v>
      </c>
      <c r="D118" s="55">
        <v>0</v>
      </c>
      <c r="E118" s="55">
        <v>0</v>
      </c>
      <c r="F118" s="55">
        <v>0</v>
      </c>
      <c r="G118" s="55">
        <v>0</v>
      </c>
      <c r="H118" s="55">
        <v>0</v>
      </c>
      <c r="I118" s="55">
        <v>0</v>
      </c>
      <c r="J118" s="55">
        <v>0</v>
      </c>
      <c r="K118" s="55">
        <v>0</v>
      </c>
      <c r="L118" s="55">
        <v>0</v>
      </c>
      <c r="M118" s="55">
        <v>0</v>
      </c>
      <c r="N118" s="55">
        <v>0</v>
      </c>
      <c r="O118" s="55">
        <v>0</v>
      </c>
      <c r="P118" s="55">
        <v>0</v>
      </c>
      <c r="Q118" s="55">
        <v>0</v>
      </c>
      <c r="R118" s="55">
        <v>0</v>
      </c>
      <c r="S118" s="55">
        <v>0</v>
      </c>
      <c r="T118" s="55">
        <v>0</v>
      </c>
      <c r="U118" s="55">
        <v>0</v>
      </c>
      <c r="V118" s="55">
        <v>0</v>
      </c>
      <c r="W118" s="55">
        <v>0</v>
      </c>
      <c r="X118" s="55">
        <v>0</v>
      </c>
      <c r="Y118" s="55">
        <v>0</v>
      </c>
      <c r="Z118" s="55">
        <v>0</v>
      </c>
      <c r="AA118" s="55">
        <v>0</v>
      </c>
      <c r="AB118" s="55">
        <v>0</v>
      </c>
      <c r="AC118" s="55">
        <v>0</v>
      </c>
      <c r="AD118" s="55">
        <v>0</v>
      </c>
      <c r="AE118" s="55">
        <v>0</v>
      </c>
      <c r="AF118" s="55">
        <v>0</v>
      </c>
      <c r="AG118" s="55">
        <v>0</v>
      </c>
      <c r="AH118" s="55">
        <v>0</v>
      </c>
    </row>
    <row r="119" spans="2:58" ht="14.5" x14ac:dyDescent="0.35">
      <c r="B119" s="14" t="s">
        <v>119</v>
      </c>
      <c r="C119" s="55">
        <v>0</v>
      </c>
      <c r="D119" s="55">
        <v>0</v>
      </c>
      <c r="E119" s="55">
        <v>0</v>
      </c>
      <c r="F119" s="55">
        <v>0</v>
      </c>
      <c r="G119" s="55">
        <v>0</v>
      </c>
      <c r="H119" s="55">
        <v>0</v>
      </c>
      <c r="I119" s="55">
        <v>0</v>
      </c>
      <c r="J119" s="55">
        <v>0</v>
      </c>
      <c r="K119" s="55">
        <v>0</v>
      </c>
      <c r="L119" s="55">
        <v>0</v>
      </c>
      <c r="M119" s="55">
        <v>0</v>
      </c>
      <c r="N119" s="55">
        <v>0</v>
      </c>
      <c r="O119" s="55">
        <v>0</v>
      </c>
      <c r="P119" s="55">
        <v>0</v>
      </c>
      <c r="Q119" s="55">
        <v>0</v>
      </c>
      <c r="R119" s="55">
        <v>0</v>
      </c>
      <c r="S119" s="55">
        <v>0</v>
      </c>
      <c r="T119" s="55">
        <v>0</v>
      </c>
      <c r="U119" s="55">
        <v>0</v>
      </c>
      <c r="V119" s="55">
        <v>0</v>
      </c>
      <c r="W119" s="55">
        <v>0</v>
      </c>
      <c r="X119" s="55">
        <v>0</v>
      </c>
      <c r="Y119" s="55">
        <v>0</v>
      </c>
      <c r="Z119" s="55">
        <v>0</v>
      </c>
      <c r="AA119" s="55">
        <v>0</v>
      </c>
      <c r="AB119" s="55">
        <v>0</v>
      </c>
      <c r="AC119" s="55">
        <v>0</v>
      </c>
      <c r="AD119" s="55">
        <v>0</v>
      </c>
      <c r="AE119" s="55">
        <v>0</v>
      </c>
      <c r="AF119" s="55">
        <v>0</v>
      </c>
      <c r="AG119" s="55">
        <v>0</v>
      </c>
      <c r="AH119" s="55">
        <v>0</v>
      </c>
    </row>
    <row r="120" spans="2:58" ht="14.5" x14ac:dyDescent="0.35">
      <c r="B120" s="14" t="s">
        <v>120</v>
      </c>
      <c r="C120" s="55">
        <v>0.85660000000000003</v>
      </c>
      <c r="D120" s="55">
        <v>0.84819999999999995</v>
      </c>
      <c r="E120" s="55">
        <v>0.83979999999999999</v>
      </c>
      <c r="F120" s="55">
        <v>0.83140000000000003</v>
      </c>
      <c r="G120" s="55">
        <v>0.82299999999999995</v>
      </c>
      <c r="H120" s="55">
        <v>0.81459999999999999</v>
      </c>
      <c r="I120" s="55">
        <v>0.80610000000000004</v>
      </c>
      <c r="J120" s="55">
        <v>0.79769999999999996</v>
      </c>
      <c r="K120" s="55">
        <v>0.7893</v>
      </c>
      <c r="L120" s="55">
        <v>0.78090000000000004</v>
      </c>
      <c r="M120" s="55">
        <v>0.77249999999999996</v>
      </c>
      <c r="N120" s="55">
        <v>0.7641</v>
      </c>
      <c r="O120" s="55">
        <v>0.75580000000000003</v>
      </c>
      <c r="P120" s="55">
        <v>0.74739999999999995</v>
      </c>
      <c r="Q120" s="55">
        <v>0.73899999999999999</v>
      </c>
      <c r="R120" s="55">
        <v>0.73060000000000003</v>
      </c>
      <c r="S120" s="55">
        <v>0.72219999999999995</v>
      </c>
      <c r="T120" s="55">
        <v>0.71379999999999999</v>
      </c>
      <c r="U120" s="55">
        <v>0.70540000000000003</v>
      </c>
      <c r="V120" s="55">
        <v>0.69699999999999995</v>
      </c>
      <c r="W120" s="55">
        <v>0.68859999999999999</v>
      </c>
      <c r="X120" s="55">
        <v>0.68030000000000002</v>
      </c>
      <c r="Y120" s="55">
        <v>0.67190000000000005</v>
      </c>
      <c r="Z120" s="55">
        <v>0.66349999999999998</v>
      </c>
      <c r="AA120" s="55">
        <v>0.65510000000000002</v>
      </c>
      <c r="AB120" s="55">
        <v>0.64670000000000005</v>
      </c>
      <c r="AC120" s="55">
        <v>0.63839999999999997</v>
      </c>
      <c r="AD120" s="55">
        <v>0.63</v>
      </c>
      <c r="AE120" s="55">
        <v>0.63</v>
      </c>
      <c r="AF120" s="55">
        <v>0.63</v>
      </c>
      <c r="AG120" s="55">
        <v>0.63</v>
      </c>
      <c r="AH120" s="55">
        <v>0.63</v>
      </c>
      <c r="BB120" s="24"/>
      <c r="BC120" s="24"/>
      <c r="BD120" s="24"/>
      <c r="BE120" s="24"/>
      <c r="BF120" s="24"/>
    </row>
    <row r="121" spans="2:58" ht="14.5" x14ac:dyDescent="0.35">
      <c r="B121" s="14" t="s">
        <v>121</v>
      </c>
      <c r="C121" s="55">
        <v>4.3099999999999999E-2</v>
      </c>
      <c r="D121" s="55">
        <v>5.16E-2</v>
      </c>
      <c r="E121" s="55">
        <v>0.06</v>
      </c>
      <c r="F121" s="55">
        <v>6.8400000000000002E-2</v>
      </c>
      <c r="G121" s="55">
        <v>7.6799999999999993E-2</v>
      </c>
      <c r="H121" s="55">
        <v>8.5199999999999998E-2</v>
      </c>
      <c r="I121" s="55">
        <v>9.3700000000000006E-2</v>
      </c>
      <c r="J121" s="55">
        <v>0.1021</v>
      </c>
      <c r="K121" s="55">
        <v>0.1105</v>
      </c>
      <c r="L121" s="55">
        <v>0.11890000000000001</v>
      </c>
      <c r="M121" s="55">
        <v>0.1273</v>
      </c>
      <c r="N121" s="55">
        <v>0.13569999999999999</v>
      </c>
      <c r="O121" s="55">
        <v>0.14410000000000001</v>
      </c>
      <c r="P121" s="55">
        <v>0.1525</v>
      </c>
      <c r="Q121" s="55">
        <v>0.16089999999999999</v>
      </c>
      <c r="R121" s="55">
        <v>0.16930000000000001</v>
      </c>
      <c r="S121" s="55">
        <v>0.1777</v>
      </c>
      <c r="T121" s="55">
        <v>0.18609999999999999</v>
      </c>
      <c r="U121" s="55">
        <v>0.19450000000000001</v>
      </c>
      <c r="V121" s="55">
        <v>0.2029</v>
      </c>
      <c r="W121" s="55">
        <v>0.21129999999999999</v>
      </c>
      <c r="X121" s="55">
        <v>0.21970000000000001</v>
      </c>
      <c r="Y121" s="55">
        <v>0.2281</v>
      </c>
      <c r="Z121" s="55">
        <v>0.23649999999999999</v>
      </c>
      <c r="AA121" s="55">
        <v>0.24490000000000001</v>
      </c>
      <c r="AB121" s="55">
        <v>0.25319999999999998</v>
      </c>
      <c r="AC121" s="55">
        <v>0.2616</v>
      </c>
      <c r="AD121" s="55">
        <v>0.27</v>
      </c>
      <c r="AE121" s="55">
        <v>0.27</v>
      </c>
      <c r="AF121" s="55">
        <v>0.27</v>
      </c>
      <c r="AG121" s="55">
        <v>0.27</v>
      </c>
      <c r="AH121" s="55">
        <v>0.27</v>
      </c>
      <c r="BB121" s="24"/>
      <c r="BC121" s="24"/>
      <c r="BD121" s="24"/>
      <c r="BE121" s="24"/>
      <c r="BF121" s="24"/>
    </row>
    <row r="122" spans="2:58" ht="14.5" x14ac:dyDescent="0.35">
      <c r="B122" s="14" t="s">
        <v>122</v>
      </c>
      <c r="C122" s="55">
        <v>0.1003</v>
      </c>
      <c r="D122" s="55">
        <v>0.1002</v>
      </c>
      <c r="E122" s="55">
        <v>0.1002</v>
      </c>
      <c r="F122" s="55">
        <v>0.1002</v>
      </c>
      <c r="G122" s="55">
        <v>0.1002</v>
      </c>
      <c r="H122" s="55">
        <v>0.1002</v>
      </c>
      <c r="I122" s="55">
        <v>0.1002</v>
      </c>
      <c r="J122" s="55">
        <v>0.1002</v>
      </c>
      <c r="K122" s="55">
        <v>0.1002</v>
      </c>
      <c r="L122" s="55">
        <v>0.1002</v>
      </c>
      <c r="M122" s="55">
        <v>0.1002</v>
      </c>
      <c r="N122" s="55">
        <v>0.1002</v>
      </c>
      <c r="O122" s="55">
        <v>0.10009999999999999</v>
      </c>
      <c r="P122" s="55">
        <v>0.10009999999999999</v>
      </c>
      <c r="Q122" s="55">
        <v>0.10009999999999999</v>
      </c>
      <c r="R122" s="55">
        <v>0.10009999999999999</v>
      </c>
      <c r="S122" s="55">
        <v>0.10009999999999999</v>
      </c>
      <c r="T122" s="55">
        <v>0.10009999999999999</v>
      </c>
      <c r="U122" s="55">
        <v>0.10009999999999999</v>
      </c>
      <c r="V122" s="55">
        <v>0.10009999999999999</v>
      </c>
      <c r="W122" s="55">
        <v>0.10009999999999999</v>
      </c>
      <c r="X122" s="55">
        <v>0.10009999999999999</v>
      </c>
      <c r="Y122" s="55">
        <v>0.1</v>
      </c>
      <c r="Z122" s="55">
        <v>0.1</v>
      </c>
      <c r="AA122" s="55">
        <v>0.1</v>
      </c>
      <c r="AB122" s="55">
        <v>0.1</v>
      </c>
      <c r="AC122" s="55">
        <v>0.1</v>
      </c>
      <c r="AD122" s="55">
        <v>0.1</v>
      </c>
      <c r="AE122" s="55">
        <v>0.1</v>
      </c>
      <c r="AF122" s="55">
        <v>0.1</v>
      </c>
      <c r="AG122" s="55">
        <v>0.1</v>
      </c>
      <c r="AH122" s="55">
        <v>0.1</v>
      </c>
      <c r="BB122" s="24"/>
      <c r="BC122" s="24"/>
      <c r="BD122" s="24"/>
      <c r="BE122" s="24"/>
      <c r="BF122" s="24"/>
    </row>
    <row r="123" spans="2:58" ht="14.5" x14ac:dyDescent="0.35">
      <c r="B123" s="14" t="s">
        <v>123</v>
      </c>
      <c r="C123" s="55">
        <v>0</v>
      </c>
      <c r="D123" s="55">
        <v>0</v>
      </c>
      <c r="E123" s="55">
        <v>0</v>
      </c>
      <c r="F123" s="55">
        <v>0</v>
      </c>
      <c r="G123" s="55">
        <v>0</v>
      </c>
      <c r="H123" s="55">
        <v>0</v>
      </c>
      <c r="I123" s="55">
        <v>0</v>
      </c>
      <c r="J123" s="55">
        <v>0</v>
      </c>
      <c r="K123" s="55">
        <v>0</v>
      </c>
      <c r="L123" s="55">
        <v>0</v>
      </c>
      <c r="M123" s="55">
        <v>0</v>
      </c>
      <c r="N123" s="55">
        <v>0</v>
      </c>
      <c r="O123" s="55">
        <v>0</v>
      </c>
      <c r="P123" s="55">
        <v>0</v>
      </c>
      <c r="Q123" s="55">
        <v>0</v>
      </c>
      <c r="R123" s="55">
        <v>0</v>
      </c>
      <c r="S123" s="55">
        <v>0</v>
      </c>
      <c r="T123" s="55">
        <v>0</v>
      </c>
      <c r="U123" s="55">
        <v>0</v>
      </c>
      <c r="V123" s="55">
        <v>0</v>
      </c>
      <c r="W123" s="55">
        <v>0</v>
      </c>
      <c r="X123" s="55">
        <v>0</v>
      </c>
      <c r="Y123" s="55">
        <v>0</v>
      </c>
      <c r="Z123" s="55">
        <v>0</v>
      </c>
      <c r="AA123" s="55">
        <v>0</v>
      </c>
      <c r="AB123" s="55">
        <v>0</v>
      </c>
      <c r="AC123" s="55">
        <v>0</v>
      </c>
      <c r="AD123" s="55">
        <v>0</v>
      </c>
      <c r="AE123" s="55">
        <v>0</v>
      </c>
      <c r="AF123" s="55">
        <v>0</v>
      </c>
      <c r="AG123" s="55">
        <v>0</v>
      </c>
      <c r="AH123" s="55">
        <v>0</v>
      </c>
      <c r="BB123" s="24"/>
      <c r="BC123" s="24"/>
      <c r="BD123" s="24"/>
      <c r="BE123" s="24"/>
      <c r="BF123" s="24"/>
    </row>
    <row r="124" spans="2:58" ht="14.5" x14ac:dyDescent="0.35">
      <c r="B124" s="14" t="s">
        <v>124</v>
      </c>
      <c r="C124" s="55">
        <v>0</v>
      </c>
      <c r="D124" s="55">
        <v>0</v>
      </c>
      <c r="E124" s="55">
        <v>0</v>
      </c>
      <c r="F124" s="55">
        <v>0</v>
      </c>
      <c r="G124" s="55">
        <v>0</v>
      </c>
      <c r="H124" s="55">
        <v>0</v>
      </c>
      <c r="I124" s="55">
        <v>0</v>
      </c>
      <c r="J124" s="55">
        <v>0</v>
      </c>
      <c r="K124" s="55">
        <v>0</v>
      </c>
      <c r="L124" s="55">
        <v>0</v>
      </c>
      <c r="M124" s="55">
        <v>0</v>
      </c>
      <c r="N124" s="55">
        <v>0</v>
      </c>
      <c r="O124" s="55">
        <v>0</v>
      </c>
      <c r="P124" s="55">
        <v>0</v>
      </c>
      <c r="Q124" s="55">
        <v>0</v>
      </c>
      <c r="R124" s="55">
        <v>0</v>
      </c>
      <c r="S124" s="55">
        <v>0</v>
      </c>
      <c r="T124" s="55">
        <v>0</v>
      </c>
      <c r="U124" s="55">
        <v>0</v>
      </c>
      <c r="V124" s="55">
        <v>0</v>
      </c>
      <c r="W124" s="55">
        <v>0</v>
      </c>
      <c r="X124" s="55">
        <v>0</v>
      </c>
      <c r="Y124" s="55">
        <v>0</v>
      </c>
      <c r="Z124" s="55">
        <v>0</v>
      </c>
      <c r="AA124" s="55">
        <v>0</v>
      </c>
      <c r="AB124" s="55">
        <v>0</v>
      </c>
      <c r="AC124" s="55">
        <v>0</v>
      </c>
      <c r="AD124" s="55">
        <v>0</v>
      </c>
      <c r="AE124" s="55">
        <v>0</v>
      </c>
      <c r="AF124" s="55">
        <v>0</v>
      </c>
      <c r="AG124" s="55">
        <v>0</v>
      </c>
      <c r="AH124" s="55">
        <v>0</v>
      </c>
      <c r="BB124" s="24"/>
      <c r="BC124" s="24"/>
      <c r="BD124" s="24"/>
      <c r="BE124" s="24"/>
      <c r="BF124" s="24"/>
    </row>
    <row r="125" spans="2:58" ht="14.5" x14ac:dyDescent="0.35">
      <c r="B125" s="14" t="s">
        <v>125</v>
      </c>
      <c r="C125" s="55">
        <v>0.74939999999999996</v>
      </c>
      <c r="D125" s="55">
        <v>0.72009999999999996</v>
      </c>
      <c r="E125" s="55">
        <v>0.69079999999999997</v>
      </c>
      <c r="F125" s="55">
        <v>0.66139999999999999</v>
      </c>
      <c r="G125" s="55">
        <v>0.6321</v>
      </c>
      <c r="H125" s="55">
        <v>0.6028</v>
      </c>
      <c r="I125" s="55">
        <v>0.57350000000000001</v>
      </c>
      <c r="J125" s="55">
        <v>0.54410000000000003</v>
      </c>
      <c r="K125" s="55">
        <v>0.54590000000000005</v>
      </c>
      <c r="L125" s="55">
        <v>0.54759999999999998</v>
      </c>
      <c r="M125" s="55">
        <v>0.54930000000000001</v>
      </c>
      <c r="N125" s="55">
        <v>0.55110000000000003</v>
      </c>
      <c r="O125" s="55">
        <v>0.55279999999999996</v>
      </c>
      <c r="P125" s="55">
        <v>0.55449999999999999</v>
      </c>
      <c r="Q125" s="55">
        <v>0.55630000000000002</v>
      </c>
      <c r="R125" s="55">
        <v>0.55800000000000005</v>
      </c>
      <c r="S125" s="55">
        <v>0.55969999999999998</v>
      </c>
      <c r="T125" s="55">
        <v>0.5615</v>
      </c>
      <c r="U125" s="55">
        <v>0.56320000000000003</v>
      </c>
      <c r="V125" s="55">
        <v>0.56499999999999995</v>
      </c>
      <c r="W125" s="55">
        <v>0.56669999999999998</v>
      </c>
      <c r="X125" s="55">
        <v>0.56840000000000002</v>
      </c>
      <c r="Y125" s="55">
        <v>0.57020000000000004</v>
      </c>
      <c r="Z125" s="55">
        <v>0.57189999999999996</v>
      </c>
      <c r="AA125" s="55">
        <v>0.5736</v>
      </c>
      <c r="AB125" s="55">
        <v>0.57540000000000002</v>
      </c>
      <c r="AC125" s="55">
        <v>0.57709999999999995</v>
      </c>
      <c r="AD125" s="55">
        <v>0.57879999999999998</v>
      </c>
      <c r="AE125" s="55">
        <v>0.57879999999999998</v>
      </c>
      <c r="AF125" s="55">
        <v>0.57879999999999998</v>
      </c>
      <c r="AG125" s="55">
        <v>0.57879999999999998</v>
      </c>
      <c r="AH125" s="55">
        <v>0.57879999999999998</v>
      </c>
      <c r="BB125" s="24"/>
      <c r="BC125" s="24"/>
      <c r="BD125" s="24"/>
      <c r="BE125" s="24"/>
      <c r="BF125" s="24"/>
    </row>
    <row r="126" spans="2:58" ht="14.5" x14ac:dyDescent="0.35">
      <c r="B126" s="14" t="s">
        <v>126</v>
      </c>
      <c r="C126" s="55">
        <v>2.5100000000000001E-2</v>
      </c>
      <c r="D126" s="55">
        <v>2.9899999999999999E-2</v>
      </c>
      <c r="E126" s="55">
        <v>3.4700000000000002E-2</v>
      </c>
      <c r="F126" s="55">
        <v>3.9600000000000003E-2</v>
      </c>
      <c r="G126" s="55">
        <v>4.4400000000000002E-2</v>
      </c>
      <c r="H126" s="55">
        <v>4.9200000000000001E-2</v>
      </c>
      <c r="I126" s="55">
        <v>5.3999999999999999E-2</v>
      </c>
      <c r="J126" s="55">
        <v>5.8900000000000001E-2</v>
      </c>
      <c r="K126" s="55">
        <v>6.3700000000000007E-2</v>
      </c>
      <c r="L126" s="55">
        <v>6.8500000000000005E-2</v>
      </c>
      <c r="M126" s="55">
        <v>7.3300000000000004E-2</v>
      </c>
      <c r="N126" s="55">
        <v>7.8100000000000003E-2</v>
      </c>
      <c r="O126" s="55">
        <v>8.3000000000000004E-2</v>
      </c>
      <c r="P126" s="55">
        <v>8.7800000000000003E-2</v>
      </c>
      <c r="Q126" s="55">
        <v>9.2600000000000002E-2</v>
      </c>
      <c r="R126" s="55">
        <v>9.74E-2</v>
      </c>
      <c r="S126" s="55">
        <v>0.1022</v>
      </c>
      <c r="T126" s="55">
        <v>0.1071</v>
      </c>
      <c r="U126" s="55">
        <v>0.1119</v>
      </c>
      <c r="V126" s="55">
        <v>0.1167</v>
      </c>
      <c r="W126" s="55">
        <v>0.1215</v>
      </c>
      <c r="X126" s="55">
        <v>0.12640000000000001</v>
      </c>
      <c r="Y126" s="55">
        <v>0.13120000000000001</v>
      </c>
      <c r="Z126" s="55">
        <v>0.13600000000000001</v>
      </c>
      <c r="AA126" s="55">
        <v>0.14080000000000001</v>
      </c>
      <c r="AB126" s="55">
        <v>0.14560000000000001</v>
      </c>
      <c r="AC126" s="55">
        <v>0.15049999999999999</v>
      </c>
      <c r="AD126" s="55">
        <v>0.15529999999999999</v>
      </c>
      <c r="AE126" s="55">
        <v>0.15529999999999999</v>
      </c>
      <c r="AF126" s="55">
        <v>0.15529999999999999</v>
      </c>
      <c r="AG126" s="55">
        <v>0.15529999999999999</v>
      </c>
      <c r="AH126" s="55">
        <v>0.15529999999999999</v>
      </c>
      <c r="BB126" s="24"/>
      <c r="BC126" s="24"/>
      <c r="BD126" s="24"/>
      <c r="BE126" s="24"/>
      <c r="BF126" s="24"/>
    </row>
    <row r="127" spans="2:58" ht="14.5" x14ac:dyDescent="0.35">
      <c r="B127" s="14" t="s">
        <v>127</v>
      </c>
      <c r="C127" s="55">
        <v>0.1</v>
      </c>
      <c r="D127" s="55">
        <v>0.1</v>
      </c>
      <c r="E127" s="55">
        <v>0.1</v>
      </c>
      <c r="F127" s="55">
        <v>0.1</v>
      </c>
      <c r="G127" s="55">
        <v>0.1</v>
      </c>
      <c r="H127" s="55">
        <v>0.1</v>
      </c>
      <c r="I127" s="55">
        <v>0.1</v>
      </c>
      <c r="J127" s="55">
        <v>0.1</v>
      </c>
      <c r="K127" s="55">
        <v>0.1</v>
      </c>
      <c r="L127" s="55">
        <v>0.1</v>
      </c>
      <c r="M127" s="55">
        <v>0.1</v>
      </c>
      <c r="N127" s="55">
        <v>0.1</v>
      </c>
      <c r="O127" s="55">
        <v>0.1</v>
      </c>
      <c r="P127" s="55">
        <v>0.1</v>
      </c>
      <c r="Q127" s="55">
        <v>0.1</v>
      </c>
      <c r="R127" s="55">
        <v>0.1</v>
      </c>
      <c r="S127" s="55">
        <v>0.1</v>
      </c>
      <c r="T127" s="55">
        <v>0.1</v>
      </c>
      <c r="U127" s="55">
        <v>0.1</v>
      </c>
      <c r="V127" s="55">
        <v>0.1</v>
      </c>
      <c r="W127" s="55">
        <v>0.1</v>
      </c>
      <c r="X127" s="55">
        <v>0.1</v>
      </c>
      <c r="Y127" s="55">
        <v>0.1</v>
      </c>
      <c r="Z127" s="55">
        <v>0.1</v>
      </c>
      <c r="AA127" s="55">
        <v>0.1</v>
      </c>
      <c r="AB127" s="55">
        <v>0.1</v>
      </c>
      <c r="AC127" s="55">
        <v>0.1</v>
      </c>
      <c r="AD127" s="55">
        <v>0.1</v>
      </c>
      <c r="AE127" s="55">
        <v>0.1</v>
      </c>
      <c r="AF127" s="55">
        <v>0.1</v>
      </c>
      <c r="AG127" s="55">
        <v>0.1</v>
      </c>
      <c r="AH127" s="55">
        <v>0.1</v>
      </c>
      <c r="BB127" s="24"/>
      <c r="BC127" s="24"/>
      <c r="BD127" s="24"/>
      <c r="BE127" s="24"/>
      <c r="BF127" s="24"/>
    </row>
    <row r="128" spans="2:58" ht="14.5" x14ac:dyDescent="0.35">
      <c r="B128" s="14" t="s">
        <v>128</v>
      </c>
      <c r="C128" s="55">
        <v>0.1255</v>
      </c>
      <c r="D128" s="55">
        <v>0.15</v>
      </c>
      <c r="E128" s="55">
        <v>0.17449999999999999</v>
      </c>
      <c r="F128" s="55">
        <v>0.19900000000000001</v>
      </c>
      <c r="G128" s="55">
        <v>0.2235</v>
      </c>
      <c r="H128" s="55">
        <v>0.248</v>
      </c>
      <c r="I128" s="55">
        <v>0.27250000000000002</v>
      </c>
      <c r="J128" s="55">
        <v>0.29699999999999999</v>
      </c>
      <c r="K128" s="55">
        <v>0.28510000000000002</v>
      </c>
      <c r="L128" s="55">
        <v>0.27329999999999999</v>
      </c>
      <c r="M128" s="55">
        <v>0.26150000000000001</v>
      </c>
      <c r="N128" s="55">
        <v>0.24959999999999999</v>
      </c>
      <c r="O128" s="55">
        <v>0.23780000000000001</v>
      </c>
      <c r="P128" s="55">
        <v>0.22589999999999999</v>
      </c>
      <c r="Q128" s="55">
        <v>0.214</v>
      </c>
      <c r="R128" s="55">
        <v>0.20219999999999999</v>
      </c>
      <c r="S128" s="55">
        <v>0.19040000000000001</v>
      </c>
      <c r="T128" s="55">
        <v>0.17849999999999999</v>
      </c>
      <c r="U128" s="55">
        <v>0.16669999999999999</v>
      </c>
      <c r="V128" s="55">
        <v>0.15479999999999999</v>
      </c>
      <c r="W128" s="55">
        <v>0.1429</v>
      </c>
      <c r="X128" s="55">
        <v>0.13109999999999999</v>
      </c>
      <c r="Y128" s="55">
        <v>0.1193</v>
      </c>
      <c r="Z128" s="55">
        <v>0.1074</v>
      </c>
      <c r="AA128" s="55">
        <v>9.5600000000000004E-2</v>
      </c>
      <c r="AB128" s="55">
        <v>8.3699999999999997E-2</v>
      </c>
      <c r="AC128" s="55">
        <v>7.1900000000000006E-2</v>
      </c>
      <c r="AD128" s="55">
        <v>0.06</v>
      </c>
      <c r="AE128" s="55">
        <v>0.06</v>
      </c>
      <c r="AF128" s="55">
        <v>0.06</v>
      </c>
      <c r="AG128" s="55">
        <v>0.06</v>
      </c>
      <c r="AH128" s="55">
        <v>0.06</v>
      </c>
      <c r="BB128" s="24"/>
      <c r="BC128" s="24"/>
      <c r="BD128" s="24"/>
      <c r="BE128" s="24"/>
      <c r="BF128" s="24"/>
    </row>
    <row r="129" spans="2:58" ht="14.5" x14ac:dyDescent="0.35">
      <c r="B129" s="14" t="s">
        <v>129</v>
      </c>
      <c r="C129" s="55">
        <v>0</v>
      </c>
      <c r="D129" s="55">
        <v>0</v>
      </c>
      <c r="E129" s="55">
        <v>0</v>
      </c>
      <c r="F129" s="55">
        <v>0</v>
      </c>
      <c r="G129" s="55">
        <v>0</v>
      </c>
      <c r="H129" s="55">
        <v>0</v>
      </c>
      <c r="I129" s="55">
        <v>0</v>
      </c>
      <c r="J129" s="55">
        <v>0</v>
      </c>
      <c r="K129" s="55">
        <v>0</v>
      </c>
      <c r="L129" s="55">
        <v>0</v>
      </c>
      <c r="M129" s="55">
        <v>0</v>
      </c>
      <c r="N129" s="55">
        <v>0</v>
      </c>
      <c r="O129" s="55">
        <v>0</v>
      </c>
      <c r="P129" s="55">
        <v>0</v>
      </c>
      <c r="Q129" s="55">
        <v>0</v>
      </c>
      <c r="R129" s="55">
        <v>0</v>
      </c>
      <c r="S129" s="55">
        <v>0</v>
      </c>
      <c r="T129" s="55">
        <v>0</v>
      </c>
      <c r="U129" s="55">
        <v>0</v>
      </c>
      <c r="V129" s="55">
        <v>0</v>
      </c>
      <c r="W129" s="55">
        <v>0</v>
      </c>
      <c r="X129" s="55">
        <v>0</v>
      </c>
      <c r="Y129" s="55">
        <v>0</v>
      </c>
      <c r="Z129" s="55">
        <v>0</v>
      </c>
      <c r="AA129" s="55">
        <v>0</v>
      </c>
      <c r="AB129" s="55">
        <v>0</v>
      </c>
      <c r="AC129" s="55">
        <v>0</v>
      </c>
      <c r="AD129" s="55">
        <v>0</v>
      </c>
      <c r="AE129" s="55">
        <v>0</v>
      </c>
      <c r="AF129" s="55">
        <v>0</v>
      </c>
      <c r="AG129" s="55">
        <v>0</v>
      </c>
      <c r="AH129" s="55">
        <v>0</v>
      </c>
      <c r="BB129" s="24"/>
      <c r="BC129" s="24"/>
      <c r="BD129" s="24"/>
      <c r="BE129" s="24"/>
      <c r="BF129" s="24"/>
    </row>
    <row r="130" spans="2:58" ht="14.5" x14ac:dyDescent="0.35">
      <c r="B130" s="14" t="s">
        <v>130</v>
      </c>
      <c r="C130" s="55">
        <v>0</v>
      </c>
      <c r="D130" s="55">
        <v>0</v>
      </c>
      <c r="E130" s="55">
        <v>0</v>
      </c>
      <c r="F130" s="55">
        <v>0</v>
      </c>
      <c r="G130" s="55">
        <v>0</v>
      </c>
      <c r="H130" s="55">
        <v>0</v>
      </c>
      <c r="I130" s="55">
        <v>0</v>
      </c>
      <c r="J130" s="55">
        <v>0</v>
      </c>
      <c r="K130" s="55">
        <v>2.5999999999999999E-3</v>
      </c>
      <c r="L130" s="55">
        <v>5.3E-3</v>
      </c>
      <c r="M130" s="55">
        <v>7.9000000000000008E-3</v>
      </c>
      <c r="N130" s="55">
        <v>1.06E-2</v>
      </c>
      <c r="O130" s="55">
        <v>1.32E-2</v>
      </c>
      <c r="P130" s="55">
        <v>1.5900000000000001E-2</v>
      </c>
      <c r="Q130" s="55">
        <v>1.8499999999999999E-2</v>
      </c>
      <c r="R130" s="55">
        <v>2.12E-2</v>
      </c>
      <c r="S130" s="55">
        <v>2.3800000000000002E-2</v>
      </c>
      <c r="T130" s="55">
        <v>2.6499999999999999E-2</v>
      </c>
      <c r="U130" s="55">
        <v>2.9100000000000001E-2</v>
      </c>
      <c r="V130" s="55">
        <v>3.1800000000000002E-2</v>
      </c>
      <c r="W130" s="55">
        <v>3.44E-2</v>
      </c>
      <c r="X130" s="55">
        <v>3.7100000000000001E-2</v>
      </c>
      <c r="Y130" s="55">
        <v>3.9699999999999999E-2</v>
      </c>
      <c r="Z130" s="55">
        <v>4.24E-2</v>
      </c>
      <c r="AA130" s="55">
        <v>4.4999999999999998E-2</v>
      </c>
      <c r="AB130" s="55">
        <v>4.7699999999999999E-2</v>
      </c>
      <c r="AC130" s="55">
        <v>5.0299999999999997E-2</v>
      </c>
      <c r="AD130" s="55">
        <v>5.2999999999999999E-2</v>
      </c>
      <c r="AE130" s="55">
        <v>5.2999999999999999E-2</v>
      </c>
      <c r="AF130" s="55">
        <v>5.2999999999999999E-2</v>
      </c>
      <c r="AG130" s="55">
        <v>5.2999999999999999E-2</v>
      </c>
      <c r="AH130" s="55">
        <v>5.2999999999999999E-2</v>
      </c>
      <c r="BB130" s="24"/>
      <c r="BC130" s="24"/>
      <c r="BD130" s="24"/>
      <c r="BE130" s="24"/>
      <c r="BF130" s="24"/>
    </row>
    <row r="131" spans="2:58" ht="14.5" x14ac:dyDescent="0.35">
      <c r="B131" s="14" t="s">
        <v>131</v>
      </c>
      <c r="C131" s="55">
        <v>0</v>
      </c>
      <c r="D131" s="55">
        <v>0</v>
      </c>
      <c r="E131" s="55">
        <v>0</v>
      </c>
      <c r="F131" s="55">
        <v>0</v>
      </c>
      <c r="G131" s="55">
        <v>0</v>
      </c>
      <c r="H131" s="55">
        <v>0</v>
      </c>
      <c r="I131" s="55">
        <v>0</v>
      </c>
      <c r="J131" s="55">
        <v>0</v>
      </c>
      <c r="K131" s="55">
        <v>2.5999999999999999E-3</v>
      </c>
      <c r="L131" s="55">
        <v>5.3E-3</v>
      </c>
      <c r="M131" s="55">
        <v>7.9000000000000008E-3</v>
      </c>
      <c r="N131" s="55">
        <v>1.06E-2</v>
      </c>
      <c r="O131" s="55">
        <v>1.32E-2</v>
      </c>
      <c r="P131" s="55">
        <v>1.5900000000000001E-2</v>
      </c>
      <c r="Q131" s="55">
        <v>1.8499999999999999E-2</v>
      </c>
      <c r="R131" s="55">
        <v>2.12E-2</v>
      </c>
      <c r="S131" s="55">
        <v>2.3800000000000002E-2</v>
      </c>
      <c r="T131" s="55">
        <v>2.6499999999999999E-2</v>
      </c>
      <c r="U131" s="55">
        <v>2.9100000000000001E-2</v>
      </c>
      <c r="V131" s="55">
        <v>3.1800000000000002E-2</v>
      </c>
      <c r="W131" s="55">
        <v>3.44E-2</v>
      </c>
      <c r="X131" s="55">
        <v>3.7100000000000001E-2</v>
      </c>
      <c r="Y131" s="55">
        <v>3.9699999999999999E-2</v>
      </c>
      <c r="Z131" s="55">
        <v>4.24E-2</v>
      </c>
      <c r="AA131" s="55">
        <v>4.4999999999999998E-2</v>
      </c>
      <c r="AB131" s="55">
        <v>4.7699999999999999E-2</v>
      </c>
      <c r="AC131" s="55">
        <v>5.0299999999999997E-2</v>
      </c>
      <c r="AD131" s="55">
        <v>5.2999999999999999E-2</v>
      </c>
      <c r="AE131" s="55">
        <v>5.2999999999999999E-2</v>
      </c>
      <c r="AF131" s="55">
        <v>5.2999999999999999E-2</v>
      </c>
      <c r="AG131" s="55">
        <v>5.2999999999999999E-2</v>
      </c>
      <c r="AH131" s="55">
        <v>5.2999999999999999E-2</v>
      </c>
      <c r="BB131" s="24"/>
      <c r="BC131" s="24"/>
      <c r="BD131" s="24"/>
      <c r="BE131" s="24"/>
      <c r="BF131" s="24"/>
    </row>
    <row r="132" spans="2:58" ht="12.5" x14ac:dyDescent="0.25">
      <c r="B132" s="3"/>
      <c r="C132" s="51"/>
      <c r="D132" s="51"/>
      <c r="E132" s="51"/>
      <c r="F132" s="51"/>
      <c r="G132" s="51"/>
      <c r="H132" s="51"/>
      <c r="I132" s="51"/>
      <c r="J132" s="51"/>
      <c r="K132" s="51"/>
      <c r="L132" s="51"/>
      <c r="M132" s="51"/>
      <c r="N132" s="51"/>
      <c r="O132" s="51"/>
      <c r="P132" s="51"/>
      <c r="Q132" s="51"/>
      <c r="R132" s="51"/>
      <c r="S132" s="51"/>
      <c r="T132" s="51"/>
      <c r="U132" s="51"/>
      <c r="V132" s="51"/>
      <c r="W132" s="51"/>
      <c r="X132" s="51"/>
      <c r="Y132" s="51"/>
      <c r="Z132" s="51"/>
      <c r="AA132" s="51"/>
      <c r="AB132" s="51"/>
      <c r="AC132" s="51"/>
      <c r="AD132" s="51"/>
      <c r="AE132" s="51"/>
      <c r="AF132" s="51"/>
      <c r="AG132" s="51"/>
      <c r="AH132" s="16"/>
      <c r="BB132" s="24"/>
      <c r="BC132" s="24"/>
      <c r="BD132" s="24"/>
      <c r="BE132" s="24"/>
      <c r="BF132" s="24"/>
    </row>
    <row r="133" spans="2:58" ht="12.5" x14ac:dyDescent="0.25">
      <c r="B133" s="3"/>
      <c r="C133" s="52"/>
      <c r="D133" s="52"/>
      <c r="E133" s="52"/>
      <c r="F133" s="52"/>
      <c r="G133" s="52"/>
      <c r="H133" s="52"/>
      <c r="I133" s="52"/>
      <c r="J133" s="52"/>
      <c r="K133" s="52"/>
      <c r="L133" s="52"/>
      <c r="M133" s="52"/>
      <c r="N133" s="52"/>
      <c r="O133" s="52"/>
      <c r="P133" s="52"/>
      <c r="Q133" s="52"/>
      <c r="R133" s="52"/>
      <c r="S133" s="52"/>
      <c r="T133" s="52"/>
      <c r="U133" s="52"/>
      <c r="V133" s="52"/>
      <c r="W133" s="52"/>
      <c r="X133" s="52"/>
      <c r="Y133" s="52"/>
      <c r="Z133" s="52"/>
      <c r="AA133" s="52"/>
      <c r="AB133" s="52"/>
      <c r="AC133" s="52"/>
      <c r="AD133" s="52"/>
      <c r="AE133" s="52"/>
      <c r="AF133" s="52"/>
      <c r="AG133" s="52"/>
      <c r="AH133" s="52">
        <v>34.97</v>
      </c>
      <c r="BB133" s="24"/>
      <c r="BC133" s="24"/>
      <c r="BD133" s="24"/>
      <c r="BE133" s="24"/>
      <c r="BF133" s="24"/>
    </row>
    <row r="134" spans="2:58" ht="14" x14ac:dyDescent="0.3">
      <c r="B134" s="18" t="s">
        <v>108</v>
      </c>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BB134" s="24"/>
      <c r="BC134" s="24"/>
      <c r="BD134" s="24"/>
      <c r="BE134" s="24"/>
      <c r="BF134" s="24"/>
    </row>
    <row r="135" spans="2:58" ht="14" x14ac:dyDescent="0.25">
      <c r="B135" s="13"/>
      <c r="C135" s="13" t="s">
        <v>62</v>
      </c>
      <c r="D135" s="13" t="s">
        <v>63</v>
      </c>
      <c r="E135" s="13" t="s">
        <v>64</v>
      </c>
      <c r="F135" s="13" t="s">
        <v>65</v>
      </c>
      <c r="G135" s="13" t="s">
        <v>66</v>
      </c>
      <c r="H135" s="13" t="s">
        <v>67</v>
      </c>
      <c r="I135" s="13" t="s">
        <v>68</v>
      </c>
      <c r="J135" s="13" t="s">
        <v>69</v>
      </c>
      <c r="K135" s="13" t="s">
        <v>70</v>
      </c>
      <c r="L135" s="13" t="s">
        <v>71</v>
      </c>
      <c r="M135" s="13" t="s">
        <v>72</v>
      </c>
      <c r="N135" s="13" t="s">
        <v>73</v>
      </c>
      <c r="O135" s="13" t="s">
        <v>74</v>
      </c>
      <c r="P135" s="13" t="s">
        <v>75</v>
      </c>
      <c r="Q135" s="13" t="s">
        <v>76</v>
      </c>
      <c r="R135" s="13" t="s">
        <v>77</v>
      </c>
      <c r="S135" s="13" t="s">
        <v>78</v>
      </c>
      <c r="T135" s="13" t="s">
        <v>79</v>
      </c>
      <c r="U135" s="13" t="s">
        <v>80</v>
      </c>
      <c r="V135" s="13" t="s">
        <v>81</v>
      </c>
      <c r="W135" s="13" t="s">
        <v>82</v>
      </c>
      <c r="X135" s="13" t="s">
        <v>83</v>
      </c>
      <c r="Y135" s="13" t="s">
        <v>84</v>
      </c>
      <c r="Z135" s="13" t="s">
        <v>85</v>
      </c>
      <c r="AA135" s="13" t="s">
        <v>86</v>
      </c>
      <c r="AB135" s="13" t="s">
        <v>87</v>
      </c>
      <c r="AC135" s="13" t="s">
        <v>88</v>
      </c>
      <c r="AD135" s="13" t="s">
        <v>89</v>
      </c>
      <c r="AE135" s="13" t="s">
        <v>90</v>
      </c>
      <c r="AF135" s="13" t="s">
        <v>91</v>
      </c>
      <c r="AG135" s="13" t="s">
        <v>92</v>
      </c>
      <c r="AH135" s="13" t="s">
        <v>93</v>
      </c>
      <c r="BB135" s="24"/>
      <c r="BC135" s="24"/>
      <c r="BD135" s="24"/>
      <c r="BE135" s="24"/>
      <c r="BF135" s="24"/>
    </row>
    <row r="136" spans="2:58" ht="14.5" x14ac:dyDescent="0.35">
      <c r="B136" s="14" t="s">
        <v>115</v>
      </c>
      <c r="C136" s="55">
        <v>0.82879999999999998</v>
      </c>
      <c r="D136" s="55">
        <v>0.81479999999999997</v>
      </c>
      <c r="E136" s="55">
        <v>0.80079999999999996</v>
      </c>
      <c r="F136" s="55">
        <v>0.78680000000000005</v>
      </c>
      <c r="G136" s="55">
        <v>0.77270000000000005</v>
      </c>
      <c r="H136" s="55">
        <v>0.75870000000000004</v>
      </c>
      <c r="I136" s="55">
        <v>0.74470000000000003</v>
      </c>
      <c r="J136" s="55">
        <v>0.73060000000000003</v>
      </c>
      <c r="K136" s="55">
        <v>0.71660000000000001</v>
      </c>
      <c r="L136" s="55">
        <v>0.7026</v>
      </c>
      <c r="M136" s="55">
        <v>0.6885</v>
      </c>
      <c r="N136" s="55">
        <v>0.67449999999999999</v>
      </c>
      <c r="O136" s="55">
        <v>0.66049999999999998</v>
      </c>
      <c r="P136" s="55">
        <v>0.64639999999999997</v>
      </c>
      <c r="Q136" s="55">
        <v>0.63239999999999996</v>
      </c>
      <c r="R136" s="55">
        <v>0.61839999999999995</v>
      </c>
      <c r="S136" s="55">
        <v>0.60429999999999995</v>
      </c>
      <c r="T136" s="55">
        <v>0.59030000000000005</v>
      </c>
      <c r="U136" s="55">
        <v>0.57630000000000003</v>
      </c>
      <c r="V136" s="55">
        <v>0.56230000000000002</v>
      </c>
      <c r="W136" s="55">
        <v>0.54820000000000002</v>
      </c>
      <c r="X136" s="55">
        <v>0.53420000000000001</v>
      </c>
      <c r="Y136" s="55">
        <v>0.5202</v>
      </c>
      <c r="Z136" s="55">
        <v>0.50609999999999999</v>
      </c>
      <c r="AA136" s="55">
        <v>0.49209999999999998</v>
      </c>
      <c r="AB136" s="55">
        <v>0.47810000000000002</v>
      </c>
      <c r="AC136" s="55">
        <v>0.46400000000000002</v>
      </c>
      <c r="AD136" s="55">
        <v>0.45</v>
      </c>
      <c r="AE136" s="55">
        <v>0.45</v>
      </c>
      <c r="AF136" s="55">
        <v>0.45</v>
      </c>
      <c r="AG136" s="55">
        <v>0.45</v>
      </c>
      <c r="AH136" s="55">
        <v>0.45</v>
      </c>
      <c r="BB136" s="24"/>
      <c r="BC136" s="24"/>
      <c r="BD136" s="24"/>
      <c r="BE136" s="24"/>
      <c r="BF136" s="24"/>
    </row>
    <row r="137" spans="2:58" ht="14.5" x14ac:dyDescent="0.35">
      <c r="B137" s="14" t="s">
        <v>116</v>
      </c>
      <c r="C137" s="55">
        <v>7.1199999999999999E-2</v>
      </c>
      <c r="D137" s="55">
        <v>8.5199999999999998E-2</v>
      </c>
      <c r="E137" s="55">
        <v>9.9199999999999997E-2</v>
      </c>
      <c r="F137" s="55">
        <v>0.108768</v>
      </c>
      <c r="G137" s="55">
        <v>0.117116</v>
      </c>
      <c r="H137" s="55">
        <v>0.124344</v>
      </c>
      <c r="I137" s="55">
        <v>0.13045200000000001</v>
      </c>
      <c r="J137" s="55">
        <v>0.13552</v>
      </c>
      <c r="K137" s="55">
        <v>0.13938400000000001</v>
      </c>
      <c r="L137" s="55">
        <v>0.142128</v>
      </c>
      <c r="M137" s="55">
        <v>0.14382</v>
      </c>
      <c r="N137" s="55">
        <v>0.14432</v>
      </c>
      <c r="O137" s="55">
        <v>0.14369999999999999</v>
      </c>
      <c r="P137" s="55">
        <v>0.142016</v>
      </c>
      <c r="Q137" s="55">
        <v>0.139152</v>
      </c>
      <c r="R137" s="55">
        <v>0.13516800000000001</v>
      </c>
      <c r="S137" s="55">
        <v>0.130108</v>
      </c>
      <c r="T137" s="55">
        <v>0.12388</v>
      </c>
      <c r="U137" s="55">
        <v>0.116532</v>
      </c>
      <c r="V137" s="55">
        <v>0.108096</v>
      </c>
      <c r="W137" s="55">
        <v>9.8503999999999994E-2</v>
      </c>
      <c r="X137" s="55">
        <v>8.7791999999999995E-2</v>
      </c>
      <c r="Y137" s="55">
        <v>7.596E-2</v>
      </c>
      <c r="Z137" s="55">
        <v>6.3023999999999997E-2</v>
      </c>
      <c r="AA137" s="55">
        <v>4.8947999999999998E-2</v>
      </c>
      <c r="AB137" s="55">
        <v>3.3751999999999997E-2</v>
      </c>
      <c r="AC137" s="55">
        <v>1.7440000000000001E-2</v>
      </c>
      <c r="AD137" s="55">
        <v>0</v>
      </c>
      <c r="AE137" s="55">
        <v>0</v>
      </c>
      <c r="AF137" s="55">
        <v>0</v>
      </c>
      <c r="AG137" s="55">
        <v>0</v>
      </c>
      <c r="AH137" s="55">
        <v>0</v>
      </c>
      <c r="BB137" s="24"/>
      <c r="BC137" s="24"/>
      <c r="BD137" s="24"/>
      <c r="BE137" s="24"/>
      <c r="BF137" s="24"/>
    </row>
    <row r="138" spans="2:58" ht="14.5" x14ac:dyDescent="0.35">
      <c r="B138" s="14" t="s">
        <v>117</v>
      </c>
      <c r="C138" s="55">
        <v>0.1</v>
      </c>
      <c r="D138" s="55">
        <v>0.1</v>
      </c>
      <c r="E138" s="55">
        <v>0.1</v>
      </c>
      <c r="F138" s="55">
        <v>0.1</v>
      </c>
      <c r="G138" s="55">
        <v>0.1</v>
      </c>
      <c r="H138" s="55">
        <v>0.1</v>
      </c>
      <c r="I138" s="55">
        <v>0.1</v>
      </c>
      <c r="J138" s="55">
        <v>0.1</v>
      </c>
      <c r="K138" s="55">
        <v>0.1</v>
      </c>
      <c r="L138" s="55">
        <v>0.1</v>
      </c>
      <c r="M138" s="55">
        <v>0.1</v>
      </c>
      <c r="N138" s="55">
        <v>0.1</v>
      </c>
      <c r="O138" s="55">
        <v>0.1</v>
      </c>
      <c r="P138" s="55">
        <v>0.1</v>
      </c>
      <c r="Q138" s="55">
        <v>0.1</v>
      </c>
      <c r="R138" s="55">
        <v>0.1</v>
      </c>
      <c r="S138" s="55">
        <v>0.1</v>
      </c>
      <c r="T138" s="55">
        <v>0.1</v>
      </c>
      <c r="U138" s="55">
        <v>0.1</v>
      </c>
      <c r="V138" s="55">
        <v>0.1</v>
      </c>
      <c r="W138" s="55">
        <v>0.1</v>
      </c>
      <c r="X138" s="55">
        <v>0.1</v>
      </c>
      <c r="Y138" s="55">
        <v>0.1</v>
      </c>
      <c r="Z138" s="55">
        <v>0.1</v>
      </c>
      <c r="AA138" s="55">
        <v>0.1</v>
      </c>
      <c r="AB138" s="55">
        <v>0.1</v>
      </c>
      <c r="AC138" s="55">
        <v>0.1</v>
      </c>
      <c r="AD138" s="55">
        <v>0.1</v>
      </c>
      <c r="AE138" s="55">
        <v>0.1</v>
      </c>
      <c r="AF138" s="55">
        <v>0.1</v>
      </c>
      <c r="AG138" s="55">
        <v>0.1</v>
      </c>
      <c r="AH138" s="55">
        <v>0.1</v>
      </c>
      <c r="BB138" s="24"/>
      <c r="BC138" s="24"/>
      <c r="BD138" s="24"/>
      <c r="BE138" s="24"/>
      <c r="BF138" s="24"/>
    </row>
    <row r="139" spans="2:58" ht="14.5" x14ac:dyDescent="0.35">
      <c r="B139" s="14" t="s">
        <v>118</v>
      </c>
      <c r="C139" s="55">
        <v>0</v>
      </c>
      <c r="D139" s="55">
        <v>0</v>
      </c>
      <c r="E139" s="55">
        <v>0</v>
      </c>
      <c r="F139" s="55">
        <v>0</v>
      </c>
      <c r="G139" s="55">
        <v>0</v>
      </c>
      <c r="H139" s="55">
        <v>0</v>
      </c>
      <c r="I139" s="55">
        <v>0</v>
      </c>
      <c r="J139" s="55">
        <v>0</v>
      </c>
      <c r="K139" s="55">
        <v>0</v>
      </c>
      <c r="L139" s="55">
        <v>0</v>
      </c>
      <c r="M139" s="55">
        <v>0</v>
      </c>
      <c r="N139" s="55">
        <v>0</v>
      </c>
      <c r="O139" s="55">
        <v>0</v>
      </c>
      <c r="P139" s="55">
        <v>0</v>
      </c>
      <c r="Q139" s="55">
        <v>0</v>
      </c>
      <c r="R139" s="55">
        <v>0</v>
      </c>
      <c r="S139" s="55">
        <v>0</v>
      </c>
      <c r="T139" s="55">
        <v>0</v>
      </c>
      <c r="U139" s="55">
        <v>0</v>
      </c>
      <c r="V139" s="55">
        <v>0</v>
      </c>
      <c r="W139" s="55">
        <v>0</v>
      </c>
      <c r="X139" s="55">
        <v>0</v>
      </c>
      <c r="Y139" s="55">
        <v>0</v>
      </c>
      <c r="Z139" s="55">
        <v>0</v>
      </c>
      <c r="AA139" s="55">
        <v>0</v>
      </c>
      <c r="AB139" s="55">
        <v>0</v>
      </c>
      <c r="AC139" s="55">
        <v>0</v>
      </c>
      <c r="AD139" s="55">
        <v>0</v>
      </c>
      <c r="AE139" s="55">
        <v>0</v>
      </c>
      <c r="AF139" s="55">
        <v>0</v>
      </c>
      <c r="AG139" s="55">
        <v>0</v>
      </c>
      <c r="AH139" s="55">
        <v>0</v>
      </c>
      <c r="BB139" s="24"/>
      <c r="BC139" s="24"/>
      <c r="BD139" s="24"/>
      <c r="BE139" s="24"/>
      <c r="BF139" s="24"/>
    </row>
    <row r="140" spans="2:58" ht="14.5" x14ac:dyDescent="0.35">
      <c r="B140" s="14" t="s">
        <v>119</v>
      </c>
      <c r="C140" s="55">
        <v>0</v>
      </c>
      <c r="D140" s="55">
        <v>0</v>
      </c>
      <c r="E140" s="55">
        <v>0</v>
      </c>
      <c r="F140" s="55">
        <v>4.5319999999999996E-3</v>
      </c>
      <c r="G140" s="55">
        <v>1.0184E-2</v>
      </c>
      <c r="H140" s="55">
        <v>1.6955999999999999E-2</v>
      </c>
      <c r="I140" s="55">
        <v>2.4847999999999999E-2</v>
      </c>
      <c r="J140" s="55">
        <v>3.388E-2</v>
      </c>
      <c r="K140" s="55">
        <v>4.4016E-2</v>
      </c>
      <c r="L140" s="55">
        <v>5.5272000000000002E-2</v>
      </c>
      <c r="M140" s="55">
        <v>6.7680000000000004E-2</v>
      </c>
      <c r="N140" s="55">
        <v>8.1180000000000002E-2</v>
      </c>
      <c r="O140" s="55">
        <v>9.5799999999999996E-2</v>
      </c>
      <c r="P140" s="55">
        <v>0.111584</v>
      </c>
      <c r="Q140" s="55">
        <v>0.12844800000000001</v>
      </c>
      <c r="R140" s="55">
        <v>0.14643200000000001</v>
      </c>
      <c r="S140" s="55">
        <v>0.16559199999999999</v>
      </c>
      <c r="T140" s="55">
        <v>0.18582000000000001</v>
      </c>
      <c r="U140" s="55">
        <v>0.20716799999999999</v>
      </c>
      <c r="V140" s="55">
        <v>0.22970399999999999</v>
      </c>
      <c r="W140" s="55">
        <v>0.25329600000000002</v>
      </c>
      <c r="X140" s="55">
        <v>0.27800799999999998</v>
      </c>
      <c r="Y140" s="55">
        <v>0.30384</v>
      </c>
      <c r="Z140" s="55">
        <v>0.330876</v>
      </c>
      <c r="AA140" s="55">
        <v>0.35895199999999999</v>
      </c>
      <c r="AB140" s="55">
        <v>0.38814799999999999</v>
      </c>
      <c r="AC140" s="55">
        <v>0.41855999999999999</v>
      </c>
      <c r="AD140" s="55">
        <v>0.45</v>
      </c>
      <c r="AE140" s="55">
        <v>0.45</v>
      </c>
      <c r="AF140" s="55">
        <v>0.45</v>
      </c>
      <c r="AG140" s="55">
        <v>0.45</v>
      </c>
      <c r="AH140" s="55">
        <v>0.45</v>
      </c>
      <c r="BB140" s="24"/>
      <c r="BC140" s="24"/>
      <c r="BD140" s="24"/>
      <c r="BE140" s="24"/>
      <c r="BF140" s="24"/>
    </row>
    <row r="141" spans="2:58" ht="14.5" x14ac:dyDescent="0.35">
      <c r="B141" s="14" t="s">
        <v>120</v>
      </c>
      <c r="C141" s="55">
        <v>0.82840000000000003</v>
      </c>
      <c r="D141" s="55">
        <v>0.81440000000000001</v>
      </c>
      <c r="E141" s="55">
        <v>0.80030000000000001</v>
      </c>
      <c r="F141" s="55">
        <v>0.7863</v>
      </c>
      <c r="G141" s="55">
        <v>0.7722</v>
      </c>
      <c r="H141" s="55">
        <v>0.75819999999999999</v>
      </c>
      <c r="I141" s="55">
        <v>0.74419999999999997</v>
      </c>
      <c r="J141" s="55">
        <v>0.73009999999999997</v>
      </c>
      <c r="K141" s="55">
        <v>0.71609999999999996</v>
      </c>
      <c r="L141" s="55">
        <v>0.70209999999999995</v>
      </c>
      <c r="M141" s="55">
        <v>0.68799999999999994</v>
      </c>
      <c r="N141" s="55">
        <v>0.67400000000000004</v>
      </c>
      <c r="O141" s="55">
        <v>0.66</v>
      </c>
      <c r="P141" s="55">
        <v>0.64600000000000002</v>
      </c>
      <c r="Q141" s="55">
        <v>0.63200000000000001</v>
      </c>
      <c r="R141" s="55">
        <v>0.6179</v>
      </c>
      <c r="S141" s="55">
        <v>0.60389999999999999</v>
      </c>
      <c r="T141" s="55">
        <v>0.58989999999999998</v>
      </c>
      <c r="U141" s="55">
        <v>0.57589999999999997</v>
      </c>
      <c r="V141" s="55">
        <v>0.56189999999999996</v>
      </c>
      <c r="W141" s="55">
        <v>0.54790000000000005</v>
      </c>
      <c r="X141" s="55">
        <v>0.53390000000000004</v>
      </c>
      <c r="Y141" s="55">
        <v>0.51990000000000003</v>
      </c>
      <c r="Z141" s="55">
        <v>0.50590000000000002</v>
      </c>
      <c r="AA141" s="55">
        <v>0.49199999999999999</v>
      </c>
      <c r="AB141" s="55">
        <v>0.47799999999999998</v>
      </c>
      <c r="AC141" s="55">
        <v>0.46400000000000002</v>
      </c>
      <c r="AD141" s="55">
        <v>0.45</v>
      </c>
      <c r="AE141" s="55">
        <v>0.45</v>
      </c>
      <c r="AF141" s="55">
        <v>0.45</v>
      </c>
      <c r="AG141" s="55">
        <v>0.45</v>
      </c>
      <c r="AH141" s="55">
        <v>0.45</v>
      </c>
      <c r="BB141" s="24"/>
      <c r="BC141" s="24"/>
      <c r="BD141" s="24"/>
      <c r="BE141" s="24"/>
      <c r="BF141" s="24"/>
    </row>
    <row r="142" spans="2:58" ht="14.5" x14ac:dyDescent="0.35">
      <c r="B142" s="14" t="s">
        <v>121</v>
      </c>
      <c r="C142" s="55">
        <v>7.1300000000000002E-2</v>
      </c>
      <c r="D142" s="55">
        <v>8.5400000000000004E-2</v>
      </c>
      <c r="E142" s="55">
        <v>9.9500000000000005E-2</v>
      </c>
      <c r="F142" s="55">
        <v>0.10896</v>
      </c>
      <c r="G142" s="55">
        <v>0.117392</v>
      </c>
      <c r="H142" s="55">
        <v>0.124608</v>
      </c>
      <c r="I142" s="55">
        <v>0.13078799999999999</v>
      </c>
      <c r="J142" s="55">
        <v>0.13575999999999999</v>
      </c>
      <c r="K142" s="55">
        <v>0.13961200000000001</v>
      </c>
      <c r="L142" s="55">
        <v>0.14241599999999999</v>
      </c>
      <c r="M142" s="55">
        <v>0.14402400000000001</v>
      </c>
      <c r="N142" s="55">
        <v>0.144512</v>
      </c>
      <c r="O142" s="55">
        <v>0.14394000000000001</v>
      </c>
      <c r="P142" s="55">
        <v>0.142184</v>
      </c>
      <c r="Q142" s="55">
        <v>0.13930799999999999</v>
      </c>
      <c r="R142" s="55">
        <v>0.13531199999999999</v>
      </c>
      <c r="S142" s="55">
        <v>0.13023999999999999</v>
      </c>
      <c r="T142" s="55">
        <v>0.124</v>
      </c>
      <c r="U142" s="55">
        <v>0.11663999999999999</v>
      </c>
      <c r="V142" s="55">
        <v>0.10816000000000001</v>
      </c>
      <c r="W142" s="55">
        <v>9.8559999999999995E-2</v>
      </c>
      <c r="X142" s="55">
        <v>8.7840000000000001E-2</v>
      </c>
      <c r="Y142" s="55">
        <v>7.5999999999999998E-2</v>
      </c>
      <c r="Z142" s="55">
        <v>6.3039999999999999E-2</v>
      </c>
      <c r="AA142" s="55">
        <v>4.8959999999999997E-2</v>
      </c>
      <c r="AB142" s="55">
        <v>3.3759999999999998E-2</v>
      </c>
      <c r="AC142" s="55">
        <v>1.7440000000000001E-2</v>
      </c>
      <c r="AD142" s="55">
        <v>0</v>
      </c>
      <c r="AE142" s="55">
        <v>0</v>
      </c>
      <c r="AF142" s="55">
        <v>0</v>
      </c>
      <c r="AG142" s="55">
        <v>0</v>
      </c>
      <c r="AH142" s="55">
        <v>0</v>
      </c>
      <c r="BB142" s="24"/>
      <c r="BC142" s="24"/>
      <c r="BD142" s="24"/>
      <c r="BE142" s="24"/>
      <c r="BF142" s="24"/>
    </row>
    <row r="143" spans="2:58" ht="14.5" x14ac:dyDescent="0.35">
      <c r="B143" s="14" t="s">
        <v>122</v>
      </c>
      <c r="C143" s="55">
        <v>0.1003</v>
      </c>
      <c r="D143" s="55">
        <v>0.1002</v>
      </c>
      <c r="E143" s="55">
        <v>0.1002</v>
      </c>
      <c r="F143" s="55">
        <v>0.1002</v>
      </c>
      <c r="G143" s="55">
        <v>0.1002</v>
      </c>
      <c r="H143" s="55">
        <v>0.1002</v>
      </c>
      <c r="I143" s="55">
        <v>0.1002</v>
      </c>
      <c r="J143" s="55">
        <v>0.1002</v>
      </c>
      <c r="K143" s="55">
        <v>0.1002</v>
      </c>
      <c r="L143" s="55">
        <v>0.1002</v>
      </c>
      <c r="M143" s="55">
        <v>0.1002</v>
      </c>
      <c r="N143" s="55">
        <v>0.1002</v>
      </c>
      <c r="O143" s="55">
        <v>0.10009999999999999</v>
      </c>
      <c r="P143" s="55">
        <v>0.10009999999999999</v>
      </c>
      <c r="Q143" s="55">
        <v>0.10009999999999999</v>
      </c>
      <c r="R143" s="55">
        <v>0.10009999999999999</v>
      </c>
      <c r="S143" s="55">
        <v>0.10009999999999999</v>
      </c>
      <c r="T143" s="55">
        <v>0.10009999999999999</v>
      </c>
      <c r="U143" s="55">
        <v>0.10009999999999999</v>
      </c>
      <c r="V143" s="55">
        <v>0.10009999999999999</v>
      </c>
      <c r="W143" s="55">
        <v>0.10009999999999999</v>
      </c>
      <c r="X143" s="55">
        <v>0.10009999999999999</v>
      </c>
      <c r="Y143" s="55">
        <v>0.1</v>
      </c>
      <c r="Z143" s="55">
        <v>0.1</v>
      </c>
      <c r="AA143" s="55">
        <v>0.1</v>
      </c>
      <c r="AB143" s="55">
        <v>0.1</v>
      </c>
      <c r="AC143" s="55">
        <v>0.1</v>
      </c>
      <c r="AD143" s="55">
        <v>0.1</v>
      </c>
      <c r="AE143" s="55">
        <v>0.1</v>
      </c>
      <c r="AF143" s="55">
        <v>0.1</v>
      </c>
      <c r="AG143" s="55">
        <v>0.1</v>
      </c>
      <c r="AH143" s="55">
        <v>0.1</v>
      </c>
      <c r="BB143" s="24"/>
      <c r="BC143" s="24"/>
      <c r="BD143" s="24"/>
      <c r="BE143" s="24"/>
      <c r="BF143" s="24"/>
    </row>
    <row r="144" spans="2:58" ht="14.5" x14ac:dyDescent="0.35">
      <c r="B144" s="14" t="s">
        <v>123</v>
      </c>
      <c r="C144" s="55">
        <v>0</v>
      </c>
      <c r="D144" s="55">
        <v>0</v>
      </c>
      <c r="E144" s="55">
        <v>0</v>
      </c>
      <c r="F144" s="55">
        <v>0</v>
      </c>
      <c r="G144" s="55">
        <v>0</v>
      </c>
      <c r="H144" s="55">
        <v>0</v>
      </c>
      <c r="I144" s="55">
        <v>0</v>
      </c>
      <c r="J144" s="55">
        <v>0</v>
      </c>
      <c r="K144" s="55">
        <v>0</v>
      </c>
      <c r="L144" s="55">
        <v>0</v>
      </c>
      <c r="M144" s="55">
        <v>0</v>
      </c>
      <c r="N144" s="55">
        <v>0</v>
      </c>
      <c r="O144" s="55">
        <v>0</v>
      </c>
      <c r="P144" s="55">
        <v>0</v>
      </c>
      <c r="Q144" s="55">
        <v>0</v>
      </c>
      <c r="R144" s="55">
        <v>0</v>
      </c>
      <c r="S144" s="55">
        <v>0</v>
      </c>
      <c r="T144" s="55">
        <v>0</v>
      </c>
      <c r="U144" s="55">
        <v>0</v>
      </c>
      <c r="V144" s="55">
        <v>0</v>
      </c>
      <c r="W144" s="55">
        <v>0</v>
      </c>
      <c r="X144" s="55">
        <v>0</v>
      </c>
      <c r="Y144" s="55">
        <v>0</v>
      </c>
      <c r="Z144" s="55">
        <v>0</v>
      </c>
      <c r="AA144" s="55">
        <v>0</v>
      </c>
      <c r="AB144" s="55">
        <v>0</v>
      </c>
      <c r="AC144" s="55">
        <v>0</v>
      </c>
      <c r="AD144" s="55">
        <v>0</v>
      </c>
      <c r="AE144" s="55">
        <v>0</v>
      </c>
      <c r="AF144" s="55">
        <v>0</v>
      </c>
      <c r="AG144" s="55">
        <v>0</v>
      </c>
      <c r="AH144" s="55">
        <v>0</v>
      </c>
      <c r="BB144" s="24"/>
      <c r="BC144" s="24"/>
      <c r="BD144" s="24"/>
      <c r="BE144" s="24"/>
      <c r="BF144" s="24"/>
    </row>
    <row r="145" spans="2:58" ht="14.5" x14ac:dyDescent="0.35">
      <c r="B145" s="14" t="s">
        <v>124</v>
      </c>
      <c r="C145" s="55">
        <v>0</v>
      </c>
      <c r="D145" s="55">
        <v>0</v>
      </c>
      <c r="E145" s="55">
        <v>0</v>
      </c>
      <c r="F145" s="55">
        <v>4.5399999999999998E-3</v>
      </c>
      <c r="G145" s="55">
        <v>1.0208E-2</v>
      </c>
      <c r="H145" s="55">
        <v>1.6992E-2</v>
      </c>
      <c r="I145" s="55">
        <v>2.4912E-2</v>
      </c>
      <c r="J145" s="55">
        <v>3.3939999999999998E-2</v>
      </c>
      <c r="K145" s="55">
        <v>4.4088000000000002E-2</v>
      </c>
      <c r="L145" s="55">
        <v>5.5384000000000003E-2</v>
      </c>
      <c r="M145" s="55">
        <v>6.7776000000000003E-2</v>
      </c>
      <c r="N145" s="55">
        <v>8.1287999999999999E-2</v>
      </c>
      <c r="O145" s="55">
        <v>9.5960000000000004E-2</v>
      </c>
      <c r="P145" s="55">
        <v>0.111716</v>
      </c>
      <c r="Q145" s="55">
        <v>0.12859200000000001</v>
      </c>
      <c r="R145" s="55">
        <v>0.146588</v>
      </c>
      <c r="S145" s="55">
        <v>0.16575999999999999</v>
      </c>
      <c r="T145" s="55">
        <v>0.186</v>
      </c>
      <c r="U145" s="55">
        <v>0.20735999999999999</v>
      </c>
      <c r="V145" s="55">
        <v>0.22983999999999999</v>
      </c>
      <c r="W145" s="55">
        <v>0.25344</v>
      </c>
      <c r="X145" s="55">
        <v>0.27816000000000002</v>
      </c>
      <c r="Y145" s="55">
        <v>0.30399999999999999</v>
      </c>
      <c r="Z145" s="55">
        <v>0.33095999999999998</v>
      </c>
      <c r="AA145" s="55">
        <v>0.35904000000000003</v>
      </c>
      <c r="AB145" s="55">
        <v>0.38823999999999997</v>
      </c>
      <c r="AC145" s="55">
        <v>0.41855999999999999</v>
      </c>
      <c r="AD145" s="55">
        <v>0.45</v>
      </c>
      <c r="AE145" s="55">
        <v>0.45</v>
      </c>
      <c r="AF145" s="55">
        <v>0.45</v>
      </c>
      <c r="AG145" s="55">
        <v>0.45</v>
      </c>
      <c r="AH145" s="55">
        <v>0.45</v>
      </c>
      <c r="BB145" s="24"/>
      <c r="BC145" s="24"/>
      <c r="BD145" s="24"/>
      <c r="BE145" s="24"/>
      <c r="BF145" s="24"/>
    </row>
    <row r="146" spans="2:58" ht="14.5" x14ac:dyDescent="0.35">
      <c r="B146" s="14" t="s">
        <v>125</v>
      </c>
      <c r="C146" s="55">
        <v>0.7601</v>
      </c>
      <c r="D146" s="55">
        <v>0.7329</v>
      </c>
      <c r="E146" s="55">
        <v>0.70579999999999998</v>
      </c>
      <c r="F146" s="55">
        <v>0.67859999999999998</v>
      </c>
      <c r="G146" s="55">
        <v>0.65139999999999998</v>
      </c>
      <c r="H146" s="55">
        <v>0.62419999999999998</v>
      </c>
      <c r="I146" s="55">
        <v>0.59699999999999998</v>
      </c>
      <c r="J146" s="55">
        <v>0.56989999999999996</v>
      </c>
      <c r="K146" s="55">
        <v>0.55910000000000004</v>
      </c>
      <c r="L146" s="55">
        <v>0.54830000000000001</v>
      </c>
      <c r="M146" s="55">
        <v>0.53759999999999997</v>
      </c>
      <c r="N146" s="55">
        <v>0.52680000000000005</v>
      </c>
      <c r="O146" s="55">
        <v>0.5161</v>
      </c>
      <c r="P146" s="55">
        <v>0.50529999999999997</v>
      </c>
      <c r="Q146" s="55">
        <v>0.4945</v>
      </c>
      <c r="R146" s="55">
        <v>0.48380000000000001</v>
      </c>
      <c r="S146" s="55">
        <v>0.47299999999999998</v>
      </c>
      <c r="T146" s="55">
        <v>0.46229999999999999</v>
      </c>
      <c r="U146" s="55">
        <v>0.45150000000000001</v>
      </c>
      <c r="V146" s="55">
        <v>0.44080000000000003</v>
      </c>
      <c r="W146" s="55">
        <v>0.43</v>
      </c>
      <c r="X146" s="55">
        <v>0.41920000000000002</v>
      </c>
      <c r="Y146" s="55">
        <v>0.40849999999999997</v>
      </c>
      <c r="Z146" s="55">
        <v>0.3977</v>
      </c>
      <c r="AA146" s="55">
        <v>0.38700000000000001</v>
      </c>
      <c r="AB146" s="55">
        <v>0.37619999999999998</v>
      </c>
      <c r="AC146" s="55">
        <v>0.3654</v>
      </c>
      <c r="AD146" s="55">
        <v>0.35470000000000002</v>
      </c>
      <c r="AE146" s="55">
        <v>0.35470000000000002</v>
      </c>
      <c r="AF146" s="55">
        <v>0.35470000000000002</v>
      </c>
      <c r="AG146" s="55">
        <v>0.35470000000000002</v>
      </c>
      <c r="AH146" s="55">
        <v>0.35470000000000002</v>
      </c>
      <c r="BB146" s="24"/>
      <c r="BC146" s="24"/>
      <c r="BD146" s="24"/>
      <c r="BE146" s="24"/>
      <c r="BF146" s="24"/>
    </row>
    <row r="147" spans="2:58" ht="14.5" x14ac:dyDescent="0.35">
      <c r="B147" s="14" t="s">
        <v>126</v>
      </c>
      <c r="C147" s="55">
        <v>3.5000000000000003E-2</v>
      </c>
      <c r="D147" s="55">
        <v>4.1799999999999997E-2</v>
      </c>
      <c r="E147" s="55">
        <v>4.8599999999999997E-2</v>
      </c>
      <c r="F147" s="55">
        <v>5.3184000000000002E-2</v>
      </c>
      <c r="G147" s="55">
        <v>5.7223999999999997E-2</v>
      </c>
      <c r="H147" s="55">
        <v>6.0720000000000003E-2</v>
      </c>
      <c r="I147" s="55">
        <v>6.3672000000000006E-2</v>
      </c>
      <c r="J147" s="55">
        <v>6.608E-2</v>
      </c>
      <c r="K147" s="55">
        <v>6.7944000000000004E-2</v>
      </c>
      <c r="L147" s="55">
        <v>6.9264000000000006E-2</v>
      </c>
      <c r="M147" s="55">
        <v>7.0108000000000004E-2</v>
      </c>
      <c r="N147" s="55">
        <v>7.0335999999999996E-2</v>
      </c>
      <c r="O147" s="55">
        <v>7.0019999999999999E-2</v>
      </c>
      <c r="P147" s="55">
        <v>6.9159999999999999E-2</v>
      </c>
      <c r="Q147" s="55">
        <v>6.7755999999999997E-2</v>
      </c>
      <c r="R147" s="55">
        <v>6.5808000000000005E-2</v>
      </c>
      <c r="S147" s="55">
        <v>6.3315999999999997E-2</v>
      </c>
      <c r="T147" s="55">
        <v>6.028E-2</v>
      </c>
      <c r="U147" s="55">
        <v>5.67E-2</v>
      </c>
      <c r="V147" s="55">
        <v>5.2575999999999998E-2</v>
      </c>
      <c r="W147" s="55">
        <v>4.7907999999999999E-2</v>
      </c>
      <c r="X147" s="55">
        <v>4.2695999999999998E-2</v>
      </c>
      <c r="Y147" s="55">
        <v>3.6940000000000001E-2</v>
      </c>
      <c r="Z147" s="55">
        <v>3.0640000000000001E-2</v>
      </c>
      <c r="AA147" s="55">
        <v>2.3796000000000001E-2</v>
      </c>
      <c r="AB147" s="55">
        <v>1.6407999999999999E-2</v>
      </c>
      <c r="AC147" s="55">
        <v>8.4759999999999992E-3</v>
      </c>
      <c r="AD147" s="55">
        <v>0</v>
      </c>
      <c r="AE147" s="55">
        <v>0</v>
      </c>
      <c r="AF147" s="55">
        <v>0</v>
      </c>
      <c r="AG147" s="55">
        <v>0</v>
      </c>
      <c r="AH147" s="55">
        <v>0</v>
      </c>
    </row>
    <row r="148" spans="2:58" ht="14.5" x14ac:dyDescent="0.35">
      <c r="B148" s="14" t="s">
        <v>127</v>
      </c>
      <c r="C148" s="55">
        <v>0.1</v>
      </c>
      <c r="D148" s="55">
        <v>0.1</v>
      </c>
      <c r="E148" s="55">
        <v>0.1</v>
      </c>
      <c r="F148" s="55">
        <v>0.1</v>
      </c>
      <c r="G148" s="55">
        <v>0.1</v>
      </c>
      <c r="H148" s="55">
        <v>0.1</v>
      </c>
      <c r="I148" s="55">
        <v>0.1</v>
      </c>
      <c r="J148" s="55">
        <v>0.1</v>
      </c>
      <c r="K148" s="55">
        <v>0.1</v>
      </c>
      <c r="L148" s="55">
        <v>0.1</v>
      </c>
      <c r="M148" s="55">
        <v>0.1</v>
      </c>
      <c r="N148" s="55">
        <v>0.1</v>
      </c>
      <c r="O148" s="55">
        <v>0.1</v>
      </c>
      <c r="P148" s="55">
        <v>0.1</v>
      </c>
      <c r="Q148" s="55">
        <v>0.1</v>
      </c>
      <c r="R148" s="55">
        <v>0.1</v>
      </c>
      <c r="S148" s="55">
        <v>0.1</v>
      </c>
      <c r="T148" s="55">
        <v>0.1</v>
      </c>
      <c r="U148" s="55">
        <v>0.1</v>
      </c>
      <c r="V148" s="55">
        <v>0.1</v>
      </c>
      <c r="W148" s="55">
        <v>0.1</v>
      </c>
      <c r="X148" s="55">
        <v>0.1</v>
      </c>
      <c r="Y148" s="55">
        <v>0.1</v>
      </c>
      <c r="Z148" s="55">
        <v>0.1</v>
      </c>
      <c r="AA148" s="55">
        <v>0.1</v>
      </c>
      <c r="AB148" s="55">
        <v>0.1</v>
      </c>
      <c r="AC148" s="55">
        <v>0.1</v>
      </c>
      <c r="AD148" s="55">
        <v>0.1</v>
      </c>
      <c r="AE148" s="55">
        <v>0.1</v>
      </c>
      <c r="AF148" s="55">
        <v>0.1</v>
      </c>
      <c r="AG148" s="55">
        <v>0.1</v>
      </c>
      <c r="AH148" s="55">
        <v>0.1</v>
      </c>
    </row>
    <row r="149" spans="2:58" ht="14.5" x14ac:dyDescent="0.35">
      <c r="B149" s="14" t="s">
        <v>128</v>
      </c>
      <c r="C149" s="55">
        <v>0.10489999999999999</v>
      </c>
      <c r="D149" s="55">
        <v>0.12529999999999999</v>
      </c>
      <c r="E149" s="55">
        <v>0.14560000000000001</v>
      </c>
      <c r="F149" s="55">
        <v>0.16600000000000001</v>
      </c>
      <c r="G149" s="55">
        <v>0.18640000000000001</v>
      </c>
      <c r="H149" s="55">
        <v>0.20680000000000001</v>
      </c>
      <c r="I149" s="55">
        <v>0.2271</v>
      </c>
      <c r="J149" s="55">
        <v>0.2475</v>
      </c>
      <c r="K149" s="55">
        <v>0.22809499999999999</v>
      </c>
      <c r="L149" s="55">
        <v>0.20952000000000001</v>
      </c>
      <c r="M149" s="55">
        <v>0.19159000000000001</v>
      </c>
      <c r="N149" s="55">
        <v>0.1744</v>
      </c>
      <c r="O149" s="55">
        <v>0.15795000000000001</v>
      </c>
      <c r="P149" s="55">
        <v>0.14230999999999999</v>
      </c>
      <c r="Q149" s="55">
        <v>0.127335</v>
      </c>
      <c r="R149" s="55">
        <v>0.11310000000000001</v>
      </c>
      <c r="S149" s="55">
        <v>9.9604999999999999E-2</v>
      </c>
      <c r="T149" s="55">
        <v>8.6900000000000005E-2</v>
      </c>
      <c r="U149" s="55">
        <v>7.4880000000000002E-2</v>
      </c>
      <c r="V149" s="55">
        <v>6.3600000000000004E-2</v>
      </c>
      <c r="W149" s="55">
        <v>5.3060000000000003E-2</v>
      </c>
      <c r="X149" s="55">
        <v>4.3290000000000002E-2</v>
      </c>
      <c r="Y149" s="55">
        <v>3.4224999999999998E-2</v>
      </c>
      <c r="Z149" s="55">
        <v>2.5899999999999999E-2</v>
      </c>
      <c r="AA149" s="55">
        <v>1.8315000000000001E-2</v>
      </c>
      <c r="AB149" s="55">
        <v>1.1480000000000001E-2</v>
      </c>
      <c r="AC149" s="55">
        <v>5.3699999999999998E-3</v>
      </c>
      <c r="AD149" s="55">
        <v>0</v>
      </c>
      <c r="AE149" s="55">
        <v>0</v>
      </c>
      <c r="AF149" s="55">
        <v>0</v>
      </c>
      <c r="AG149" s="55">
        <v>0</v>
      </c>
      <c r="AH149" s="55">
        <v>0</v>
      </c>
    </row>
    <row r="150" spans="2:58" ht="14.5" x14ac:dyDescent="0.35">
      <c r="B150" s="14" t="s">
        <v>129</v>
      </c>
      <c r="C150" s="55">
        <v>0</v>
      </c>
      <c r="D150" s="55">
        <v>0</v>
      </c>
      <c r="E150" s="55">
        <v>0</v>
      </c>
      <c r="F150" s="55">
        <v>2.2160000000000001E-3</v>
      </c>
      <c r="G150" s="55">
        <v>4.9760000000000004E-3</v>
      </c>
      <c r="H150" s="55">
        <v>8.2799999999999992E-3</v>
      </c>
      <c r="I150" s="55">
        <v>1.2128E-2</v>
      </c>
      <c r="J150" s="55">
        <v>1.652E-2</v>
      </c>
      <c r="K150" s="55">
        <v>3.3460999999999998E-2</v>
      </c>
      <c r="L150" s="55">
        <v>5.0215999999999997E-2</v>
      </c>
      <c r="M150" s="55">
        <v>6.6802E-2</v>
      </c>
      <c r="N150" s="55">
        <v>8.3164000000000002E-2</v>
      </c>
      <c r="O150" s="55">
        <v>9.9330000000000002E-2</v>
      </c>
      <c r="P150" s="55">
        <v>0.11533</v>
      </c>
      <c r="Q150" s="55">
        <v>0.131109</v>
      </c>
      <c r="R150" s="55">
        <v>0.14669199999999999</v>
      </c>
      <c r="S150" s="55">
        <v>0.162079</v>
      </c>
      <c r="T150" s="55">
        <v>0.17732000000000001</v>
      </c>
      <c r="U150" s="55">
        <v>0.19231999999999999</v>
      </c>
      <c r="V150" s="55">
        <v>0.207124</v>
      </c>
      <c r="W150" s="55">
        <v>0.22173200000000001</v>
      </c>
      <c r="X150" s="55">
        <v>0.23621400000000001</v>
      </c>
      <c r="Y150" s="55">
        <v>0.25043500000000002</v>
      </c>
      <c r="Z150" s="55">
        <v>0.26445999999999997</v>
      </c>
      <c r="AA150" s="55">
        <v>0.27828900000000001</v>
      </c>
      <c r="AB150" s="55">
        <v>0.29201199999999999</v>
      </c>
      <c r="AC150" s="55">
        <v>0.305454</v>
      </c>
      <c r="AD150" s="55">
        <v>0.31869999999999998</v>
      </c>
      <c r="AE150" s="55">
        <v>0.31869999999999998</v>
      </c>
      <c r="AF150" s="55">
        <v>0.31869999999999998</v>
      </c>
      <c r="AG150" s="55">
        <v>0.31869999999999998</v>
      </c>
      <c r="AH150" s="55">
        <v>0.31869999999999998</v>
      </c>
    </row>
    <row r="151" spans="2:58" ht="14.5" x14ac:dyDescent="0.35">
      <c r="B151" s="14" t="s">
        <v>130</v>
      </c>
      <c r="C151" s="55">
        <v>0</v>
      </c>
      <c r="D151" s="55">
        <v>0</v>
      </c>
      <c r="E151" s="55">
        <v>0</v>
      </c>
      <c r="F151" s="55">
        <v>0</v>
      </c>
      <c r="G151" s="55">
        <v>0</v>
      </c>
      <c r="H151" s="55">
        <v>0</v>
      </c>
      <c r="I151" s="55">
        <v>0</v>
      </c>
      <c r="J151" s="55">
        <v>0</v>
      </c>
      <c r="K151" s="55">
        <v>5.7000000000000002E-3</v>
      </c>
      <c r="L151" s="55">
        <v>1.1299999999999999E-2</v>
      </c>
      <c r="M151" s="55">
        <v>1.7000000000000001E-2</v>
      </c>
      <c r="N151" s="55">
        <v>2.2700000000000001E-2</v>
      </c>
      <c r="O151" s="55">
        <v>2.8299999999999999E-2</v>
      </c>
      <c r="P151" s="55">
        <v>3.4000000000000002E-2</v>
      </c>
      <c r="Q151" s="55">
        <v>3.9699999999999999E-2</v>
      </c>
      <c r="R151" s="55">
        <v>4.53E-2</v>
      </c>
      <c r="S151" s="55">
        <v>5.0999999999999997E-2</v>
      </c>
      <c r="T151" s="55">
        <v>5.67E-2</v>
      </c>
      <c r="U151" s="55">
        <v>6.2300000000000001E-2</v>
      </c>
      <c r="V151" s="55">
        <v>6.8000000000000005E-2</v>
      </c>
      <c r="W151" s="55">
        <v>7.3599999999999999E-2</v>
      </c>
      <c r="X151" s="55">
        <v>7.9299999999999995E-2</v>
      </c>
      <c r="Y151" s="55">
        <v>8.5000000000000006E-2</v>
      </c>
      <c r="Z151" s="55">
        <v>9.06E-2</v>
      </c>
      <c r="AA151" s="55">
        <v>9.6299999999999997E-2</v>
      </c>
      <c r="AB151" s="55">
        <v>0.10199999999999999</v>
      </c>
      <c r="AC151" s="55">
        <v>0.1076</v>
      </c>
      <c r="AD151" s="55">
        <v>0.1133</v>
      </c>
      <c r="AE151" s="55">
        <v>0.1133</v>
      </c>
      <c r="AF151" s="55">
        <v>0.1133</v>
      </c>
      <c r="AG151" s="55">
        <v>0.1133</v>
      </c>
      <c r="AH151" s="55">
        <v>0.1133</v>
      </c>
    </row>
    <row r="152" spans="2:58" ht="14.5" x14ac:dyDescent="0.35">
      <c r="B152" s="14" t="s">
        <v>131</v>
      </c>
      <c r="C152" s="55">
        <v>0</v>
      </c>
      <c r="D152" s="55">
        <v>0</v>
      </c>
      <c r="E152" s="55">
        <v>0</v>
      </c>
      <c r="F152" s="55">
        <v>0</v>
      </c>
      <c r="G152" s="55">
        <v>0</v>
      </c>
      <c r="H152" s="55">
        <v>0</v>
      </c>
      <c r="I152" s="55">
        <v>0</v>
      </c>
      <c r="J152" s="55">
        <v>0</v>
      </c>
      <c r="K152" s="55">
        <v>5.7000000000000002E-3</v>
      </c>
      <c r="L152" s="55">
        <v>1.1299999999999999E-2</v>
      </c>
      <c r="M152" s="55">
        <v>1.7000000000000001E-2</v>
      </c>
      <c r="N152" s="55">
        <v>2.2700000000000001E-2</v>
      </c>
      <c r="O152" s="55">
        <v>2.8299999999999999E-2</v>
      </c>
      <c r="P152" s="55">
        <v>3.4000000000000002E-2</v>
      </c>
      <c r="Q152" s="55">
        <v>3.9699999999999999E-2</v>
      </c>
      <c r="R152" s="55">
        <v>4.53E-2</v>
      </c>
      <c r="S152" s="55">
        <v>5.0999999999999997E-2</v>
      </c>
      <c r="T152" s="55">
        <v>5.67E-2</v>
      </c>
      <c r="U152" s="55">
        <v>6.2300000000000001E-2</v>
      </c>
      <c r="V152" s="55">
        <v>6.8000000000000005E-2</v>
      </c>
      <c r="W152" s="55">
        <v>7.3599999999999999E-2</v>
      </c>
      <c r="X152" s="55">
        <v>7.9299999999999995E-2</v>
      </c>
      <c r="Y152" s="55">
        <v>8.5000000000000006E-2</v>
      </c>
      <c r="Z152" s="55">
        <v>9.06E-2</v>
      </c>
      <c r="AA152" s="55">
        <v>9.6299999999999997E-2</v>
      </c>
      <c r="AB152" s="55">
        <v>0.10199999999999999</v>
      </c>
      <c r="AC152" s="55">
        <v>0.1076</v>
      </c>
      <c r="AD152" s="55">
        <v>0.1133</v>
      </c>
      <c r="AE152" s="55">
        <v>0.1133</v>
      </c>
      <c r="AF152" s="55">
        <v>0.1133</v>
      </c>
      <c r="AG152" s="55">
        <v>0.1133</v>
      </c>
      <c r="AH152" s="55">
        <v>0.1133</v>
      </c>
    </row>
    <row r="153" spans="2:58" ht="12.5" x14ac:dyDescent="0.25">
      <c r="B153" s="3"/>
      <c r="C153" s="17"/>
      <c r="D153" s="17"/>
      <c r="E153" s="17"/>
      <c r="F153" s="17"/>
      <c r="G153" s="17"/>
      <c r="H153" s="17"/>
      <c r="I153" s="17"/>
      <c r="J153" s="17"/>
      <c r="K153" s="17"/>
      <c r="L153" s="17"/>
      <c r="M153" s="17"/>
      <c r="N153" s="17"/>
      <c r="O153" s="17"/>
      <c r="P153" s="17"/>
      <c r="Q153" s="17"/>
      <c r="R153" s="17"/>
      <c r="S153" s="17"/>
      <c r="T153" s="17"/>
      <c r="U153" s="17"/>
      <c r="V153" s="17"/>
      <c r="W153" s="17"/>
      <c r="X153" s="17"/>
      <c r="Y153" s="17"/>
      <c r="Z153" s="17"/>
      <c r="AA153" s="17"/>
      <c r="AB153" s="17"/>
      <c r="AC153" s="17"/>
      <c r="AD153" s="17"/>
      <c r="AE153" s="17"/>
      <c r="AF153" s="17"/>
      <c r="AG153" s="17"/>
      <c r="AH153" s="17"/>
    </row>
    <row r="154" spans="2:58" ht="14" x14ac:dyDescent="0.3">
      <c r="B154" s="11" t="s">
        <v>109</v>
      </c>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row>
    <row r="155" spans="2:58" ht="14" x14ac:dyDescent="0.25">
      <c r="B155" s="13"/>
      <c r="C155" s="13" t="s">
        <v>62</v>
      </c>
      <c r="D155" s="13" t="s">
        <v>63</v>
      </c>
      <c r="E155" s="13" t="s">
        <v>64</v>
      </c>
      <c r="F155" s="13" t="s">
        <v>65</v>
      </c>
      <c r="G155" s="13" t="s">
        <v>66</v>
      </c>
      <c r="H155" s="13" t="s">
        <v>67</v>
      </c>
      <c r="I155" s="13" t="s">
        <v>68</v>
      </c>
      <c r="J155" s="13" t="s">
        <v>69</v>
      </c>
      <c r="K155" s="13" t="s">
        <v>70</v>
      </c>
      <c r="L155" s="13" t="s">
        <v>71</v>
      </c>
      <c r="M155" s="13" t="s">
        <v>72</v>
      </c>
      <c r="N155" s="13" t="s">
        <v>73</v>
      </c>
      <c r="O155" s="13" t="s">
        <v>74</v>
      </c>
      <c r="P155" s="13" t="s">
        <v>75</v>
      </c>
      <c r="Q155" s="13" t="s">
        <v>76</v>
      </c>
      <c r="R155" s="13" t="s">
        <v>77</v>
      </c>
      <c r="S155" s="13" t="s">
        <v>78</v>
      </c>
      <c r="T155" s="13" t="s">
        <v>79</v>
      </c>
      <c r="U155" s="13" t="s">
        <v>80</v>
      </c>
      <c r="V155" s="13" t="s">
        <v>81</v>
      </c>
      <c r="W155" s="13" t="s">
        <v>82</v>
      </c>
      <c r="X155" s="13" t="s">
        <v>83</v>
      </c>
      <c r="Y155" s="13" t="s">
        <v>84</v>
      </c>
      <c r="Z155" s="13" t="s">
        <v>85</v>
      </c>
      <c r="AA155" s="13" t="s">
        <v>86</v>
      </c>
      <c r="AB155" s="13" t="s">
        <v>87</v>
      </c>
      <c r="AC155" s="13" t="s">
        <v>88</v>
      </c>
      <c r="AD155" s="13" t="s">
        <v>89</v>
      </c>
      <c r="AE155" s="13" t="s">
        <v>90</v>
      </c>
      <c r="AF155" s="13" t="s">
        <v>91</v>
      </c>
      <c r="AG155" s="13" t="s">
        <v>92</v>
      </c>
      <c r="AH155" s="13" t="s">
        <v>93</v>
      </c>
    </row>
    <row r="156" spans="2:58" ht="14.5" x14ac:dyDescent="0.35">
      <c r="B156" s="14" t="s">
        <v>115</v>
      </c>
      <c r="C156" s="55">
        <v>0.81479999999999997</v>
      </c>
      <c r="D156" s="55">
        <v>0.79790000000000005</v>
      </c>
      <c r="E156" s="55">
        <v>0.78110000000000002</v>
      </c>
      <c r="F156" s="55">
        <v>0.76429999999999998</v>
      </c>
      <c r="G156" s="55">
        <v>0.74739999999999995</v>
      </c>
      <c r="H156" s="55">
        <v>0.73060000000000003</v>
      </c>
      <c r="I156" s="55">
        <v>0.7137</v>
      </c>
      <c r="J156" s="55">
        <v>0.69689999999999996</v>
      </c>
      <c r="K156" s="55">
        <v>0.68</v>
      </c>
      <c r="L156" s="55">
        <v>0.66320000000000001</v>
      </c>
      <c r="M156" s="55">
        <v>0.64629999999999999</v>
      </c>
      <c r="N156" s="55">
        <v>0.62949999999999995</v>
      </c>
      <c r="O156" s="55">
        <v>0.61270000000000002</v>
      </c>
      <c r="P156" s="55">
        <v>0.5958</v>
      </c>
      <c r="Q156" s="55">
        <v>0.57899999999999996</v>
      </c>
      <c r="R156" s="55">
        <v>0.56210000000000004</v>
      </c>
      <c r="S156" s="55">
        <v>0.54530000000000001</v>
      </c>
      <c r="T156" s="55">
        <v>0.52839999999999998</v>
      </c>
      <c r="U156" s="55">
        <v>0.51160000000000005</v>
      </c>
      <c r="V156" s="55">
        <v>0.49480000000000002</v>
      </c>
      <c r="W156" s="55">
        <v>0.47789999999999999</v>
      </c>
      <c r="X156" s="55">
        <v>0.46110000000000001</v>
      </c>
      <c r="Y156" s="55">
        <v>0.44419999999999998</v>
      </c>
      <c r="Z156" s="55">
        <v>0.4274</v>
      </c>
      <c r="AA156" s="55">
        <v>0.41049999999999998</v>
      </c>
      <c r="AB156" s="55">
        <v>0.39369999999999999</v>
      </c>
      <c r="AC156" s="55">
        <v>0.37680000000000002</v>
      </c>
      <c r="AD156" s="55">
        <v>0.36</v>
      </c>
      <c r="AE156" s="55">
        <v>0.36</v>
      </c>
      <c r="AF156" s="55">
        <v>0.36</v>
      </c>
      <c r="AG156" s="55">
        <v>0.36</v>
      </c>
      <c r="AH156" s="55">
        <v>0.36</v>
      </c>
    </row>
    <row r="157" spans="2:58" ht="14.5" x14ac:dyDescent="0.35">
      <c r="B157" s="14" t="s">
        <v>116</v>
      </c>
      <c r="C157" s="55">
        <v>8.5199999999999998E-2</v>
      </c>
      <c r="D157" s="55">
        <v>0.1021</v>
      </c>
      <c r="E157" s="55">
        <v>0.11890000000000001</v>
      </c>
      <c r="F157" s="55">
        <v>0.13036800000000001</v>
      </c>
      <c r="G157" s="55">
        <v>0.14039199999999999</v>
      </c>
      <c r="H157" s="55">
        <v>0.14907200000000001</v>
      </c>
      <c r="I157" s="55">
        <v>0.15649199999999999</v>
      </c>
      <c r="J157" s="55">
        <v>0.16248000000000001</v>
      </c>
      <c r="K157" s="55">
        <v>0.16719999999999999</v>
      </c>
      <c r="L157" s="55">
        <v>0.17049600000000001</v>
      </c>
      <c r="M157" s="55">
        <v>0.172516</v>
      </c>
      <c r="N157" s="55">
        <v>0.17312</v>
      </c>
      <c r="O157" s="55">
        <v>0.17238000000000001</v>
      </c>
      <c r="P157" s="55">
        <v>0.170352</v>
      </c>
      <c r="Q157" s="55">
        <v>0.16692000000000001</v>
      </c>
      <c r="R157" s="55">
        <v>0.162192</v>
      </c>
      <c r="S157" s="55">
        <v>0.15606800000000001</v>
      </c>
      <c r="T157" s="55">
        <v>0.14863999999999999</v>
      </c>
      <c r="U157" s="55">
        <v>0.139824</v>
      </c>
      <c r="V157" s="55">
        <v>0.12969600000000001</v>
      </c>
      <c r="W157" s="55">
        <v>0.118188</v>
      </c>
      <c r="X157" s="55">
        <v>0.105336</v>
      </c>
      <c r="Y157" s="55">
        <v>9.1160000000000005E-2</v>
      </c>
      <c r="Z157" s="55">
        <v>7.5616000000000003E-2</v>
      </c>
      <c r="AA157" s="55">
        <v>5.8740000000000001E-2</v>
      </c>
      <c r="AB157" s="55">
        <v>4.0503999999999998E-2</v>
      </c>
      <c r="AC157" s="55">
        <v>2.0927999999999999E-2</v>
      </c>
      <c r="AD157" s="55">
        <v>0</v>
      </c>
      <c r="AE157" s="55">
        <v>0</v>
      </c>
      <c r="AF157" s="55">
        <v>0</v>
      </c>
      <c r="AG157" s="55">
        <v>0</v>
      </c>
      <c r="AH157" s="55">
        <v>0</v>
      </c>
    </row>
    <row r="158" spans="2:58" ht="14.5" x14ac:dyDescent="0.35">
      <c r="B158" s="14" t="s">
        <v>117</v>
      </c>
      <c r="C158" s="55">
        <v>0.1</v>
      </c>
      <c r="D158" s="55">
        <v>0.1</v>
      </c>
      <c r="E158" s="55">
        <v>0.1</v>
      </c>
      <c r="F158" s="55">
        <v>0.1</v>
      </c>
      <c r="G158" s="55">
        <v>0.1</v>
      </c>
      <c r="H158" s="55">
        <v>0.1</v>
      </c>
      <c r="I158" s="55">
        <v>0.1</v>
      </c>
      <c r="J158" s="55">
        <v>0.1</v>
      </c>
      <c r="K158" s="55">
        <v>0.1</v>
      </c>
      <c r="L158" s="55">
        <v>0.1</v>
      </c>
      <c r="M158" s="55">
        <v>0.1</v>
      </c>
      <c r="N158" s="55">
        <v>0.1</v>
      </c>
      <c r="O158" s="55">
        <v>0.1</v>
      </c>
      <c r="P158" s="55">
        <v>0.1</v>
      </c>
      <c r="Q158" s="55">
        <v>0.1</v>
      </c>
      <c r="R158" s="55">
        <v>0.1</v>
      </c>
      <c r="S158" s="55">
        <v>0.1</v>
      </c>
      <c r="T158" s="55">
        <v>0.1</v>
      </c>
      <c r="U158" s="55">
        <v>0.1</v>
      </c>
      <c r="V158" s="55">
        <v>0.1</v>
      </c>
      <c r="W158" s="55">
        <v>0.1</v>
      </c>
      <c r="X158" s="55">
        <v>0.1</v>
      </c>
      <c r="Y158" s="55">
        <v>0.1</v>
      </c>
      <c r="Z158" s="55">
        <v>0.1</v>
      </c>
      <c r="AA158" s="55">
        <v>0.1</v>
      </c>
      <c r="AB158" s="55">
        <v>0.1</v>
      </c>
      <c r="AC158" s="55">
        <v>0.1</v>
      </c>
      <c r="AD158" s="55">
        <v>0.1</v>
      </c>
      <c r="AE158" s="55">
        <v>0.1</v>
      </c>
      <c r="AF158" s="55">
        <v>0.1</v>
      </c>
      <c r="AG158" s="55">
        <v>0.1</v>
      </c>
      <c r="AH158" s="55">
        <v>0.1</v>
      </c>
    </row>
    <row r="159" spans="2:58" ht="14.5" x14ac:dyDescent="0.35">
      <c r="B159" s="14" t="s">
        <v>118</v>
      </c>
      <c r="C159" s="55">
        <v>0</v>
      </c>
      <c r="D159" s="55">
        <v>0</v>
      </c>
      <c r="E159" s="55">
        <v>0</v>
      </c>
      <c r="F159" s="55">
        <v>0</v>
      </c>
      <c r="G159" s="55">
        <v>0</v>
      </c>
      <c r="H159" s="55">
        <v>0</v>
      </c>
      <c r="I159" s="55">
        <v>0</v>
      </c>
      <c r="J159" s="55">
        <v>0</v>
      </c>
      <c r="K159" s="55">
        <v>0</v>
      </c>
      <c r="L159" s="55">
        <v>0</v>
      </c>
      <c r="M159" s="55">
        <v>0</v>
      </c>
      <c r="N159" s="55">
        <v>0</v>
      </c>
      <c r="O159" s="55">
        <v>0</v>
      </c>
      <c r="P159" s="55">
        <v>0</v>
      </c>
      <c r="Q159" s="55">
        <v>0</v>
      </c>
      <c r="R159" s="55">
        <v>0</v>
      </c>
      <c r="S159" s="55">
        <v>0</v>
      </c>
      <c r="T159" s="55">
        <v>0</v>
      </c>
      <c r="U159" s="55">
        <v>0</v>
      </c>
      <c r="V159" s="55">
        <v>0</v>
      </c>
      <c r="W159" s="55">
        <v>0</v>
      </c>
      <c r="X159" s="55">
        <v>0</v>
      </c>
      <c r="Y159" s="55">
        <v>0</v>
      </c>
      <c r="Z159" s="55">
        <v>0</v>
      </c>
      <c r="AA159" s="55">
        <v>0</v>
      </c>
      <c r="AB159" s="55">
        <v>0</v>
      </c>
      <c r="AC159" s="55">
        <v>0</v>
      </c>
      <c r="AD159" s="55">
        <v>0</v>
      </c>
      <c r="AE159" s="55">
        <v>0</v>
      </c>
      <c r="AF159" s="55">
        <v>0</v>
      </c>
      <c r="AG159" s="55">
        <v>0</v>
      </c>
      <c r="AH159" s="55">
        <v>0</v>
      </c>
    </row>
    <row r="160" spans="2:58" ht="14.5" x14ac:dyDescent="0.35">
      <c r="B160" s="14" t="s">
        <v>119</v>
      </c>
      <c r="C160" s="55">
        <v>0</v>
      </c>
      <c r="D160" s="55">
        <v>0</v>
      </c>
      <c r="E160" s="55">
        <v>0</v>
      </c>
      <c r="F160" s="55">
        <v>5.4320000000000097E-3</v>
      </c>
      <c r="G160" s="55">
        <v>1.2208E-2</v>
      </c>
      <c r="H160" s="55">
        <v>2.0327999999999999E-2</v>
      </c>
      <c r="I160" s="55">
        <v>2.9808000000000001E-2</v>
      </c>
      <c r="J160" s="55">
        <v>4.0620000000000003E-2</v>
      </c>
      <c r="K160" s="55">
        <v>5.28E-2</v>
      </c>
      <c r="L160" s="55">
        <v>6.6304000000000002E-2</v>
      </c>
      <c r="M160" s="55">
        <v>8.1184000000000006E-2</v>
      </c>
      <c r="N160" s="55">
        <v>9.7379999999999994E-2</v>
      </c>
      <c r="O160" s="55">
        <v>0.11491999999999999</v>
      </c>
      <c r="P160" s="55">
        <v>0.13384799999999999</v>
      </c>
      <c r="Q160" s="55">
        <v>0.15407999999999999</v>
      </c>
      <c r="R160" s="55">
        <v>0.175708</v>
      </c>
      <c r="S160" s="55">
        <v>0.198632</v>
      </c>
      <c r="T160" s="55">
        <v>0.22295999999999999</v>
      </c>
      <c r="U160" s="55">
        <v>0.24857599999999999</v>
      </c>
      <c r="V160" s="55">
        <v>0.27560400000000002</v>
      </c>
      <c r="W160" s="55">
        <v>0.30391200000000002</v>
      </c>
      <c r="X160" s="55">
        <v>0.33356400000000003</v>
      </c>
      <c r="Y160" s="55">
        <v>0.36464000000000002</v>
      </c>
      <c r="Z160" s="55">
        <v>0.396984</v>
      </c>
      <c r="AA160" s="55">
        <v>0.43075999999999998</v>
      </c>
      <c r="AB160" s="55">
        <v>0.46579599999999999</v>
      </c>
      <c r="AC160" s="55">
        <v>0.50227200000000005</v>
      </c>
      <c r="AD160" s="55">
        <v>0.54</v>
      </c>
      <c r="AE160" s="55">
        <v>0.54</v>
      </c>
      <c r="AF160" s="55">
        <v>0.54</v>
      </c>
      <c r="AG160" s="55">
        <v>0.54</v>
      </c>
      <c r="AH160" s="55">
        <v>0.54</v>
      </c>
    </row>
    <row r="161" spans="2:34" ht="14.5" x14ac:dyDescent="0.35">
      <c r="B161" s="14" t="s">
        <v>120</v>
      </c>
      <c r="C161" s="55">
        <v>0.81430000000000002</v>
      </c>
      <c r="D161" s="55">
        <v>0.7974</v>
      </c>
      <c r="E161" s="55">
        <v>0.78059999999999996</v>
      </c>
      <c r="F161" s="55">
        <v>0.76370000000000005</v>
      </c>
      <c r="G161" s="55">
        <v>0.74690000000000001</v>
      </c>
      <c r="H161" s="55">
        <v>0.73</v>
      </c>
      <c r="I161" s="55">
        <v>0.71319999999999995</v>
      </c>
      <c r="J161" s="55">
        <v>0.69630000000000003</v>
      </c>
      <c r="K161" s="55">
        <v>0.67949999999999999</v>
      </c>
      <c r="L161" s="55">
        <v>0.66259999999999997</v>
      </c>
      <c r="M161" s="55">
        <v>0.64580000000000004</v>
      </c>
      <c r="N161" s="55">
        <v>0.62890000000000001</v>
      </c>
      <c r="O161" s="55">
        <v>0.61209999999999998</v>
      </c>
      <c r="P161" s="55">
        <v>0.59530000000000005</v>
      </c>
      <c r="Q161" s="55">
        <v>0.57850000000000001</v>
      </c>
      <c r="R161" s="55">
        <v>0.56159999999999999</v>
      </c>
      <c r="S161" s="55">
        <v>0.54479999999999995</v>
      </c>
      <c r="T161" s="55">
        <v>0.52800000000000002</v>
      </c>
      <c r="U161" s="55">
        <v>0.51119999999999999</v>
      </c>
      <c r="V161" s="55">
        <v>0.49440000000000001</v>
      </c>
      <c r="W161" s="55">
        <v>0.47760000000000002</v>
      </c>
      <c r="X161" s="55">
        <v>0.46079999999999999</v>
      </c>
      <c r="Y161" s="55">
        <v>0.44400000000000001</v>
      </c>
      <c r="Z161" s="55">
        <v>0.42720000000000002</v>
      </c>
      <c r="AA161" s="55">
        <v>0.41039999999999999</v>
      </c>
      <c r="AB161" s="55">
        <v>0.39360000000000001</v>
      </c>
      <c r="AC161" s="55">
        <v>0.37680000000000002</v>
      </c>
      <c r="AD161" s="55">
        <v>0.36</v>
      </c>
      <c r="AE161" s="55">
        <v>0.36</v>
      </c>
      <c r="AF161" s="55">
        <v>0.36</v>
      </c>
      <c r="AG161" s="55">
        <v>0.36</v>
      </c>
      <c r="AH161" s="55">
        <v>0.36</v>
      </c>
    </row>
    <row r="162" spans="2:34" ht="14.5" x14ac:dyDescent="0.35">
      <c r="B162" s="14" t="s">
        <v>121</v>
      </c>
      <c r="C162" s="55">
        <v>8.5400000000000004E-2</v>
      </c>
      <c r="D162" s="55">
        <v>0.1023</v>
      </c>
      <c r="E162" s="55">
        <v>0.1192</v>
      </c>
      <c r="F162" s="55">
        <v>0.13065599999999999</v>
      </c>
      <c r="G162" s="55">
        <v>0.14066799999999999</v>
      </c>
      <c r="H162" s="55">
        <v>0.149424</v>
      </c>
      <c r="I162" s="55">
        <v>0.15674399999999999</v>
      </c>
      <c r="J162" s="55">
        <v>0.1628</v>
      </c>
      <c r="K162" s="55">
        <v>0.16750399999999999</v>
      </c>
      <c r="L162" s="55">
        <v>0.17078399999999999</v>
      </c>
      <c r="M162" s="55">
        <v>0.172788</v>
      </c>
      <c r="N162" s="55">
        <v>0.173376</v>
      </c>
      <c r="O162" s="55">
        <v>0.17262</v>
      </c>
      <c r="P162" s="55">
        <v>0.17057600000000001</v>
      </c>
      <c r="Q162" s="55">
        <v>0.167128</v>
      </c>
      <c r="R162" s="55">
        <v>0.162384</v>
      </c>
      <c r="S162" s="55">
        <v>0.15624399999999999</v>
      </c>
      <c r="T162" s="55">
        <v>0.14876</v>
      </c>
      <c r="U162" s="55">
        <v>0.139932</v>
      </c>
      <c r="V162" s="55">
        <v>0.12979199999999999</v>
      </c>
      <c r="W162" s="55">
        <v>0.118272</v>
      </c>
      <c r="X162" s="55">
        <v>0.105408</v>
      </c>
      <c r="Y162" s="55">
        <v>9.1200000000000003E-2</v>
      </c>
      <c r="Z162" s="55">
        <v>7.5648000000000007E-2</v>
      </c>
      <c r="AA162" s="55">
        <v>5.8751999999999999E-2</v>
      </c>
      <c r="AB162" s="55">
        <v>4.0511999999999999E-2</v>
      </c>
      <c r="AC162" s="55">
        <v>2.0927999999999999E-2</v>
      </c>
      <c r="AD162" s="55">
        <v>0</v>
      </c>
      <c r="AE162" s="55">
        <v>0</v>
      </c>
      <c r="AF162" s="55">
        <v>0</v>
      </c>
      <c r="AG162" s="55">
        <v>0</v>
      </c>
      <c r="AH162" s="55">
        <v>0</v>
      </c>
    </row>
    <row r="163" spans="2:34" ht="14.5" x14ac:dyDescent="0.35">
      <c r="B163" s="14" t="s">
        <v>122</v>
      </c>
      <c r="C163" s="55">
        <v>0.1003</v>
      </c>
      <c r="D163" s="55">
        <v>0.1002</v>
      </c>
      <c r="E163" s="55">
        <v>0.1002</v>
      </c>
      <c r="F163" s="55">
        <v>0.1002</v>
      </c>
      <c r="G163" s="55">
        <v>0.1002</v>
      </c>
      <c r="H163" s="55">
        <v>0.1002</v>
      </c>
      <c r="I163" s="55">
        <v>0.1002</v>
      </c>
      <c r="J163" s="55">
        <v>0.1002</v>
      </c>
      <c r="K163" s="55">
        <v>0.1002</v>
      </c>
      <c r="L163" s="55">
        <v>0.1002</v>
      </c>
      <c r="M163" s="55">
        <v>0.1002</v>
      </c>
      <c r="N163" s="55">
        <v>0.1002</v>
      </c>
      <c r="O163" s="55">
        <v>0.10009999999999999</v>
      </c>
      <c r="P163" s="55">
        <v>0.10009999999999999</v>
      </c>
      <c r="Q163" s="55">
        <v>0.10009999999999999</v>
      </c>
      <c r="R163" s="55">
        <v>0.10009999999999999</v>
      </c>
      <c r="S163" s="55">
        <v>0.10009999999999999</v>
      </c>
      <c r="T163" s="55">
        <v>0.10009999999999999</v>
      </c>
      <c r="U163" s="55">
        <v>0.10009999999999999</v>
      </c>
      <c r="V163" s="55">
        <v>0.10009999999999999</v>
      </c>
      <c r="W163" s="55">
        <v>0.10009999999999999</v>
      </c>
      <c r="X163" s="55">
        <v>0.10009999999999999</v>
      </c>
      <c r="Y163" s="55">
        <v>0.1</v>
      </c>
      <c r="Z163" s="55">
        <v>0.1</v>
      </c>
      <c r="AA163" s="55">
        <v>0.1</v>
      </c>
      <c r="AB163" s="55">
        <v>0.1</v>
      </c>
      <c r="AC163" s="55">
        <v>0.1</v>
      </c>
      <c r="AD163" s="55">
        <v>0.1</v>
      </c>
      <c r="AE163" s="55">
        <v>0.1</v>
      </c>
      <c r="AF163" s="55">
        <v>0.1</v>
      </c>
      <c r="AG163" s="55">
        <v>0.1</v>
      </c>
      <c r="AH163" s="55">
        <v>0.1</v>
      </c>
    </row>
    <row r="164" spans="2:34" ht="14.5" x14ac:dyDescent="0.35">
      <c r="B164" s="14" t="s">
        <v>123</v>
      </c>
      <c r="C164" s="55">
        <v>0</v>
      </c>
      <c r="D164" s="55">
        <v>0</v>
      </c>
      <c r="E164" s="55">
        <v>0</v>
      </c>
      <c r="F164" s="55">
        <v>0</v>
      </c>
      <c r="G164" s="55">
        <v>0</v>
      </c>
      <c r="H164" s="55">
        <v>0</v>
      </c>
      <c r="I164" s="55">
        <v>0</v>
      </c>
      <c r="J164" s="55">
        <v>0</v>
      </c>
      <c r="K164" s="55">
        <v>0</v>
      </c>
      <c r="L164" s="55">
        <v>0</v>
      </c>
      <c r="M164" s="55">
        <v>0</v>
      </c>
      <c r="N164" s="55">
        <v>0</v>
      </c>
      <c r="O164" s="55">
        <v>0</v>
      </c>
      <c r="P164" s="55">
        <v>0</v>
      </c>
      <c r="Q164" s="55">
        <v>0</v>
      </c>
      <c r="R164" s="55">
        <v>0</v>
      </c>
      <c r="S164" s="55">
        <v>0</v>
      </c>
      <c r="T164" s="55">
        <v>0</v>
      </c>
      <c r="U164" s="55">
        <v>0</v>
      </c>
      <c r="V164" s="55">
        <v>0</v>
      </c>
      <c r="W164" s="55">
        <v>0</v>
      </c>
      <c r="X164" s="55">
        <v>0</v>
      </c>
      <c r="Y164" s="55">
        <v>0</v>
      </c>
      <c r="Z164" s="55">
        <v>0</v>
      </c>
      <c r="AA164" s="55">
        <v>0</v>
      </c>
      <c r="AB164" s="55">
        <v>0</v>
      </c>
      <c r="AC164" s="55">
        <v>0</v>
      </c>
      <c r="AD164" s="55">
        <v>0</v>
      </c>
      <c r="AE164" s="55">
        <v>0</v>
      </c>
      <c r="AF164" s="55">
        <v>0</v>
      </c>
      <c r="AG164" s="55">
        <v>0</v>
      </c>
      <c r="AH164" s="55">
        <v>0</v>
      </c>
    </row>
    <row r="165" spans="2:34" ht="14.5" x14ac:dyDescent="0.35">
      <c r="B165" s="14" t="s">
        <v>124</v>
      </c>
      <c r="C165" s="55">
        <v>0</v>
      </c>
      <c r="D165" s="55">
        <v>0</v>
      </c>
      <c r="E165" s="55">
        <v>0</v>
      </c>
      <c r="F165" s="55">
        <v>5.4440000000000001E-3</v>
      </c>
      <c r="G165" s="55">
        <v>1.2232E-2</v>
      </c>
      <c r="H165" s="55">
        <v>2.0375999999999998E-2</v>
      </c>
      <c r="I165" s="55">
        <v>2.9856000000000001E-2</v>
      </c>
      <c r="J165" s="55">
        <v>4.07E-2</v>
      </c>
      <c r="K165" s="55">
        <v>5.2895999999999999E-2</v>
      </c>
      <c r="L165" s="55">
        <v>6.6416000000000003E-2</v>
      </c>
      <c r="M165" s="55">
        <v>8.1311999999999995E-2</v>
      </c>
      <c r="N165" s="55">
        <v>9.7524E-2</v>
      </c>
      <c r="O165" s="55">
        <v>0.11508</v>
      </c>
      <c r="P165" s="55">
        <v>0.134024</v>
      </c>
      <c r="Q165" s="55">
        <v>0.15427199999999999</v>
      </c>
      <c r="R165" s="55">
        <v>0.17591599999999999</v>
      </c>
      <c r="S165" s="55">
        <v>0.198856</v>
      </c>
      <c r="T165" s="55">
        <v>0.22314000000000001</v>
      </c>
      <c r="U165" s="55">
        <v>0.24876799999999999</v>
      </c>
      <c r="V165" s="55">
        <v>0.275808</v>
      </c>
      <c r="W165" s="55">
        <v>0.30412800000000001</v>
      </c>
      <c r="X165" s="55">
        <v>0.33379199999999998</v>
      </c>
      <c r="Y165" s="55">
        <v>0.36480000000000001</v>
      </c>
      <c r="Z165" s="55">
        <v>0.39715200000000001</v>
      </c>
      <c r="AA165" s="55">
        <v>0.43084800000000001</v>
      </c>
      <c r="AB165" s="55">
        <v>0.46588800000000002</v>
      </c>
      <c r="AC165" s="55">
        <v>0.50227200000000005</v>
      </c>
      <c r="AD165" s="55">
        <v>0.54</v>
      </c>
      <c r="AE165" s="55">
        <v>0.54</v>
      </c>
      <c r="AF165" s="55">
        <v>0.54</v>
      </c>
      <c r="AG165" s="55">
        <v>0.54</v>
      </c>
      <c r="AH165" s="55">
        <v>0.54</v>
      </c>
    </row>
    <row r="166" spans="2:34" ht="14.5" x14ac:dyDescent="0.35">
      <c r="B166" s="14" t="s">
        <v>125</v>
      </c>
      <c r="C166" s="55">
        <v>0.75770000000000004</v>
      </c>
      <c r="D166" s="55">
        <v>0.73009999999999997</v>
      </c>
      <c r="E166" s="55">
        <v>0.70240000000000002</v>
      </c>
      <c r="F166" s="55">
        <v>0.67479999999999996</v>
      </c>
      <c r="G166" s="55">
        <v>0.64710000000000001</v>
      </c>
      <c r="H166" s="55">
        <v>0.60950000000000004</v>
      </c>
      <c r="I166" s="55">
        <v>0.56699999999999995</v>
      </c>
      <c r="J166" s="55">
        <v>0.52459999999999996</v>
      </c>
      <c r="K166" s="55">
        <v>0.51</v>
      </c>
      <c r="L166" s="55">
        <v>0.49540000000000001</v>
      </c>
      <c r="M166" s="55">
        <v>0.48089999999999999</v>
      </c>
      <c r="N166" s="55">
        <v>0.46629999999999999</v>
      </c>
      <c r="O166" s="55">
        <v>0.45169999999999999</v>
      </c>
      <c r="P166" s="55">
        <v>0.43709999999999999</v>
      </c>
      <c r="Q166" s="55">
        <v>0.42249999999999999</v>
      </c>
      <c r="R166" s="55">
        <v>0.40799999999999997</v>
      </c>
      <c r="S166" s="55">
        <v>0.39340000000000003</v>
      </c>
      <c r="T166" s="55">
        <v>0.37880000000000003</v>
      </c>
      <c r="U166" s="55">
        <v>0.36420000000000002</v>
      </c>
      <c r="V166" s="55">
        <v>0.34960000000000002</v>
      </c>
      <c r="W166" s="55">
        <v>0.33500000000000002</v>
      </c>
      <c r="X166" s="55">
        <v>0.32050000000000001</v>
      </c>
      <c r="Y166" s="55">
        <v>0.30590000000000001</v>
      </c>
      <c r="Z166" s="55">
        <v>0.2913</v>
      </c>
      <c r="AA166" s="55">
        <v>0.2767</v>
      </c>
      <c r="AB166" s="55">
        <v>0.2621</v>
      </c>
      <c r="AC166" s="55">
        <v>0.24759999999999999</v>
      </c>
      <c r="AD166" s="55">
        <v>0.23300000000000001</v>
      </c>
      <c r="AE166" s="55">
        <v>0.23300000000000001</v>
      </c>
      <c r="AF166" s="55">
        <v>0.23300000000000001</v>
      </c>
      <c r="AG166" s="55">
        <v>0.23300000000000001</v>
      </c>
      <c r="AH166" s="55">
        <v>0.23300000000000001</v>
      </c>
    </row>
    <row r="167" spans="2:34" ht="14.5" x14ac:dyDescent="0.35">
      <c r="B167" s="14" t="s">
        <v>126</v>
      </c>
      <c r="C167" s="55">
        <v>3.4000000000000002E-2</v>
      </c>
      <c r="D167" s="55">
        <v>4.0500000000000001E-2</v>
      </c>
      <c r="E167" s="55">
        <v>4.7100000000000003E-2</v>
      </c>
      <c r="F167" s="55">
        <v>5.1552000000000001E-2</v>
      </c>
      <c r="G167" s="55">
        <v>5.5475999999999998E-2</v>
      </c>
      <c r="H167" s="55">
        <v>5.8872000000000001E-2</v>
      </c>
      <c r="I167" s="55">
        <v>6.1740000000000003E-2</v>
      </c>
      <c r="J167" s="55">
        <v>6.4079999999999998E-2</v>
      </c>
      <c r="K167" s="55">
        <v>6.5892000000000006E-2</v>
      </c>
      <c r="L167" s="55">
        <v>6.7176E-2</v>
      </c>
      <c r="M167" s="55">
        <v>6.7932000000000006E-2</v>
      </c>
      <c r="N167" s="55">
        <v>6.8159999999999998E-2</v>
      </c>
      <c r="O167" s="55">
        <v>6.7799999999999999E-2</v>
      </c>
      <c r="P167" s="55">
        <v>6.6975999999999994E-2</v>
      </c>
      <c r="Q167" s="55">
        <v>6.5624000000000002E-2</v>
      </c>
      <c r="R167" s="55">
        <v>6.3743999999999995E-2</v>
      </c>
      <c r="S167" s="55">
        <v>6.1336000000000002E-2</v>
      </c>
      <c r="T167" s="55">
        <v>5.8400000000000001E-2</v>
      </c>
      <c r="U167" s="55">
        <v>5.4935999999999999E-2</v>
      </c>
      <c r="V167" s="55">
        <v>5.0944000000000003E-2</v>
      </c>
      <c r="W167" s="55">
        <v>4.6424E-2</v>
      </c>
      <c r="X167" s="55">
        <v>4.1376000000000003E-2</v>
      </c>
      <c r="Y167" s="55">
        <v>3.5799999999999998E-2</v>
      </c>
      <c r="Z167" s="55">
        <v>2.9680000000000002E-2</v>
      </c>
      <c r="AA167" s="55">
        <v>2.3052E-2</v>
      </c>
      <c r="AB167" s="55">
        <v>1.5896E-2</v>
      </c>
      <c r="AC167" s="55">
        <v>8.2120000000000005E-3</v>
      </c>
      <c r="AD167" s="55">
        <v>0</v>
      </c>
      <c r="AE167" s="55">
        <v>0</v>
      </c>
      <c r="AF167" s="55">
        <v>0</v>
      </c>
      <c r="AG167" s="55">
        <v>0</v>
      </c>
      <c r="AH167" s="55">
        <v>0</v>
      </c>
    </row>
    <row r="168" spans="2:34" ht="14.5" x14ac:dyDescent="0.35">
      <c r="B168" s="14" t="s">
        <v>127</v>
      </c>
      <c r="C168" s="55">
        <v>0.1</v>
      </c>
      <c r="D168" s="55">
        <v>0.1</v>
      </c>
      <c r="E168" s="55">
        <v>0.1</v>
      </c>
      <c r="F168" s="55">
        <v>0.1</v>
      </c>
      <c r="G168" s="55">
        <v>0.1</v>
      </c>
      <c r="H168" s="55">
        <v>0.1</v>
      </c>
      <c r="I168" s="55">
        <v>0.1</v>
      </c>
      <c r="J168" s="55">
        <v>0.1</v>
      </c>
      <c r="K168" s="55">
        <v>0.1</v>
      </c>
      <c r="L168" s="55">
        <v>0.1</v>
      </c>
      <c r="M168" s="55">
        <v>0.1</v>
      </c>
      <c r="N168" s="55">
        <v>0.1</v>
      </c>
      <c r="O168" s="55">
        <v>0.1</v>
      </c>
      <c r="P168" s="55">
        <v>0.1</v>
      </c>
      <c r="Q168" s="55">
        <v>0.1</v>
      </c>
      <c r="R168" s="55">
        <v>0.1</v>
      </c>
      <c r="S168" s="55">
        <v>0.1</v>
      </c>
      <c r="T168" s="55">
        <v>0.1</v>
      </c>
      <c r="U168" s="55">
        <v>0.1</v>
      </c>
      <c r="V168" s="55">
        <v>0.1</v>
      </c>
      <c r="W168" s="55">
        <v>0.1</v>
      </c>
      <c r="X168" s="55">
        <v>0.1</v>
      </c>
      <c r="Y168" s="55">
        <v>0.1</v>
      </c>
      <c r="Z168" s="55">
        <v>0.1</v>
      </c>
      <c r="AA168" s="55">
        <v>0.1</v>
      </c>
      <c r="AB168" s="55">
        <v>0.1</v>
      </c>
      <c r="AC168" s="55">
        <v>0.1</v>
      </c>
      <c r="AD168" s="55">
        <v>0.1</v>
      </c>
      <c r="AE168" s="55">
        <v>0.1</v>
      </c>
      <c r="AF168" s="55">
        <v>0.1</v>
      </c>
      <c r="AG168" s="55">
        <v>0.1</v>
      </c>
      <c r="AH168" s="55">
        <v>0.1</v>
      </c>
    </row>
    <row r="169" spans="2:34" ht="14.5" x14ac:dyDescent="0.35">
      <c r="B169" s="14" t="s">
        <v>128</v>
      </c>
      <c r="C169" s="55">
        <v>0.10829999999999999</v>
      </c>
      <c r="D169" s="55">
        <v>0.12939999999999999</v>
      </c>
      <c r="E169" s="55">
        <v>0.15040000000000001</v>
      </c>
      <c r="F169" s="55">
        <v>0.17150000000000001</v>
      </c>
      <c r="G169" s="55">
        <v>0.19259999999999999</v>
      </c>
      <c r="H169" s="55">
        <v>0.21360000000000001</v>
      </c>
      <c r="I169" s="55">
        <v>0.23469999999999999</v>
      </c>
      <c r="J169" s="55">
        <v>0.25580000000000003</v>
      </c>
      <c r="K169" s="55">
        <v>0.23655000000000001</v>
      </c>
      <c r="L169" s="55">
        <v>0.21798000000000001</v>
      </c>
      <c r="M169" s="55">
        <v>0.20008999999999999</v>
      </c>
      <c r="N169" s="55">
        <v>0.18287999999999999</v>
      </c>
      <c r="O169" s="55">
        <v>0.16635</v>
      </c>
      <c r="P169" s="55">
        <v>0.15049999999999999</v>
      </c>
      <c r="Q169" s="55">
        <v>0.13533000000000001</v>
      </c>
      <c r="R169" s="55">
        <v>0.12089999999999999</v>
      </c>
      <c r="S169" s="55">
        <v>0.107085</v>
      </c>
      <c r="T169" s="55">
        <v>9.3950000000000006E-2</v>
      </c>
      <c r="U169" s="55">
        <v>8.1494999999999998E-2</v>
      </c>
      <c r="V169" s="55">
        <v>6.9720000000000004E-2</v>
      </c>
      <c r="W169" s="55">
        <v>5.8624999999999997E-2</v>
      </c>
      <c r="X169" s="55">
        <v>4.8210000000000003E-2</v>
      </c>
      <c r="Y169" s="55">
        <v>3.8475000000000002E-2</v>
      </c>
      <c r="Z169" s="55">
        <v>2.9440000000000001E-2</v>
      </c>
      <c r="AA169" s="55">
        <v>2.1059999999999999E-2</v>
      </c>
      <c r="AB169" s="55">
        <v>1.336E-2</v>
      </c>
      <c r="AC169" s="55">
        <v>6.3400000000000001E-3</v>
      </c>
      <c r="AD169" s="55">
        <v>0</v>
      </c>
      <c r="AE169" s="55">
        <v>0</v>
      </c>
      <c r="AF169" s="55">
        <v>0</v>
      </c>
      <c r="AG169" s="55">
        <v>0</v>
      </c>
      <c r="AH169" s="55">
        <v>0</v>
      </c>
    </row>
    <row r="170" spans="2:34" ht="14.5" x14ac:dyDescent="0.35">
      <c r="B170" s="14" t="s">
        <v>129</v>
      </c>
      <c r="C170" s="55">
        <v>0</v>
      </c>
      <c r="D170" s="55">
        <v>0</v>
      </c>
      <c r="E170" s="55">
        <v>0</v>
      </c>
      <c r="F170" s="55">
        <v>2.1480000000000002E-3</v>
      </c>
      <c r="G170" s="55">
        <v>4.8240000000000002E-3</v>
      </c>
      <c r="H170" s="55">
        <v>8.0280000000000004E-3</v>
      </c>
      <c r="I170" s="55">
        <v>1.176E-2</v>
      </c>
      <c r="J170" s="55">
        <v>1.602E-2</v>
      </c>
      <c r="K170" s="55">
        <v>3.3258000000000003E-2</v>
      </c>
      <c r="L170" s="55">
        <v>5.0344E-2</v>
      </c>
      <c r="M170" s="55">
        <v>6.7278000000000004E-2</v>
      </c>
      <c r="N170" s="55">
        <v>8.4059999999999996E-2</v>
      </c>
      <c r="O170" s="55">
        <v>0.10065</v>
      </c>
      <c r="P170" s="55">
        <v>0.11712400000000001</v>
      </c>
      <c r="Q170" s="55">
        <v>0.13344600000000001</v>
      </c>
      <c r="R170" s="55">
        <v>0.14965600000000001</v>
      </c>
      <c r="S170" s="55">
        <v>0.16567899999999999</v>
      </c>
      <c r="T170" s="55">
        <v>0.18154999999999999</v>
      </c>
      <c r="U170" s="55">
        <v>0.197269</v>
      </c>
      <c r="V170" s="55">
        <v>0.212836</v>
      </c>
      <c r="W170" s="55">
        <v>0.22825100000000001</v>
      </c>
      <c r="X170" s="55">
        <v>0.24351400000000001</v>
      </c>
      <c r="Y170" s="55">
        <v>0.25862499999999999</v>
      </c>
      <c r="Z170" s="55">
        <v>0.27357999999999999</v>
      </c>
      <c r="AA170" s="55">
        <v>0.28838799999999998</v>
      </c>
      <c r="AB170" s="55">
        <v>0.30304399999999998</v>
      </c>
      <c r="AC170" s="55">
        <v>0.317548</v>
      </c>
      <c r="AD170" s="55">
        <v>0.33189999999999997</v>
      </c>
      <c r="AE170" s="55">
        <v>0.33189999999999997</v>
      </c>
      <c r="AF170" s="55">
        <v>0.33189999999999997</v>
      </c>
      <c r="AG170" s="55">
        <v>0.33189999999999997</v>
      </c>
      <c r="AH170" s="55">
        <v>0.33189999999999997</v>
      </c>
    </row>
    <row r="171" spans="2:34" ht="14.5" x14ac:dyDescent="0.35">
      <c r="B171" s="14" t="s">
        <v>130</v>
      </c>
      <c r="C171" s="55">
        <v>0</v>
      </c>
      <c r="D171" s="55">
        <v>0</v>
      </c>
      <c r="E171" s="55">
        <v>0</v>
      </c>
      <c r="F171" s="55">
        <v>0</v>
      </c>
      <c r="G171" s="55">
        <v>0</v>
      </c>
      <c r="H171" s="55">
        <v>5.0000000000000001E-3</v>
      </c>
      <c r="I171" s="55">
        <v>1.24E-2</v>
      </c>
      <c r="J171" s="55">
        <v>1.9800000000000002E-2</v>
      </c>
      <c r="K171" s="55">
        <v>2.7199999999999998E-2</v>
      </c>
      <c r="L171" s="55">
        <v>3.4599999999999999E-2</v>
      </c>
      <c r="M171" s="55">
        <v>4.19E-2</v>
      </c>
      <c r="N171" s="55">
        <v>4.9299999999999997E-2</v>
      </c>
      <c r="O171" s="55">
        <v>5.67E-2</v>
      </c>
      <c r="P171" s="55">
        <v>6.4100000000000004E-2</v>
      </c>
      <c r="Q171" s="55">
        <v>7.1499999999999994E-2</v>
      </c>
      <c r="R171" s="55">
        <v>7.8899999999999998E-2</v>
      </c>
      <c r="S171" s="55">
        <v>8.6300000000000002E-2</v>
      </c>
      <c r="T171" s="55">
        <v>9.3700000000000006E-2</v>
      </c>
      <c r="U171" s="55">
        <v>0.1011</v>
      </c>
      <c r="V171" s="55">
        <v>0.1084</v>
      </c>
      <c r="W171" s="55">
        <v>0.1158</v>
      </c>
      <c r="X171" s="55">
        <v>0.1232</v>
      </c>
      <c r="Y171" s="55">
        <v>0.13059999999999999</v>
      </c>
      <c r="Z171" s="55">
        <v>0.13800000000000001</v>
      </c>
      <c r="AA171" s="55">
        <v>0.1454</v>
      </c>
      <c r="AB171" s="55">
        <v>0.15279999999999999</v>
      </c>
      <c r="AC171" s="55">
        <v>0.16020000000000001</v>
      </c>
      <c r="AD171" s="55">
        <v>0.1676</v>
      </c>
      <c r="AE171" s="55">
        <v>0.1676</v>
      </c>
      <c r="AF171" s="55">
        <v>0.1676</v>
      </c>
      <c r="AG171" s="55">
        <v>0.1676</v>
      </c>
      <c r="AH171" s="55">
        <v>0.1676</v>
      </c>
    </row>
    <row r="172" spans="2:34" ht="14.5" x14ac:dyDescent="0.35">
      <c r="B172" s="14" t="s">
        <v>131</v>
      </c>
      <c r="C172" s="55">
        <v>0</v>
      </c>
      <c r="D172" s="55">
        <v>0</v>
      </c>
      <c r="E172" s="55">
        <v>0</v>
      </c>
      <c r="F172" s="55">
        <v>0</v>
      </c>
      <c r="G172" s="55">
        <v>0</v>
      </c>
      <c r="H172" s="55">
        <v>5.0000000000000001E-3</v>
      </c>
      <c r="I172" s="55">
        <v>1.24E-2</v>
      </c>
      <c r="J172" s="55">
        <v>1.9800000000000002E-2</v>
      </c>
      <c r="K172" s="55">
        <v>2.7199999999999998E-2</v>
      </c>
      <c r="L172" s="55">
        <v>3.4599999999999999E-2</v>
      </c>
      <c r="M172" s="55">
        <v>4.19E-2</v>
      </c>
      <c r="N172" s="55">
        <v>4.9299999999999997E-2</v>
      </c>
      <c r="O172" s="55">
        <v>5.67E-2</v>
      </c>
      <c r="P172" s="55">
        <v>6.4100000000000004E-2</v>
      </c>
      <c r="Q172" s="55">
        <v>7.1499999999999994E-2</v>
      </c>
      <c r="R172" s="55">
        <v>7.8899999999999998E-2</v>
      </c>
      <c r="S172" s="55">
        <v>8.6300000000000002E-2</v>
      </c>
      <c r="T172" s="55">
        <v>9.3700000000000006E-2</v>
      </c>
      <c r="U172" s="55">
        <v>0.1011</v>
      </c>
      <c r="V172" s="55">
        <v>0.1084</v>
      </c>
      <c r="W172" s="55">
        <v>0.1158</v>
      </c>
      <c r="X172" s="55">
        <v>0.1232</v>
      </c>
      <c r="Y172" s="55">
        <v>0.13059999999999999</v>
      </c>
      <c r="Z172" s="55">
        <v>0.13800000000000001</v>
      </c>
      <c r="AA172" s="55">
        <v>0.1454</v>
      </c>
      <c r="AB172" s="55">
        <v>0.15279999999999999</v>
      </c>
      <c r="AC172" s="55">
        <v>0.16020000000000001</v>
      </c>
      <c r="AD172" s="55">
        <v>0.1676</v>
      </c>
      <c r="AE172" s="55">
        <v>0.1676</v>
      </c>
      <c r="AF172" s="55">
        <v>0.1676</v>
      </c>
      <c r="AG172" s="55">
        <v>0.1676</v>
      </c>
      <c r="AH172" s="55">
        <v>0.1676</v>
      </c>
    </row>
    <row r="175" spans="2:34" ht="14" x14ac:dyDescent="0.3">
      <c r="B175" s="11" t="s">
        <v>105</v>
      </c>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row>
    <row r="176" spans="2:34" ht="14" x14ac:dyDescent="0.3">
      <c r="B176" s="11" t="s">
        <v>59</v>
      </c>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row>
    <row r="177" spans="2:34" ht="14" x14ac:dyDescent="0.25">
      <c r="B177" s="13"/>
      <c r="C177" s="13" t="s">
        <v>62</v>
      </c>
      <c r="D177" s="13" t="s">
        <v>63</v>
      </c>
      <c r="E177" s="13" t="s">
        <v>64</v>
      </c>
      <c r="F177" s="13" t="s">
        <v>65</v>
      </c>
      <c r="G177" s="13" t="s">
        <v>66</v>
      </c>
      <c r="H177" s="13" t="s">
        <v>67</v>
      </c>
      <c r="I177" s="13" t="s">
        <v>68</v>
      </c>
      <c r="J177" s="13" t="s">
        <v>69</v>
      </c>
      <c r="K177" s="13" t="s">
        <v>70</v>
      </c>
      <c r="L177" s="13" t="s">
        <v>71</v>
      </c>
      <c r="M177" s="13" t="s">
        <v>72</v>
      </c>
      <c r="N177" s="13" t="s">
        <v>73</v>
      </c>
      <c r="O177" s="13" t="s">
        <v>74</v>
      </c>
      <c r="P177" s="13" t="s">
        <v>75</v>
      </c>
      <c r="Q177" s="13" t="s">
        <v>76</v>
      </c>
      <c r="R177" s="13" t="s">
        <v>77</v>
      </c>
      <c r="S177" s="13" t="s">
        <v>78</v>
      </c>
      <c r="T177" s="13" t="s">
        <v>79</v>
      </c>
      <c r="U177" s="13" t="s">
        <v>80</v>
      </c>
      <c r="V177" s="13" t="s">
        <v>81</v>
      </c>
      <c r="W177" s="13" t="s">
        <v>82</v>
      </c>
      <c r="X177" s="13" t="s">
        <v>83</v>
      </c>
      <c r="Y177" s="13" t="s">
        <v>84</v>
      </c>
      <c r="Z177" s="13" t="s">
        <v>85</v>
      </c>
      <c r="AA177" s="13" t="s">
        <v>86</v>
      </c>
      <c r="AB177" s="13" t="s">
        <v>87</v>
      </c>
      <c r="AC177" s="13" t="s">
        <v>88</v>
      </c>
      <c r="AD177" s="13" t="s">
        <v>89</v>
      </c>
      <c r="AE177" s="13" t="s">
        <v>90</v>
      </c>
      <c r="AF177" s="13" t="s">
        <v>91</v>
      </c>
      <c r="AG177" s="13" t="s">
        <v>92</v>
      </c>
      <c r="AH177" s="13" t="s">
        <v>93</v>
      </c>
    </row>
    <row r="178" spans="2:34" ht="14.5" x14ac:dyDescent="0.35">
      <c r="B178" s="14" t="s">
        <v>115</v>
      </c>
      <c r="C178" s="55">
        <v>0.85699999999999998</v>
      </c>
      <c r="D178" s="55">
        <v>0.84860000000000002</v>
      </c>
      <c r="E178" s="55">
        <v>0.84019999999999995</v>
      </c>
      <c r="F178" s="55">
        <v>0.83179999999999998</v>
      </c>
      <c r="G178" s="55">
        <v>0.82330000000000003</v>
      </c>
      <c r="H178" s="55">
        <v>0.81489999999999996</v>
      </c>
      <c r="I178" s="55">
        <v>0.80649999999999999</v>
      </c>
      <c r="J178" s="55">
        <v>0.79810000000000003</v>
      </c>
      <c r="K178" s="55">
        <v>0.78969999999999996</v>
      </c>
      <c r="L178" s="55">
        <v>0.78129999999999999</v>
      </c>
      <c r="M178" s="55">
        <v>0.77290000000000003</v>
      </c>
      <c r="N178" s="55">
        <v>0.76449999999999996</v>
      </c>
      <c r="O178" s="55">
        <v>0.75609999999999999</v>
      </c>
      <c r="P178" s="55">
        <v>0.74770000000000003</v>
      </c>
      <c r="Q178" s="55">
        <v>0.73929999999999996</v>
      </c>
      <c r="R178" s="55">
        <v>0.73089999999999999</v>
      </c>
      <c r="S178" s="55">
        <v>0.72250000000000003</v>
      </c>
      <c r="T178" s="55">
        <v>0.71409999999999996</v>
      </c>
      <c r="U178" s="55">
        <v>0.70569999999999999</v>
      </c>
      <c r="V178" s="55">
        <v>0.69730000000000003</v>
      </c>
      <c r="W178" s="55">
        <v>0.68879999999999997</v>
      </c>
      <c r="X178" s="55">
        <v>0.6804</v>
      </c>
      <c r="Y178" s="55">
        <v>0.67200000000000004</v>
      </c>
      <c r="Z178" s="55">
        <v>0.66359999999999997</v>
      </c>
      <c r="AA178" s="55">
        <v>0.6552</v>
      </c>
      <c r="AB178" s="55">
        <v>0.64680000000000004</v>
      </c>
      <c r="AC178" s="55">
        <v>0.63839999999999997</v>
      </c>
      <c r="AD178" s="55">
        <v>0.63</v>
      </c>
      <c r="AE178" s="55">
        <v>0.63</v>
      </c>
      <c r="AF178" s="55">
        <v>0.63</v>
      </c>
      <c r="AG178" s="55">
        <v>0.63</v>
      </c>
      <c r="AH178" s="55">
        <v>0.63</v>
      </c>
    </row>
    <row r="179" spans="2:34" ht="14.5" x14ac:dyDescent="0.35">
      <c r="B179" s="14" t="s">
        <v>116</v>
      </c>
      <c r="C179" s="55">
        <v>4.2999999999999997E-2</v>
      </c>
      <c r="D179" s="55">
        <v>5.1400000000000001E-2</v>
      </c>
      <c r="E179" s="55">
        <v>5.9799999999999999E-2</v>
      </c>
      <c r="F179" s="55">
        <v>6.83E-2</v>
      </c>
      <c r="G179" s="55">
        <v>7.6700000000000004E-2</v>
      </c>
      <c r="H179" s="55">
        <v>8.5099999999999995E-2</v>
      </c>
      <c r="I179" s="55">
        <v>9.35E-2</v>
      </c>
      <c r="J179" s="55">
        <v>0.1019</v>
      </c>
      <c r="K179" s="55">
        <v>0.1103</v>
      </c>
      <c r="L179" s="55">
        <v>0.1187</v>
      </c>
      <c r="M179" s="55">
        <v>0.12709999999999999</v>
      </c>
      <c r="N179" s="55">
        <v>0.13550000000000001</v>
      </c>
      <c r="O179" s="55">
        <v>0.1439</v>
      </c>
      <c r="P179" s="55">
        <v>0.15229999999999999</v>
      </c>
      <c r="Q179" s="55">
        <v>0.16070000000000001</v>
      </c>
      <c r="R179" s="55">
        <v>0.1691</v>
      </c>
      <c r="S179" s="55">
        <v>0.17749999999999999</v>
      </c>
      <c r="T179" s="55">
        <v>0.18590000000000001</v>
      </c>
      <c r="U179" s="55">
        <v>0.1943</v>
      </c>
      <c r="V179" s="55">
        <v>0.20280000000000001</v>
      </c>
      <c r="W179" s="55">
        <v>0.2112</v>
      </c>
      <c r="X179" s="55">
        <v>0.21959999999999999</v>
      </c>
      <c r="Y179" s="55">
        <v>0.22800000000000001</v>
      </c>
      <c r="Z179" s="55">
        <v>0.2364</v>
      </c>
      <c r="AA179" s="55">
        <v>0.24479999999999999</v>
      </c>
      <c r="AB179" s="55">
        <v>0.25319999999999998</v>
      </c>
      <c r="AC179" s="55">
        <v>0.2616</v>
      </c>
      <c r="AD179" s="55">
        <v>0.27</v>
      </c>
      <c r="AE179" s="55">
        <v>0.27</v>
      </c>
      <c r="AF179" s="55">
        <v>0.27</v>
      </c>
      <c r="AG179" s="55">
        <v>0.27</v>
      </c>
      <c r="AH179" s="55">
        <v>0.27</v>
      </c>
    </row>
    <row r="180" spans="2:34" ht="14.5" x14ac:dyDescent="0.35">
      <c r="B180" s="14" t="s">
        <v>117</v>
      </c>
      <c r="C180" s="55">
        <v>0.1</v>
      </c>
      <c r="D180" s="55">
        <v>0.1</v>
      </c>
      <c r="E180" s="55">
        <v>0.1</v>
      </c>
      <c r="F180" s="55">
        <v>0.1</v>
      </c>
      <c r="G180" s="55">
        <v>0.1</v>
      </c>
      <c r="H180" s="55">
        <v>0.1</v>
      </c>
      <c r="I180" s="55">
        <v>0.1</v>
      </c>
      <c r="J180" s="55">
        <v>0.1</v>
      </c>
      <c r="K180" s="55">
        <v>0.1</v>
      </c>
      <c r="L180" s="55">
        <v>0.1</v>
      </c>
      <c r="M180" s="55">
        <v>0.1</v>
      </c>
      <c r="N180" s="55">
        <v>0.1</v>
      </c>
      <c r="O180" s="55">
        <v>0.1</v>
      </c>
      <c r="P180" s="55">
        <v>0.1</v>
      </c>
      <c r="Q180" s="55">
        <v>0.1</v>
      </c>
      <c r="R180" s="55">
        <v>0.1</v>
      </c>
      <c r="S180" s="55">
        <v>0.1</v>
      </c>
      <c r="T180" s="55">
        <v>0.1</v>
      </c>
      <c r="U180" s="55">
        <v>0.1</v>
      </c>
      <c r="V180" s="55">
        <v>0.1</v>
      </c>
      <c r="W180" s="55">
        <v>0.1</v>
      </c>
      <c r="X180" s="55">
        <v>0.1</v>
      </c>
      <c r="Y180" s="55">
        <v>0.1</v>
      </c>
      <c r="Z180" s="55">
        <v>0.1</v>
      </c>
      <c r="AA180" s="55">
        <v>0.1</v>
      </c>
      <c r="AB180" s="55">
        <v>0.1</v>
      </c>
      <c r="AC180" s="55">
        <v>0.1</v>
      </c>
      <c r="AD180" s="55">
        <v>0.1</v>
      </c>
      <c r="AE180" s="55">
        <v>0.1</v>
      </c>
      <c r="AF180" s="55">
        <v>0.1</v>
      </c>
      <c r="AG180" s="55">
        <v>0.1</v>
      </c>
      <c r="AH180" s="55">
        <v>0.1</v>
      </c>
    </row>
    <row r="181" spans="2:34" ht="14.5" x14ac:dyDescent="0.35">
      <c r="B181" s="14" t="s">
        <v>118</v>
      </c>
      <c r="C181" s="55">
        <v>0</v>
      </c>
      <c r="D181" s="55">
        <v>0</v>
      </c>
      <c r="E181" s="55">
        <v>0</v>
      </c>
      <c r="F181" s="55">
        <v>0</v>
      </c>
      <c r="G181" s="55">
        <v>0</v>
      </c>
      <c r="H181" s="55">
        <v>0</v>
      </c>
      <c r="I181" s="55">
        <v>0</v>
      </c>
      <c r="J181" s="55">
        <v>0</v>
      </c>
      <c r="K181" s="55">
        <v>0</v>
      </c>
      <c r="L181" s="55">
        <v>0</v>
      </c>
      <c r="M181" s="55">
        <v>0</v>
      </c>
      <c r="N181" s="55">
        <v>0</v>
      </c>
      <c r="O181" s="55">
        <v>0</v>
      </c>
      <c r="P181" s="55">
        <v>0</v>
      </c>
      <c r="Q181" s="55">
        <v>0</v>
      </c>
      <c r="R181" s="55">
        <v>0</v>
      </c>
      <c r="S181" s="55">
        <v>0</v>
      </c>
      <c r="T181" s="55">
        <v>0</v>
      </c>
      <c r="U181" s="55">
        <v>0</v>
      </c>
      <c r="V181" s="55">
        <v>0</v>
      </c>
      <c r="W181" s="55">
        <v>0</v>
      </c>
      <c r="X181" s="55">
        <v>0</v>
      </c>
      <c r="Y181" s="55">
        <v>0</v>
      </c>
      <c r="Z181" s="55">
        <v>0</v>
      </c>
      <c r="AA181" s="55">
        <v>0</v>
      </c>
      <c r="AB181" s="55">
        <v>0</v>
      </c>
      <c r="AC181" s="55">
        <v>0</v>
      </c>
      <c r="AD181" s="55">
        <v>0</v>
      </c>
      <c r="AE181" s="55">
        <v>0</v>
      </c>
      <c r="AF181" s="55">
        <v>0</v>
      </c>
      <c r="AG181" s="55">
        <v>0</v>
      </c>
      <c r="AH181" s="55">
        <v>0</v>
      </c>
    </row>
    <row r="182" spans="2:34" ht="14.5" x14ac:dyDescent="0.35">
      <c r="B182" s="14" t="s">
        <v>119</v>
      </c>
      <c r="C182" s="55">
        <v>0</v>
      </c>
      <c r="D182" s="55">
        <v>0</v>
      </c>
      <c r="E182" s="55">
        <v>0</v>
      </c>
      <c r="F182" s="55">
        <v>0</v>
      </c>
      <c r="G182" s="55">
        <v>0</v>
      </c>
      <c r="H182" s="55">
        <v>0</v>
      </c>
      <c r="I182" s="55">
        <v>0</v>
      </c>
      <c r="J182" s="55">
        <v>0</v>
      </c>
      <c r="K182" s="55">
        <v>0</v>
      </c>
      <c r="L182" s="55">
        <v>0</v>
      </c>
      <c r="M182" s="55">
        <v>0</v>
      </c>
      <c r="N182" s="55">
        <v>0</v>
      </c>
      <c r="O182" s="55">
        <v>0</v>
      </c>
      <c r="P182" s="55">
        <v>0</v>
      </c>
      <c r="Q182" s="55">
        <v>0</v>
      </c>
      <c r="R182" s="55">
        <v>0</v>
      </c>
      <c r="S182" s="55">
        <v>0</v>
      </c>
      <c r="T182" s="55">
        <v>0</v>
      </c>
      <c r="U182" s="55">
        <v>0</v>
      </c>
      <c r="V182" s="55">
        <v>0</v>
      </c>
      <c r="W182" s="55">
        <v>0</v>
      </c>
      <c r="X182" s="55">
        <v>0</v>
      </c>
      <c r="Y182" s="55">
        <v>0</v>
      </c>
      <c r="Z182" s="55">
        <v>0</v>
      </c>
      <c r="AA182" s="55">
        <v>0</v>
      </c>
      <c r="AB182" s="55">
        <v>0</v>
      </c>
      <c r="AC182" s="55">
        <v>0</v>
      </c>
      <c r="AD182" s="55">
        <v>0</v>
      </c>
      <c r="AE182" s="55">
        <v>0</v>
      </c>
      <c r="AF182" s="55">
        <v>0</v>
      </c>
      <c r="AG182" s="55">
        <v>0</v>
      </c>
      <c r="AH182" s="55">
        <v>0</v>
      </c>
    </row>
    <row r="183" spans="2:34" ht="14.5" x14ac:dyDescent="0.35">
      <c r="B183" s="14" t="s">
        <v>120</v>
      </c>
      <c r="C183" s="55">
        <v>0.85699999999999998</v>
      </c>
      <c r="D183" s="55">
        <v>0.84860000000000002</v>
      </c>
      <c r="E183" s="55">
        <v>0.84019999999999995</v>
      </c>
      <c r="F183" s="55">
        <v>0.83179999999999998</v>
      </c>
      <c r="G183" s="55">
        <v>0.82330000000000003</v>
      </c>
      <c r="H183" s="55">
        <v>0.81489999999999996</v>
      </c>
      <c r="I183" s="55">
        <v>0.80649999999999999</v>
      </c>
      <c r="J183" s="55">
        <v>0.79810000000000003</v>
      </c>
      <c r="K183" s="55">
        <v>0.78969999999999996</v>
      </c>
      <c r="L183" s="55">
        <v>0.78129999999999999</v>
      </c>
      <c r="M183" s="55">
        <v>0.77290000000000003</v>
      </c>
      <c r="N183" s="55">
        <v>0.76449999999999996</v>
      </c>
      <c r="O183" s="55">
        <v>0.75609999999999999</v>
      </c>
      <c r="P183" s="55">
        <v>0.74770000000000003</v>
      </c>
      <c r="Q183" s="55">
        <v>0.73929999999999996</v>
      </c>
      <c r="R183" s="55">
        <v>0.73089999999999999</v>
      </c>
      <c r="S183" s="55">
        <v>0.72250000000000003</v>
      </c>
      <c r="T183" s="55">
        <v>0.71409999999999996</v>
      </c>
      <c r="U183" s="55">
        <v>0.70569999999999999</v>
      </c>
      <c r="V183" s="55">
        <v>0.69730000000000003</v>
      </c>
      <c r="W183" s="55">
        <v>0.68879999999999997</v>
      </c>
      <c r="X183" s="55">
        <v>0.6804</v>
      </c>
      <c r="Y183" s="55">
        <v>0.67200000000000004</v>
      </c>
      <c r="Z183" s="55">
        <v>0.66359999999999997</v>
      </c>
      <c r="AA183" s="55">
        <v>0.6552</v>
      </c>
      <c r="AB183" s="55">
        <v>0.64680000000000004</v>
      </c>
      <c r="AC183" s="55">
        <v>0.63839999999999997</v>
      </c>
      <c r="AD183" s="55">
        <v>0.63</v>
      </c>
      <c r="AE183" s="55">
        <v>0.63</v>
      </c>
      <c r="AF183" s="55">
        <v>0.63</v>
      </c>
      <c r="AG183" s="55">
        <v>0.63</v>
      </c>
      <c r="AH183" s="55">
        <v>0.63</v>
      </c>
    </row>
    <row r="184" spans="2:34" ht="14.5" x14ac:dyDescent="0.35">
      <c r="B184" s="14" t="s">
        <v>121</v>
      </c>
      <c r="C184" s="55">
        <v>4.2999999999999997E-2</v>
      </c>
      <c r="D184" s="55">
        <v>5.1400000000000001E-2</v>
      </c>
      <c r="E184" s="55">
        <v>5.9799999999999999E-2</v>
      </c>
      <c r="F184" s="55">
        <v>6.83E-2</v>
      </c>
      <c r="G184" s="55">
        <v>7.6700000000000004E-2</v>
      </c>
      <c r="H184" s="55">
        <v>8.5099999999999995E-2</v>
      </c>
      <c r="I184" s="55">
        <v>9.35E-2</v>
      </c>
      <c r="J184" s="55">
        <v>0.1019</v>
      </c>
      <c r="K184" s="55">
        <v>0.1103</v>
      </c>
      <c r="L184" s="55">
        <v>0.1187</v>
      </c>
      <c r="M184" s="55">
        <v>0.12709999999999999</v>
      </c>
      <c r="N184" s="55">
        <v>0.13550000000000001</v>
      </c>
      <c r="O184" s="55">
        <v>0.1439</v>
      </c>
      <c r="P184" s="55">
        <v>0.15229999999999999</v>
      </c>
      <c r="Q184" s="55">
        <v>0.16070000000000001</v>
      </c>
      <c r="R184" s="55">
        <v>0.1691</v>
      </c>
      <c r="S184" s="55">
        <v>0.17749999999999999</v>
      </c>
      <c r="T184" s="55">
        <v>0.18590000000000001</v>
      </c>
      <c r="U184" s="55">
        <v>0.1943</v>
      </c>
      <c r="V184" s="55">
        <v>0.20280000000000001</v>
      </c>
      <c r="W184" s="55">
        <v>0.2112</v>
      </c>
      <c r="X184" s="55">
        <v>0.21959999999999999</v>
      </c>
      <c r="Y184" s="55">
        <v>0.22800000000000001</v>
      </c>
      <c r="Z184" s="55">
        <v>0.2364</v>
      </c>
      <c r="AA184" s="55">
        <v>0.24479999999999999</v>
      </c>
      <c r="AB184" s="55">
        <v>0.25319999999999998</v>
      </c>
      <c r="AC184" s="55">
        <v>0.2616</v>
      </c>
      <c r="AD184" s="55">
        <v>0.27</v>
      </c>
      <c r="AE184" s="55">
        <v>0.27</v>
      </c>
      <c r="AF184" s="55">
        <v>0.27</v>
      </c>
      <c r="AG184" s="55">
        <v>0.27</v>
      </c>
      <c r="AH184" s="55">
        <v>0.27</v>
      </c>
    </row>
    <row r="185" spans="2:34" ht="14.5" x14ac:dyDescent="0.35">
      <c r="B185" s="14" t="s">
        <v>122</v>
      </c>
      <c r="C185" s="55">
        <v>0.1</v>
      </c>
      <c r="D185" s="55">
        <v>0.1</v>
      </c>
      <c r="E185" s="55">
        <v>0.1</v>
      </c>
      <c r="F185" s="55">
        <v>0.1</v>
      </c>
      <c r="G185" s="55">
        <v>0.1</v>
      </c>
      <c r="H185" s="55">
        <v>0.1</v>
      </c>
      <c r="I185" s="55">
        <v>0.1</v>
      </c>
      <c r="J185" s="55">
        <v>0.1</v>
      </c>
      <c r="K185" s="55">
        <v>0.1</v>
      </c>
      <c r="L185" s="55">
        <v>0.1</v>
      </c>
      <c r="M185" s="55">
        <v>0.1</v>
      </c>
      <c r="N185" s="55">
        <v>0.1</v>
      </c>
      <c r="O185" s="55">
        <v>0.1</v>
      </c>
      <c r="P185" s="55">
        <v>0.1</v>
      </c>
      <c r="Q185" s="55">
        <v>0.1</v>
      </c>
      <c r="R185" s="55">
        <v>0.1</v>
      </c>
      <c r="S185" s="55">
        <v>0.1</v>
      </c>
      <c r="T185" s="55">
        <v>0.1</v>
      </c>
      <c r="U185" s="55">
        <v>0.1</v>
      </c>
      <c r="V185" s="55">
        <v>0.1</v>
      </c>
      <c r="W185" s="55">
        <v>0.1</v>
      </c>
      <c r="X185" s="55">
        <v>0.1</v>
      </c>
      <c r="Y185" s="55">
        <v>0.1</v>
      </c>
      <c r="Z185" s="55">
        <v>0.1</v>
      </c>
      <c r="AA185" s="55">
        <v>0.1</v>
      </c>
      <c r="AB185" s="55">
        <v>0.1</v>
      </c>
      <c r="AC185" s="55">
        <v>0.1</v>
      </c>
      <c r="AD185" s="55">
        <v>0.1</v>
      </c>
      <c r="AE185" s="55">
        <v>0.1</v>
      </c>
      <c r="AF185" s="55">
        <v>0.1</v>
      </c>
      <c r="AG185" s="55">
        <v>0.1</v>
      </c>
      <c r="AH185" s="55">
        <v>0.1</v>
      </c>
    </row>
    <row r="186" spans="2:34" ht="14.5" x14ac:dyDescent="0.35">
      <c r="B186" s="14" t="s">
        <v>123</v>
      </c>
      <c r="C186" s="55">
        <v>0</v>
      </c>
      <c r="D186" s="55">
        <v>0</v>
      </c>
      <c r="E186" s="55">
        <v>0</v>
      </c>
      <c r="F186" s="55">
        <v>0</v>
      </c>
      <c r="G186" s="55">
        <v>0</v>
      </c>
      <c r="H186" s="55">
        <v>0</v>
      </c>
      <c r="I186" s="55">
        <v>0</v>
      </c>
      <c r="J186" s="55">
        <v>0</v>
      </c>
      <c r="K186" s="55">
        <v>0</v>
      </c>
      <c r="L186" s="55">
        <v>0</v>
      </c>
      <c r="M186" s="55">
        <v>0</v>
      </c>
      <c r="N186" s="55">
        <v>0</v>
      </c>
      <c r="O186" s="55">
        <v>0</v>
      </c>
      <c r="P186" s="55">
        <v>0</v>
      </c>
      <c r="Q186" s="55">
        <v>0</v>
      </c>
      <c r="R186" s="55">
        <v>0</v>
      </c>
      <c r="S186" s="55">
        <v>0</v>
      </c>
      <c r="T186" s="55">
        <v>0</v>
      </c>
      <c r="U186" s="55">
        <v>0</v>
      </c>
      <c r="V186" s="55">
        <v>0</v>
      </c>
      <c r="W186" s="55">
        <v>0</v>
      </c>
      <c r="X186" s="55">
        <v>0</v>
      </c>
      <c r="Y186" s="55">
        <v>0</v>
      </c>
      <c r="Z186" s="55">
        <v>0</v>
      </c>
      <c r="AA186" s="55">
        <v>0</v>
      </c>
      <c r="AB186" s="55">
        <v>0</v>
      </c>
      <c r="AC186" s="55">
        <v>0</v>
      </c>
      <c r="AD186" s="55">
        <v>0</v>
      </c>
      <c r="AE186" s="55">
        <v>0</v>
      </c>
      <c r="AF186" s="55">
        <v>0</v>
      </c>
      <c r="AG186" s="55">
        <v>0</v>
      </c>
      <c r="AH186" s="55">
        <v>0</v>
      </c>
    </row>
    <row r="187" spans="2:34" ht="14.5" x14ac:dyDescent="0.35">
      <c r="B187" s="14" t="s">
        <v>124</v>
      </c>
      <c r="C187" s="55">
        <v>0</v>
      </c>
      <c r="D187" s="55">
        <v>0</v>
      </c>
      <c r="E187" s="55">
        <v>0</v>
      </c>
      <c r="F187" s="55">
        <v>0</v>
      </c>
      <c r="G187" s="55">
        <v>0</v>
      </c>
      <c r="H187" s="55">
        <v>0</v>
      </c>
      <c r="I187" s="55">
        <v>0</v>
      </c>
      <c r="J187" s="55">
        <v>0</v>
      </c>
      <c r="K187" s="55">
        <v>0</v>
      </c>
      <c r="L187" s="55">
        <v>0</v>
      </c>
      <c r="M187" s="55">
        <v>0</v>
      </c>
      <c r="N187" s="55">
        <v>0</v>
      </c>
      <c r="O187" s="55">
        <v>0</v>
      </c>
      <c r="P187" s="55">
        <v>0</v>
      </c>
      <c r="Q187" s="55">
        <v>0</v>
      </c>
      <c r="R187" s="55">
        <v>0</v>
      </c>
      <c r="S187" s="55">
        <v>0</v>
      </c>
      <c r="T187" s="55">
        <v>0</v>
      </c>
      <c r="U187" s="55">
        <v>0</v>
      </c>
      <c r="V187" s="55">
        <v>0</v>
      </c>
      <c r="W187" s="55">
        <v>0</v>
      </c>
      <c r="X187" s="55">
        <v>0</v>
      </c>
      <c r="Y187" s="55">
        <v>0</v>
      </c>
      <c r="Z187" s="55">
        <v>0</v>
      </c>
      <c r="AA187" s="55">
        <v>0</v>
      </c>
      <c r="AB187" s="55">
        <v>0</v>
      </c>
      <c r="AC187" s="55">
        <v>0</v>
      </c>
      <c r="AD187" s="55">
        <v>0</v>
      </c>
      <c r="AE187" s="55">
        <v>0</v>
      </c>
      <c r="AF187" s="55">
        <v>0</v>
      </c>
      <c r="AG187" s="55">
        <v>0</v>
      </c>
      <c r="AH187" s="55">
        <v>0</v>
      </c>
    </row>
    <row r="188" spans="2:34" ht="14.5" x14ac:dyDescent="0.35">
      <c r="B188" s="14" t="s">
        <v>125</v>
      </c>
      <c r="C188" s="55">
        <v>0.75449999999999995</v>
      </c>
      <c r="D188" s="55">
        <v>0.72560000000000002</v>
      </c>
      <c r="E188" s="55">
        <v>0.69679999999999997</v>
      </c>
      <c r="F188" s="55">
        <v>0.66790000000000005</v>
      </c>
      <c r="G188" s="55">
        <v>0.63900000000000001</v>
      </c>
      <c r="H188" s="55">
        <v>0.61009999999999998</v>
      </c>
      <c r="I188" s="55">
        <v>0.58130000000000004</v>
      </c>
      <c r="J188" s="55">
        <v>0.5524</v>
      </c>
      <c r="K188" s="55">
        <v>0.55369999999999997</v>
      </c>
      <c r="L188" s="55">
        <v>0.55500000000000005</v>
      </c>
      <c r="M188" s="55">
        <v>0.55640000000000001</v>
      </c>
      <c r="N188" s="55">
        <v>0.55769999999999997</v>
      </c>
      <c r="O188" s="55">
        <v>0.55900000000000005</v>
      </c>
      <c r="P188" s="55">
        <v>0.56030000000000002</v>
      </c>
      <c r="Q188" s="55">
        <v>0.56159999999999999</v>
      </c>
      <c r="R188" s="55">
        <v>0.56299999999999994</v>
      </c>
      <c r="S188" s="55">
        <v>0.56430000000000002</v>
      </c>
      <c r="T188" s="55">
        <v>0.56559999999999999</v>
      </c>
      <c r="U188" s="55">
        <v>0.56689999999999996</v>
      </c>
      <c r="V188" s="55">
        <v>0.56830000000000003</v>
      </c>
      <c r="W188" s="55">
        <v>0.5696</v>
      </c>
      <c r="X188" s="55">
        <v>0.57089999999999996</v>
      </c>
      <c r="Y188" s="55">
        <v>0.57220000000000004</v>
      </c>
      <c r="Z188" s="55">
        <v>0.57350000000000001</v>
      </c>
      <c r="AA188" s="55">
        <v>0.57489999999999997</v>
      </c>
      <c r="AB188" s="55">
        <v>0.57620000000000005</v>
      </c>
      <c r="AC188" s="55">
        <v>0.57750000000000001</v>
      </c>
      <c r="AD188" s="55">
        <v>0.57879999999999998</v>
      </c>
      <c r="AE188" s="55">
        <v>0.57879999999999998</v>
      </c>
      <c r="AF188" s="55">
        <v>0.57879999999999998</v>
      </c>
      <c r="AG188" s="55">
        <v>0.57879999999999998</v>
      </c>
      <c r="AH188" s="55">
        <v>0.57879999999999998</v>
      </c>
    </row>
    <row r="189" spans="2:34" ht="14.5" x14ac:dyDescent="0.35">
      <c r="B189" s="14" t="s">
        <v>126</v>
      </c>
      <c r="C189" s="55">
        <v>2.5100000000000001E-2</v>
      </c>
      <c r="D189" s="55">
        <v>2.9899999999999999E-2</v>
      </c>
      <c r="E189" s="55">
        <v>3.4700000000000002E-2</v>
      </c>
      <c r="F189" s="55">
        <v>3.9600000000000003E-2</v>
      </c>
      <c r="G189" s="55">
        <v>4.4400000000000002E-2</v>
      </c>
      <c r="H189" s="55">
        <v>4.9200000000000001E-2</v>
      </c>
      <c r="I189" s="55">
        <v>5.3999999999999999E-2</v>
      </c>
      <c r="J189" s="55">
        <v>5.8900000000000001E-2</v>
      </c>
      <c r="K189" s="55">
        <v>6.3700000000000007E-2</v>
      </c>
      <c r="L189" s="55">
        <v>6.8500000000000005E-2</v>
      </c>
      <c r="M189" s="55">
        <v>7.3300000000000004E-2</v>
      </c>
      <c r="N189" s="55">
        <v>7.8100000000000003E-2</v>
      </c>
      <c r="O189" s="55">
        <v>8.3000000000000004E-2</v>
      </c>
      <c r="P189" s="55">
        <v>8.7800000000000003E-2</v>
      </c>
      <c r="Q189" s="55">
        <v>9.2600000000000002E-2</v>
      </c>
      <c r="R189" s="55">
        <v>9.74E-2</v>
      </c>
      <c r="S189" s="55">
        <v>0.1022</v>
      </c>
      <c r="T189" s="55">
        <v>0.1071</v>
      </c>
      <c r="U189" s="55">
        <v>0.1119</v>
      </c>
      <c r="V189" s="55">
        <v>0.1167</v>
      </c>
      <c r="W189" s="55">
        <v>0.1215</v>
      </c>
      <c r="X189" s="55">
        <v>0.12640000000000001</v>
      </c>
      <c r="Y189" s="55">
        <v>0.13120000000000001</v>
      </c>
      <c r="Z189" s="55">
        <v>0.13600000000000001</v>
      </c>
      <c r="AA189" s="55">
        <v>0.14080000000000001</v>
      </c>
      <c r="AB189" s="55">
        <v>0.14560000000000001</v>
      </c>
      <c r="AC189" s="55">
        <v>0.15049999999999999</v>
      </c>
      <c r="AD189" s="55">
        <v>0.15529999999999999</v>
      </c>
      <c r="AE189" s="55">
        <v>0.15529999999999999</v>
      </c>
      <c r="AF189" s="55">
        <v>0.15529999999999999</v>
      </c>
      <c r="AG189" s="55">
        <v>0.15529999999999999</v>
      </c>
      <c r="AH189" s="55">
        <v>0.15529999999999999</v>
      </c>
    </row>
    <row r="190" spans="2:34" ht="14.5" x14ac:dyDescent="0.35">
      <c r="B190" s="14" t="s">
        <v>127</v>
      </c>
      <c r="C190" s="55">
        <v>0.1</v>
      </c>
      <c r="D190" s="55">
        <v>0.1</v>
      </c>
      <c r="E190" s="55">
        <v>0.1</v>
      </c>
      <c r="F190" s="55">
        <v>0.1</v>
      </c>
      <c r="G190" s="55">
        <v>0.1</v>
      </c>
      <c r="H190" s="55">
        <v>0.1</v>
      </c>
      <c r="I190" s="55">
        <v>0.1</v>
      </c>
      <c r="J190" s="55">
        <v>0.1</v>
      </c>
      <c r="K190" s="55">
        <v>0.1</v>
      </c>
      <c r="L190" s="55">
        <v>0.1</v>
      </c>
      <c r="M190" s="55">
        <v>0.1</v>
      </c>
      <c r="N190" s="55">
        <v>0.1</v>
      </c>
      <c r="O190" s="55">
        <v>0.1</v>
      </c>
      <c r="P190" s="55">
        <v>0.1</v>
      </c>
      <c r="Q190" s="55">
        <v>0.1</v>
      </c>
      <c r="R190" s="55">
        <v>0.1</v>
      </c>
      <c r="S190" s="55">
        <v>0.1</v>
      </c>
      <c r="T190" s="55">
        <v>0.1</v>
      </c>
      <c r="U190" s="55">
        <v>0.1</v>
      </c>
      <c r="V190" s="55">
        <v>0.1</v>
      </c>
      <c r="W190" s="55">
        <v>0.1</v>
      </c>
      <c r="X190" s="55">
        <v>0.1</v>
      </c>
      <c r="Y190" s="55">
        <v>0.1</v>
      </c>
      <c r="Z190" s="55">
        <v>0.1</v>
      </c>
      <c r="AA190" s="55">
        <v>0.1</v>
      </c>
      <c r="AB190" s="55">
        <v>0.1</v>
      </c>
      <c r="AC190" s="55">
        <v>0.1</v>
      </c>
      <c r="AD190" s="55">
        <v>0.1</v>
      </c>
      <c r="AE190" s="55">
        <v>0.1</v>
      </c>
      <c r="AF190" s="55">
        <v>0.1</v>
      </c>
      <c r="AG190" s="55">
        <v>0.1</v>
      </c>
      <c r="AH190" s="55">
        <v>0.1</v>
      </c>
    </row>
    <row r="191" spans="2:34" ht="14.5" x14ac:dyDescent="0.35">
      <c r="B191" s="14" t="s">
        <v>128</v>
      </c>
      <c r="C191" s="55">
        <v>0.12039999999999999</v>
      </c>
      <c r="D191" s="55">
        <v>0.1444</v>
      </c>
      <c r="E191" s="55">
        <v>0.16850000000000001</v>
      </c>
      <c r="F191" s="55">
        <v>0.1925</v>
      </c>
      <c r="G191" s="55">
        <v>0.21659999999999999</v>
      </c>
      <c r="H191" s="55">
        <v>0.24060000000000001</v>
      </c>
      <c r="I191" s="55">
        <v>0.26469999999999999</v>
      </c>
      <c r="J191" s="55">
        <v>0.28870000000000001</v>
      </c>
      <c r="K191" s="55">
        <v>0.27729999999999999</v>
      </c>
      <c r="L191" s="55">
        <v>0.26590000000000003</v>
      </c>
      <c r="M191" s="55">
        <v>0.25440000000000002</v>
      </c>
      <c r="N191" s="55">
        <v>0.24299999999999999</v>
      </c>
      <c r="O191" s="55">
        <v>0.2316</v>
      </c>
      <c r="P191" s="55">
        <v>0.22009999999999999</v>
      </c>
      <c r="Q191" s="55">
        <v>0.2087</v>
      </c>
      <c r="R191" s="55">
        <v>0.1973</v>
      </c>
      <c r="S191" s="55">
        <v>0.18579999999999999</v>
      </c>
      <c r="T191" s="55">
        <v>0.1744</v>
      </c>
      <c r="U191" s="55">
        <v>0.16289999999999999</v>
      </c>
      <c r="V191" s="55">
        <v>0.1515</v>
      </c>
      <c r="W191" s="55">
        <v>0.1401</v>
      </c>
      <c r="X191" s="55">
        <v>0.12859999999999999</v>
      </c>
      <c r="Y191" s="55">
        <v>0.1172</v>
      </c>
      <c r="Z191" s="55">
        <v>0.1057</v>
      </c>
      <c r="AA191" s="55">
        <v>9.4299999999999995E-2</v>
      </c>
      <c r="AB191" s="55">
        <v>8.2900000000000001E-2</v>
      </c>
      <c r="AC191" s="55">
        <v>7.1400000000000005E-2</v>
      </c>
      <c r="AD191" s="55">
        <v>0.06</v>
      </c>
      <c r="AE191" s="55">
        <v>0.06</v>
      </c>
      <c r="AF191" s="55">
        <v>0.06</v>
      </c>
      <c r="AG191" s="55">
        <v>0.06</v>
      </c>
      <c r="AH191" s="55">
        <v>0.06</v>
      </c>
    </row>
    <row r="192" spans="2:34" ht="14.5" x14ac:dyDescent="0.35">
      <c r="B192" s="14" t="s">
        <v>129</v>
      </c>
      <c r="C192" s="55">
        <v>0</v>
      </c>
      <c r="D192" s="55">
        <v>0</v>
      </c>
      <c r="E192" s="55">
        <v>0</v>
      </c>
      <c r="F192" s="55">
        <v>0</v>
      </c>
      <c r="G192" s="55">
        <v>0</v>
      </c>
      <c r="H192" s="55">
        <v>0</v>
      </c>
      <c r="I192" s="55">
        <v>0</v>
      </c>
      <c r="J192" s="55">
        <v>0</v>
      </c>
      <c r="K192" s="55">
        <v>0</v>
      </c>
      <c r="L192" s="55">
        <v>0</v>
      </c>
      <c r="M192" s="55">
        <v>0</v>
      </c>
      <c r="N192" s="55">
        <v>0</v>
      </c>
      <c r="O192" s="55">
        <v>0</v>
      </c>
      <c r="P192" s="55">
        <v>0</v>
      </c>
      <c r="Q192" s="55">
        <v>0</v>
      </c>
      <c r="R192" s="55">
        <v>0</v>
      </c>
      <c r="S192" s="55">
        <v>0</v>
      </c>
      <c r="T192" s="55">
        <v>0</v>
      </c>
      <c r="U192" s="55">
        <v>0</v>
      </c>
      <c r="V192" s="55">
        <v>0</v>
      </c>
      <c r="W192" s="55">
        <v>0</v>
      </c>
      <c r="X192" s="55">
        <v>0</v>
      </c>
      <c r="Y192" s="55">
        <v>0</v>
      </c>
      <c r="Z192" s="55">
        <v>0</v>
      </c>
      <c r="AA192" s="55">
        <v>0</v>
      </c>
      <c r="AB192" s="55">
        <v>0</v>
      </c>
      <c r="AC192" s="55">
        <v>0</v>
      </c>
      <c r="AD192" s="55">
        <v>0</v>
      </c>
      <c r="AE192" s="55">
        <v>0</v>
      </c>
      <c r="AF192" s="55">
        <v>0</v>
      </c>
      <c r="AG192" s="55">
        <v>0</v>
      </c>
      <c r="AH192" s="55">
        <v>0</v>
      </c>
    </row>
    <row r="193" spans="2:34" ht="14.5" x14ac:dyDescent="0.35">
      <c r="B193" s="14" t="s">
        <v>130</v>
      </c>
      <c r="C193" s="55">
        <v>0</v>
      </c>
      <c r="D193" s="55">
        <v>0</v>
      </c>
      <c r="E193" s="55">
        <v>0</v>
      </c>
      <c r="F193" s="55">
        <v>0</v>
      </c>
      <c r="G193" s="55">
        <v>0</v>
      </c>
      <c r="H193" s="55">
        <v>0</v>
      </c>
      <c r="I193" s="55">
        <v>0</v>
      </c>
      <c r="J193" s="55">
        <v>0</v>
      </c>
      <c r="K193" s="55">
        <v>2.5999999999999999E-3</v>
      </c>
      <c r="L193" s="55">
        <v>5.3E-3</v>
      </c>
      <c r="M193" s="55">
        <v>7.9000000000000008E-3</v>
      </c>
      <c r="N193" s="55">
        <v>1.06E-2</v>
      </c>
      <c r="O193" s="55">
        <v>1.32E-2</v>
      </c>
      <c r="P193" s="55">
        <v>1.5900000000000001E-2</v>
      </c>
      <c r="Q193" s="55">
        <v>1.8499999999999999E-2</v>
      </c>
      <c r="R193" s="55">
        <v>2.12E-2</v>
      </c>
      <c r="S193" s="55">
        <v>2.3800000000000002E-2</v>
      </c>
      <c r="T193" s="55">
        <v>2.6499999999999999E-2</v>
      </c>
      <c r="U193" s="55">
        <v>2.9100000000000001E-2</v>
      </c>
      <c r="V193" s="55">
        <v>3.1800000000000002E-2</v>
      </c>
      <c r="W193" s="55">
        <v>3.44E-2</v>
      </c>
      <c r="X193" s="55">
        <v>3.7100000000000001E-2</v>
      </c>
      <c r="Y193" s="55">
        <v>3.9699999999999999E-2</v>
      </c>
      <c r="Z193" s="55">
        <v>4.24E-2</v>
      </c>
      <c r="AA193" s="55">
        <v>4.4999999999999998E-2</v>
      </c>
      <c r="AB193" s="55">
        <v>4.7699999999999999E-2</v>
      </c>
      <c r="AC193" s="55">
        <v>5.0299999999999997E-2</v>
      </c>
      <c r="AD193" s="55">
        <v>5.2999999999999999E-2</v>
      </c>
      <c r="AE193" s="55">
        <v>5.2999999999999999E-2</v>
      </c>
      <c r="AF193" s="55">
        <v>5.2999999999999999E-2</v>
      </c>
      <c r="AG193" s="55">
        <v>5.2999999999999999E-2</v>
      </c>
      <c r="AH193" s="55">
        <v>5.2999999999999999E-2</v>
      </c>
    </row>
    <row r="194" spans="2:34" ht="14.5" x14ac:dyDescent="0.35">
      <c r="B194" s="14" t="s">
        <v>131</v>
      </c>
      <c r="C194" s="55">
        <v>0</v>
      </c>
      <c r="D194" s="55">
        <v>0</v>
      </c>
      <c r="E194" s="55">
        <v>0</v>
      </c>
      <c r="F194" s="55">
        <v>0</v>
      </c>
      <c r="G194" s="55">
        <v>0</v>
      </c>
      <c r="H194" s="55">
        <v>0</v>
      </c>
      <c r="I194" s="55">
        <v>0</v>
      </c>
      <c r="J194" s="55">
        <v>0</v>
      </c>
      <c r="K194" s="55">
        <v>2.5999999999999999E-3</v>
      </c>
      <c r="L194" s="55">
        <v>5.3E-3</v>
      </c>
      <c r="M194" s="55">
        <v>7.9000000000000008E-3</v>
      </c>
      <c r="N194" s="55">
        <v>1.06E-2</v>
      </c>
      <c r="O194" s="55">
        <v>1.32E-2</v>
      </c>
      <c r="P194" s="55">
        <v>1.5900000000000001E-2</v>
      </c>
      <c r="Q194" s="55">
        <v>1.8499999999999999E-2</v>
      </c>
      <c r="R194" s="55">
        <v>2.12E-2</v>
      </c>
      <c r="S194" s="55">
        <v>2.3800000000000002E-2</v>
      </c>
      <c r="T194" s="55">
        <v>2.6499999999999999E-2</v>
      </c>
      <c r="U194" s="55">
        <v>2.9100000000000001E-2</v>
      </c>
      <c r="V194" s="55">
        <v>3.1800000000000002E-2</v>
      </c>
      <c r="W194" s="55">
        <v>3.44E-2</v>
      </c>
      <c r="X194" s="55">
        <v>3.7100000000000001E-2</v>
      </c>
      <c r="Y194" s="55">
        <v>3.9699999999999999E-2</v>
      </c>
      <c r="Z194" s="55">
        <v>4.24E-2</v>
      </c>
      <c r="AA194" s="55">
        <v>4.4999999999999998E-2</v>
      </c>
      <c r="AB194" s="55">
        <v>4.7699999999999999E-2</v>
      </c>
      <c r="AC194" s="55">
        <v>5.0299999999999997E-2</v>
      </c>
      <c r="AD194" s="55">
        <v>5.2999999999999999E-2</v>
      </c>
      <c r="AE194" s="55">
        <v>5.2999999999999999E-2</v>
      </c>
      <c r="AF194" s="55">
        <v>5.2999999999999999E-2</v>
      </c>
      <c r="AG194" s="55">
        <v>5.2999999999999999E-2</v>
      </c>
      <c r="AH194" s="55">
        <v>5.2999999999999999E-2</v>
      </c>
    </row>
    <row r="195" spans="2:34" ht="12.5" x14ac:dyDescent="0.25">
      <c r="B195" s="3"/>
      <c r="C195" s="51"/>
      <c r="D195" s="51"/>
      <c r="E195" s="51"/>
      <c r="F195" s="51"/>
      <c r="G195" s="51"/>
      <c r="H195" s="51"/>
      <c r="I195" s="51"/>
      <c r="J195" s="51"/>
      <c r="K195" s="51"/>
      <c r="L195" s="51"/>
      <c r="M195" s="51"/>
      <c r="N195" s="51"/>
      <c r="O195" s="51"/>
      <c r="P195" s="51"/>
      <c r="Q195" s="51"/>
      <c r="R195" s="51"/>
      <c r="S195" s="51"/>
      <c r="T195" s="51"/>
      <c r="U195" s="51"/>
      <c r="V195" s="51"/>
      <c r="W195" s="51"/>
      <c r="X195" s="51"/>
      <c r="Y195" s="51"/>
      <c r="Z195" s="51"/>
      <c r="AA195" s="51"/>
      <c r="AB195" s="51"/>
      <c r="AC195" s="51"/>
      <c r="AD195" s="51"/>
      <c r="AE195" s="51"/>
      <c r="AF195" s="51"/>
      <c r="AG195" s="51"/>
      <c r="AH195" s="16"/>
    </row>
    <row r="196" spans="2:34" ht="12.5" x14ac:dyDescent="0.25">
      <c r="B196" s="3"/>
      <c r="C196" s="52"/>
      <c r="D196" s="52"/>
      <c r="E196" s="52"/>
      <c r="F196" s="52"/>
      <c r="G196" s="52"/>
      <c r="H196" s="52"/>
      <c r="I196" s="52"/>
      <c r="J196" s="52"/>
      <c r="K196" s="52"/>
      <c r="L196" s="52"/>
      <c r="M196" s="52"/>
      <c r="N196" s="52"/>
      <c r="O196" s="52"/>
      <c r="P196" s="52"/>
      <c r="Q196" s="52"/>
      <c r="R196" s="52"/>
      <c r="S196" s="52"/>
      <c r="T196" s="52"/>
      <c r="U196" s="52"/>
      <c r="V196" s="52"/>
      <c r="W196" s="52"/>
      <c r="X196" s="52"/>
      <c r="Y196" s="52"/>
      <c r="Z196" s="52"/>
      <c r="AA196" s="52"/>
      <c r="AB196" s="52"/>
      <c r="AC196" s="52"/>
      <c r="AD196" s="52"/>
      <c r="AE196" s="52"/>
      <c r="AF196" s="52"/>
      <c r="AG196" s="52"/>
      <c r="AH196" s="52">
        <v>34.97</v>
      </c>
    </row>
    <row r="197" spans="2:34" ht="14" x14ac:dyDescent="0.3">
      <c r="B197" s="18" t="s">
        <v>108</v>
      </c>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row>
    <row r="198" spans="2:34" ht="14" x14ac:dyDescent="0.25">
      <c r="B198" s="13"/>
      <c r="C198" s="13" t="s">
        <v>62</v>
      </c>
      <c r="D198" s="13" t="s">
        <v>63</v>
      </c>
      <c r="E198" s="13" t="s">
        <v>64</v>
      </c>
      <c r="F198" s="13" t="s">
        <v>65</v>
      </c>
      <c r="G198" s="13" t="s">
        <v>66</v>
      </c>
      <c r="H198" s="13" t="s">
        <v>67</v>
      </c>
      <c r="I198" s="13" t="s">
        <v>68</v>
      </c>
      <c r="J198" s="13" t="s">
        <v>69</v>
      </c>
      <c r="K198" s="13" t="s">
        <v>70</v>
      </c>
      <c r="L198" s="13" t="s">
        <v>71</v>
      </c>
      <c r="M198" s="13" t="s">
        <v>72</v>
      </c>
      <c r="N198" s="13" t="s">
        <v>73</v>
      </c>
      <c r="O198" s="13" t="s">
        <v>74</v>
      </c>
      <c r="P198" s="13" t="s">
        <v>75</v>
      </c>
      <c r="Q198" s="13" t="s">
        <v>76</v>
      </c>
      <c r="R198" s="13" t="s">
        <v>77</v>
      </c>
      <c r="S198" s="13" t="s">
        <v>78</v>
      </c>
      <c r="T198" s="13" t="s">
        <v>79</v>
      </c>
      <c r="U198" s="13" t="s">
        <v>80</v>
      </c>
      <c r="V198" s="13" t="s">
        <v>81</v>
      </c>
      <c r="W198" s="13" t="s">
        <v>82</v>
      </c>
      <c r="X198" s="13" t="s">
        <v>83</v>
      </c>
      <c r="Y198" s="13" t="s">
        <v>84</v>
      </c>
      <c r="Z198" s="13" t="s">
        <v>85</v>
      </c>
      <c r="AA198" s="13" t="s">
        <v>86</v>
      </c>
      <c r="AB198" s="13" t="s">
        <v>87</v>
      </c>
      <c r="AC198" s="13" t="s">
        <v>88</v>
      </c>
      <c r="AD198" s="13" t="s">
        <v>89</v>
      </c>
      <c r="AE198" s="13" t="s">
        <v>90</v>
      </c>
      <c r="AF198" s="13" t="s">
        <v>91</v>
      </c>
      <c r="AG198" s="13" t="s">
        <v>92</v>
      </c>
      <c r="AH198" s="13" t="s">
        <v>93</v>
      </c>
    </row>
    <row r="199" spans="2:34" ht="14.5" x14ac:dyDescent="0.35">
      <c r="B199" s="14" t="s">
        <v>115</v>
      </c>
      <c r="C199" s="55">
        <v>0.82879999999999998</v>
      </c>
      <c r="D199" s="55">
        <v>0.81479999999999997</v>
      </c>
      <c r="E199" s="55">
        <v>0.80079999999999996</v>
      </c>
      <c r="F199" s="55">
        <v>0.78680000000000005</v>
      </c>
      <c r="G199" s="55">
        <v>0.77270000000000005</v>
      </c>
      <c r="H199" s="55">
        <v>0.75870000000000004</v>
      </c>
      <c r="I199" s="55">
        <v>0.74470000000000003</v>
      </c>
      <c r="J199" s="55">
        <v>0.73060000000000003</v>
      </c>
      <c r="K199" s="55">
        <v>0.71660000000000001</v>
      </c>
      <c r="L199" s="55">
        <v>0.7026</v>
      </c>
      <c r="M199" s="55">
        <v>0.6885</v>
      </c>
      <c r="N199" s="55">
        <v>0.67449999999999999</v>
      </c>
      <c r="O199" s="55">
        <v>0.66049999999999998</v>
      </c>
      <c r="P199" s="55">
        <v>0.64639999999999997</v>
      </c>
      <c r="Q199" s="55">
        <v>0.63239999999999996</v>
      </c>
      <c r="R199" s="55">
        <v>0.61839999999999995</v>
      </c>
      <c r="S199" s="55">
        <v>0.60429999999999995</v>
      </c>
      <c r="T199" s="55">
        <v>0.59030000000000005</v>
      </c>
      <c r="U199" s="55">
        <v>0.57630000000000003</v>
      </c>
      <c r="V199" s="55">
        <v>0.56230000000000002</v>
      </c>
      <c r="W199" s="55">
        <v>0.54820000000000002</v>
      </c>
      <c r="X199" s="55">
        <v>0.53420000000000001</v>
      </c>
      <c r="Y199" s="55">
        <v>0.5202</v>
      </c>
      <c r="Z199" s="55">
        <v>0.50609999999999999</v>
      </c>
      <c r="AA199" s="55">
        <v>0.49209999999999998</v>
      </c>
      <c r="AB199" s="55">
        <v>0.47810000000000002</v>
      </c>
      <c r="AC199" s="55">
        <v>0.46400000000000002</v>
      </c>
      <c r="AD199" s="55">
        <v>0.45</v>
      </c>
      <c r="AE199" s="55">
        <v>0.45</v>
      </c>
      <c r="AF199" s="55">
        <v>0.45</v>
      </c>
      <c r="AG199" s="55">
        <v>0.45</v>
      </c>
      <c r="AH199" s="55">
        <v>0.45</v>
      </c>
    </row>
    <row r="200" spans="2:34" ht="14.5" x14ac:dyDescent="0.35">
      <c r="B200" s="14" t="s">
        <v>116</v>
      </c>
      <c r="C200" s="55">
        <v>7.1199999999999999E-2</v>
      </c>
      <c r="D200" s="55">
        <v>8.5199999999999998E-2</v>
      </c>
      <c r="E200" s="55">
        <v>9.9199999999999997E-2</v>
      </c>
      <c r="F200" s="55">
        <v>0.108768</v>
      </c>
      <c r="G200" s="55">
        <v>0.117116</v>
      </c>
      <c r="H200" s="55">
        <v>0.124344</v>
      </c>
      <c r="I200" s="55">
        <v>0.13045200000000001</v>
      </c>
      <c r="J200" s="55">
        <v>0.13552</v>
      </c>
      <c r="K200" s="55">
        <v>0.13938400000000001</v>
      </c>
      <c r="L200" s="55">
        <v>0.142128</v>
      </c>
      <c r="M200" s="55">
        <v>0.14382</v>
      </c>
      <c r="N200" s="55">
        <v>0.14432</v>
      </c>
      <c r="O200" s="55">
        <v>0.14369999999999999</v>
      </c>
      <c r="P200" s="55">
        <v>0.142016</v>
      </c>
      <c r="Q200" s="55">
        <v>0.139152</v>
      </c>
      <c r="R200" s="55">
        <v>0.13516800000000001</v>
      </c>
      <c r="S200" s="55">
        <v>0.130108</v>
      </c>
      <c r="T200" s="55">
        <v>0.12388</v>
      </c>
      <c r="U200" s="55">
        <v>0.116532</v>
      </c>
      <c r="V200" s="55">
        <v>0.108096</v>
      </c>
      <c r="W200" s="55">
        <v>9.8503999999999994E-2</v>
      </c>
      <c r="X200" s="55">
        <v>8.7791999999999995E-2</v>
      </c>
      <c r="Y200" s="55">
        <v>7.596E-2</v>
      </c>
      <c r="Z200" s="55">
        <v>6.3023999999999997E-2</v>
      </c>
      <c r="AA200" s="55">
        <v>4.8947999999999998E-2</v>
      </c>
      <c r="AB200" s="55">
        <v>3.3751999999999997E-2</v>
      </c>
      <c r="AC200" s="55">
        <v>1.7440000000000001E-2</v>
      </c>
      <c r="AD200" s="55">
        <v>0</v>
      </c>
      <c r="AE200" s="55">
        <v>0</v>
      </c>
      <c r="AF200" s="55">
        <v>0</v>
      </c>
      <c r="AG200" s="55">
        <v>0</v>
      </c>
      <c r="AH200" s="55">
        <v>0</v>
      </c>
    </row>
    <row r="201" spans="2:34" ht="14.5" x14ac:dyDescent="0.35">
      <c r="B201" s="14" t="s">
        <v>117</v>
      </c>
      <c r="C201" s="55">
        <v>0.1</v>
      </c>
      <c r="D201" s="55">
        <v>0.1</v>
      </c>
      <c r="E201" s="55">
        <v>0.1</v>
      </c>
      <c r="F201" s="55">
        <v>0.1</v>
      </c>
      <c r="G201" s="55">
        <v>0.1</v>
      </c>
      <c r="H201" s="55">
        <v>0.1</v>
      </c>
      <c r="I201" s="55">
        <v>0.1</v>
      </c>
      <c r="J201" s="55">
        <v>0.1</v>
      </c>
      <c r="K201" s="55">
        <v>0.1</v>
      </c>
      <c r="L201" s="55">
        <v>0.1</v>
      </c>
      <c r="M201" s="55">
        <v>0.1</v>
      </c>
      <c r="N201" s="55">
        <v>0.1</v>
      </c>
      <c r="O201" s="55">
        <v>0.1</v>
      </c>
      <c r="P201" s="55">
        <v>0.1</v>
      </c>
      <c r="Q201" s="55">
        <v>0.1</v>
      </c>
      <c r="R201" s="55">
        <v>0.1</v>
      </c>
      <c r="S201" s="55">
        <v>0.1</v>
      </c>
      <c r="T201" s="55">
        <v>0.1</v>
      </c>
      <c r="U201" s="55">
        <v>0.1</v>
      </c>
      <c r="V201" s="55">
        <v>0.1</v>
      </c>
      <c r="W201" s="55">
        <v>0.1</v>
      </c>
      <c r="X201" s="55">
        <v>0.1</v>
      </c>
      <c r="Y201" s="55">
        <v>0.1</v>
      </c>
      <c r="Z201" s="55">
        <v>0.1</v>
      </c>
      <c r="AA201" s="55">
        <v>0.1</v>
      </c>
      <c r="AB201" s="55">
        <v>0.1</v>
      </c>
      <c r="AC201" s="55">
        <v>0.1</v>
      </c>
      <c r="AD201" s="55">
        <v>0.1</v>
      </c>
      <c r="AE201" s="55">
        <v>0.1</v>
      </c>
      <c r="AF201" s="55">
        <v>0.1</v>
      </c>
      <c r="AG201" s="55">
        <v>0.1</v>
      </c>
      <c r="AH201" s="55">
        <v>0.1</v>
      </c>
    </row>
    <row r="202" spans="2:34" ht="14.5" x14ac:dyDescent="0.35">
      <c r="B202" s="14" t="s">
        <v>118</v>
      </c>
      <c r="C202" s="55">
        <v>0</v>
      </c>
      <c r="D202" s="55">
        <v>0</v>
      </c>
      <c r="E202" s="55">
        <v>0</v>
      </c>
      <c r="F202" s="55">
        <v>0</v>
      </c>
      <c r="G202" s="55">
        <v>0</v>
      </c>
      <c r="H202" s="55">
        <v>0</v>
      </c>
      <c r="I202" s="55">
        <v>0</v>
      </c>
      <c r="J202" s="55">
        <v>0</v>
      </c>
      <c r="K202" s="55">
        <v>0</v>
      </c>
      <c r="L202" s="55">
        <v>0</v>
      </c>
      <c r="M202" s="55">
        <v>0</v>
      </c>
      <c r="N202" s="55">
        <v>0</v>
      </c>
      <c r="O202" s="55">
        <v>0</v>
      </c>
      <c r="P202" s="55">
        <v>0</v>
      </c>
      <c r="Q202" s="55">
        <v>0</v>
      </c>
      <c r="R202" s="55">
        <v>0</v>
      </c>
      <c r="S202" s="55">
        <v>0</v>
      </c>
      <c r="T202" s="55">
        <v>0</v>
      </c>
      <c r="U202" s="55">
        <v>0</v>
      </c>
      <c r="V202" s="55">
        <v>0</v>
      </c>
      <c r="W202" s="55">
        <v>0</v>
      </c>
      <c r="X202" s="55">
        <v>0</v>
      </c>
      <c r="Y202" s="55">
        <v>0</v>
      </c>
      <c r="Z202" s="55">
        <v>0</v>
      </c>
      <c r="AA202" s="55">
        <v>0</v>
      </c>
      <c r="AB202" s="55">
        <v>0</v>
      </c>
      <c r="AC202" s="55">
        <v>0</v>
      </c>
      <c r="AD202" s="55">
        <v>0</v>
      </c>
      <c r="AE202" s="55">
        <v>0</v>
      </c>
      <c r="AF202" s="55">
        <v>0</v>
      </c>
      <c r="AG202" s="55">
        <v>0</v>
      </c>
      <c r="AH202" s="55">
        <v>0</v>
      </c>
    </row>
    <row r="203" spans="2:34" ht="14.5" x14ac:dyDescent="0.35">
      <c r="B203" s="14" t="s">
        <v>119</v>
      </c>
      <c r="C203" s="55">
        <v>0</v>
      </c>
      <c r="D203" s="55">
        <v>0</v>
      </c>
      <c r="E203" s="55">
        <v>0</v>
      </c>
      <c r="F203" s="55">
        <v>4.5319999999999996E-3</v>
      </c>
      <c r="G203" s="55">
        <v>1.0184E-2</v>
      </c>
      <c r="H203" s="55">
        <v>1.6955999999999999E-2</v>
      </c>
      <c r="I203" s="55">
        <v>2.4847999999999999E-2</v>
      </c>
      <c r="J203" s="55">
        <v>3.388E-2</v>
      </c>
      <c r="K203" s="55">
        <v>4.4016E-2</v>
      </c>
      <c r="L203" s="55">
        <v>5.5272000000000002E-2</v>
      </c>
      <c r="M203" s="55">
        <v>6.7680000000000004E-2</v>
      </c>
      <c r="N203" s="55">
        <v>8.1180000000000002E-2</v>
      </c>
      <c r="O203" s="55">
        <v>9.5799999999999996E-2</v>
      </c>
      <c r="P203" s="55">
        <v>0.111584</v>
      </c>
      <c r="Q203" s="55">
        <v>0.12844800000000001</v>
      </c>
      <c r="R203" s="55">
        <v>0.14643200000000001</v>
      </c>
      <c r="S203" s="55">
        <v>0.16559199999999999</v>
      </c>
      <c r="T203" s="55">
        <v>0.18582000000000001</v>
      </c>
      <c r="U203" s="55">
        <v>0.20716799999999999</v>
      </c>
      <c r="V203" s="55">
        <v>0.22970399999999999</v>
      </c>
      <c r="W203" s="55">
        <v>0.25329600000000002</v>
      </c>
      <c r="X203" s="55">
        <v>0.27800799999999998</v>
      </c>
      <c r="Y203" s="55">
        <v>0.30384</v>
      </c>
      <c r="Z203" s="55">
        <v>0.330876</v>
      </c>
      <c r="AA203" s="55">
        <v>0.35895199999999999</v>
      </c>
      <c r="AB203" s="55">
        <v>0.38814799999999999</v>
      </c>
      <c r="AC203" s="55">
        <v>0.41855999999999999</v>
      </c>
      <c r="AD203" s="55">
        <v>0.45</v>
      </c>
      <c r="AE203" s="55">
        <v>0.45</v>
      </c>
      <c r="AF203" s="55">
        <v>0.45</v>
      </c>
      <c r="AG203" s="55">
        <v>0.45</v>
      </c>
      <c r="AH203" s="55">
        <v>0.45</v>
      </c>
    </row>
    <row r="204" spans="2:34" ht="14.5" x14ac:dyDescent="0.35">
      <c r="B204" s="14" t="s">
        <v>120</v>
      </c>
      <c r="C204" s="55">
        <v>0.82879999999999998</v>
      </c>
      <c r="D204" s="55">
        <v>0.81479999999999997</v>
      </c>
      <c r="E204" s="55">
        <v>0.80079999999999996</v>
      </c>
      <c r="F204" s="55">
        <v>0.78680000000000005</v>
      </c>
      <c r="G204" s="55">
        <v>0.77270000000000005</v>
      </c>
      <c r="H204" s="55">
        <v>0.75870000000000004</v>
      </c>
      <c r="I204" s="55">
        <v>0.74470000000000003</v>
      </c>
      <c r="J204" s="55">
        <v>0.73060000000000003</v>
      </c>
      <c r="K204" s="55">
        <v>0.71660000000000001</v>
      </c>
      <c r="L204" s="55">
        <v>0.7026</v>
      </c>
      <c r="M204" s="55">
        <v>0.6885</v>
      </c>
      <c r="N204" s="55">
        <v>0.67449999999999999</v>
      </c>
      <c r="O204" s="55">
        <v>0.66049999999999998</v>
      </c>
      <c r="P204" s="55">
        <v>0.64639999999999997</v>
      </c>
      <c r="Q204" s="55">
        <v>0.63239999999999996</v>
      </c>
      <c r="R204" s="55">
        <v>0.61839999999999995</v>
      </c>
      <c r="S204" s="55">
        <v>0.60429999999999995</v>
      </c>
      <c r="T204" s="55">
        <v>0.59030000000000005</v>
      </c>
      <c r="U204" s="55">
        <v>0.57630000000000003</v>
      </c>
      <c r="V204" s="55">
        <v>0.56230000000000002</v>
      </c>
      <c r="W204" s="55">
        <v>0.54820000000000002</v>
      </c>
      <c r="X204" s="55">
        <v>0.53420000000000001</v>
      </c>
      <c r="Y204" s="55">
        <v>0.5202</v>
      </c>
      <c r="Z204" s="55">
        <v>0.50609999999999999</v>
      </c>
      <c r="AA204" s="55">
        <v>0.49209999999999998</v>
      </c>
      <c r="AB204" s="55">
        <v>0.47810000000000002</v>
      </c>
      <c r="AC204" s="55">
        <v>0.46400000000000002</v>
      </c>
      <c r="AD204" s="55">
        <v>0.45</v>
      </c>
      <c r="AE204" s="55">
        <v>0.45</v>
      </c>
      <c r="AF204" s="55">
        <v>0.45</v>
      </c>
      <c r="AG204" s="55">
        <v>0.45</v>
      </c>
      <c r="AH204" s="55">
        <v>0.45</v>
      </c>
    </row>
    <row r="205" spans="2:34" ht="14.5" x14ac:dyDescent="0.35">
      <c r="B205" s="14" t="s">
        <v>121</v>
      </c>
      <c r="C205" s="55">
        <v>7.1199999999999999E-2</v>
      </c>
      <c r="D205" s="55">
        <v>8.5199999999999998E-2</v>
      </c>
      <c r="E205" s="55">
        <v>9.9199999999999997E-2</v>
      </c>
      <c r="F205" s="55">
        <v>0.108768</v>
      </c>
      <c r="G205" s="55">
        <v>0.117116</v>
      </c>
      <c r="H205" s="55">
        <v>0.124344</v>
      </c>
      <c r="I205" s="55">
        <v>0.13045200000000001</v>
      </c>
      <c r="J205" s="55">
        <v>0.13552</v>
      </c>
      <c r="K205" s="55">
        <v>0.13938400000000001</v>
      </c>
      <c r="L205" s="55">
        <v>0.142128</v>
      </c>
      <c r="M205" s="55">
        <v>0.14382</v>
      </c>
      <c r="N205" s="55">
        <v>0.14432</v>
      </c>
      <c r="O205" s="55">
        <v>0.14369999999999999</v>
      </c>
      <c r="P205" s="55">
        <v>0.142016</v>
      </c>
      <c r="Q205" s="55">
        <v>0.139152</v>
      </c>
      <c r="R205" s="55">
        <v>0.13516800000000001</v>
      </c>
      <c r="S205" s="55">
        <v>0.130108</v>
      </c>
      <c r="T205" s="55">
        <v>0.12388</v>
      </c>
      <c r="U205" s="55">
        <v>0.116532</v>
      </c>
      <c r="V205" s="55">
        <v>0.108096</v>
      </c>
      <c r="W205" s="55">
        <v>9.8503999999999994E-2</v>
      </c>
      <c r="X205" s="55">
        <v>8.7791999999999995E-2</v>
      </c>
      <c r="Y205" s="55">
        <v>7.596E-2</v>
      </c>
      <c r="Z205" s="55">
        <v>6.3023999999999997E-2</v>
      </c>
      <c r="AA205" s="55">
        <v>4.8947999999999998E-2</v>
      </c>
      <c r="AB205" s="55">
        <v>3.3751999999999997E-2</v>
      </c>
      <c r="AC205" s="55">
        <v>1.7440000000000001E-2</v>
      </c>
      <c r="AD205" s="55">
        <v>0</v>
      </c>
      <c r="AE205" s="55">
        <v>0</v>
      </c>
      <c r="AF205" s="55">
        <v>0</v>
      </c>
      <c r="AG205" s="55">
        <v>0</v>
      </c>
      <c r="AH205" s="55">
        <v>0</v>
      </c>
    </row>
    <row r="206" spans="2:34" ht="14.5" x14ac:dyDescent="0.35">
      <c r="B206" s="14" t="s">
        <v>122</v>
      </c>
      <c r="C206" s="55">
        <v>0.1</v>
      </c>
      <c r="D206" s="55">
        <v>0.1</v>
      </c>
      <c r="E206" s="55">
        <v>0.1</v>
      </c>
      <c r="F206" s="55">
        <v>0.1</v>
      </c>
      <c r="G206" s="55">
        <v>0.1</v>
      </c>
      <c r="H206" s="55">
        <v>0.1</v>
      </c>
      <c r="I206" s="55">
        <v>0.1</v>
      </c>
      <c r="J206" s="55">
        <v>0.1</v>
      </c>
      <c r="K206" s="55">
        <v>0.1</v>
      </c>
      <c r="L206" s="55">
        <v>0.1</v>
      </c>
      <c r="M206" s="55">
        <v>0.1</v>
      </c>
      <c r="N206" s="55">
        <v>0.1</v>
      </c>
      <c r="O206" s="55">
        <v>0.1</v>
      </c>
      <c r="P206" s="55">
        <v>0.1</v>
      </c>
      <c r="Q206" s="55">
        <v>0.1</v>
      </c>
      <c r="R206" s="55">
        <v>0.1</v>
      </c>
      <c r="S206" s="55">
        <v>0.1</v>
      </c>
      <c r="T206" s="55">
        <v>0.1</v>
      </c>
      <c r="U206" s="55">
        <v>0.1</v>
      </c>
      <c r="V206" s="55">
        <v>0.1</v>
      </c>
      <c r="W206" s="55">
        <v>0.1</v>
      </c>
      <c r="X206" s="55">
        <v>0.1</v>
      </c>
      <c r="Y206" s="55">
        <v>0.1</v>
      </c>
      <c r="Z206" s="55">
        <v>0.1</v>
      </c>
      <c r="AA206" s="55">
        <v>0.1</v>
      </c>
      <c r="AB206" s="55">
        <v>0.1</v>
      </c>
      <c r="AC206" s="55">
        <v>0.1</v>
      </c>
      <c r="AD206" s="55">
        <v>0.1</v>
      </c>
      <c r="AE206" s="55">
        <v>0.1</v>
      </c>
      <c r="AF206" s="55">
        <v>0.1</v>
      </c>
      <c r="AG206" s="55">
        <v>0.1</v>
      </c>
      <c r="AH206" s="55">
        <v>0.1</v>
      </c>
    </row>
    <row r="207" spans="2:34" ht="14.5" x14ac:dyDescent="0.35">
      <c r="B207" s="14" t="s">
        <v>123</v>
      </c>
      <c r="C207" s="55">
        <v>0</v>
      </c>
      <c r="D207" s="55">
        <v>0</v>
      </c>
      <c r="E207" s="55">
        <v>0</v>
      </c>
      <c r="F207" s="55">
        <v>0</v>
      </c>
      <c r="G207" s="55">
        <v>0</v>
      </c>
      <c r="H207" s="55">
        <v>0</v>
      </c>
      <c r="I207" s="55">
        <v>0</v>
      </c>
      <c r="J207" s="55">
        <v>0</v>
      </c>
      <c r="K207" s="55">
        <v>0</v>
      </c>
      <c r="L207" s="55">
        <v>0</v>
      </c>
      <c r="M207" s="55">
        <v>0</v>
      </c>
      <c r="N207" s="55">
        <v>0</v>
      </c>
      <c r="O207" s="55">
        <v>0</v>
      </c>
      <c r="P207" s="55">
        <v>0</v>
      </c>
      <c r="Q207" s="55">
        <v>0</v>
      </c>
      <c r="R207" s="55">
        <v>0</v>
      </c>
      <c r="S207" s="55">
        <v>0</v>
      </c>
      <c r="T207" s="55">
        <v>0</v>
      </c>
      <c r="U207" s="55">
        <v>0</v>
      </c>
      <c r="V207" s="55">
        <v>0</v>
      </c>
      <c r="W207" s="55">
        <v>0</v>
      </c>
      <c r="X207" s="55">
        <v>0</v>
      </c>
      <c r="Y207" s="55">
        <v>0</v>
      </c>
      <c r="Z207" s="55">
        <v>0</v>
      </c>
      <c r="AA207" s="55">
        <v>0</v>
      </c>
      <c r="AB207" s="55">
        <v>0</v>
      </c>
      <c r="AC207" s="55">
        <v>0</v>
      </c>
      <c r="AD207" s="55">
        <v>0</v>
      </c>
      <c r="AE207" s="55">
        <v>0</v>
      </c>
      <c r="AF207" s="55">
        <v>0</v>
      </c>
      <c r="AG207" s="55">
        <v>0</v>
      </c>
      <c r="AH207" s="55">
        <v>0</v>
      </c>
    </row>
    <row r="208" spans="2:34" ht="14.5" x14ac:dyDescent="0.35">
      <c r="B208" s="14" t="s">
        <v>124</v>
      </c>
      <c r="C208" s="55">
        <v>0</v>
      </c>
      <c r="D208" s="55">
        <v>0</v>
      </c>
      <c r="E208" s="55">
        <v>0</v>
      </c>
      <c r="F208" s="55">
        <v>4.5319999999999996E-3</v>
      </c>
      <c r="G208" s="55">
        <v>1.0184E-2</v>
      </c>
      <c r="H208" s="55">
        <v>1.6955999999999999E-2</v>
      </c>
      <c r="I208" s="55">
        <v>2.4847999999999999E-2</v>
      </c>
      <c r="J208" s="55">
        <v>3.388E-2</v>
      </c>
      <c r="K208" s="55">
        <v>4.4016E-2</v>
      </c>
      <c r="L208" s="55">
        <v>5.5272000000000002E-2</v>
      </c>
      <c r="M208" s="55">
        <v>6.7680000000000004E-2</v>
      </c>
      <c r="N208" s="55">
        <v>8.1180000000000002E-2</v>
      </c>
      <c r="O208" s="55">
        <v>9.5799999999999996E-2</v>
      </c>
      <c r="P208" s="55">
        <v>0.111584</v>
      </c>
      <c r="Q208" s="55">
        <v>0.12844800000000001</v>
      </c>
      <c r="R208" s="55">
        <v>0.14643200000000001</v>
      </c>
      <c r="S208" s="55">
        <v>0.16559199999999999</v>
      </c>
      <c r="T208" s="55">
        <v>0.18582000000000001</v>
      </c>
      <c r="U208" s="55">
        <v>0.20716799999999999</v>
      </c>
      <c r="V208" s="55">
        <v>0.22970399999999999</v>
      </c>
      <c r="W208" s="55">
        <v>0.25329600000000002</v>
      </c>
      <c r="X208" s="55">
        <v>0.27800799999999998</v>
      </c>
      <c r="Y208" s="55">
        <v>0.30384</v>
      </c>
      <c r="Z208" s="55">
        <v>0.330876</v>
      </c>
      <c r="AA208" s="55">
        <v>0.35895199999999999</v>
      </c>
      <c r="AB208" s="55">
        <v>0.38814799999999999</v>
      </c>
      <c r="AC208" s="55">
        <v>0.41855999999999999</v>
      </c>
      <c r="AD208" s="55">
        <v>0.45</v>
      </c>
      <c r="AE208" s="55">
        <v>0.45</v>
      </c>
      <c r="AF208" s="55">
        <v>0.45</v>
      </c>
      <c r="AG208" s="55">
        <v>0.45</v>
      </c>
      <c r="AH208" s="55">
        <v>0.45</v>
      </c>
    </row>
    <row r="209" spans="2:34" ht="14.5" x14ac:dyDescent="0.35">
      <c r="B209" s="14" t="s">
        <v>125</v>
      </c>
      <c r="C209" s="55">
        <v>0.74460000000000004</v>
      </c>
      <c r="D209" s="55">
        <v>0.71379999999999999</v>
      </c>
      <c r="E209" s="55">
        <v>0.68289999999999995</v>
      </c>
      <c r="F209" s="55">
        <v>0.65200000000000002</v>
      </c>
      <c r="G209" s="55">
        <v>0.62119999999999997</v>
      </c>
      <c r="H209" s="55">
        <v>0.59030000000000005</v>
      </c>
      <c r="I209" s="55">
        <v>0.5595</v>
      </c>
      <c r="J209" s="55">
        <v>0.52859999999999996</v>
      </c>
      <c r="K209" s="55">
        <v>0.51990000000000003</v>
      </c>
      <c r="L209" s="55">
        <v>0.51119999999999999</v>
      </c>
      <c r="M209" s="55">
        <v>0.50249999999999995</v>
      </c>
      <c r="N209" s="55">
        <v>0.49380000000000002</v>
      </c>
      <c r="O209" s="55">
        <v>0.48509999999999998</v>
      </c>
      <c r="P209" s="55">
        <v>0.47639999999999999</v>
      </c>
      <c r="Q209" s="55">
        <v>0.4677</v>
      </c>
      <c r="R209" s="55">
        <v>0.45900000000000002</v>
      </c>
      <c r="S209" s="55">
        <v>0.45029999999999998</v>
      </c>
      <c r="T209" s="55">
        <v>0.44159999999999999</v>
      </c>
      <c r="U209" s="55">
        <v>0.43290000000000001</v>
      </c>
      <c r="V209" s="55">
        <v>0.42430000000000001</v>
      </c>
      <c r="W209" s="55">
        <v>0.41560000000000002</v>
      </c>
      <c r="X209" s="55">
        <v>0.40689999999999998</v>
      </c>
      <c r="Y209" s="55">
        <v>0.3982</v>
      </c>
      <c r="Z209" s="55">
        <v>0.38950000000000001</v>
      </c>
      <c r="AA209" s="55">
        <v>0.38080000000000003</v>
      </c>
      <c r="AB209" s="55">
        <v>0.37209999999999999</v>
      </c>
      <c r="AC209" s="55">
        <v>0.3634</v>
      </c>
      <c r="AD209" s="55">
        <v>0.35470000000000002</v>
      </c>
      <c r="AE209" s="55">
        <v>0.35470000000000002</v>
      </c>
      <c r="AF209" s="55">
        <v>0.35470000000000002</v>
      </c>
      <c r="AG209" s="55">
        <v>0.35470000000000002</v>
      </c>
      <c r="AH209" s="55">
        <v>0.35470000000000002</v>
      </c>
    </row>
    <row r="210" spans="2:34" ht="14.5" x14ac:dyDescent="0.35">
      <c r="B210" s="14" t="s">
        <v>126</v>
      </c>
      <c r="C210" s="55">
        <v>3.5000000000000003E-2</v>
      </c>
      <c r="D210" s="55">
        <v>4.1799999999999997E-2</v>
      </c>
      <c r="E210" s="55">
        <v>4.8599999999999997E-2</v>
      </c>
      <c r="F210" s="55">
        <v>5.3184000000000002E-2</v>
      </c>
      <c r="G210" s="55">
        <v>5.7223999999999997E-2</v>
      </c>
      <c r="H210" s="55">
        <v>6.0720000000000003E-2</v>
      </c>
      <c r="I210" s="55">
        <v>6.3672000000000006E-2</v>
      </c>
      <c r="J210" s="55">
        <v>6.608E-2</v>
      </c>
      <c r="K210" s="55">
        <v>6.7944000000000004E-2</v>
      </c>
      <c r="L210" s="55">
        <v>6.9264000000000006E-2</v>
      </c>
      <c r="M210" s="55">
        <v>7.0108000000000004E-2</v>
      </c>
      <c r="N210" s="55">
        <v>7.0335999999999996E-2</v>
      </c>
      <c r="O210" s="55">
        <v>7.0019999999999999E-2</v>
      </c>
      <c r="P210" s="55">
        <v>6.9159999999999999E-2</v>
      </c>
      <c r="Q210" s="55">
        <v>6.7755999999999997E-2</v>
      </c>
      <c r="R210" s="55">
        <v>6.5808000000000005E-2</v>
      </c>
      <c r="S210" s="55">
        <v>6.3315999999999997E-2</v>
      </c>
      <c r="T210" s="55">
        <v>6.028E-2</v>
      </c>
      <c r="U210" s="55">
        <v>5.67E-2</v>
      </c>
      <c r="V210" s="55">
        <v>5.2575999999999998E-2</v>
      </c>
      <c r="W210" s="55">
        <v>4.7907999999999999E-2</v>
      </c>
      <c r="X210" s="55">
        <v>4.2695999999999998E-2</v>
      </c>
      <c r="Y210" s="55">
        <v>3.6940000000000001E-2</v>
      </c>
      <c r="Z210" s="55">
        <v>3.0640000000000001E-2</v>
      </c>
      <c r="AA210" s="55">
        <v>2.3796000000000001E-2</v>
      </c>
      <c r="AB210" s="55">
        <v>1.6407999999999999E-2</v>
      </c>
      <c r="AC210" s="55">
        <v>8.4759999999999992E-3</v>
      </c>
      <c r="AD210" s="55">
        <v>0</v>
      </c>
      <c r="AE210" s="55">
        <v>0</v>
      </c>
      <c r="AF210" s="55">
        <v>0</v>
      </c>
      <c r="AG210" s="55">
        <v>0</v>
      </c>
      <c r="AH210" s="55">
        <v>0</v>
      </c>
    </row>
    <row r="211" spans="2:34" ht="14.5" x14ac:dyDescent="0.35">
      <c r="B211" s="14" t="s">
        <v>127</v>
      </c>
      <c r="C211" s="55">
        <v>0.1</v>
      </c>
      <c r="D211" s="55">
        <v>0.1</v>
      </c>
      <c r="E211" s="55">
        <v>0.1</v>
      </c>
      <c r="F211" s="55">
        <v>0.1</v>
      </c>
      <c r="G211" s="55">
        <v>0.1</v>
      </c>
      <c r="H211" s="55">
        <v>0.1</v>
      </c>
      <c r="I211" s="55">
        <v>0.1</v>
      </c>
      <c r="J211" s="55">
        <v>0.1</v>
      </c>
      <c r="K211" s="55">
        <v>0.1</v>
      </c>
      <c r="L211" s="55">
        <v>0.1</v>
      </c>
      <c r="M211" s="55">
        <v>0.1</v>
      </c>
      <c r="N211" s="55">
        <v>0.1</v>
      </c>
      <c r="O211" s="55">
        <v>0.1</v>
      </c>
      <c r="P211" s="55">
        <v>0.1</v>
      </c>
      <c r="Q211" s="55">
        <v>0.1</v>
      </c>
      <c r="R211" s="55">
        <v>0.1</v>
      </c>
      <c r="S211" s="55">
        <v>0.1</v>
      </c>
      <c r="T211" s="55">
        <v>0.1</v>
      </c>
      <c r="U211" s="55">
        <v>0.1</v>
      </c>
      <c r="V211" s="55">
        <v>0.1</v>
      </c>
      <c r="W211" s="55">
        <v>0.1</v>
      </c>
      <c r="X211" s="55">
        <v>0.1</v>
      </c>
      <c r="Y211" s="55">
        <v>0.1</v>
      </c>
      <c r="Z211" s="55">
        <v>0.1</v>
      </c>
      <c r="AA211" s="55">
        <v>0.1</v>
      </c>
      <c r="AB211" s="55">
        <v>0.1</v>
      </c>
      <c r="AC211" s="55">
        <v>0.1</v>
      </c>
      <c r="AD211" s="55">
        <v>0.1</v>
      </c>
      <c r="AE211" s="55">
        <v>0.1</v>
      </c>
      <c r="AF211" s="55">
        <v>0.1</v>
      </c>
      <c r="AG211" s="55">
        <v>0.1</v>
      </c>
      <c r="AH211" s="55">
        <v>0.1</v>
      </c>
    </row>
    <row r="212" spans="2:34" ht="14.5" x14ac:dyDescent="0.35">
      <c r="B212" s="14" t="s">
        <v>128</v>
      </c>
      <c r="C212" s="55">
        <v>0.12039999999999999</v>
      </c>
      <c r="D212" s="55">
        <v>0.1444</v>
      </c>
      <c r="E212" s="55">
        <v>0.16850000000000001</v>
      </c>
      <c r="F212" s="55">
        <v>0.1925</v>
      </c>
      <c r="G212" s="55">
        <v>0.21659999999999999</v>
      </c>
      <c r="H212" s="55">
        <v>0.24060000000000001</v>
      </c>
      <c r="I212" s="55">
        <v>0.26469999999999999</v>
      </c>
      <c r="J212" s="55">
        <v>0.2888</v>
      </c>
      <c r="K212" s="55">
        <v>0.26533499999999999</v>
      </c>
      <c r="L212" s="55">
        <v>0.24290999999999999</v>
      </c>
      <c r="M212" s="55">
        <v>0.22134000000000001</v>
      </c>
      <c r="N212" s="55">
        <v>0.20080000000000001</v>
      </c>
      <c r="O212" s="55">
        <v>0.1812</v>
      </c>
      <c r="P212" s="55">
        <v>0.16247</v>
      </c>
      <c r="Q212" s="55">
        <v>0.14475499999999999</v>
      </c>
      <c r="R212" s="55">
        <v>0.12798000000000001</v>
      </c>
      <c r="S212" s="55">
        <v>0.11209</v>
      </c>
      <c r="T212" s="55">
        <v>9.7199999999999995E-2</v>
      </c>
      <c r="U212" s="55">
        <v>8.3205000000000001E-2</v>
      </c>
      <c r="V212" s="55">
        <v>7.0199999999999999E-2</v>
      </c>
      <c r="W212" s="55">
        <v>5.8134999999999999E-2</v>
      </c>
      <c r="X212" s="55">
        <v>4.6980000000000001E-2</v>
      </c>
      <c r="Y212" s="55">
        <v>3.6799999999999999E-2</v>
      </c>
      <c r="Z212" s="55">
        <v>2.7560000000000001E-2</v>
      </c>
      <c r="AA212" s="55">
        <v>1.9245000000000002E-2</v>
      </c>
      <c r="AB212" s="55">
        <v>1.189E-2</v>
      </c>
      <c r="AC212" s="55">
        <v>5.47E-3</v>
      </c>
      <c r="AD212" s="55">
        <v>0</v>
      </c>
      <c r="AE212" s="55">
        <v>0</v>
      </c>
      <c r="AF212" s="55">
        <v>0</v>
      </c>
      <c r="AG212" s="55">
        <v>0</v>
      </c>
      <c r="AH212" s="55">
        <v>0</v>
      </c>
    </row>
    <row r="213" spans="2:34" ht="14.5" x14ac:dyDescent="0.35">
      <c r="B213" s="14" t="s">
        <v>129</v>
      </c>
      <c r="C213" s="55">
        <v>0</v>
      </c>
      <c r="D213" s="55">
        <v>0</v>
      </c>
      <c r="E213" s="55">
        <v>0</v>
      </c>
      <c r="F213" s="55">
        <v>2.2160000000000001E-3</v>
      </c>
      <c r="G213" s="55">
        <v>4.9760000000000004E-3</v>
      </c>
      <c r="H213" s="55">
        <v>8.2799999999999992E-3</v>
      </c>
      <c r="I213" s="55">
        <v>1.2128E-2</v>
      </c>
      <c r="J213" s="55">
        <v>1.652E-2</v>
      </c>
      <c r="K213" s="55">
        <v>3.5421000000000001E-2</v>
      </c>
      <c r="L213" s="55">
        <v>5.3926000000000002E-2</v>
      </c>
      <c r="M213" s="55">
        <v>7.2052000000000005E-2</v>
      </c>
      <c r="N213" s="55">
        <v>8.9763999999999997E-2</v>
      </c>
      <c r="O213" s="55">
        <v>0.10707999999999999</v>
      </c>
      <c r="P213" s="55">
        <v>0.12397</v>
      </c>
      <c r="Q213" s="55">
        <v>0.140489</v>
      </c>
      <c r="R213" s="55">
        <v>0.156612</v>
      </c>
      <c r="S213" s="55">
        <v>0.172294</v>
      </c>
      <c r="T213" s="55">
        <v>0.18762000000000001</v>
      </c>
      <c r="U213" s="55">
        <v>0.20249500000000001</v>
      </c>
      <c r="V213" s="55">
        <v>0.21702399999999999</v>
      </c>
      <c r="W213" s="55">
        <v>0.231157</v>
      </c>
      <c r="X213" s="55">
        <v>0.24482400000000001</v>
      </c>
      <c r="Y213" s="55">
        <v>0.25816</v>
      </c>
      <c r="Z213" s="55">
        <v>0.27110000000000001</v>
      </c>
      <c r="AA213" s="55">
        <v>0.28355900000000001</v>
      </c>
      <c r="AB213" s="55">
        <v>0.29570200000000002</v>
      </c>
      <c r="AC213" s="55">
        <v>0.30735400000000002</v>
      </c>
      <c r="AD213" s="55">
        <v>0.31869999999999998</v>
      </c>
      <c r="AE213" s="55">
        <v>0.31869999999999998</v>
      </c>
      <c r="AF213" s="55">
        <v>0.31869999999999998</v>
      </c>
      <c r="AG213" s="55">
        <v>0.31869999999999998</v>
      </c>
      <c r="AH213" s="55">
        <v>0.31869999999999998</v>
      </c>
    </row>
    <row r="214" spans="2:34" ht="14.5" x14ac:dyDescent="0.35">
      <c r="B214" s="14" t="s">
        <v>130</v>
      </c>
      <c r="C214" s="55">
        <v>0</v>
      </c>
      <c r="D214" s="55">
        <v>0</v>
      </c>
      <c r="E214" s="55">
        <v>0</v>
      </c>
      <c r="F214" s="55">
        <v>0</v>
      </c>
      <c r="G214" s="55">
        <v>0</v>
      </c>
      <c r="H214" s="55">
        <v>0</v>
      </c>
      <c r="I214" s="55">
        <v>0</v>
      </c>
      <c r="J214" s="55">
        <v>0</v>
      </c>
      <c r="K214" s="55">
        <v>5.7000000000000002E-3</v>
      </c>
      <c r="L214" s="55">
        <v>1.1299999999999999E-2</v>
      </c>
      <c r="M214" s="55">
        <v>1.7000000000000001E-2</v>
      </c>
      <c r="N214" s="55">
        <v>2.2700000000000001E-2</v>
      </c>
      <c r="O214" s="55">
        <v>2.8299999999999999E-2</v>
      </c>
      <c r="P214" s="55">
        <v>3.4000000000000002E-2</v>
      </c>
      <c r="Q214" s="55">
        <v>3.9699999999999999E-2</v>
      </c>
      <c r="R214" s="55">
        <v>4.53E-2</v>
      </c>
      <c r="S214" s="55">
        <v>5.0999999999999997E-2</v>
      </c>
      <c r="T214" s="55">
        <v>5.67E-2</v>
      </c>
      <c r="U214" s="55">
        <v>6.2300000000000001E-2</v>
      </c>
      <c r="V214" s="55">
        <v>6.8000000000000005E-2</v>
      </c>
      <c r="W214" s="55">
        <v>7.3599999999999999E-2</v>
      </c>
      <c r="X214" s="55">
        <v>7.9299999999999995E-2</v>
      </c>
      <c r="Y214" s="55">
        <v>8.5000000000000006E-2</v>
      </c>
      <c r="Z214" s="55">
        <v>9.06E-2</v>
      </c>
      <c r="AA214" s="55">
        <v>9.6299999999999997E-2</v>
      </c>
      <c r="AB214" s="55">
        <v>0.10199999999999999</v>
      </c>
      <c r="AC214" s="55">
        <v>0.1076</v>
      </c>
      <c r="AD214" s="55">
        <v>0.1133</v>
      </c>
      <c r="AE214" s="55">
        <v>0.1133</v>
      </c>
      <c r="AF214" s="55">
        <v>0.1133</v>
      </c>
      <c r="AG214" s="55">
        <v>0.1133</v>
      </c>
      <c r="AH214" s="55">
        <v>0.1133</v>
      </c>
    </row>
    <row r="215" spans="2:34" ht="14.5" x14ac:dyDescent="0.35">
      <c r="B215" s="14" t="s">
        <v>131</v>
      </c>
      <c r="C215" s="55">
        <v>0</v>
      </c>
      <c r="D215" s="55">
        <v>0</v>
      </c>
      <c r="E215" s="55">
        <v>0</v>
      </c>
      <c r="F215" s="55">
        <v>0</v>
      </c>
      <c r="G215" s="55">
        <v>0</v>
      </c>
      <c r="H215" s="55">
        <v>0</v>
      </c>
      <c r="I215" s="55">
        <v>0</v>
      </c>
      <c r="J215" s="55">
        <v>0</v>
      </c>
      <c r="K215" s="55">
        <v>5.7000000000000002E-3</v>
      </c>
      <c r="L215" s="55">
        <v>1.1299999999999999E-2</v>
      </c>
      <c r="M215" s="55">
        <v>1.7000000000000001E-2</v>
      </c>
      <c r="N215" s="55">
        <v>2.2700000000000001E-2</v>
      </c>
      <c r="O215" s="55">
        <v>2.8299999999999999E-2</v>
      </c>
      <c r="P215" s="55">
        <v>3.4000000000000002E-2</v>
      </c>
      <c r="Q215" s="55">
        <v>3.9699999999999999E-2</v>
      </c>
      <c r="R215" s="55">
        <v>4.53E-2</v>
      </c>
      <c r="S215" s="55">
        <v>5.0999999999999997E-2</v>
      </c>
      <c r="T215" s="55">
        <v>5.67E-2</v>
      </c>
      <c r="U215" s="55">
        <v>6.2300000000000001E-2</v>
      </c>
      <c r="V215" s="55">
        <v>6.8000000000000005E-2</v>
      </c>
      <c r="W215" s="55">
        <v>7.3599999999999999E-2</v>
      </c>
      <c r="X215" s="55">
        <v>7.9299999999999995E-2</v>
      </c>
      <c r="Y215" s="55">
        <v>8.5000000000000006E-2</v>
      </c>
      <c r="Z215" s="55">
        <v>9.06E-2</v>
      </c>
      <c r="AA215" s="55">
        <v>9.6299999999999997E-2</v>
      </c>
      <c r="AB215" s="55">
        <v>0.10199999999999999</v>
      </c>
      <c r="AC215" s="55">
        <v>0.1076</v>
      </c>
      <c r="AD215" s="55">
        <v>0.1133</v>
      </c>
      <c r="AE215" s="55">
        <v>0.1133</v>
      </c>
      <c r="AF215" s="55">
        <v>0.1133</v>
      </c>
      <c r="AG215" s="55">
        <v>0.1133</v>
      </c>
      <c r="AH215" s="55">
        <v>0.1133</v>
      </c>
    </row>
    <row r="216" spans="2:34" ht="12.5" x14ac:dyDescent="0.25">
      <c r="B216" s="3"/>
      <c r="C216" s="17"/>
      <c r="D216" s="17"/>
      <c r="E216" s="17"/>
      <c r="F216" s="17"/>
      <c r="G216" s="17"/>
      <c r="H216" s="17"/>
      <c r="I216" s="17"/>
      <c r="J216" s="17"/>
      <c r="K216" s="17"/>
      <c r="L216" s="17"/>
      <c r="M216" s="17"/>
      <c r="N216" s="17"/>
      <c r="O216" s="17"/>
      <c r="P216" s="17"/>
      <c r="Q216" s="17"/>
      <c r="R216" s="17"/>
      <c r="S216" s="17"/>
      <c r="T216" s="17"/>
      <c r="U216" s="17"/>
      <c r="V216" s="17"/>
      <c r="W216" s="17"/>
      <c r="X216" s="17"/>
      <c r="Y216" s="17"/>
      <c r="Z216" s="17"/>
      <c r="AA216" s="17"/>
      <c r="AB216" s="17"/>
      <c r="AC216" s="17"/>
      <c r="AD216" s="17"/>
      <c r="AE216" s="17"/>
      <c r="AF216" s="17"/>
      <c r="AG216" s="17"/>
      <c r="AH216" s="17"/>
    </row>
    <row r="217" spans="2:34" ht="14" x14ac:dyDescent="0.3">
      <c r="B217" s="11" t="s">
        <v>109</v>
      </c>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row>
    <row r="218" spans="2:34" ht="14" x14ac:dyDescent="0.25">
      <c r="B218" s="13"/>
      <c r="C218" s="13" t="s">
        <v>62</v>
      </c>
      <c r="D218" s="13" t="s">
        <v>63</v>
      </c>
      <c r="E218" s="13" t="s">
        <v>64</v>
      </c>
      <c r="F218" s="13" t="s">
        <v>65</v>
      </c>
      <c r="G218" s="13" t="s">
        <v>66</v>
      </c>
      <c r="H218" s="13" t="s">
        <v>67</v>
      </c>
      <c r="I218" s="13" t="s">
        <v>68</v>
      </c>
      <c r="J218" s="13" t="s">
        <v>69</v>
      </c>
      <c r="K218" s="13" t="s">
        <v>70</v>
      </c>
      <c r="L218" s="13" t="s">
        <v>71</v>
      </c>
      <c r="M218" s="13" t="s">
        <v>72</v>
      </c>
      <c r="N218" s="13" t="s">
        <v>73</v>
      </c>
      <c r="O218" s="13" t="s">
        <v>74</v>
      </c>
      <c r="P218" s="13" t="s">
        <v>75</v>
      </c>
      <c r="Q218" s="13" t="s">
        <v>76</v>
      </c>
      <c r="R218" s="13" t="s">
        <v>77</v>
      </c>
      <c r="S218" s="13" t="s">
        <v>78</v>
      </c>
      <c r="T218" s="13" t="s">
        <v>79</v>
      </c>
      <c r="U218" s="13" t="s">
        <v>80</v>
      </c>
      <c r="V218" s="13" t="s">
        <v>81</v>
      </c>
      <c r="W218" s="13" t="s">
        <v>82</v>
      </c>
      <c r="X218" s="13" t="s">
        <v>83</v>
      </c>
      <c r="Y218" s="13" t="s">
        <v>84</v>
      </c>
      <c r="Z218" s="13" t="s">
        <v>85</v>
      </c>
      <c r="AA218" s="13" t="s">
        <v>86</v>
      </c>
      <c r="AB218" s="13" t="s">
        <v>87</v>
      </c>
      <c r="AC218" s="13" t="s">
        <v>88</v>
      </c>
      <c r="AD218" s="13" t="s">
        <v>89</v>
      </c>
      <c r="AE218" s="13" t="s">
        <v>90</v>
      </c>
      <c r="AF218" s="13" t="s">
        <v>91</v>
      </c>
      <c r="AG218" s="13" t="s">
        <v>92</v>
      </c>
      <c r="AH218" s="13" t="s">
        <v>93</v>
      </c>
    </row>
    <row r="219" spans="2:34" ht="14.5" x14ac:dyDescent="0.35">
      <c r="B219" s="14" t="s">
        <v>115</v>
      </c>
      <c r="C219" s="55">
        <v>0.81479999999999997</v>
      </c>
      <c r="D219" s="55">
        <v>0.79790000000000005</v>
      </c>
      <c r="E219" s="55">
        <v>0.78110000000000002</v>
      </c>
      <c r="F219" s="55">
        <v>0.76429999999999998</v>
      </c>
      <c r="G219" s="55">
        <v>0.74739999999999995</v>
      </c>
      <c r="H219" s="55">
        <v>0.73060000000000003</v>
      </c>
      <c r="I219" s="55">
        <v>0.7137</v>
      </c>
      <c r="J219" s="55">
        <v>0.69689999999999996</v>
      </c>
      <c r="K219" s="55">
        <v>0.68</v>
      </c>
      <c r="L219" s="55">
        <v>0.66320000000000001</v>
      </c>
      <c r="M219" s="55">
        <v>0.64629999999999999</v>
      </c>
      <c r="N219" s="55">
        <v>0.62949999999999995</v>
      </c>
      <c r="O219" s="55">
        <v>0.61270000000000002</v>
      </c>
      <c r="P219" s="55">
        <v>0.5958</v>
      </c>
      <c r="Q219" s="55">
        <v>0.57899999999999996</v>
      </c>
      <c r="R219" s="55">
        <v>0.56210000000000004</v>
      </c>
      <c r="S219" s="55">
        <v>0.54530000000000001</v>
      </c>
      <c r="T219" s="55">
        <v>0.52839999999999998</v>
      </c>
      <c r="U219" s="55">
        <v>0.51160000000000005</v>
      </c>
      <c r="V219" s="55">
        <v>0.49480000000000002</v>
      </c>
      <c r="W219" s="55">
        <v>0.47789999999999999</v>
      </c>
      <c r="X219" s="55">
        <v>0.46110000000000001</v>
      </c>
      <c r="Y219" s="55">
        <v>0.44419999999999998</v>
      </c>
      <c r="Z219" s="55">
        <v>0.4274</v>
      </c>
      <c r="AA219" s="55">
        <v>0.41049999999999998</v>
      </c>
      <c r="AB219" s="55">
        <v>0.39369999999999999</v>
      </c>
      <c r="AC219" s="55">
        <v>0.37680000000000002</v>
      </c>
      <c r="AD219" s="55">
        <v>0.36</v>
      </c>
      <c r="AE219" s="55">
        <v>0.36</v>
      </c>
      <c r="AF219" s="55">
        <v>0.36</v>
      </c>
      <c r="AG219" s="55">
        <v>0.36</v>
      </c>
      <c r="AH219" s="55">
        <v>0.36</v>
      </c>
    </row>
    <row r="220" spans="2:34" ht="14.5" x14ac:dyDescent="0.35">
      <c r="B220" s="14" t="s">
        <v>116</v>
      </c>
      <c r="C220" s="55">
        <v>8.5199999999999998E-2</v>
      </c>
      <c r="D220" s="55">
        <v>0.1021</v>
      </c>
      <c r="E220" s="55">
        <v>0.11890000000000001</v>
      </c>
      <c r="F220" s="55">
        <v>0.13036800000000001</v>
      </c>
      <c r="G220" s="55">
        <v>0.14039199999999999</v>
      </c>
      <c r="H220" s="55">
        <v>0.14907200000000001</v>
      </c>
      <c r="I220" s="55">
        <v>0.15649199999999999</v>
      </c>
      <c r="J220" s="55">
        <v>0.16248000000000001</v>
      </c>
      <c r="K220" s="55">
        <v>0.16719999999999999</v>
      </c>
      <c r="L220" s="55">
        <v>0.17049600000000001</v>
      </c>
      <c r="M220" s="55">
        <v>0.172516</v>
      </c>
      <c r="N220" s="55">
        <v>0.17312</v>
      </c>
      <c r="O220" s="55">
        <v>0.17238000000000001</v>
      </c>
      <c r="P220" s="55">
        <v>0.170352</v>
      </c>
      <c r="Q220" s="55">
        <v>0.16692000000000001</v>
      </c>
      <c r="R220" s="55">
        <v>0.162192</v>
      </c>
      <c r="S220" s="55">
        <v>0.15606800000000001</v>
      </c>
      <c r="T220" s="55">
        <v>0.14863999999999999</v>
      </c>
      <c r="U220" s="55">
        <v>0.139824</v>
      </c>
      <c r="V220" s="55">
        <v>0.12969600000000001</v>
      </c>
      <c r="W220" s="55">
        <v>0.118188</v>
      </c>
      <c r="X220" s="55">
        <v>0.105336</v>
      </c>
      <c r="Y220" s="55">
        <v>9.1160000000000005E-2</v>
      </c>
      <c r="Z220" s="55">
        <v>7.5616000000000003E-2</v>
      </c>
      <c r="AA220" s="55">
        <v>5.8740000000000001E-2</v>
      </c>
      <c r="AB220" s="55">
        <v>4.0503999999999998E-2</v>
      </c>
      <c r="AC220" s="55">
        <v>2.0927999999999999E-2</v>
      </c>
      <c r="AD220" s="55">
        <v>0</v>
      </c>
      <c r="AE220" s="55">
        <v>0</v>
      </c>
      <c r="AF220" s="55">
        <v>0</v>
      </c>
      <c r="AG220" s="55">
        <v>0</v>
      </c>
      <c r="AH220" s="55">
        <v>0</v>
      </c>
    </row>
    <row r="221" spans="2:34" ht="14.5" x14ac:dyDescent="0.35">
      <c r="B221" s="14" t="s">
        <v>117</v>
      </c>
      <c r="C221" s="55">
        <v>0.1</v>
      </c>
      <c r="D221" s="55">
        <v>0.1</v>
      </c>
      <c r="E221" s="55">
        <v>0.1</v>
      </c>
      <c r="F221" s="55">
        <v>0.1</v>
      </c>
      <c r="G221" s="55">
        <v>0.1</v>
      </c>
      <c r="H221" s="55">
        <v>0.1</v>
      </c>
      <c r="I221" s="55">
        <v>0.1</v>
      </c>
      <c r="J221" s="55">
        <v>0.1</v>
      </c>
      <c r="K221" s="55">
        <v>0.1</v>
      </c>
      <c r="L221" s="55">
        <v>0.1</v>
      </c>
      <c r="M221" s="55">
        <v>0.1</v>
      </c>
      <c r="N221" s="55">
        <v>0.1</v>
      </c>
      <c r="O221" s="55">
        <v>0.1</v>
      </c>
      <c r="P221" s="55">
        <v>0.1</v>
      </c>
      <c r="Q221" s="55">
        <v>0.1</v>
      </c>
      <c r="R221" s="55">
        <v>0.1</v>
      </c>
      <c r="S221" s="55">
        <v>0.1</v>
      </c>
      <c r="T221" s="55">
        <v>0.1</v>
      </c>
      <c r="U221" s="55">
        <v>0.1</v>
      </c>
      <c r="V221" s="55">
        <v>0.1</v>
      </c>
      <c r="W221" s="55">
        <v>0.1</v>
      </c>
      <c r="X221" s="55">
        <v>0.1</v>
      </c>
      <c r="Y221" s="55">
        <v>0.1</v>
      </c>
      <c r="Z221" s="55">
        <v>0.1</v>
      </c>
      <c r="AA221" s="55">
        <v>0.1</v>
      </c>
      <c r="AB221" s="55">
        <v>0.1</v>
      </c>
      <c r="AC221" s="55">
        <v>0.1</v>
      </c>
      <c r="AD221" s="55">
        <v>0.1</v>
      </c>
      <c r="AE221" s="55">
        <v>0.1</v>
      </c>
      <c r="AF221" s="55">
        <v>0.1</v>
      </c>
      <c r="AG221" s="55">
        <v>0.1</v>
      </c>
      <c r="AH221" s="55">
        <v>0.1</v>
      </c>
    </row>
    <row r="222" spans="2:34" ht="14.5" x14ac:dyDescent="0.35">
      <c r="B222" s="14" t="s">
        <v>118</v>
      </c>
      <c r="C222" s="55">
        <v>0</v>
      </c>
      <c r="D222" s="55">
        <v>0</v>
      </c>
      <c r="E222" s="55">
        <v>0</v>
      </c>
      <c r="F222" s="55">
        <v>0</v>
      </c>
      <c r="G222" s="55">
        <v>0</v>
      </c>
      <c r="H222" s="55">
        <v>0</v>
      </c>
      <c r="I222" s="55">
        <v>0</v>
      </c>
      <c r="J222" s="55">
        <v>0</v>
      </c>
      <c r="K222" s="55">
        <v>0</v>
      </c>
      <c r="L222" s="55">
        <v>0</v>
      </c>
      <c r="M222" s="55">
        <v>0</v>
      </c>
      <c r="N222" s="55">
        <v>0</v>
      </c>
      <c r="O222" s="55">
        <v>0</v>
      </c>
      <c r="P222" s="55">
        <v>0</v>
      </c>
      <c r="Q222" s="55">
        <v>0</v>
      </c>
      <c r="R222" s="55">
        <v>0</v>
      </c>
      <c r="S222" s="55">
        <v>0</v>
      </c>
      <c r="T222" s="55">
        <v>0</v>
      </c>
      <c r="U222" s="55">
        <v>0</v>
      </c>
      <c r="V222" s="55">
        <v>0</v>
      </c>
      <c r="W222" s="55">
        <v>0</v>
      </c>
      <c r="X222" s="55">
        <v>0</v>
      </c>
      <c r="Y222" s="55">
        <v>0</v>
      </c>
      <c r="Z222" s="55">
        <v>0</v>
      </c>
      <c r="AA222" s="55">
        <v>0</v>
      </c>
      <c r="AB222" s="55">
        <v>0</v>
      </c>
      <c r="AC222" s="55">
        <v>0</v>
      </c>
      <c r="AD222" s="55">
        <v>0</v>
      </c>
      <c r="AE222" s="55">
        <v>0</v>
      </c>
      <c r="AF222" s="55">
        <v>0</v>
      </c>
      <c r="AG222" s="55">
        <v>0</v>
      </c>
      <c r="AH222" s="55">
        <v>0</v>
      </c>
    </row>
    <row r="223" spans="2:34" ht="14.5" x14ac:dyDescent="0.35">
      <c r="B223" s="14" t="s">
        <v>119</v>
      </c>
      <c r="C223" s="55">
        <v>0</v>
      </c>
      <c r="D223" s="55">
        <v>0</v>
      </c>
      <c r="E223" s="55">
        <v>0</v>
      </c>
      <c r="F223" s="55">
        <v>5.4320000000000097E-3</v>
      </c>
      <c r="G223" s="55">
        <v>1.2208E-2</v>
      </c>
      <c r="H223" s="55">
        <v>2.0327999999999999E-2</v>
      </c>
      <c r="I223" s="55">
        <v>2.9808000000000001E-2</v>
      </c>
      <c r="J223" s="55">
        <v>4.0620000000000003E-2</v>
      </c>
      <c r="K223" s="55">
        <v>5.28E-2</v>
      </c>
      <c r="L223" s="55">
        <v>6.6304000000000002E-2</v>
      </c>
      <c r="M223" s="55">
        <v>8.1184000000000006E-2</v>
      </c>
      <c r="N223" s="55">
        <v>9.7379999999999994E-2</v>
      </c>
      <c r="O223" s="55">
        <v>0.11491999999999999</v>
      </c>
      <c r="P223" s="55">
        <v>0.13384799999999999</v>
      </c>
      <c r="Q223" s="55">
        <v>0.15407999999999999</v>
      </c>
      <c r="R223" s="55">
        <v>0.175708</v>
      </c>
      <c r="S223" s="55">
        <v>0.198632</v>
      </c>
      <c r="T223" s="55">
        <v>0.22295999999999999</v>
      </c>
      <c r="U223" s="55">
        <v>0.24857599999999999</v>
      </c>
      <c r="V223" s="55">
        <v>0.27560400000000002</v>
      </c>
      <c r="W223" s="55">
        <v>0.30391200000000002</v>
      </c>
      <c r="X223" s="55">
        <v>0.33356400000000003</v>
      </c>
      <c r="Y223" s="55">
        <v>0.36464000000000002</v>
      </c>
      <c r="Z223" s="55">
        <v>0.396984</v>
      </c>
      <c r="AA223" s="55">
        <v>0.43075999999999998</v>
      </c>
      <c r="AB223" s="55">
        <v>0.46579599999999999</v>
      </c>
      <c r="AC223" s="55">
        <v>0.50227200000000005</v>
      </c>
      <c r="AD223" s="55">
        <v>0.54</v>
      </c>
      <c r="AE223" s="55">
        <v>0.54</v>
      </c>
      <c r="AF223" s="55">
        <v>0.54</v>
      </c>
      <c r="AG223" s="55">
        <v>0.54</v>
      </c>
      <c r="AH223" s="55">
        <v>0.54</v>
      </c>
    </row>
    <row r="224" spans="2:34" ht="14.5" x14ac:dyDescent="0.35">
      <c r="B224" s="14" t="s">
        <v>120</v>
      </c>
      <c r="C224" s="55">
        <v>0.81479999999999997</v>
      </c>
      <c r="D224" s="55">
        <v>0.79790000000000005</v>
      </c>
      <c r="E224" s="55">
        <v>0.78110000000000002</v>
      </c>
      <c r="F224" s="55">
        <v>0.76429999999999998</v>
      </c>
      <c r="G224" s="55">
        <v>0.74739999999999995</v>
      </c>
      <c r="H224" s="55">
        <v>0.73060000000000003</v>
      </c>
      <c r="I224" s="55">
        <v>0.7137</v>
      </c>
      <c r="J224" s="55">
        <v>0.69689999999999996</v>
      </c>
      <c r="K224" s="55">
        <v>0.68</v>
      </c>
      <c r="L224" s="55">
        <v>0.66320000000000001</v>
      </c>
      <c r="M224" s="55">
        <v>0.64629999999999999</v>
      </c>
      <c r="N224" s="55">
        <v>0.62949999999999995</v>
      </c>
      <c r="O224" s="55">
        <v>0.61270000000000002</v>
      </c>
      <c r="P224" s="55">
        <v>0.5958</v>
      </c>
      <c r="Q224" s="55">
        <v>0.57899999999999996</v>
      </c>
      <c r="R224" s="55">
        <v>0.56210000000000004</v>
      </c>
      <c r="S224" s="55">
        <v>0.54530000000000001</v>
      </c>
      <c r="T224" s="55">
        <v>0.52839999999999998</v>
      </c>
      <c r="U224" s="55">
        <v>0.51160000000000005</v>
      </c>
      <c r="V224" s="55">
        <v>0.49480000000000002</v>
      </c>
      <c r="W224" s="55">
        <v>0.47789999999999999</v>
      </c>
      <c r="X224" s="55">
        <v>0.46110000000000001</v>
      </c>
      <c r="Y224" s="55">
        <v>0.44419999999999998</v>
      </c>
      <c r="Z224" s="55">
        <v>0.4274</v>
      </c>
      <c r="AA224" s="55">
        <v>0.41049999999999998</v>
      </c>
      <c r="AB224" s="55">
        <v>0.39369999999999999</v>
      </c>
      <c r="AC224" s="55">
        <v>0.37680000000000002</v>
      </c>
      <c r="AD224" s="55">
        <v>0.36</v>
      </c>
      <c r="AE224" s="55">
        <v>0.36</v>
      </c>
      <c r="AF224" s="55">
        <v>0.36</v>
      </c>
      <c r="AG224" s="55">
        <v>0.36</v>
      </c>
      <c r="AH224" s="55">
        <v>0.36</v>
      </c>
    </row>
    <row r="225" spans="2:58" ht="14.5" x14ac:dyDescent="0.35">
      <c r="B225" s="14" t="s">
        <v>121</v>
      </c>
      <c r="C225" s="55">
        <v>8.5199999999999998E-2</v>
      </c>
      <c r="D225" s="55">
        <v>0.1021</v>
      </c>
      <c r="E225" s="55">
        <v>0.11890000000000001</v>
      </c>
      <c r="F225" s="55">
        <v>0.13036800000000001</v>
      </c>
      <c r="G225" s="55">
        <v>0.14039199999999999</v>
      </c>
      <c r="H225" s="55">
        <v>0.14907200000000001</v>
      </c>
      <c r="I225" s="55">
        <v>0.15649199999999999</v>
      </c>
      <c r="J225" s="55">
        <v>0.16248000000000001</v>
      </c>
      <c r="K225" s="55">
        <v>0.16719999999999999</v>
      </c>
      <c r="L225" s="55">
        <v>0.17049600000000001</v>
      </c>
      <c r="M225" s="55">
        <v>0.172516</v>
      </c>
      <c r="N225" s="55">
        <v>0.17312</v>
      </c>
      <c r="O225" s="55">
        <v>0.17238000000000001</v>
      </c>
      <c r="P225" s="55">
        <v>0.170352</v>
      </c>
      <c r="Q225" s="55">
        <v>0.16692000000000001</v>
      </c>
      <c r="R225" s="55">
        <v>0.162192</v>
      </c>
      <c r="S225" s="55">
        <v>0.15606800000000001</v>
      </c>
      <c r="T225" s="55">
        <v>0.14863999999999999</v>
      </c>
      <c r="U225" s="55">
        <v>0.139824</v>
      </c>
      <c r="V225" s="55">
        <v>0.12969600000000001</v>
      </c>
      <c r="W225" s="55">
        <v>0.118188</v>
      </c>
      <c r="X225" s="55">
        <v>0.105336</v>
      </c>
      <c r="Y225" s="55">
        <v>9.1160000000000005E-2</v>
      </c>
      <c r="Z225" s="55">
        <v>7.5616000000000003E-2</v>
      </c>
      <c r="AA225" s="55">
        <v>5.8740000000000001E-2</v>
      </c>
      <c r="AB225" s="55">
        <v>4.0503999999999998E-2</v>
      </c>
      <c r="AC225" s="55">
        <v>2.0927999999999999E-2</v>
      </c>
      <c r="AD225" s="55">
        <v>0</v>
      </c>
      <c r="AE225" s="55">
        <v>0</v>
      </c>
      <c r="AF225" s="55">
        <v>0</v>
      </c>
      <c r="AG225" s="55">
        <v>0</v>
      </c>
      <c r="AH225" s="55">
        <v>0</v>
      </c>
    </row>
    <row r="226" spans="2:58" ht="14.5" x14ac:dyDescent="0.35">
      <c r="B226" s="14" t="s">
        <v>122</v>
      </c>
      <c r="C226" s="55">
        <v>0.1</v>
      </c>
      <c r="D226" s="55">
        <v>0.1</v>
      </c>
      <c r="E226" s="55">
        <v>0.1</v>
      </c>
      <c r="F226" s="55">
        <v>0.1</v>
      </c>
      <c r="G226" s="55">
        <v>0.1</v>
      </c>
      <c r="H226" s="55">
        <v>0.1</v>
      </c>
      <c r="I226" s="55">
        <v>0.1</v>
      </c>
      <c r="J226" s="55">
        <v>0.1</v>
      </c>
      <c r="K226" s="55">
        <v>0.1</v>
      </c>
      <c r="L226" s="55">
        <v>0.1</v>
      </c>
      <c r="M226" s="55">
        <v>0.1</v>
      </c>
      <c r="N226" s="55">
        <v>0.1</v>
      </c>
      <c r="O226" s="55">
        <v>0.1</v>
      </c>
      <c r="P226" s="55">
        <v>0.1</v>
      </c>
      <c r="Q226" s="55">
        <v>0.1</v>
      </c>
      <c r="R226" s="55">
        <v>0.1</v>
      </c>
      <c r="S226" s="55">
        <v>0.1</v>
      </c>
      <c r="T226" s="55">
        <v>0.1</v>
      </c>
      <c r="U226" s="55">
        <v>0.1</v>
      </c>
      <c r="V226" s="55">
        <v>0.1</v>
      </c>
      <c r="W226" s="55">
        <v>0.1</v>
      </c>
      <c r="X226" s="55">
        <v>0.1</v>
      </c>
      <c r="Y226" s="55">
        <v>0.1</v>
      </c>
      <c r="Z226" s="55">
        <v>0.1</v>
      </c>
      <c r="AA226" s="55">
        <v>0.1</v>
      </c>
      <c r="AB226" s="55">
        <v>0.1</v>
      </c>
      <c r="AC226" s="55">
        <v>0.1</v>
      </c>
      <c r="AD226" s="55">
        <v>0.1</v>
      </c>
      <c r="AE226" s="55">
        <v>0.1</v>
      </c>
      <c r="AF226" s="55">
        <v>0.1</v>
      </c>
      <c r="AG226" s="55">
        <v>0.1</v>
      </c>
      <c r="AH226" s="55">
        <v>0.1</v>
      </c>
      <c r="BB226" s="24"/>
      <c r="BC226" s="24"/>
      <c r="BD226" s="24"/>
      <c r="BE226" s="24"/>
      <c r="BF226" s="24"/>
    </row>
    <row r="227" spans="2:58" ht="14.5" x14ac:dyDescent="0.35">
      <c r="B227" s="14" t="s">
        <v>123</v>
      </c>
      <c r="C227" s="55">
        <v>0</v>
      </c>
      <c r="D227" s="55">
        <v>0</v>
      </c>
      <c r="E227" s="55">
        <v>0</v>
      </c>
      <c r="F227" s="55">
        <v>0</v>
      </c>
      <c r="G227" s="55">
        <v>0</v>
      </c>
      <c r="H227" s="55">
        <v>0</v>
      </c>
      <c r="I227" s="55">
        <v>0</v>
      </c>
      <c r="J227" s="55">
        <v>0</v>
      </c>
      <c r="K227" s="55">
        <v>0</v>
      </c>
      <c r="L227" s="55">
        <v>0</v>
      </c>
      <c r="M227" s="55">
        <v>0</v>
      </c>
      <c r="N227" s="55">
        <v>0</v>
      </c>
      <c r="O227" s="55">
        <v>0</v>
      </c>
      <c r="P227" s="55">
        <v>0</v>
      </c>
      <c r="Q227" s="55">
        <v>0</v>
      </c>
      <c r="R227" s="55">
        <v>0</v>
      </c>
      <c r="S227" s="55">
        <v>0</v>
      </c>
      <c r="T227" s="55">
        <v>0</v>
      </c>
      <c r="U227" s="55">
        <v>0</v>
      </c>
      <c r="V227" s="55">
        <v>0</v>
      </c>
      <c r="W227" s="55">
        <v>0</v>
      </c>
      <c r="X227" s="55">
        <v>0</v>
      </c>
      <c r="Y227" s="55">
        <v>0</v>
      </c>
      <c r="Z227" s="55">
        <v>0</v>
      </c>
      <c r="AA227" s="55">
        <v>0</v>
      </c>
      <c r="AB227" s="55">
        <v>0</v>
      </c>
      <c r="AC227" s="55">
        <v>0</v>
      </c>
      <c r="AD227" s="55">
        <v>0</v>
      </c>
      <c r="AE227" s="55">
        <v>0</v>
      </c>
      <c r="AF227" s="55">
        <v>0</v>
      </c>
      <c r="AG227" s="55">
        <v>0</v>
      </c>
      <c r="AH227" s="55">
        <v>0</v>
      </c>
      <c r="BB227" s="24"/>
      <c r="BC227" s="24"/>
      <c r="BD227" s="24"/>
      <c r="BE227" s="24"/>
      <c r="BF227" s="24"/>
    </row>
    <row r="228" spans="2:58" ht="14.5" x14ac:dyDescent="0.35">
      <c r="B228" s="14" t="s">
        <v>124</v>
      </c>
      <c r="C228" s="55">
        <v>0</v>
      </c>
      <c r="D228" s="55">
        <v>0</v>
      </c>
      <c r="E228" s="55">
        <v>0</v>
      </c>
      <c r="F228" s="55">
        <v>5.4320000000000097E-3</v>
      </c>
      <c r="G228" s="55">
        <v>1.2208E-2</v>
      </c>
      <c r="H228" s="55">
        <v>2.0327999999999999E-2</v>
      </c>
      <c r="I228" s="55">
        <v>2.9808000000000001E-2</v>
      </c>
      <c r="J228" s="55">
        <v>4.0620000000000003E-2</v>
      </c>
      <c r="K228" s="55">
        <v>5.28E-2</v>
      </c>
      <c r="L228" s="55">
        <v>6.6304000000000002E-2</v>
      </c>
      <c r="M228" s="55">
        <v>8.1184000000000006E-2</v>
      </c>
      <c r="N228" s="55">
        <v>9.7379999999999994E-2</v>
      </c>
      <c r="O228" s="55">
        <v>0.11491999999999999</v>
      </c>
      <c r="P228" s="55">
        <v>0.13384799999999999</v>
      </c>
      <c r="Q228" s="55">
        <v>0.15407999999999999</v>
      </c>
      <c r="R228" s="55">
        <v>0.175708</v>
      </c>
      <c r="S228" s="55">
        <v>0.198632</v>
      </c>
      <c r="T228" s="55">
        <v>0.22295999999999999</v>
      </c>
      <c r="U228" s="55">
        <v>0.24857599999999999</v>
      </c>
      <c r="V228" s="55">
        <v>0.27560400000000002</v>
      </c>
      <c r="W228" s="55">
        <v>0.30391200000000002</v>
      </c>
      <c r="X228" s="55">
        <v>0.33356400000000003</v>
      </c>
      <c r="Y228" s="55">
        <v>0.36464000000000002</v>
      </c>
      <c r="Z228" s="55">
        <v>0.396984</v>
      </c>
      <c r="AA228" s="55">
        <v>0.43075999999999998</v>
      </c>
      <c r="AB228" s="55">
        <v>0.46579599999999999</v>
      </c>
      <c r="AC228" s="55">
        <v>0.50227200000000005</v>
      </c>
      <c r="AD228" s="55">
        <v>0.54</v>
      </c>
      <c r="AE228" s="55">
        <v>0.54</v>
      </c>
      <c r="AF228" s="55">
        <v>0.54</v>
      </c>
      <c r="AG228" s="55">
        <v>0.54</v>
      </c>
      <c r="AH228" s="55">
        <v>0.54</v>
      </c>
      <c r="BB228" s="24"/>
      <c r="BC228" s="24"/>
      <c r="BD228" s="24"/>
      <c r="BE228" s="24"/>
      <c r="BF228" s="24"/>
    </row>
    <row r="229" spans="2:58" ht="14.5" x14ac:dyDescent="0.35">
      <c r="B229" s="14" t="s">
        <v>125</v>
      </c>
      <c r="C229" s="55">
        <v>0.74570000000000003</v>
      </c>
      <c r="D229" s="55">
        <v>0.71499999999999997</v>
      </c>
      <c r="E229" s="55">
        <v>0.68440000000000001</v>
      </c>
      <c r="F229" s="55">
        <v>0.65369999999999995</v>
      </c>
      <c r="G229" s="55">
        <v>0.62309999999999999</v>
      </c>
      <c r="H229" s="55">
        <v>0.58240000000000003</v>
      </c>
      <c r="I229" s="55">
        <v>0.53700000000000003</v>
      </c>
      <c r="J229" s="55">
        <v>0.49159999999999998</v>
      </c>
      <c r="K229" s="55">
        <v>0.47870000000000001</v>
      </c>
      <c r="L229" s="55">
        <v>0.4657</v>
      </c>
      <c r="M229" s="55">
        <v>0.45279999999999998</v>
      </c>
      <c r="N229" s="55">
        <v>0.43990000000000001</v>
      </c>
      <c r="O229" s="55">
        <v>0.4269</v>
      </c>
      <c r="P229" s="55">
        <v>0.41399999999999998</v>
      </c>
      <c r="Q229" s="55">
        <v>0.40110000000000001</v>
      </c>
      <c r="R229" s="55">
        <v>0.38819999999999999</v>
      </c>
      <c r="S229" s="55">
        <v>0.37519999999999998</v>
      </c>
      <c r="T229" s="55">
        <v>0.36230000000000001</v>
      </c>
      <c r="U229" s="55">
        <v>0.34939999999999999</v>
      </c>
      <c r="V229" s="55">
        <v>0.33639999999999998</v>
      </c>
      <c r="W229" s="55">
        <v>0.32350000000000001</v>
      </c>
      <c r="X229" s="55">
        <v>0.31059999999999999</v>
      </c>
      <c r="Y229" s="55">
        <v>0.29759999999999998</v>
      </c>
      <c r="Z229" s="55">
        <v>0.28470000000000001</v>
      </c>
      <c r="AA229" s="55">
        <v>0.27179999999999999</v>
      </c>
      <c r="AB229" s="55">
        <v>0.25879999999999997</v>
      </c>
      <c r="AC229" s="55">
        <v>0.24590000000000001</v>
      </c>
      <c r="AD229" s="55">
        <v>0.23300000000000001</v>
      </c>
      <c r="AE229" s="55">
        <v>0.23300000000000001</v>
      </c>
      <c r="AF229" s="55">
        <v>0.23300000000000001</v>
      </c>
      <c r="AG229" s="55">
        <v>0.23300000000000001</v>
      </c>
      <c r="AH229" s="55">
        <v>0.23300000000000001</v>
      </c>
      <c r="BB229" s="24"/>
      <c r="BC229" s="24"/>
      <c r="BD229" s="24"/>
      <c r="BE229" s="24"/>
      <c r="BF229" s="24"/>
    </row>
    <row r="230" spans="2:58" ht="14.5" x14ac:dyDescent="0.35">
      <c r="B230" s="14" t="s">
        <v>126</v>
      </c>
      <c r="C230" s="55">
        <v>3.4000000000000002E-2</v>
      </c>
      <c r="D230" s="55">
        <v>4.0500000000000001E-2</v>
      </c>
      <c r="E230" s="55">
        <v>4.7100000000000003E-2</v>
      </c>
      <c r="F230" s="55">
        <v>5.1552000000000001E-2</v>
      </c>
      <c r="G230" s="55">
        <v>5.5475999999999998E-2</v>
      </c>
      <c r="H230" s="55">
        <v>5.8872000000000001E-2</v>
      </c>
      <c r="I230" s="55">
        <v>6.1740000000000003E-2</v>
      </c>
      <c r="J230" s="55">
        <v>6.4079999999999998E-2</v>
      </c>
      <c r="K230" s="55">
        <v>6.5892000000000006E-2</v>
      </c>
      <c r="L230" s="55">
        <v>6.7176E-2</v>
      </c>
      <c r="M230" s="55">
        <v>6.7932000000000006E-2</v>
      </c>
      <c r="N230" s="55">
        <v>6.8159999999999998E-2</v>
      </c>
      <c r="O230" s="55">
        <v>6.7799999999999999E-2</v>
      </c>
      <c r="P230" s="55">
        <v>6.6975999999999994E-2</v>
      </c>
      <c r="Q230" s="55">
        <v>6.5624000000000002E-2</v>
      </c>
      <c r="R230" s="55">
        <v>6.3743999999999995E-2</v>
      </c>
      <c r="S230" s="55">
        <v>6.1336000000000002E-2</v>
      </c>
      <c r="T230" s="55">
        <v>5.8400000000000001E-2</v>
      </c>
      <c r="U230" s="55">
        <v>5.4935999999999999E-2</v>
      </c>
      <c r="V230" s="55">
        <v>5.0944000000000003E-2</v>
      </c>
      <c r="W230" s="55">
        <v>4.6424E-2</v>
      </c>
      <c r="X230" s="55">
        <v>4.1376000000000003E-2</v>
      </c>
      <c r="Y230" s="55">
        <v>3.5799999999999998E-2</v>
      </c>
      <c r="Z230" s="55">
        <v>2.9680000000000002E-2</v>
      </c>
      <c r="AA230" s="55">
        <v>2.3052E-2</v>
      </c>
      <c r="AB230" s="55">
        <v>1.5896E-2</v>
      </c>
      <c r="AC230" s="55">
        <v>8.2120000000000005E-3</v>
      </c>
      <c r="AD230" s="55">
        <v>0</v>
      </c>
      <c r="AE230" s="55">
        <v>0</v>
      </c>
      <c r="AF230" s="55">
        <v>0</v>
      </c>
      <c r="AG230" s="55">
        <v>0</v>
      </c>
      <c r="AH230" s="55">
        <v>0</v>
      </c>
    </row>
    <row r="231" spans="2:58" ht="14.5" x14ac:dyDescent="0.35">
      <c r="B231" s="14" t="s">
        <v>127</v>
      </c>
      <c r="C231" s="55">
        <v>0.1</v>
      </c>
      <c r="D231" s="55">
        <v>0.1</v>
      </c>
      <c r="E231" s="55">
        <v>0.1</v>
      </c>
      <c r="F231" s="55">
        <v>0.1</v>
      </c>
      <c r="G231" s="55">
        <v>0.1</v>
      </c>
      <c r="H231" s="55">
        <v>0.1</v>
      </c>
      <c r="I231" s="55">
        <v>0.1</v>
      </c>
      <c r="J231" s="55">
        <v>0.1</v>
      </c>
      <c r="K231" s="55">
        <v>0.1</v>
      </c>
      <c r="L231" s="55">
        <v>0.1</v>
      </c>
      <c r="M231" s="55">
        <v>0.1</v>
      </c>
      <c r="N231" s="55">
        <v>0.1</v>
      </c>
      <c r="O231" s="55">
        <v>0.1</v>
      </c>
      <c r="P231" s="55">
        <v>0.1</v>
      </c>
      <c r="Q231" s="55">
        <v>0.1</v>
      </c>
      <c r="R231" s="55">
        <v>0.1</v>
      </c>
      <c r="S231" s="55">
        <v>0.1</v>
      </c>
      <c r="T231" s="55">
        <v>0.1</v>
      </c>
      <c r="U231" s="55">
        <v>0.1</v>
      </c>
      <c r="V231" s="55">
        <v>0.1</v>
      </c>
      <c r="W231" s="55">
        <v>0.1</v>
      </c>
      <c r="X231" s="55">
        <v>0.1</v>
      </c>
      <c r="Y231" s="55">
        <v>0.1</v>
      </c>
      <c r="Z231" s="55">
        <v>0.1</v>
      </c>
      <c r="AA231" s="55">
        <v>0.1</v>
      </c>
      <c r="AB231" s="55">
        <v>0.1</v>
      </c>
      <c r="AC231" s="55">
        <v>0.1</v>
      </c>
      <c r="AD231" s="55">
        <v>0.1</v>
      </c>
      <c r="AE231" s="55">
        <v>0.1</v>
      </c>
      <c r="AF231" s="55">
        <v>0.1</v>
      </c>
      <c r="AG231" s="55">
        <v>0.1</v>
      </c>
      <c r="AH231" s="55">
        <v>0.1</v>
      </c>
    </row>
    <row r="232" spans="2:58" ht="14.5" x14ac:dyDescent="0.35">
      <c r="B232" s="14" t="s">
        <v>128</v>
      </c>
      <c r="C232" s="55">
        <v>0.12039999999999999</v>
      </c>
      <c r="D232" s="55">
        <v>0.1444</v>
      </c>
      <c r="E232" s="55">
        <v>0.16850000000000001</v>
      </c>
      <c r="F232" s="55">
        <v>0.1925</v>
      </c>
      <c r="G232" s="55">
        <v>0.21659999999999999</v>
      </c>
      <c r="H232" s="55">
        <v>0.24060000000000001</v>
      </c>
      <c r="I232" s="55">
        <v>0.26469999999999999</v>
      </c>
      <c r="J232" s="55">
        <v>0.2888</v>
      </c>
      <c r="K232" s="55">
        <v>0.26628499999999999</v>
      </c>
      <c r="L232" s="55">
        <v>0.24471000000000001</v>
      </c>
      <c r="M232" s="55">
        <v>0.22389000000000001</v>
      </c>
      <c r="N232" s="55">
        <v>0.20399999999999999</v>
      </c>
      <c r="O232" s="55">
        <v>0.18495</v>
      </c>
      <c r="P232" s="55">
        <v>0.16667000000000001</v>
      </c>
      <c r="Q232" s="55">
        <v>0.14930499999999999</v>
      </c>
      <c r="R232" s="55">
        <v>0.13278000000000001</v>
      </c>
      <c r="S232" s="55">
        <v>0.11704000000000001</v>
      </c>
      <c r="T232" s="55">
        <v>0.1022</v>
      </c>
      <c r="U232" s="55">
        <v>8.8154999999999997E-2</v>
      </c>
      <c r="V232" s="55">
        <v>7.4999999999999997E-2</v>
      </c>
      <c r="W232" s="55">
        <v>6.2685000000000005E-2</v>
      </c>
      <c r="X232" s="55">
        <v>5.1180000000000003E-2</v>
      </c>
      <c r="Y232" s="55">
        <v>4.0550000000000003E-2</v>
      </c>
      <c r="Z232" s="55">
        <v>3.0759999999999999E-2</v>
      </c>
      <c r="AA232" s="55">
        <v>2.1794999999999998E-2</v>
      </c>
      <c r="AB232" s="55">
        <v>1.3690000000000001E-2</v>
      </c>
      <c r="AC232" s="55">
        <v>6.4200000000000004E-3</v>
      </c>
      <c r="AD232" s="55">
        <v>0</v>
      </c>
      <c r="AE232" s="55">
        <v>0</v>
      </c>
      <c r="AF232" s="55">
        <v>0</v>
      </c>
      <c r="AG232" s="55">
        <v>0</v>
      </c>
      <c r="AH232" s="55">
        <v>0</v>
      </c>
    </row>
    <row r="233" spans="2:58" ht="14.5" x14ac:dyDescent="0.35">
      <c r="B233" s="14" t="s">
        <v>129</v>
      </c>
      <c r="C233" s="55">
        <v>0</v>
      </c>
      <c r="D233" s="55">
        <v>0</v>
      </c>
      <c r="E233" s="55">
        <v>0</v>
      </c>
      <c r="F233" s="55">
        <v>2.1480000000000002E-3</v>
      </c>
      <c r="G233" s="55">
        <v>4.8240000000000002E-3</v>
      </c>
      <c r="H233" s="55">
        <v>8.0280000000000004E-3</v>
      </c>
      <c r="I233" s="55">
        <v>1.176E-2</v>
      </c>
      <c r="J233" s="55">
        <v>1.602E-2</v>
      </c>
      <c r="K233" s="55">
        <v>3.4823E-2</v>
      </c>
      <c r="L233" s="55">
        <v>5.3314E-2</v>
      </c>
      <c r="M233" s="55">
        <v>7.1478E-2</v>
      </c>
      <c r="N233" s="55">
        <v>8.9340000000000003E-2</v>
      </c>
      <c r="O233" s="55">
        <v>0.10685</v>
      </c>
      <c r="P233" s="55">
        <v>0.124054</v>
      </c>
      <c r="Q233" s="55">
        <v>0.14097100000000001</v>
      </c>
      <c r="R233" s="55">
        <v>0.15757599999999999</v>
      </c>
      <c r="S233" s="55">
        <v>0.17382400000000001</v>
      </c>
      <c r="T233" s="55">
        <v>0.1898</v>
      </c>
      <c r="U233" s="55">
        <v>0.20540900000000001</v>
      </c>
      <c r="V233" s="55">
        <v>0.22075600000000001</v>
      </c>
      <c r="W233" s="55">
        <v>0.235791</v>
      </c>
      <c r="X233" s="55">
        <v>0.250444</v>
      </c>
      <c r="Y233" s="55">
        <v>0.26484999999999997</v>
      </c>
      <c r="Z233" s="55">
        <v>0.27886</v>
      </c>
      <c r="AA233" s="55">
        <v>0.29255300000000001</v>
      </c>
      <c r="AB233" s="55">
        <v>0.30601400000000001</v>
      </c>
      <c r="AC233" s="55">
        <v>0.31906800000000002</v>
      </c>
      <c r="AD233" s="55">
        <v>0.33189999999999997</v>
      </c>
      <c r="AE233" s="55">
        <v>0.33189999999999997</v>
      </c>
      <c r="AF233" s="55">
        <v>0.33189999999999997</v>
      </c>
      <c r="AG233" s="55">
        <v>0.33189999999999997</v>
      </c>
      <c r="AH233" s="55">
        <v>0.33189999999999997</v>
      </c>
    </row>
    <row r="234" spans="2:58" ht="14.5" x14ac:dyDescent="0.35">
      <c r="B234" s="14" t="s">
        <v>130</v>
      </c>
      <c r="C234" s="55">
        <v>0</v>
      </c>
      <c r="D234" s="55">
        <v>0</v>
      </c>
      <c r="E234" s="55">
        <v>0</v>
      </c>
      <c r="F234" s="55">
        <v>0</v>
      </c>
      <c r="G234" s="55">
        <v>0</v>
      </c>
      <c r="H234" s="55">
        <v>5.0000000000000001E-3</v>
      </c>
      <c r="I234" s="55">
        <v>1.24E-2</v>
      </c>
      <c r="J234" s="55">
        <v>1.9800000000000002E-2</v>
      </c>
      <c r="K234" s="55">
        <v>2.7199999999999998E-2</v>
      </c>
      <c r="L234" s="55">
        <v>3.4599999999999999E-2</v>
      </c>
      <c r="M234" s="55">
        <v>4.19E-2</v>
      </c>
      <c r="N234" s="55">
        <v>4.9299999999999997E-2</v>
      </c>
      <c r="O234" s="55">
        <v>5.67E-2</v>
      </c>
      <c r="P234" s="55">
        <v>6.4100000000000004E-2</v>
      </c>
      <c r="Q234" s="55">
        <v>7.1499999999999994E-2</v>
      </c>
      <c r="R234" s="55">
        <v>7.8899999999999998E-2</v>
      </c>
      <c r="S234" s="55">
        <v>8.6300000000000002E-2</v>
      </c>
      <c r="T234" s="55">
        <v>9.3700000000000006E-2</v>
      </c>
      <c r="U234" s="55">
        <v>0.1011</v>
      </c>
      <c r="V234" s="55">
        <v>0.1084</v>
      </c>
      <c r="W234" s="55">
        <v>0.1158</v>
      </c>
      <c r="X234" s="55">
        <v>0.1232</v>
      </c>
      <c r="Y234" s="55">
        <v>0.13059999999999999</v>
      </c>
      <c r="Z234" s="55">
        <v>0.13800000000000001</v>
      </c>
      <c r="AA234" s="55">
        <v>0.1454</v>
      </c>
      <c r="AB234" s="55">
        <v>0.15279999999999999</v>
      </c>
      <c r="AC234" s="55">
        <v>0.16020000000000001</v>
      </c>
      <c r="AD234" s="55">
        <v>0.1676</v>
      </c>
      <c r="AE234" s="55">
        <v>0.1676</v>
      </c>
      <c r="AF234" s="55">
        <v>0.1676</v>
      </c>
      <c r="AG234" s="55">
        <v>0.1676</v>
      </c>
      <c r="AH234" s="55">
        <v>0.1676</v>
      </c>
    </row>
    <row r="235" spans="2:58" ht="14.5" x14ac:dyDescent="0.35">
      <c r="B235" s="14" t="s">
        <v>131</v>
      </c>
      <c r="C235" s="55">
        <v>0</v>
      </c>
      <c r="D235" s="55">
        <v>0</v>
      </c>
      <c r="E235" s="55">
        <v>0</v>
      </c>
      <c r="F235" s="55">
        <v>0</v>
      </c>
      <c r="G235" s="55">
        <v>0</v>
      </c>
      <c r="H235" s="55">
        <v>5.0000000000000001E-3</v>
      </c>
      <c r="I235" s="55">
        <v>1.24E-2</v>
      </c>
      <c r="J235" s="55">
        <v>1.9800000000000002E-2</v>
      </c>
      <c r="K235" s="55">
        <v>2.7199999999999998E-2</v>
      </c>
      <c r="L235" s="55">
        <v>3.4599999999999999E-2</v>
      </c>
      <c r="M235" s="55">
        <v>4.19E-2</v>
      </c>
      <c r="N235" s="55">
        <v>4.9299999999999997E-2</v>
      </c>
      <c r="O235" s="55">
        <v>5.67E-2</v>
      </c>
      <c r="P235" s="55">
        <v>6.4100000000000004E-2</v>
      </c>
      <c r="Q235" s="55">
        <v>7.1499999999999994E-2</v>
      </c>
      <c r="R235" s="55">
        <v>7.8899999999999998E-2</v>
      </c>
      <c r="S235" s="55">
        <v>8.6300000000000002E-2</v>
      </c>
      <c r="T235" s="55">
        <v>9.3700000000000006E-2</v>
      </c>
      <c r="U235" s="55">
        <v>0.1011</v>
      </c>
      <c r="V235" s="55">
        <v>0.1084</v>
      </c>
      <c r="W235" s="55">
        <v>0.1158</v>
      </c>
      <c r="X235" s="55">
        <v>0.1232</v>
      </c>
      <c r="Y235" s="55">
        <v>0.13059999999999999</v>
      </c>
      <c r="Z235" s="55">
        <v>0.13800000000000001</v>
      </c>
      <c r="AA235" s="55">
        <v>0.1454</v>
      </c>
      <c r="AB235" s="55">
        <v>0.15279999999999999</v>
      </c>
      <c r="AC235" s="55">
        <v>0.16020000000000001</v>
      </c>
      <c r="AD235" s="55">
        <v>0.1676</v>
      </c>
      <c r="AE235" s="55">
        <v>0.1676</v>
      </c>
      <c r="AF235" s="55">
        <v>0.1676</v>
      </c>
      <c r="AG235" s="55">
        <v>0.1676</v>
      </c>
      <c r="AH235" s="55">
        <v>0.1676</v>
      </c>
    </row>
    <row r="237" spans="2:58" ht="15" customHeight="1" x14ac:dyDescent="0.3">
      <c r="B237" s="11" t="s">
        <v>106</v>
      </c>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row>
    <row r="238" spans="2:58" ht="14" x14ac:dyDescent="0.3">
      <c r="B238" s="11" t="s">
        <v>59</v>
      </c>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row>
    <row r="239" spans="2:58" ht="14" x14ac:dyDescent="0.25">
      <c r="B239" s="13"/>
      <c r="C239" s="13" t="s">
        <v>62</v>
      </c>
      <c r="D239" s="13" t="s">
        <v>63</v>
      </c>
      <c r="E239" s="13" t="s">
        <v>64</v>
      </c>
      <c r="F239" s="13" t="s">
        <v>65</v>
      </c>
      <c r="G239" s="13" t="s">
        <v>66</v>
      </c>
      <c r="H239" s="13" t="s">
        <v>67</v>
      </c>
      <c r="I239" s="13" t="s">
        <v>68</v>
      </c>
      <c r="J239" s="13" t="s">
        <v>69</v>
      </c>
      <c r="K239" s="13" t="s">
        <v>70</v>
      </c>
      <c r="L239" s="13" t="s">
        <v>71</v>
      </c>
      <c r="M239" s="13" t="s">
        <v>72</v>
      </c>
      <c r="N239" s="13" t="s">
        <v>73</v>
      </c>
      <c r="O239" s="13" t="s">
        <v>74</v>
      </c>
      <c r="P239" s="13" t="s">
        <v>75</v>
      </c>
      <c r="Q239" s="13" t="s">
        <v>76</v>
      </c>
      <c r="R239" s="13" t="s">
        <v>77</v>
      </c>
      <c r="S239" s="13" t="s">
        <v>78</v>
      </c>
      <c r="T239" s="13" t="s">
        <v>79</v>
      </c>
      <c r="U239" s="13" t="s">
        <v>80</v>
      </c>
      <c r="V239" s="13" t="s">
        <v>81</v>
      </c>
      <c r="W239" s="13" t="s">
        <v>82</v>
      </c>
      <c r="X239" s="13" t="s">
        <v>83</v>
      </c>
      <c r="Y239" s="13" t="s">
        <v>84</v>
      </c>
      <c r="Z239" s="13" t="s">
        <v>85</v>
      </c>
      <c r="AA239" s="13" t="s">
        <v>86</v>
      </c>
      <c r="AB239" s="13" t="s">
        <v>87</v>
      </c>
      <c r="AC239" s="13" t="s">
        <v>88</v>
      </c>
      <c r="AD239" s="13" t="s">
        <v>89</v>
      </c>
      <c r="AE239" s="13" t="s">
        <v>90</v>
      </c>
      <c r="AF239" s="13" t="s">
        <v>91</v>
      </c>
      <c r="AG239" s="13" t="s">
        <v>92</v>
      </c>
      <c r="AH239" s="13" t="s">
        <v>93</v>
      </c>
    </row>
    <row r="240" spans="2:58" ht="14.5" x14ac:dyDescent="0.35">
      <c r="B240" s="14" t="s">
        <v>115</v>
      </c>
      <c r="C240" s="55">
        <v>0.85699999999999998</v>
      </c>
      <c r="D240" s="55">
        <v>0.84860000000000002</v>
      </c>
      <c r="E240" s="55">
        <v>0.84019999999999995</v>
      </c>
      <c r="F240" s="55">
        <v>0.83179999999999998</v>
      </c>
      <c r="G240" s="55">
        <v>0.82330000000000003</v>
      </c>
      <c r="H240" s="55">
        <v>0.81489999999999996</v>
      </c>
      <c r="I240" s="55">
        <v>0.80649999999999999</v>
      </c>
      <c r="J240" s="55">
        <v>0.79810000000000003</v>
      </c>
      <c r="K240" s="55">
        <v>0.78969999999999996</v>
      </c>
      <c r="L240" s="55">
        <v>0.78129999999999999</v>
      </c>
      <c r="M240" s="55">
        <v>0.77290000000000003</v>
      </c>
      <c r="N240" s="55">
        <v>0.76449999999999996</v>
      </c>
      <c r="O240" s="55">
        <v>0.75609999999999999</v>
      </c>
      <c r="P240" s="55">
        <v>0.74770000000000003</v>
      </c>
      <c r="Q240" s="55">
        <v>0.73929999999999996</v>
      </c>
      <c r="R240" s="55">
        <v>0.73089999999999999</v>
      </c>
      <c r="S240" s="55">
        <v>0.72250000000000003</v>
      </c>
      <c r="T240" s="55">
        <v>0.71409999999999996</v>
      </c>
      <c r="U240" s="55">
        <v>0.70569999999999999</v>
      </c>
      <c r="V240" s="55">
        <v>0.69730000000000003</v>
      </c>
      <c r="W240" s="55">
        <v>0.68879999999999997</v>
      </c>
      <c r="X240" s="55">
        <v>0.6804</v>
      </c>
      <c r="Y240" s="55">
        <v>0.67200000000000004</v>
      </c>
      <c r="Z240" s="55">
        <v>0.66359999999999997</v>
      </c>
      <c r="AA240" s="55">
        <v>0.6552</v>
      </c>
      <c r="AB240" s="55">
        <v>0.64680000000000004</v>
      </c>
      <c r="AC240" s="55">
        <v>0.63839999999999997</v>
      </c>
      <c r="AD240" s="55">
        <v>0.63</v>
      </c>
      <c r="AE240" s="55">
        <v>0.63</v>
      </c>
      <c r="AF240" s="55">
        <v>0.63</v>
      </c>
      <c r="AG240" s="55">
        <v>0.63</v>
      </c>
      <c r="AH240" s="55">
        <v>0.63</v>
      </c>
    </row>
    <row r="241" spans="2:58" ht="14.5" x14ac:dyDescent="0.35">
      <c r="B241" s="14" t="s">
        <v>116</v>
      </c>
      <c r="C241" s="55">
        <v>4.2999999999999997E-2</v>
      </c>
      <c r="D241" s="55">
        <v>5.1400000000000001E-2</v>
      </c>
      <c r="E241" s="55">
        <v>5.9799999999999999E-2</v>
      </c>
      <c r="F241" s="55">
        <v>6.83E-2</v>
      </c>
      <c r="G241" s="55">
        <v>7.6700000000000004E-2</v>
      </c>
      <c r="H241" s="55">
        <v>8.5099999999999995E-2</v>
      </c>
      <c r="I241" s="55">
        <v>9.35E-2</v>
      </c>
      <c r="J241" s="55">
        <v>0.1019</v>
      </c>
      <c r="K241" s="55">
        <v>0.1103</v>
      </c>
      <c r="L241" s="55">
        <v>0.1187</v>
      </c>
      <c r="M241" s="55">
        <v>0.12709999999999999</v>
      </c>
      <c r="N241" s="55">
        <v>0.13550000000000001</v>
      </c>
      <c r="O241" s="55">
        <v>0.1439</v>
      </c>
      <c r="P241" s="55">
        <v>0.15229999999999999</v>
      </c>
      <c r="Q241" s="55">
        <v>0.16070000000000001</v>
      </c>
      <c r="R241" s="55">
        <v>0.1691</v>
      </c>
      <c r="S241" s="55">
        <v>0.17749999999999999</v>
      </c>
      <c r="T241" s="55">
        <v>0.18590000000000001</v>
      </c>
      <c r="U241" s="55">
        <v>0.1943</v>
      </c>
      <c r="V241" s="55">
        <v>0.20280000000000001</v>
      </c>
      <c r="W241" s="55">
        <v>0.2112</v>
      </c>
      <c r="X241" s="55">
        <v>0.21959999999999999</v>
      </c>
      <c r="Y241" s="55">
        <v>0.22800000000000001</v>
      </c>
      <c r="Z241" s="55">
        <v>0.2364</v>
      </c>
      <c r="AA241" s="55">
        <v>0.24479999999999999</v>
      </c>
      <c r="AB241" s="55">
        <v>0.25319999999999998</v>
      </c>
      <c r="AC241" s="55">
        <v>0.2616</v>
      </c>
      <c r="AD241" s="55">
        <v>0.27</v>
      </c>
      <c r="AE241" s="55">
        <v>0.27</v>
      </c>
      <c r="AF241" s="55">
        <v>0.27</v>
      </c>
      <c r="AG241" s="55">
        <v>0.27</v>
      </c>
      <c r="AH241" s="55">
        <v>0.27</v>
      </c>
    </row>
    <row r="242" spans="2:58" ht="14.5" x14ac:dyDescent="0.35">
      <c r="B242" s="14" t="s">
        <v>117</v>
      </c>
      <c r="C242" s="55">
        <v>0.1</v>
      </c>
      <c r="D242" s="55">
        <v>0.1</v>
      </c>
      <c r="E242" s="55">
        <v>0.1</v>
      </c>
      <c r="F242" s="55">
        <v>0.1</v>
      </c>
      <c r="G242" s="55">
        <v>0.1</v>
      </c>
      <c r="H242" s="55">
        <v>0.1</v>
      </c>
      <c r="I242" s="55">
        <v>0.1</v>
      </c>
      <c r="J242" s="55">
        <v>0.1</v>
      </c>
      <c r="K242" s="55">
        <v>0.1</v>
      </c>
      <c r="L242" s="55">
        <v>0.1</v>
      </c>
      <c r="M242" s="55">
        <v>0.1</v>
      </c>
      <c r="N242" s="55">
        <v>0.1</v>
      </c>
      <c r="O242" s="55">
        <v>0.1</v>
      </c>
      <c r="P242" s="55">
        <v>0.1</v>
      </c>
      <c r="Q242" s="55">
        <v>0.1</v>
      </c>
      <c r="R242" s="55">
        <v>0.1</v>
      </c>
      <c r="S242" s="55">
        <v>0.1</v>
      </c>
      <c r="T242" s="55">
        <v>0.1</v>
      </c>
      <c r="U242" s="55">
        <v>0.1</v>
      </c>
      <c r="V242" s="55">
        <v>0.1</v>
      </c>
      <c r="W242" s="55">
        <v>0.1</v>
      </c>
      <c r="X242" s="55">
        <v>0.1</v>
      </c>
      <c r="Y242" s="55">
        <v>0.1</v>
      </c>
      <c r="Z242" s="55">
        <v>0.1</v>
      </c>
      <c r="AA242" s="55">
        <v>0.1</v>
      </c>
      <c r="AB242" s="55">
        <v>0.1</v>
      </c>
      <c r="AC242" s="55">
        <v>0.1</v>
      </c>
      <c r="AD242" s="55">
        <v>0.1</v>
      </c>
      <c r="AE242" s="55">
        <v>0.1</v>
      </c>
      <c r="AF242" s="55">
        <v>0.1</v>
      </c>
      <c r="AG242" s="55">
        <v>0.1</v>
      </c>
      <c r="AH242" s="55">
        <v>0.1</v>
      </c>
    </row>
    <row r="243" spans="2:58" ht="14.5" x14ac:dyDescent="0.35">
      <c r="B243" s="14" t="s">
        <v>118</v>
      </c>
      <c r="C243" s="55">
        <v>0</v>
      </c>
      <c r="D243" s="55">
        <v>0</v>
      </c>
      <c r="E243" s="55">
        <v>0</v>
      </c>
      <c r="F243" s="55">
        <v>0</v>
      </c>
      <c r="G243" s="55">
        <v>0</v>
      </c>
      <c r="H243" s="55">
        <v>0</v>
      </c>
      <c r="I243" s="55">
        <v>0</v>
      </c>
      <c r="J243" s="55">
        <v>0</v>
      </c>
      <c r="K243" s="55">
        <v>0</v>
      </c>
      <c r="L243" s="55">
        <v>0</v>
      </c>
      <c r="M243" s="55">
        <v>0</v>
      </c>
      <c r="N243" s="55">
        <v>0</v>
      </c>
      <c r="O243" s="55">
        <v>0</v>
      </c>
      <c r="P243" s="55">
        <v>0</v>
      </c>
      <c r="Q243" s="55">
        <v>0</v>
      </c>
      <c r="R243" s="55">
        <v>0</v>
      </c>
      <c r="S243" s="55">
        <v>0</v>
      </c>
      <c r="T243" s="55">
        <v>0</v>
      </c>
      <c r="U243" s="55">
        <v>0</v>
      </c>
      <c r="V243" s="55">
        <v>0</v>
      </c>
      <c r="W243" s="55">
        <v>0</v>
      </c>
      <c r="X243" s="55">
        <v>0</v>
      </c>
      <c r="Y243" s="55">
        <v>0</v>
      </c>
      <c r="Z243" s="55">
        <v>0</v>
      </c>
      <c r="AA243" s="55">
        <v>0</v>
      </c>
      <c r="AB243" s="55">
        <v>0</v>
      </c>
      <c r="AC243" s="55">
        <v>0</v>
      </c>
      <c r="AD243" s="55">
        <v>0</v>
      </c>
      <c r="AE243" s="55">
        <v>0</v>
      </c>
      <c r="AF243" s="55">
        <v>0</v>
      </c>
      <c r="AG243" s="55">
        <v>0</v>
      </c>
      <c r="AH243" s="55">
        <v>0</v>
      </c>
    </row>
    <row r="244" spans="2:58" ht="14.5" x14ac:dyDescent="0.35">
      <c r="B244" s="14" t="s">
        <v>119</v>
      </c>
      <c r="C244" s="55">
        <v>0</v>
      </c>
      <c r="D244" s="55">
        <v>0</v>
      </c>
      <c r="E244" s="55">
        <v>0</v>
      </c>
      <c r="F244" s="55">
        <v>0</v>
      </c>
      <c r="G244" s="55">
        <v>0</v>
      </c>
      <c r="H244" s="55">
        <v>0</v>
      </c>
      <c r="I244" s="55">
        <v>0</v>
      </c>
      <c r="J244" s="55">
        <v>0</v>
      </c>
      <c r="K244" s="55">
        <v>0</v>
      </c>
      <c r="L244" s="55">
        <v>0</v>
      </c>
      <c r="M244" s="55">
        <v>0</v>
      </c>
      <c r="N244" s="55">
        <v>0</v>
      </c>
      <c r="O244" s="55">
        <v>0</v>
      </c>
      <c r="P244" s="55">
        <v>0</v>
      </c>
      <c r="Q244" s="55">
        <v>0</v>
      </c>
      <c r="R244" s="55">
        <v>0</v>
      </c>
      <c r="S244" s="55">
        <v>0</v>
      </c>
      <c r="T244" s="55">
        <v>0</v>
      </c>
      <c r="U244" s="55">
        <v>0</v>
      </c>
      <c r="V244" s="55">
        <v>0</v>
      </c>
      <c r="W244" s="55">
        <v>0</v>
      </c>
      <c r="X244" s="55">
        <v>0</v>
      </c>
      <c r="Y244" s="55">
        <v>0</v>
      </c>
      <c r="Z244" s="55">
        <v>0</v>
      </c>
      <c r="AA244" s="55">
        <v>0</v>
      </c>
      <c r="AB244" s="55">
        <v>0</v>
      </c>
      <c r="AC244" s="55">
        <v>0</v>
      </c>
      <c r="AD244" s="55">
        <v>0</v>
      </c>
      <c r="AE244" s="55">
        <v>0</v>
      </c>
      <c r="AF244" s="55">
        <v>0</v>
      </c>
      <c r="AG244" s="55">
        <v>0</v>
      </c>
      <c r="AH244" s="55">
        <v>0</v>
      </c>
    </row>
    <row r="245" spans="2:58" ht="14.5" x14ac:dyDescent="0.35">
      <c r="B245" s="14" t="s">
        <v>120</v>
      </c>
      <c r="C245" s="55">
        <v>0.85699999999999998</v>
      </c>
      <c r="D245" s="55">
        <v>0.84860000000000002</v>
      </c>
      <c r="E245" s="55">
        <v>0.84019999999999995</v>
      </c>
      <c r="F245" s="55">
        <v>0.83179999999999998</v>
      </c>
      <c r="G245" s="55">
        <v>0.82330000000000003</v>
      </c>
      <c r="H245" s="55">
        <v>0.81489999999999996</v>
      </c>
      <c r="I245" s="55">
        <v>0.80649999999999999</v>
      </c>
      <c r="J245" s="55">
        <v>0.79810000000000003</v>
      </c>
      <c r="K245" s="55">
        <v>0.78969999999999996</v>
      </c>
      <c r="L245" s="55">
        <v>0.78129999999999999</v>
      </c>
      <c r="M245" s="55">
        <v>0.77290000000000003</v>
      </c>
      <c r="N245" s="55">
        <v>0.76449999999999996</v>
      </c>
      <c r="O245" s="55">
        <v>0.75609999999999999</v>
      </c>
      <c r="P245" s="55">
        <v>0.74770000000000003</v>
      </c>
      <c r="Q245" s="55">
        <v>0.73929999999999996</v>
      </c>
      <c r="R245" s="55">
        <v>0.73089999999999999</v>
      </c>
      <c r="S245" s="55">
        <v>0.72250000000000003</v>
      </c>
      <c r="T245" s="55">
        <v>0.71409999999999996</v>
      </c>
      <c r="U245" s="55">
        <v>0.70569999999999999</v>
      </c>
      <c r="V245" s="55">
        <v>0.69730000000000003</v>
      </c>
      <c r="W245" s="55">
        <v>0.68879999999999997</v>
      </c>
      <c r="X245" s="55">
        <v>0.6804</v>
      </c>
      <c r="Y245" s="55">
        <v>0.67200000000000004</v>
      </c>
      <c r="Z245" s="55">
        <v>0.66359999999999997</v>
      </c>
      <c r="AA245" s="55">
        <v>0.6552</v>
      </c>
      <c r="AB245" s="55">
        <v>0.64680000000000004</v>
      </c>
      <c r="AC245" s="55">
        <v>0.63839999999999997</v>
      </c>
      <c r="AD245" s="55">
        <v>0.63</v>
      </c>
      <c r="AE245" s="55">
        <v>0.63</v>
      </c>
      <c r="AF245" s="55">
        <v>0.63</v>
      </c>
      <c r="AG245" s="55">
        <v>0.63</v>
      </c>
      <c r="AH245" s="55">
        <v>0.63</v>
      </c>
    </row>
    <row r="246" spans="2:58" ht="14.5" x14ac:dyDescent="0.35">
      <c r="B246" s="14" t="s">
        <v>121</v>
      </c>
      <c r="C246" s="55">
        <v>4.2999999999999997E-2</v>
      </c>
      <c r="D246" s="55">
        <v>5.1400000000000001E-2</v>
      </c>
      <c r="E246" s="55">
        <v>5.9799999999999999E-2</v>
      </c>
      <c r="F246" s="55">
        <v>6.83E-2</v>
      </c>
      <c r="G246" s="55">
        <v>7.6700000000000004E-2</v>
      </c>
      <c r="H246" s="55">
        <v>8.5099999999999995E-2</v>
      </c>
      <c r="I246" s="55">
        <v>9.35E-2</v>
      </c>
      <c r="J246" s="55">
        <v>0.1019</v>
      </c>
      <c r="K246" s="55">
        <v>0.1103</v>
      </c>
      <c r="L246" s="55">
        <v>0.1187</v>
      </c>
      <c r="M246" s="55">
        <v>0.12709999999999999</v>
      </c>
      <c r="N246" s="55">
        <v>0.13550000000000001</v>
      </c>
      <c r="O246" s="55">
        <v>0.1439</v>
      </c>
      <c r="P246" s="55">
        <v>0.15229999999999999</v>
      </c>
      <c r="Q246" s="55">
        <v>0.16070000000000001</v>
      </c>
      <c r="R246" s="55">
        <v>0.1691</v>
      </c>
      <c r="S246" s="55">
        <v>0.17749999999999999</v>
      </c>
      <c r="T246" s="55">
        <v>0.18590000000000001</v>
      </c>
      <c r="U246" s="55">
        <v>0.1943</v>
      </c>
      <c r="V246" s="55">
        <v>0.20280000000000001</v>
      </c>
      <c r="W246" s="55">
        <v>0.2112</v>
      </c>
      <c r="X246" s="55">
        <v>0.21959999999999999</v>
      </c>
      <c r="Y246" s="55">
        <v>0.22800000000000001</v>
      </c>
      <c r="Z246" s="55">
        <v>0.2364</v>
      </c>
      <c r="AA246" s="55">
        <v>0.24479999999999999</v>
      </c>
      <c r="AB246" s="55">
        <v>0.25319999999999998</v>
      </c>
      <c r="AC246" s="55">
        <v>0.2616</v>
      </c>
      <c r="AD246" s="55">
        <v>0.27</v>
      </c>
      <c r="AE246" s="55">
        <v>0.27</v>
      </c>
      <c r="AF246" s="55">
        <v>0.27</v>
      </c>
      <c r="AG246" s="55">
        <v>0.27</v>
      </c>
      <c r="AH246" s="55">
        <v>0.27</v>
      </c>
    </row>
    <row r="247" spans="2:58" ht="14.5" x14ac:dyDescent="0.35">
      <c r="B247" s="14" t="s">
        <v>122</v>
      </c>
      <c r="C247" s="55">
        <v>0.1</v>
      </c>
      <c r="D247" s="55">
        <v>0.1</v>
      </c>
      <c r="E247" s="55">
        <v>0.1</v>
      </c>
      <c r="F247" s="55">
        <v>0.1</v>
      </c>
      <c r="G247" s="55">
        <v>0.1</v>
      </c>
      <c r="H247" s="55">
        <v>0.1</v>
      </c>
      <c r="I247" s="55">
        <v>0.1</v>
      </c>
      <c r="J247" s="55">
        <v>0.1</v>
      </c>
      <c r="K247" s="55">
        <v>0.1</v>
      </c>
      <c r="L247" s="55">
        <v>0.1</v>
      </c>
      <c r="M247" s="55">
        <v>0.1</v>
      </c>
      <c r="N247" s="55">
        <v>0.1</v>
      </c>
      <c r="O247" s="55">
        <v>0.1</v>
      </c>
      <c r="P247" s="55">
        <v>0.1</v>
      </c>
      <c r="Q247" s="55">
        <v>0.1</v>
      </c>
      <c r="R247" s="55">
        <v>0.1</v>
      </c>
      <c r="S247" s="55">
        <v>0.1</v>
      </c>
      <c r="T247" s="55">
        <v>0.1</v>
      </c>
      <c r="U247" s="55">
        <v>0.1</v>
      </c>
      <c r="V247" s="55">
        <v>0.1</v>
      </c>
      <c r="W247" s="55">
        <v>0.1</v>
      </c>
      <c r="X247" s="55">
        <v>0.1</v>
      </c>
      <c r="Y247" s="55">
        <v>0.1</v>
      </c>
      <c r="Z247" s="55">
        <v>0.1</v>
      </c>
      <c r="AA247" s="55">
        <v>0.1</v>
      </c>
      <c r="AB247" s="55">
        <v>0.1</v>
      </c>
      <c r="AC247" s="55">
        <v>0.1</v>
      </c>
      <c r="AD247" s="55">
        <v>0.1</v>
      </c>
      <c r="AE247" s="55">
        <v>0.1</v>
      </c>
      <c r="AF247" s="55">
        <v>0.1</v>
      </c>
      <c r="AG247" s="55">
        <v>0.1</v>
      </c>
      <c r="AH247" s="55">
        <v>0.1</v>
      </c>
    </row>
    <row r="248" spans="2:58" ht="14.5" x14ac:dyDescent="0.35">
      <c r="B248" s="14" t="s">
        <v>123</v>
      </c>
      <c r="C248" s="55">
        <v>0</v>
      </c>
      <c r="D248" s="55">
        <v>0</v>
      </c>
      <c r="E248" s="55">
        <v>0</v>
      </c>
      <c r="F248" s="55">
        <v>0</v>
      </c>
      <c r="G248" s="55">
        <v>0</v>
      </c>
      <c r="H248" s="55">
        <v>0</v>
      </c>
      <c r="I248" s="55">
        <v>0</v>
      </c>
      <c r="J248" s="55">
        <v>0</v>
      </c>
      <c r="K248" s="55">
        <v>0</v>
      </c>
      <c r="L248" s="55">
        <v>0</v>
      </c>
      <c r="M248" s="55">
        <v>0</v>
      </c>
      <c r="N248" s="55">
        <v>0</v>
      </c>
      <c r="O248" s="55">
        <v>0</v>
      </c>
      <c r="P248" s="55">
        <v>0</v>
      </c>
      <c r="Q248" s="55">
        <v>0</v>
      </c>
      <c r="R248" s="55">
        <v>0</v>
      </c>
      <c r="S248" s="55">
        <v>0</v>
      </c>
      <c r="T248" s="55">
        <v>0</v>
      </c>
      <c r="U248" s="55">
        <v>0</v>
      </c>
      <c r="V248" s="55">
        <v>0</v>
      </c>
      <c r="W248" s="55">
        <v>0</v>
      </c>
      <c r="X248" s="55">
        <v>0</v>
      </c>
      <c r="Y248" s="55">
        <v>0</v>
      </c>
      <c r="Z248" s="55">
        <v>0</v>
      </c>
      <c r="AA248" s="55">
        <v>0</v>
      </c>
      <c r="AB248" s="55">
        <v>0</v>
      </c>
      <c r="AC248" s="55">
        <v>0</v>
      </c>
      <c r="AD248" s="55">
        <v>0</v>
      </c>
      <c r="AE248" s="55">
        <v>0</v>
      </c>
      <c r="AF248" s="55">
        <v>0</v>
      </c>
      <c r="AG248" s="55">
        <v>0</v>
      </c>
      <c r="AH248" s="55">
        <v>0</v>
      </c>
    </row>
    <row r="249" spans="2:58" ht="14.5" x14ac:dyDescent="0.35">
      <c r="B249" s="14" t="s">
        <v>124</v>
      </c>
      <c r="C249" s="55">
        <v>0</v>
      </c>
      <c r="D249" s="55">
        <v>0</v>
      </c>
      <c r="E249" s="55">
        <v>0</v>
      </c>
      <c r="F249" s="55">
        <v>0</v>
      </c>
      <c r="G249" s="55">
        <v>0</v>
      </c>
      <c r="H249" s="55">
        <v>0</v>
      </c>
      <c r="I249" s="55">
        <v>0</v>
      </c>
      <c r="J249" s="55">
        <v>0</v>
      </c>
      <c r="K249" s="55">
        <v>0</v>
      </c>
      <c r="L249" s="55">
        <v>0</v>
      </c>
      <c r="M249" s="55">
        <v>0</v>
      </c>
      <c r="N249" s="55">
        <v>0</v>
      </c>
      <c r="O249" s="55">
        <v>0</v>
      </c>
      <c r="P249" s="55">
        <v>0</v>
      </c>
      <c r="Q249" s="55">
        <v>0</v>
      </c>
      <c r="R249" s="55">
        <v>0</v>
      </c>
      <c r="S249" s="55">
        <v>0</v>
      </c>
      <c r="T249" s="55">
        <v>0</v>
      </c>
      <c r="U249" s="55">
        <v>0</v>
      </c>
      <c r="V249" s="55">
        <v>0</v>
      </c>
      <c r="W249" s="55">
        <v>0</v>
      </c>
      <c r="X249" s="55">
        <v>0</v>
      </c>
      <c r="Y249" s="55">
        <v>0</v>
      </c>
      <c r="Z249" s="55">
        <v>0</v>
      </c>
      <c r="AA249" s="55">
        <v>0</v>
      </c>
      <c r="AB249" s="55">
        <v>0</v>
      </c>
      <c r="AC249" s="55">
        <v>0</v>
      </c>
      <c r="AD249" s="55">
        <v>0</v>
      </c>
      <c r="AE249" s="55">
        <v>0</v>
      </c>
      <c r="AF249" s="55">
        <v>0</v>
      </c>
      <c r="AG249" s="55">
        <v>0</v>
      </c>
      <c r="AH249" s="55">
        <v>0</v>
      </c>
    </row>
    <row r="250" spans="2:58" ht="14.5" x14ac:dyDescent="0.35">
      <c r="B250" s="14" t="s">
        <v>125</v>
      </c>
      <c r="C250" s="55">
        <v>0.75</v>
      </c>
      <c r="D250" s="55">
        <v>0.72060000000000002</v>
      </c>
      <c r="E250" s="55">
        <v>0.69120000000000004</v>
      </c>
      <c r="F250" s="55">
        <v>0.66180000000000005</v>
      </c>
      <c r="G250" s="55">
        <v>0.63239999999999996</v>
      </c>
      <c r="H250" s="55">
        <v>0.60299999999999998</v>
      </c>
      <c r="I250" s="55">
        <v>0.57350000000000001</v>
      </c>
      <c r="J250" s="55">
        <v>0.54410000000000003</v>
      </c>
      <c r="K250" s="55">
        <v>0.54590000000000005</v>
      </c>
      <c r="L250" s="55">
        <v>0.54759999999999998</v>
      </c>
      <c r="M250" s="55">
        <v>0.54930000000000001</v>
      </c>
      <c r="N250" s="55">
        <v>0.55110000000000003</v>
      </c>
      <c r="O250" s="55">
        <v>0.55279999999999996</v>
      </c>
      <c r="P250" s="55">
        <v>0.55449999999999999</v>
      </c>
      <c r="Q250" s="55">
        <v>0.55630000000000002</v>
      </c>
      <c r="R250" s="55">
        <v>0.55800000000000005</v>
      </c>
      <c r="S250" s="55">
        <v>0.55969999999999998</v>
      </c>
      <c r="T250" s="55">
        <v>0.5615</v>
      </c>
      <c r="U250" s="55">
        <v>0.56320000000000003</v>
      </c>
      <c r="V250" s="55">
        <v>0.56499999999999995</v>
      </c>
      <c r="W250" s="55">
        <v>0.56669999999999998</v>
      </c>
      <c r="X250" s="55">
        <v>0.56840000000000002</v>
      </c>
      <c r="Y250" s="55">
        <v>0.57020000000000004</v>
      </c>
      <c r="Z250" s="55">
        <v>0.57189999999999996</v>
      </c>
      <c r="AA250" s="55">
        <v>0.5736</v>
      </c>
      <c r="AB250" s="55">
        <v>0.57540000000000002</v>
      </c>
      <c r="AC250" s="55">
        <v>0.57709999999999995</v>
      </c>
      <c r="AD250" s="55">
        <v>0.57879999999999998</v>
      </c>
      <c r="AE250" s="55">
        <v>0.57879999999999998</v>
      </c>
      <c r="AF250" s="55">
        <v>0.57879999999999998</v>
      </c>
      <c r="AG250" s="55">
        <v>0.57879999999999998</v>
      </c>
      <c r="AH250" s="55">
        <v>0.57879999999999998</v>
      </c>
    </row>
    <row r="251" spans="2:58" ht="14.5" x14ac:dyDescent="0.35">
      <c r="B251" s="14" t="s">
        <v>126</v>
      </c>
      <c r="C251" s="55">
        <v>2.5100000000000001E-2</v>
      </c>
      <c r="D251" s="55">
        <v>2.9899999999999999E-2</v>
      </c>
      <c r="E251" s="55">
        <v>3.4700000000000002E-2</v>
      </c>
      <c r="F251" s="55">
        <v>3.9600000000000003E-2</v>
      </c>
      <c r="G251" s="55">
        <v>4.4400000000000002E-2</v>
      </c>
      <c r="H251" s="55">
        <v>4.9200000000000001E-2</v>
      </c>
      <c r="I251" s="55">
        <v>5.3999999999999999E-2</v>
      </c>
      <c r="J251" s="55">
        <v>5.8900000000000001E-2</v>
      </c>
      <c r="K251" s="55">
        <v>6.3700000000000007E-2</v>
      </c>
      <c r="L251" s="55">
        <v>6.8500000000000005E-2</v>
      </c>
      <c r="M251" s="55">
        <v>7.3300000000000004E-2</v>
      </c>
      <c r="N251" s="55">
        <v>7.8100000000000003E-2</v>
      </c>
      <c r="O251" s="55">
        <v>8.3000000000000004E-2</v>
      </c>
      <c r="P251" s="55">
        <v>8.7800000000000003E-2</v>
      </c>
      <c r="Q251" s="55">
        <v>9.2600000000000002E-2</v>
      </c>
      <c r="R251" s="55">
        <v>9.74E-2</v>
      </c>
      <c r="S251" s="55">
        <v>0.1022</v>
      </c>
      <c r="T251" s="55">
        <v>0.1071</v>
      </c>
      <c r="U251" s="55">
        <v>0.1119</v>
      </c>
      <c r="V251" s="55">
        <v>0.1167</v>
      </c>
      <c r="W251" s="55">
        <v>0.1215</v>
      </c>
      <c r="X251" s="55">
        <v>0.12640000000000001</v>
      </c>
      <c r="Y251" s="55">
        <v>0.13120000000000001</v>
      </c>
      <c r="Z251" s="55">
        <v>0.13600000000000001</v>
      </c>
      <c r="AA251" s="55">
        <v>0.14080000000000001</v>
      </c>
      <c r="AB251" s="55">
        <v>0.14560000000000001</v>
      </c>
      <c r="AC251" s="55">
        <v>0.15049999999999999</v>
      </c>
      <c r="AD251" s="55">
        <v>0.15529999999999999</v>
      </c>
      <c r="AE251" s="55">
        <v>0.15529999999999999</v>
      </c>
      <c r="AF251" s="55">
        <v>0.15529999999999999</v>
      </c>
      <c r="AG251" s="55">
        <v>0.15529999999999999</v>
      </c>
      <c r="AH251" s="55">
        <v>0.15529999999999999</v>
      </c>
    </row>
    <row r="252" spans="2:58" ht="14.5" x14ac:dyDescent="0.35">
      <c r="B252" s="14" t="s">
        <v>127</v>
      </c>
      <c r="C252" s="55">
        <v>0.1</v>
      </c>
      <c r="D252" s="55">
        <v>0.1</v>
      </c>
      <c r="E252" s="55">
        <v>0.1</v>
      </c>
      <c r="F252" s="55">
        <v>0.1</v>
      </c>
      <c r="G252" s="55">
        <v>0.1</v>
      </c>
      <c r="H252" s="55">
        <v>0.1</v>
      </c>
      <c r="I252" s="55">
        <v>0.1</v>
      </c>
      <c r="J252" s="55">
        <v>0.1</v>
      </c>
      <c r="K252" s="55">
        <v>0.1</v>
      </c>
      <c r="L252" s="55">
        <v>0.1</v>
      </c>
      <c r="M252" s="55">
        <v>0.1</v>
      </c>
      <c r="N252" s="55">
        <v>0.1</v>
      </c>
      <c r="O252" s="55">
        <v>0.1</v>
      </c>
      <c r="P252" s="55">
        <v>0.1</v>
      </c>
      <c r="Q252" s="55">
        <v>0.1</v>
      </c>
      <c r="R252" s="55">
        <v>0.1</v>
      </c>
      <c r="S252" s="55">
        <v>0.1</v>
      </c>
      <c r="T252" s="55">
        <v>0.1</v>
      </c>
      <c r="U252" s="55">
        <v>0.1</v>
      </c>
      <c r="V252" s="55">
        <v>0.1</v>
      </c>
      <c r="W252" s="55">
        <v>0.1</v>
      </c>
      <c r="X252" s="55">
        <v>0.1</v>
      </c>
      <c r="Y252" s="55">
        <v>0.1</v>
      </c>
      <c r="Z252" s="55">
        <v>0.1</v>
      </c>
      <c r="AA252" s="55">
        <v>0.1</v>
      </c>
      <c r="AB252" s="55">
        <v>0.1</v>
      </c>
      <c r="AC252" s="55">
        <v>0.1</v>
      </c>
      <c r="AD252" s="55">
        <v>0.1</v>
      </c>
      <c r="AE252" s="55">
        <v>0.1</v>
      </c>
      <c r="AF252" s="55">
        <v>0.1</v>
      </c>
      <c r="AG252" s="55">
        <v>0.1</v>
      </c>
      <c r="AH252" s="55">
        <v>0.1</v>
      </c>
    </row>
    <row r="253" spans="2:58" ht="14.5" x14ac:dyDescent="0.35">
      <c r="B253" s="14" t="s">
        <v>128</v>
      </c>
      <c r="C253" s="55">
        <v>0.1249</v>
      </c>
      <c r="D253" s="55">
        <v>0.14949999999999999</v>
      </c>
      <c r="E253" s="55">
        <v>0.1741</v>
      </c>
      <c r="F253" s="55">
        <v>0.19869999999999999</v>
      </c>
      <c r="G253" s="55">
        <v>0.22320000000000001</v>
      </c>
      <c r="H253" s="55">
        <v>0.24779999999999999</v>
      </c>
      <c r="I253" s="55">
        <v>0.27239999999999998</v>
      </c>
      <c r="J253" s="55">
        <v>0.29699999999999999</v>
      </c>
      <c r="K253" s="55">
        <v>0.28510000000000002</v>
      </c>
      <c r="L253" s="55">
        <v>0.27329999999999999</v>
      </c>
      <c r="M253" s="55">
        <v>0.26150000000000001</v>
      </c>
      <c r="N253" s="55">
        <v>0.24959999999999999</v>
      </c>
      <c r="O253" s="55">
        <v>0.23780000000000001</v>
      </c>
      <c r="P253" s="55">
        <v>0.22589999999999999</v>
      </c>
      <c r="Q253" s="55">
        <v>0.214</v>
      </c>
      <c r="R253" s="55">
        <v>0.20219999999999999</v>
      </c>
      <c r="S253" s="55">
        <v>0.19040000000000001</v>
      </c>
      <c r="T253" s="55">
        <v>0.17849999999999999</v>
      </c>
      <c r="U253" s="55">
        <v>0.16669999999999999</v>
      </c>
      <c r="V253" s="55">
        <v>0.15479999999999999</v>
      </c>
      <c r="W253" s="55">
        <v>0.1429</v>
      </c>
      <c r="X253" s="55">
        <v>0.13109999999999999</v>
      </c>
      <c r="Y253" s="55">
        <v>0.1193</v>
      </c>
      <c r="Z253" s="55">
        <v>0.1074</v>
      </c>
      <c r="AA253" s="55">
        <v>9.5600000000000004E-2</v>
      </c>
      <c r="AB253" s="55">
        <v>8.3699999999999997E-2</v>
      </c>
      <c r="AC253" s="55">
        <v>7.1900000000000006E-2</v>
      </c>
      <c r="AD253" s="55">
        <v>0.06</v>
      </c>
      <c r="AE253" s="55">
        <v>0.06</v>
      </c>
      <c r="AF253" s="55">
        <v>0.06</v>
      </c>
      <c r="AG253" s="55">
        <v>0.06</v>
      </c>
      <c r="AH253" s="55">
        <v>0.06</v>
      </c>
    </row>
    <row r="254" spans="2:58" ht="14.5" x14ac:dyDescent="0.35">
      <c r="B254" s="14" t="s">
        <v>129</v>
      </c>
      <c r="C254" s="55">
        <v>0</v>
      </c>
      <c r="D254" s="55">
        <v>0</v>
      </c>
      <c r="E254" s="55">
        <v>0</v>
      </c>
      <c r="F254" s="55">
        <v>0</v>
      </c>
      <c r="G254" s="55">
        <v>0</v>
      </c>
      <c r="H254" s="55">
        <v>0</v>
      </c>
      <c r="I254" s="55">
        <v>0</v>
      </c>
      <c r="J254" s="55">
        <v>0</v>
      </c>
      <c r="K254" s="55">
        <v>0</v>
      </c>
      <c r="L254" s="55">
        <v>0</v>
      </c>
      <c r="M254" s="55">
        <v>0</v>
      </c>
      <c r="N254" s="55">
        <v>0</v>
      </c>
      <c r="O254" s="55">
        <v>0</v>
      </c>
      <c r="P254" s="55">
        <v>0</v>
      </c>
      <c r="Q254" s="55">
        <v>0</v>
      </c>
      <c r="R254" s="55">
        <v>0</v>
      </c>
      <c r="S254" s="55">
        <v>0</v>
      </c>
      <c r="T254" s="55">
        <v>0</v>
      </c>
      <c r="U254" s="55">
        <v>0</v>
      </c>
      <c r="V254" s="55">
        <v>0</v>
      </c>
      <c r="W254" s="55">
        <v>0</v>
      </c>
      <c r="X254" s="55">
        <v>0</v>
      </c>
      <c r="Y254" s="55">
        <v>0</v>
      </c>
      <c r="Z254" s="55">
        <v>0</v>
      </c>
      <c r="AA254" s="55">
        <v>0</v>
      </c>
      <c r="AB254" s="55">
        <v>0</v>
      </c>
      <c r="AC254" s="55">
        <v>0</v>
      </c>
      <c r="AD254" s="55">
        <v>0</v>
      </c>
      <c r="AE254" s="55">
        <v>0</v>
      </c>
      <c r="AF254" s="55">
        <v>0</v>
      </c>
      <c r="AG254" s="55">
        <v>0</v>
      </c>
      <c r="AH254" s="55">
        <v>0</v>
      </c>
    </row>
    <row r="255" spans="2:58" ht="14.5" x14ac:dyDescent="0.35">
      <c r="B255" s="14" t="s">
        <v>130</v>
      </c>
      <c r="C255" s="55">
        <v>0</v>
      </c>
      <c r="D255" s="55">
        <v>0</v>
      </c>
      <c r="E255" s="55">
        <v>0</v>
      </c>
      <c r="F255" s="55">
        <v>0</v>
      </c>
      <c r="G255" s="55">
        <v>0</v>
      </c>
      <c r="H255" s="55">
        <v>0</v>
      </c>
      <c r="I255" s="55">
        <v>0</v>
      </c>
      <c r="J255" s="55">
        <v>0</v>
      </c>
      <c r="K255" s="55">
        <v>2.5999999999999999E-3</v>
      </c>
      <c r="L255" s="55">
        <v>5.3E-3</v>
      </c>
      <c r="M255" s="55">
        <v>7.9000000000000008E-3</v>
      </c>
      <c r="N255" s="55">
        <v>1.06E-2</v>
      </c>
      <c r="O255" s="55">
        <v>1.32E-2</v>
      </c>
      <c r="P255" s="55">
        <v>1.5900000000000001E-2</v>
      </c>
      <c r="Q255" s="55">
        <v>1.8499999999999999E-2</v>
      </c>
      <c r="R255" s="55">
        <v>2.12E-2</v>
      </c>
      <c r="S255" s="55">
        <v>2.3800000000000002E-2</v>
      </c>
      <c r="T255" s="55">
        <v>2.6499999999999999E-2</v>
      </c>
      <c r="U255" s="55">
        <v>2.9100000000000001E-2</v>
      </c>
      <c r="V255" s="55">
        <v>3.1800000000000002E-2</v>
      </c>
      <c r="W255" s="55">
        <v>3.44E-2</v>
      </c>
      <c r="X255" s="55">
        <v>3.7100000000000001E-2</v>
      </c>
      <c r="Y255" s="55">
        <v>3.9699999999999999E-2</v>
      </c>
      <c r="Z255" s="55">
        <v>4.24E-2</v>
      </c>
      <c r="AA255" s="55">
        <v>4.4999999999999998E-2</v>
      </c>
      <c r="AB255" s="55">
        <v>4.7699999999999999E-2</v>
      </c>
      <c r="AC255" s="55">
        <v>5.0299999999999997E-2</v>
      </c>
      <c r="AD255" s="55">
        <v>5.2999999999999999E-2</v>
      </c>
      <c r="AE255" s="55">
        <v>5.2999999999999999E-2</v>
      </c>
      <c r="AF255" s="55">
        <v>5.2999999999999999E-2</v>
      </c>
      <c r="AG255" s="55">
        <v>5.2999999999999999E-2</v>
      </c>
      <c r="AH255" s="55">
        <v>5.2999999999999999E-2</v>
      </c>
      <c r="BB255" s="24"/>
      <c r="BC255" s="24"/>
      <c r="BD255" s="24"/>
      <c r="BE255" s="24"/>
      <c r="BF255" s="24"/>
    </row>
    <row r="256" spans="2:58" ht="14.5" x14ac:dyDescent="0.35">
      <c r="B256" s="14" t="s">
        <v>131</v>
      </c>
      <c r="C256" s="55">
        <v>0</v>
      </c>
      <c r="D256" s="55">
        <v>0</v>
      </c>
      <c r="E256" s="55">
        <v>0</v>
      </c>
      <c r="F256" s="55">
        <v>0</v>
      </c>
      <c r="G256" s="55">
        <v>0</v>
      </c>
      <c r="H256" s="55">
        <v>0</v>
      </c>
      <c r="I256" s="55">
        <v>0</v>
      </c>
      <c r="J256" s="55">
        <v>0</v>
      </c>
      <c r="K256" s="55">
        <v>2.5999999999999999E-3</v>
      </c>
      <c r="L256" s="55">
        <v>5.3E-3</v>
      </c>
      <c r="M256" s="55">
        <v>7.9000000000000008E-3</v>
      </c>
      <c r="N256" s="55">
        <v>1.06E-2</v>
      </c>
      <c r="O256" s="55">
        <v>1.32E-2</v>
      </c>
      <c r="P256" s="55">
        <v>1.5900000000000001E-2</v>
      </c>
      <c r="Q256" s="55">
        <v>1.8499999999999999E-2</v>
      </c>
      <c r="R256" s="55">
        <v>2.12E-2</v>
      </c>
      <c r="S256" s="55">
        <v>2.3800000000000002E-2</v>
      </c>
      <c r="T256" s="55">
        <v>2.6499999999999999E-2</v>
      </c>
      <c r="U256" s="55">
        <v>2.9100000000000001E-2</v>
      </c>
      <c r="V256" s="55">
        <v>3.1800000000000002E-2</v>
      </c>
      <c r="W256" s="55">
        <v>3.44E-2</v>
      </c>
      <c r="X256" s="55">
        <v>3.7100000000000001E-2</v>
      </c>
      <c r="Y256" s="55">
        <v>3.9699999999999999E-2</v>
      </c>
      <c r="Z256" s="55">
        <v>4.24E-2</v>
      </c>
      <c r="AA256" s="55">
        <v>4.4999999999999998E-2</v>
      </c>
      <c r="AB256" s="55">
        <v>4.7699999999999999E-2</v>
      </c>
      <c r="AC256" s="55">
        <v>5.0299999999999997E-2</v>
      </c>
      <c r="AD256" s="55">
        <v>5.2999999999999999E-2</v>
      </c>
      <c r="AE256" s="55">
        <v>5.2999999999999999E-2</v>
      </c>
      <c r="AF256" s="55">
        <v>5.2999999999999999E-2</v>
      </c>
      <c r="AG256" s="55">
        <v>5.2999999999999999E-2</v>
      </c>
      <c r="AH256" s="55">
        <v>5.2999999999999999E-2</v>
      </c>
      <c r="BB256" s="24"/>
      <c r="BC256" s="24"/>
      <c r="BD256" s="24"/>
      <c r="BE256" s="24"/>
      <c r="BF256" s="24"/>
    </row>
    <row r="257" spans="2:58" ht="12.5" x14ac:dyDescent="0.25">
      <c r="B257" s="3"/>
      <c r="C257" s="51"/>
      <c r="D257" s="51"/>
      <c r="E257" s="51"/>
      <c r="F257" s="51"/>
      <c r="G257" s="51"/>
      <c r="H257" s="51"/>
      <c r="I257" s="51"/>
      <c r="J257" s="51"/>
      <c r="K257" s="51"/>
      <c r="L257" s="51"/>
      <c r="M257" s="51"/>
      <c r="N257" s="51"/>
      <c r="O257" s="51"/>
      <c r="P257" s="51"/>
      <c r="Q257" s="51"/>
      <c r="R257" s="51"/>
      <c r="S257" s="51"/>
      <c r="T257" s="51"/>
      <c r="U257" s="51"/>
      <c r="V257" s="51"/>
      <c r="W257" s="51"/>
      <c r="X257" s="51"/>
      <c r="Y257" s="51"/>
      <c r="Z257" s="51"/>
      <c r="AA257" s="51"/>
      <c r="AB257" s="51"/>
      <c r="AC257" s="51"/>
      <c r="AD257" s="51"/>
      <c r="AE257" s="51"/>
      <c r="AF257" s="51"/>
      <c r="AG257" s="51"/>
      <c r="AH257" s="16"/>
      <c r="BB257" s="24"/>
      <c r="BC257" s="24"/>
      <c r="BD257" s="24"/>
      <c r="BE257" s="24"/>
      <c r="BF257" s="24"/>
    </row>
    <row r="258" spans="2:58" ht="12.5" x14ac:dyDescent="0.25">
      <c r="B258" s="3"/>
      <c r="C258" s="52"/>
      <c r="D258" s="52"/>
      <c r="E258" s="52"/>
      <c r="F258" s="52"/>
      <c r="G258" s="52"/>
      <c r="H258" s="52"/>
      <c r="I258" s="52"/>
      <c r="J258" s="52"/>
      <c r="K258" s="52"/>
      <c r="L258" s="52"/>
      <c r="M258" s="52"/>
      <c r="N258" s="52"/>
      <c r="O258" s="52"/>
      <c r="P258" s="52"/>
      <c r="Q258" s="52"/>
      <c r="R258" s="52"/>
      <c r="S258" s="52"/>
      <c r="T258" s="52"/>
      <c r="U258" s="52"/>
      <c r="V258" s="52"/>
      <c r="W258" s="52"/>
      <c r="X258" s="52"/>
      <c r="Y258" s="52"/>
      <c r="Z258" s="52"/>
      <c r="AA258" s="52"/>
      <c r="AB258" s="52"/>
      <c r="AC258" s="52"/>
      <c r="AD258" s="52"/>
      <c r="AE258" s="52"/>
      <c r="AF258" s="52"/>
      <c r="AG258" s="52"/>
      <c r="AH258" s="52">
        <v>34.97</v>
      </c>
      <c r="BB258" s="24"/>
      <c r="BC258" s="24"/>
      <c r="BD258" s="24"/>
      <c r="BE258" s="24"/>
      <c r="BF258" s="24"/>
    </row>
    <row r="259" spans="2:58" ht="14" x14ac:dyDescent="0.3">
      <c r="B259" s="18" t="s">
        <v>108</v>
      </c>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BB259" s="24"/>
      <c r="BC259" s="24"/>
      <c r="BD259" s="24"/>
      <c r="BE259" s="24"/>
      <c r="BF259" s="24"/>
    </row>
    <row r="260" spans="2:58" ht="14" x14ac:dyDescent="0.25">
      <c r="B260" s="13"/>
      <c r="C260" s="13" t="s">
        <v>62</v>
      </c>
      <c r="D260" s="13" t="s">
        <v>63</v>
      </c>
      <c r="E260" s="13" t="s">
        <v>64</v>
      </c>
      <c r="F260" s="13" t="s">
        <v>65</v>
      </c>
      <c r="G260" s="13" t="s">
        <v>66</v>
      </c>
      <c r="H260" s="13" t="s">
        <v>67</v>
      </c>
      <c r="I260" s="13" t="s">
        <v>68</v>
      </c>
      <c r="J260" s="13" t="s">
        <v>69</v>
      </c>
      <c r="K260" s="13" t="s">
        <v>70</v>
      </c>
      <c r="L260" s="13" t="s">
        <v>71</v>
      </c>
      <c r="M260" s="13" t="s">
        <v>72</v>
      </c>
      <c r="N260" s="13" t="s">
        <v>73</v>
      </c>
      <c r="O260" s="13" t="s">
        <v>74</v>
      </c>
      <c r="P260" s="13" t="s">
        <v>75</v>
      </c>
      <c r="Q260" s="13" t="s">
        <v>76</v>
      </c>
      <c r="R260" s="13" t="s">
        <v>77</v>
      </c>
      <c r="S260" s="13" t="s">
        <v>78</v>
      </c>
      <c r="T260" s="13" t="s">
        <v>79</v>
      </c>
      <c r="U260" s="13" t="s">
        <v>80</v>
      </c>
      <c r="V260" s="13" t="s">
        <v>81</v>
      </c>
      <c r="W260" s="13" t="s">
        <v>82</v>
      </c>
      <c r="X260" s="13" t="s">
        <v>83</v>
      </c>
      <c r="Y260" s="13" t="s">
        <v>84</v>
      </c>
      <c r="Z260" s="13" t="s">
        <v>85</v>
      </c>
      <c r="AA260" s="13" t="s">
        <v>86</v>
      </c>
      <c r="AB260" s="13" t="s">
        <v>87</v>
      </c>
      <c r="AC260" s="13" t="s">
        <v>88</v>
      </c>
      <c r="AD260" s="13" t="s">
        <v>89</v>
      </c>
      <c r="AE260" s="13" t="s">
        <v>90</v>
      </c>
      <c r="AF260" s="13" t="s">
        <v>91</v>
      </c>
      <c r="AG260" s="13" t="s">
        <v>92</v>
      </c>
      <c r="AH260" s="13" t="s">
        <v>93</v>
      </c>
      <c r="BB260" s="24"/>
      <c r="BC260" s="24"/>
      <c r="BD260" s="24"/>
      <c r="BE260" s="24"/>
      <c r="BF260" s="24"/>
    </row>
    <row r="261" spans="2:58" ht="14.5" x14ac:dyDescent="0.35">
      <c r="B261" s="14" t="s">
        <v>115</v>
      </c>
      <c r="C261" s="55">
        <v>0.82879999999999998</v>
      </c>
      <c r="D261" s="55">
        <v>0.81479999999999997</v>
      </c>
      <c r="E261" s="55">
        <v>0.80079999999999996</v>
      </c>
      <c r="F261" s="55">
        <v>0.78680000000000005</v>
      </c>
      <c r="G261" s="55">
        <v>0.77270000000000005</v>
      </c>
      <c r="H261" s="55">
        <v>0.75870000000000004</v>
      </c>
      <c r="I261" s="55">
        <v>0.74470000000000003</v>
      </c>
      <c r="J261" s="55">
        <v>0.73060000000000003</v>
      </c>
      <c r="K261" s="55">
        <v>0.71660000000000001</v>
      </c>
      <c r="L261" s="55">
        <v>0.7026</v>
      </c>
      <c r="M261" s="55">
        <v>0.6885</v>
      </c>
      <c r="N261" s="55">
        <v>0.67449999999999999</v>
      </c>
      <c r="O261" s="55">
        <v>0.66049999999999998</v>
      </c>
      <c r="P261" s="55">
        <v>0.64639999999999997</v>
      </c>
      <c r="Q261" s="55">
        <v>0.63239999999999996</v>
      </c>
      <c r="R261" s="55">
        <v>0.61839999999999995</v>
      </c>
      <c r="S261" s="55">
        <v>0.60429999999999995</v>
      </c>
      <c r="T261" s="55">
        <v>0.59030000000000005</v>
      </c>
      <c r="U261" s="55">
        <v>0.57630000000000003</v>
      </c>
      <c r="V261" s="55">
        <v>0.56230000000000002</v>
      </c>
      <c r="W261" s="55">
        <v>0.54820000000000002</v>
      </c>
      <c r="X261" s="55">
        <v>0.53420000000000001</v>
      </c>
      <c r="Y261" s="55">
        <v>0.5202</v>
      </c>
      <c r="Z261" s="55">
        <v>0.50609999999999999</v>
      </c>
      <c r="AA261" s="55">
        <v>0.49209999999999998</v>
      </c>
      <c r="AB261" s="55">
        <v>0.47810000000000002</v>
      </c>
      <c r="AC261" s="55">
        <v>0.46400000000000002</v>
      </c>
      <c r="AD261" s="55">
        <v>0.45</v>
      </c>
      <c r="AE261" s="55">
        <v>0.45</v>
      </c>
      <c r="AF261" s="55">
        <v>0.45</v>
      </c>
      <c r="AG261" s="55">
        <v>0.45</v>
      </c>
      <c r="AH261" s="55">
        <v>0.45</v>
      </c>
      <c r="BB261" s="24"/>
      <c r="BC261" s="24"/>
      <c r="BD261" s="24"/>
      <c r="BE261" s="24"/>
      <c r="BF261" s="24"/>
    </row>
    <row r="262" spans="2:58" ht="14.5" x14ac:dyDescent="0.35">
      <c r="B262" s="14" t="s">
        <v>116</v>
      </c>
      <c r="C262" s="55">
        <v>7.1199999999999999E-2</v>
      </c>
      <c r="D262" s="55">
        <v>8.5199999999999998E-2</v>
      </c>
      <c r="E262" s="55">
        <v>9.9199999999999997E-2</v>
      </c>
      <c r="F262" s="55">
        <v>0.108768</v>
      </c>
      <c r="G262" s="55">
        <v>0.117116</v>
      </c>
      <c r="H262" s="55">
        <v>0.124344</v>
      </c>
      <c r="I262" s="55">
        <v>0.13045200000000001</v>
      </c>
      <c r="J262" s="55">
        <v>0.13552</v>
      </c>
      <c r="K262" s="55">
        <v>0.13938400000000001</v>
      </c>
      <c r="L262" s="55">
        <v>0.142128</v>
      </c>
      <c r="M262" s="55">
        <v>0.14382</v>
      </c>
      <c r="N262" s="55">
        <v>0.14432</v>
      </c>
      <c r="O262" s="55">
        <v>0.14369999999999999</v>
      </c>
      <c r="P262" s="55">
        <v>0.142016</v>
      </c>
      <c r="Q262" s="55">
        <v>0.139152</v>
      </c>
      <c r="R262" s="55">
        <v>0.13516800000000001</v>
      </c>
      <c r="S262" s="55">
        <v>0.130108</v>
      </c>
      <c r="T262" s="55">
        <v>0.12388</v>
      </c>
      <c r="U262" s="55">
        <v>0.116532</v>
      </c>
      <c r="V262" s="55">
        <v>0.108096</v>
      </c>
      <c r="W262" s="55">
        <v>9.8503999999999994E-2</v>
      </c>
      <c r="X262" s="55">
        <v>8.7791999999999995E-2</v>
      </c>
      <c r="Y262" s="55">
        <v>7.596E-2</v>
      </c>
      <c r="Z262" s="55">
        <v>6.3023999999999997E-2</v>
      </c>
      <c r="AA262" s="55">
        <v>4.8947999999999998E-2</v>
      </c>
      <c r="AB262" s="55">
        <v>3.3751999999999997E-2</v>
      </c>
      <c r="AC262" s="55">
        <v>1.7440000000000001E-2</v>
      </c>
      <c r="AD262" s="55">
        <v>0</v>
      </c>
      <c r="AE262" s="55">
        <v>0</v>
      </c>
      <c r="AF262" s="55">
        <v>0</v>
      </c>
      <c r="AG262" s="55">
        <v>0</v>
      </c>
      <c r="AH262" s="55">
        <v>0</v>
      </c>
      <c r="BB262" s="24"/>
      <c r="BC262" s="24"/>
      <c r="BD262" s="24"/>
      <c r="BE262" s="24"/>
      <c r="BF262" s="24"/>
    </row>
    <row r="263" spans="2:58" ht="14.5" x14ac:dyDescent="0.35">
      <c r="B263" s="14" t="s">
        <v>117</v>
      </c>
      <c r="C263" s="55">
        <v>0.1</v>
      </c>
      <c r="D263" s="55">
        <v>0.1</v>
      </c>
      <c r="E263" s="55">
        <v>0.1</v>
      </c>
      <c r="F263" s="55">
        <v>0.1</v>
      </c>
      <c r="G263" s="55">
        <v>0.1</v>
      </c>
      <c r="H263" s="55">
        <v>0.1</v>
      </c>
      <c r="I263" s="55">
        <v>0.1</v>
      </c>
      <c r="J263" s="55">
        <v>0.1</v>
      </c>
      <c r="K263" s="55">
        <v>0.1</v>
      </c>
      <c r="L263" s="55">
        <v>0.1</v>
      </c>
      <c r="M263" s="55">
        <v>0.1</v>
      </c>
      <c r="N263" s="55">
        <v>0.1</v>
      </c>
      <c r="O263" s="55">
        <v>0.1</v>
      </c>
      <c r="P263" s="55">
        <v>0.1</v>
      </c>
      <c r="Q263" s="55">
        <v>0.1</v>
      </c>
      <c r="R263" s="55">
        <v>0.1</v>
      </c>
      <c r="S263" s="55">
        <v>0.1</v>
      </c>
      <c r="T263" s="55">
        <v>0.1</v>
      </c>
      <c r="U263" s="55">
        <v>0.1</v>
      </c>
      <c r="V263" s="55">
        <v>0.1</v>
      </c>
      <c r="W263" s="55">
        <v>0.1</v>
      </c>
      <c r="X263" s="55">
        <v>0.1</v>
      </c>
      <c r="Y263" s="55">
        <v>0.1</v>
      </c>
      <c r="Z263" s="55">
        <v>0.1</v>
      </c>
      <c r="AA263" s="55">
        <v>0.1</v>
      </c>
      <c r="AB263" s="55">
        <v>0.1</v>
      </c>
      <c r="AC263" s="55">
        <v>0.1</v>
      </c>
      <c r="AD263" s="55">
        <v>0.1</v>
      </c>
      <c r="AE263" s="55">
        <v>0.1</v>
      </c>
      <c r="AF263" s="55">
        <v>0.1</v>
      </c>
      <c r="AG263" s="55">
        <v>0.1</v>
      </c>
      <c r="AH263" s="55">
        <v>0.1</v>
      </c>
      <c r="BB263" s="24"/>
      <c r="BC263" s="24"/>
      <c r="BD263" s="24"/>
      <c r="BE263" s="24"/>
      <c r="BF263" s="24"/>
    </row>
    <row r="264" spans="2:58" ht="14.5" x14ac:dyDescent="0.35">
      <c r="B264" s="14" t="s">
        <v>118</v>
      </c>
      <c r="C264" s="55">
        <v>0</v>
      </c>
      <c r="D264" s="55">
        <v>0</v>
      </c>
      <c r="E264" s="55">
        <v>0</v>
      </c>
      <c r="F264" s="55">
        <v>0</v>
      </c>
      <c r="G264" s="55">
        <v>0</v>
      </c>
      <c r="H264" s="55">
        <v>0</v>
      </c>
      <c r="I264" s="55">
        <v>0</v>
      </c>
      <c r="J264" s="55">
        <v>0</v>
      </c>
      <c r="K264" s="55">
        <v>0</v>
      </c>
      <c r="L264" s="55">
        <v>0</v>
      </c>
      <c r="M264" s="55">
        <v>0</v>
      </c>
      <c r="N264" s="55">
        <v>0</v>
      </c>
      <c r="O264" s="55">
        <v>0</v>
      </c>
      <c r="P264" s="55">
        <v>0</v>
      </c>
      <c r="Q264" s="55">
        <v>0</v>
      </c>
      <c r="R264" s="55">
        <v>0</v>
      </c>
      <c r="S264" s="55">
        <v>0</v>
      </c>
      <c r="T264" s="55">
        <v>0</v>
      </c>
      <c r="U264" s="55">
        <v>0</v>
      </c>
      <c r="V264" s="55">
        <v>0</v>
      </c>
      <c r="W264" s="55">
        <v>0</v>
      </c>
      <c r="X264" s="55">
        <v>0</v>
      </c>
      <c r="Y264" s="55">
        <v>0</v>
      </c>
      <c r="Z264" s="55">
        <v>0</v>
      </c>
      <c r="AA264" s="55">
        <v>0</v>
      </c>
      <c r="AB264" s="55">
        <v>0</v>
      </c>
      <c r="AC264" s="55">
        <v>0</v>
      </c>
      <c r="AD264" s="55">
        <v>0</v>
      </c>
      <c r="AE264" s="55">
        <v>0</v>
      </c>
      <c r="AF264" s="55">
        <v>0</v>
      </c>
      <c r="AG264" s="55">
        <v>0</v>
      </c>
      <c r="AH264" s="55">
        <v>0</v>
      </c>
      <c r="BB264" s="24"/>
      <c r="BC264" s="24"/>
      <c r="BD264" s="24"/>
      <c r="BE264" s="24"/>
      <c r="BF264" s="24"/>
    </row>
    <row r="265" spans="2:58" ht="14.5" x14ac:dyDescent="0.35">
      <c r="B265" s="14" t="s">
        <v>119</v>
      </c>
      <c r="C265" s="55">
        <v>0</v>
      </c>
      <c r="D265" s="55">
        <v>0</v>
      </c>
      <c r="E265" s="55">
        <v>0</v>
      </c>
      <c r="F265" s="55">
        <v>4.5319999999999996E-3</v>
      </c>
      <c r="G265" s="55">
        <v>1.0184E-2</v>
      </c>
      <c r="H265" s="55">
        <v>1.6955999999999999E-2</v>
      </c>
      <c r="I265" s="55">
        <v>2.4847999999999999E-2</v>
      </c>
      <c r="J265" s="55">
        <v>3.388E-2</v>
      </c>
      <c r="K265" s="55">
        <v>4.4016E-2</v>
      </c>
      <c r="L265" s="55">
        <v>5.5272000000000002E-2</v>
      </c>
      <c r="M265" s="55">
        <v>6.7680000000000004E-2</v>
      </c>
      <c r="N265" s="55">
        <v>8.1180000000000002E-2</v>
      </c>
      <c r="O265" s="55">
        <v>9.5799999999999996E-2</v>
      </c>
      <c r="P265" s="55">
        <v>0.111584</v>
      </c>
      <c r="Q265" s="55">
        <v>0.12844800000000001</v>
      </c>
      <c r="R265" s="55">
        <v>0.14643200000000001</v>
      </c>
      <c r="S265" s="55">
        <v>0.16559199999999999</v>
      </c>
      <c r="T265" s="55">
        <v>0.18582000000000001</v>
      </c>
      <c r="U265" s="55">
        <v>0.20716799999999999</v>
      </c>
      <c r="V265" s="55">
        <v>0.22970399999999999</v>
      </c>
      <c r="W265" s="55">
        <v>0.25329600000000002</v>
      </c>
      <c r="X265" s="55">
        <v>0.27800799999999998</v>
      </c>
      <c r="Y265" s="55">
        <v>0.30384</v>
      </c>
      <c r="Z265" s="55">
        <v>0.330876</v>
      </c>
      <c r="AA265" s="55">
        <v>0.35895199999999999</v>
      </c>
      <c r="AB265" s="55">
        <v>0.38814799999999999</v>
      </c>
      <c r="AC265" s="55">
        <v>0.41855999999999999</v>
      </c>
      <c r="AD265" s="55">
        <v>0.45</v>
      </c>
      <c r="AE265" s="55">
        <v>0.45</v>
      </c>
      <c r="AF265" s="55">
        <v>0.45</v>
      </c>
      <c r="AG265" s="55">
        <v>0.45</v>
      </c>
      <c r="AH265" s="55">
        <v>0.45</v>
      </c>
      <c r="BB265" s="24"/>
      <c r="BC265" s="24"/>
      <c r="BD265" s="24"/>
      <c r="BE265" s="24"/>
      <c r="BF265" s="24"/>
    </row>
    <row r="266" spans="2:58" ht="14.5" x14ac:dyDescent="0.35">
      <c r="B266" s="14" t="s">
        <v>120</v>
      </c>
      <c r="C266" s="55">
        <v>0.82879999999999998</v>
      </c>
      <c r="D266" s="55">
        <v>0.81479999999999997</v>
      </c>
      <c r="E266" s="55">
        <v>0.80079999999999996</v>
      </c>
      <c r="F266" s="55">
        <v>0.78680000000000005</v>
      </c>
      <c r="G266" s="55">
        <v>0.77270000000000005</v>
      </c>
      <c r="H266" s="55">
        <v>0.75870000000000004</v>
      </c>
      <c r="I266" s="55">
        <v>0.74470000000000003</v>
      </c>
      <c r="J266" s="55">
        <v>0.73060000000000003</v>
      </c>
      <c r="K266" s="55">
        <v>0.71660000000000001</v>
      </c>
      <c r="L266" s="55">
        <v>0.7026</v>
      </c>
      <c r="M266" s="55">
        <v>0.6885</v>
      </c>
      <c r="N266" s="55">
        <v>0.67449999999999999</v>
      </c>
      <c r="O266" s="55">
        <v>0.66049999999999998</v>
      </c>
      <c r="P266" s="55">
        <v>0.64639999999999997</v>
      </c>
      <c r="Q266" s="55">
        <v>0.63239999999999996</v>
      </c>
      <c r="R266" s="55">
        <v>0.61839999999999995</v>
      </c>
      <c r="S266" s="55">
        <v>0.60429999999999995</v>
      </c>
      <c r="T266" s="55">
        <v>0.59030000000000005</v>
      </c>
      <c r="U266" s="55">
        <v>0.57630000000000003</v>
      </c>
      <c r="V266" s="55">
        <v>0.56230000000000002</v>
      </c>
      <c r="W266" s="55">
        <v>0.54820000000000002</v>
      </c>
      <c r="X266" s="55">
        <v>0.53420000000000001</v>
      </c>
      <c r="Y266" s="55">
        <v>0.5202</v>
      </c>
      <c r="Z266" s="55">
        <v>0.50609999999999999</v>
      </c>
      <c r="AA266" s="55">
        <v>0.49209999999999998</v>
      </c>
      <c r="AB266" s="55">
        <v>0.47810000000000002</v>
      </c>
      <c r="AC266" s="55">
        <v>0.46400000000000002</v>
      </c>
      <c r="AD266" s="55">
        <v>0.45</v>
      </c>
      <c r="AE266" s="55">
        <v>0.45</v>
      </c>
      <c r="AF266" s="55">
        <v>0.45</v>
      </c>
      <c r="AG266" s="55">
        <v>0.45</v>
      </c>
      <c r="AH266" s="55">
        <v>0.45</v>
      </c>
      <c r="BB266" s="24"/>
      <c r="BC266" s="24"/>
      <c r="BD266" s="24"/>
      <c r="BE266" s="24"/>
      <c r="BF266" s="24"/>
    </row>
    <row r="267" spans="2:58" ht="14.5" x14ac:dyDescent="0.35">
      <c r="B267" s="14" t="s">
        <v>121</v>
      </c>
      <c r="C267" s="55">
        <v>7.1199999999999999E-2</v>
      </c>
      <c r="D267" s="55">
        <v>8.5199999999999998E-2</v>
      </c>
      <c r="E267" s="55">
        <v>9.9199999999999997E-2</v>
      </c>
      <c r="F267" s="55">
        <v>0.108768</v>
      </c>
      <c r="G267" s="55">
        <v>0.117116</v>
      </c>
      <c r="H267" s="55">
        <v>0.124344</v>
      </c>
      <c r="I267" s="55">
        <v>0.13045200000000001</v>
      </c>
      <c r="J267" s="55">
        <v>0.13552</v>
      </c>
      <c r="K267" s="55">
        <v>0.13938400000000001</v>
      </c>
      <c r="L267" s="55">
        <v>0.142128</v>
      </c>
      <c r="M267" s="55">
        <v>0.14382</v>
      </c>
      <c r="N267" s="55">
        <v>0.14432</v>
      </c>
      <c r="O267" s="55">
        <v>0.14369999999999999</v>
      </c>
      <c r="P267" s="55">
        <v>0.142016</v>
      </c>
      <c r="Q267" s="55">
        <v>0.139152</v>
      </c>
      <c r="R267" s="55">
        <v>0.13516800000000001</v>
      </c>
      <c r="S267" s="55">
        <v>0.130108</v>
      </c>
      <c r="T267" s="55">
        <v>0.12388</v>
      </c>
      <c r="U267" s="55">
        <v>0.116532</v>
      </c>
      <c r="V267" s="55">
        <v>0.108096</v>
      </c>
      <c r="W267" s="55">
        <v>9.8503999999999994E-2</v>
      </c>
      <c r="X267" s="55">
        <v>8.7791999999999995E-2</v>
      </c>
      <c r="Y267" s="55">
        <v>7.596E-2</v>
      </c>
      <c r="Z267" s="55">
        <v>6.3023999999999997E-2</v>
      </c>
      <c r="AA267" s="55">
        <v>4.8947999999999998E-2</v>
      </c>
      <c r="AB267" s="55">
        <v>3.3751999999999997E-2</v>
      </c>
      <c r="AC267" s="55">
        <v>1.7440000000000001E-2</v>
      </c>
      <c r="AD267" s="55">
        <v>0</v>
      </c>
      <c r="AE267" s="55">
        <v>0</v>
      </c>
      <c r="AF267" s="55">
        <v>0</v>
      </c>
      <c r="AG267" s="55">
        <v>0</v>
      </c>
      <c r="AH267" s="55">
        <v>0</v>
      </c>
      <c r="BB267" s="24"/>
      <c r="BC267" s="24"/>
      <c r="BD267" s="24"/>
      <c r="BE267" s="24"/>
      <c r="BF267" s="24"/>
    </row>
    <row r="268" spans="2:58" ht="14.5" x14ac:dyDescent="0.35">
      <c r="B268" s="14" t="s">
        <v>122</v>
      </c>
      <c r="C268" s="55">
        <v>0.1</v>
      </c>
      <c r="D268" s="55">
        <v>0.1</v>
      </c>
      <c r="E268" s="55">
        <v>0.1</v>
      </c>
      <c r="F268" s="55">
        <v>0.1</v>
      </c>
      <c r="G268" s="55">
        <v>0.1</v>
      </c>
      <c r="H268" s="55">
        <v>0.1</v>
      </c>
      <c r="I268" s="55">
        <v>0.1</v>
      </c>
      <c r="J268" s="55">
        <v>0.1</v>
      </c>
      <c r="K268" s="55">
        <v>0.1</v>
      </c>
      <c r="L268" s="55">
        <v>0.1</v>
      </c>
      <c r="M268" s="55">
        <v>0.1</v>
      </c>
      <c r="N268" s="55">
        <v>0.1</v>
      </c>
      <c r="O268" s="55">
        <v>0.1</v>
      </c>
      <c r="P268" s="55">
        <v>0.1</v>
      </c>
      <c r="Q268" s="55">
        <v>0.1</v>
      </c>
      <c r="R268" s="55">
        <v>0.1</v>
      </c>
      <c r="S268" s="55">
        <v>0.1</v>
      </c>
      <c r="T268" s="55">
        <v>0.1</v>
      </c>
      <c r="U268" s="55">
        <v>0.1</v>
      </c>
      <c r="V268" s="55">
        <v>0.1</v>
      </c>
      <c r="W268" s="55">
        <v>0.1</v>
      </c>
      <c r="X268" s="55">
        <v>0.1</v>
      </c>
      <c r="Y268" s="55">
        <v>0.1</v>
      </c>
      <c r="Z268" s="55">
        <v>0.1</v>
      </c>
      <c r="AA268" s="55">
        <v>0.1</v>
      </c>
      <c r="AB268" s="55">
        <v>0.1</v>
      </c>
      <c r="AC268" s="55">
        <v>0.1</v>
      </c>
      <c r="AD268" s="55">
        <v>0.1</v>
      </c>
      <c r="AE268" s="55">
        <v>0.1</v>
      </c>
      <c r="AF268" s="55">
        <v>0.1</v>
      </c>
      <c r="AG268" s="55">
        <v>0.1</v>
      </c>
      <c r="AH268" s="55">
        <v>0.1</v>
      </c>
      <c r="BB268" s="24"/>
      <c r="BC268" s="24"/>
      <c r="BD268" s="24"/>
      <c r="BE268" s="24"/>
      <c r="BF268" s="24"/>
    </row>
    <row r="269" spans="2:58" ht="14.5" x14ac:dyDescent="0.35">
      <c r="B269" s="14" t="s">
        <v>123</v>
      </c>
      <c r="C269" s="55">
        <v>0</v>
      </c>
      <c r="D269" s="55">
        <v>0</v>
      </c>
      <c r="E269" s="55">
        <v>0</v>
      </c>
      <c r="F269" s="55">
        <v>0</v>
      </c>
      <c r="G269" s="55">
        <v>0</v>
      </c>
      <c r="H269" s="55">
        <v>0</v>
      </c>
      <c r="I269" s="55">
        <v>0</v>
      </c>
      <c r="J269" s="55">
        <v>0</v>
      </c>
      <c r="K269" s="55">
        <v>0</v>
      </c>
      <c r="L269" s="55">
        <v>0</v>
      </c>
      <c r="M269" s="55">
        <v>0</v>
      </c>
      <c r="N269" s="55">
        <v>0</v>
      </c>
      <c r="O269" s="55">
        <v>0</v>
      </c>
      <c r="P269" s="55">
        <v>0</v>
      </c>
      <c r="Q269" s="55">
        <v>0</v>
      </c>
      <c r="R269" s="55">
        <v>0</v>
      </c>
      <c r="S269" s="55">
        <v>0</v>
      </c>
      <c r="T269" s="55">
        <v>0</v>
      </c>
      <c r="U269" s="55">
        <v>0</v>
      </c>
      <c r="V269" s="55">
        <v>0</v>
      </c>
      <c r="W269" s="55">
        <v>0</v>
      </c>
      <c r="X269" s="55">
        <v>0</v>
      </c>
      <c r="Y269" s="55">
        <v>0</v>
      </c>
      <c r="Z269" s="55">
        <v>0</v>
      </c>
      <c r="AA269" s="55">
        <v>0</v>
      </c>
      <c r="AB269" s="55">
        <v>0</v>
      </c>
      <c r="AC269" s="55">
        <v>0</v>
      </c>
      <c r="AD269" s="55">
        <v>0</v>
      </c>
      <c r="AE269" s="55">
        <v>0</v>
      </c>
      <c r="AF269" s="55">
        <v>0</v>
      </c>
      <c r="AG269" s="55">
        <v>0</v>
      </c>
      <c r="AH269" s="55">
        <v>0</v>
      </c>
      <c r="BB269" s="24"/>
      <c r="BC269" s="24"/>
      <c r="BD269" s="24"/>
      <c r="BE269" s="24"/>
      <c r="BF269" s="24"/>
    </row>
    <row r="270" spans="2:58" ht="14.5" x14ac:dyDescent="0.35">
      <c r="B270" s="14" t="s">
        <v>124</v>
      </c>
      <c r="C270" s="55">
        <v>0</v>
      </c>
      <c r="D270" s="55">
        <v>0</v>
      </c>
      <c r="E270" s="55">
        <v>0</v>
      </c>
      <c r="F270" s="55">
        <v>4.5319999999999996E-3</v>
      </c>
      <c r="G270" s="55">
        <v>1.0184E-2</v>
      </c>
      <c r="H270" s="55">
        <v>1.6955999999999999E-2</v>
      </c>
      <c r="I270" s="55">
        <v>2.4847999999999999E-2</v>
      </c>
      <c r="J270" s="55">
        <v>3.388E-2</v>
      </c>
      <c r="K270" s="55">
        <v>4.4016E-2</v>
      </c>
      <c r="L270" s="55">
        <v>5.5272000000000002E-2</v>
      </c>
      <c r="M270" s="55">
        <v>6.7680000000000004E-2</v>
      </c>
      <c r="N270" s="55">
        <v>8.1180000000000002E-2</v>
      </c>
      <c r="O270" s="55">
        <v>9.5799999999999996E-2</v>
      </c>
      <c r="P270" s="55">
        <v>0.111584</v>
      </c>
      <c r="Q270" s="55">
        <v>0.12844800000000001</v>
      </c>
      <c r="R270" s="55">
        <v>0.14643200000000001</v>
      </c>
      <c r="S270" s="55">
        <v>0.16559199999999999</v>
      </c>
      <c r="T270" s="55">
        <v>0.18582000000000001</v>
      </c>
      <c r="U270" s="55">
        <v>0.20716799999999999</v>
      </c>
      <c r="V270" s="55">
        <v>0.22970399999999999</v>
      </c>
      <c r="W270" s="55">
        <v>0.25329600000000002</v>
      </c>
      <c r="X270" s="55">
        <v>0.27800799999999998</v>
      </c>
      <c r="Y270" s="55">
        <v>0.30384</v>
      </c>
      <c r="Z270" s="55">
        <v>0.330876</v>
      </c>
      <c r="AA270" s="55">
        <v>0.35895199999999999</v>
      </c>
      <c r="AB270" s="55">
        <v>0.38814799999999999</v>
      </c>
      <c r="AC270" s="55">
        <v>0.41855999999999999</v>
      </c>
      <c r="AD270" s="55">
        <v>0.45</v>
      </c>
      <c r="AE270" s="55">
        <v>0.45</v>
      </c>
      <c r="AF270" s="55">
        <v>0.45</v>
      </c>
      <c r="AG270" s="55">
        <v>0.45</v>
      </c>
      <c r="AH270" s="55">
        <v>0.45</v>
      </c>
      <c r="BB270" s="24"/>
      <c r="BC270" s="24"/>
      <c r="BD270" s="24"/>
      <c r="BE270" s="24"/>
      <c r="BF270" s="24"/>
    </row>
    <row r="271" spans="2:58" ht="14.5" x14ac:dyDescent="0.35">
      <c r="B271" s="14" t="s">
        <v>125</v>
      </c>
      <c r="C271" s="55">
        <v>0.76070000000000004</v>
      </c>
      <c r="D271" s="55">
        <v>0.73340000000000005</v>
      </c>
      <c r="E271" s="55">
        <v>0.70620000000000005</v>
      </c>
      <c r="F271" s="55">
        <v>0.67889999999999995</v>
      </c>
      <c r="G271" s="55">
        <v>0.65159999999999996</v>
      </c>
      <c r="H271" s="55">
        <v>0.62439999999999996</v>
      </c>
      <c r="I271" s="55">
        <v>0.59709999999999996</v>
      </c>
      <c r="J271" s="55">
        <v>0.56989999999999996</v>
      </c>
      <c r="K271" s="55">
        <v>0.55910000000000004</v>
      </c>
      <c r="L271" s="55">
        <v>0.54830000000000001</v>
      </c>
      <c r="M271" s="55">
        <v>0.53759999999999997</v>
      </c>
      <c r="N271" s="55">
        <v>0.52680000000000005</v>
      </c>
      <c r="O271" s="55">
        <v>0.5161</v>
      </c>
      <c r="P271" s="55">
        <v>0.50529999999999997</v>
      </c>
      <c r="Q271" s="55">
        <v>0.4945</v>
      </c>
      <c r="R271" s="55">
        <v>0.48380000000000001</v>
      </c>
      <c r="S271" s="55">
        <v>0.47299999999999998</v>
      </c>
      <c r="T271" s="55">
        <v>0.46229999999999999</v>
      </c>
      <c r="U271" s="55">
        <v>0.45150000000000001</v>
      </c>
      <c r="V271" s="55">
        <v>0.44080000000000003</v>
      </c>
      <c r="W271" s="55">
        <v>0.43</v>
      </c>
      <c r="X271" s="55">
        <v>0.41920000000000002</v>
      </c>
      <c r="Y271" s="55">
        <v>0.40849999999999997</v>
      </c>
      <c r="Z271" s="55">
        <v>0.3977</v>
      </c>
      <c r="AA271" s="55">
        <v>0.38700000000000001</v>
      </c>
      <c r="AB271" s="55">
        <v>0.37619999999999998</v>
      </c>
      <c r="AC271" s="55">
        <v>0.3654</v>
      </c>
      <c r="AD271" s="55">
        <v>0.35470000000000002</v>
      </c>
      <c r="AE271" s="55">
        <v>0.35470000000000002</v>
      </c>
      <c r="AF271" s="55">
        <v>0.35470000000000002</v>
      </c>
      <c r="AG271" s="55">
        <v>0.35470000000000002</v>
      </c>
      <c r="AH271" s="55">
        <v>0.35470000000000002</v>
      </c>
      <c r="BB271" s="24"/>
      <c r="BC271" s="24"/>
      <c r="BD271" s="24"/>
      <c r="BE271" s="24"/>
      <c r="BF271" s="24"/>
    </row>
    <row r="272" spans="2:58" ht="14.5" x14ac:dyDescent="0.35">
      <c r="B272" s="14" t="s">
        <v>126</v>
      </c>
      <c r="C272" s="55">
        <v>3.5000000000000003E-2</v>
      </c>
      <c r="D272" s="55">
        <v>4.1799999999999997E-2</v>
      </c>
      <c r="E272" s="55">
        <v>4.8599999999999997E-2</v>
      </c>
      <c r="F272" s="55">
        <v>5.3184000000000002E-2</v>
      </c>
      <c r="G272" s="55">
        <v>5.7223999999999997E-2</v>
      </c>
      <c r="H272" s="55">
        <v>6.0720000000000003E-2</v>
      </c>
      <c r="I272" s="55">
        <v>6.3672000000000006E-2</v>
      </c>
      <c r="J272" s="55">
        <v>6.608E-2</v>
      </c>
      <c r="K272" s="55">
        <v>6.7944000000000004E-2</v>
      </c>
      <c r="L272" s="55">
        <v>6.9264000000000006E-2</v>
      </c>
      <c r="M272" s="55">
        <v>7.0108000000000004E-2</v>
      </c>
      <c r="N272" s="55">
        <v>7.0335999999999996E-2</v>
      </c>
      <c r="O272" s="55">
        <v>7.0019999999999999E-2</v>
      </c>
      <c r="P272" s="55">
        <v>6.9159999999999999E-2</v>
      </c>
      <c r="Q272" s="55">
        <v>6.7755999999999997E-2</v>
      </c>
      <c r="R272" s="55">
        <v>6.5808000000000005E-2</v>
      </c>
      <c r="S272" s="55">
        <v>6.3315999999999997E-2</v>
      </c>
      <c r="T272" s="55">
        <v>6.028E-2</v>
      </c>
      <c r="U272" s="55">
        <v>5.67E-2</v>
      </c>
      <c r="V272" s="55">
        <v>5.2575999999999998E-2</v>
      </c>
      <c r="W272" s="55">
        <v>4.7907999999999999E-2</v>
      </c>
      <c r="X272" s="55">
        <v>4.2695999999999998E-2</v>
      </c>
      <c r="Y272" s="55">
        <v>3.6940000000000001E-2</v>
      </c>
      <c r="Z272" s="55">
        <v>3.0640000000000001E-2</v>
      </c>
      <c r="AA272" s="55">
        <v>2.3796000000000001E-2</v>
      </c>
      <c r="AB272" s="55">
        <v>1.6407999999999999E-2</v>
      </c>
      <c r="AC272" s="55">
        <v>8.4759999999999992E-3</v>
      </c>
      <c r="AD272" s="55">
        <v>0</v>
      </c>
      <c r="AE272" s="55">
        <v>0</v>
      </c>
      <c r="AF272" s="55">
        <v>0</v>
      </c>
      <c r="AG272" s="55">
        <v>0</v>
      </c>
      <c r="AH272" s="55">
        <v>0</v>
      </c>
      <c r="BB272" s="24"/>
      <c r="BC272" s="24"/>
      <c r="BD272" s="24"/>
      <c r="BE272" s="24"/>
      <c r="BF272" s="24"/>
    </row>
    <row r="273" spans="2:58" ht="14.5" x14ac:dyDescent="0.35">
      <c r="B273" s="14" t="s">
        <v>127</v>
      </c>
      <c r="C273" s="55">
        <v>0.1</v>
      </c>
      <c r="D273" s="55">
        <v>0.1</v>
      </c>
      <c r="E273" s="55">
        <v>0.1</v>
      </c>
      <c r="F273" s="55">
        <v>0.1</v>
      </c>
      <c r="G273" s="55">
        <v>0.1</v>
      </c>
      <c r="H273" s="55">
        <v>0.1</v>
      </c>
      <c r="I273" s="55">
        <v>0.1</v>
      </c>
      <c r="J273" s="55">
        <v>0.1</v>
      </c>
      <c r="K273" s="55">
        <v>0.1</v>
      </c>
      <c r="L273" s="55">
        <v>0.1</v>
      </c>
      <c r="M273" s="55">
        <v>0.1</v>
      </c>
      <c r="N273" s="55">
        <v>0.1</v>
      </c>
      <c r="O273" s="55">
        <v>0.1</v>
      </c>
      <c r="P273" s="55">
        <v>0.1</v>
      </c>
      <c r="Q273" s="55">
        <v>0.1</v>
      </c>
      <c r="R273" s="55">
        <v>0.1</v>
      </c>
      <c r="S273" s="55">
        <v>0.1</v>
      </c>
      <c r="T273" s="55">
        <v>0.1</v>
      </c>
      <c r="U273" s="55">
        <v>0.1</v>
      </c>
      <c r="V273" s="55">
        <v>0.1</v>
      </c>
      <c r="W273" s="55">
        <v>0.1</v>
      </c>
      <c r="X273" s="55">
        <v>0.1</v>
      </c>
      <c r="Y273" s="55">
        <v>0.1</v>
      </c>
      <c r="Z273" s="55">
        <v>0.1</v>
      </c>
      <c r="AA273" s="55">
        <v>0.1</v>
      </c>
      <c r="AB273" s="55">
        <v>0.1</v>
      </c>
      <c r="AC273" s="55">
        <v>0.1</v>
      </c>
      <c r="AD273" s="55">
        <v>0.1</v>
      </c>
      <c r="AE273" s="55">
        <v>0.1</v>
      </c>
      <c r="AF273" s="55">
        <v>0.1</v>
      </c>
      <c r="AG273" s="55">
        <v>0.1</v>
      </c>
      <c r="AH273" s="55">
        <v>0.1</v>
      </c>
      <c r="BB273" s="24"/>
      <c r="BC273" s="24"/>
      <c r="BD273" s="24"/>
      <c r="BE273" s="24"/>
      <c r="BF273" s="24"/>
    </row>
    <row r="274" spans="2:58" ht="14.5" x14ac:dyDescent="0.35">
      <c r="B274" s="14" t="s">
        <v>128</v>
      </c>
      <c r="C274" s="55">
        <v>0.1043</v>
      </c>
      <c r="D274" s="55">
        <v>0.12479999999999999</v>
      </c>
      <c r="E274" s="55">
        <v>0.1452</v>
      </c>
      <c r="F274" s="55">
        <v>0.16569999999999999</v>
      </c>
      <c r="G274" s="55">
        <v>0.18609999999999999</v>
      </c>
      <c r="H274" s="55">
        <v>0.20660000000000001</v>
      </c>
      <c r="I274" s="55">
        <v>0.22700000000000001</v>
      </c>
      <c r="J274" s="55">
        <v>0.2475</v>
      </c>
      <c r="K274" s="55">
        <v>0.22809499999999999</v>
      </c>
      <c r="L274" s="55">
        <v>0.20952000000000001</v>
      </c>
      <c r="M274" s="55">
        <v>0.19159000000000001</v>
      </c>
      <c r="N274" s="55">
        <v>0.1744</v>
      </c>
      <c r="O274" s="55">
        <v>0.15795000000000001</v>
      </c>
      <c r="P274" s="55">
        <v>0.14230999999999999</v>
      </c>
      <c r="Q274" s="55">
        <v>0.127335</v>
      </c>
      <c r="R274" s="55">
        <v>0.11310000000000001</v>
      </c>
      <c r="S274" s="55">
        <v>9.9604999999999999E-2</v>
      </c>
      <c r="T274" s="55">
        <v>8.6900000000000005E-2</v>
      </c>
      <c r="U274" s="55">
        <v>7.4880000000000002E-2</v>
      </c>
      <c r="V274" s="55">
        <v>6.3600000000000004E-2</v>
      </c>
      <c r="W274" s="55">
        <v>5.3060000000000003E-2</v>
      </c>
      <c r="X274" s="55">
        <v>4.3290000000000002E-2</v>
      </c>
      <c r="Y274" s="55">
        <v>3.4224999999999998E-2</v>
      </c>
      <c r="Z274" s="55">
        <v>2.5899999999999999E-2</v>
      </c>
      <c r="AA274" s="55">
        <v>1.8315000000000001E-2</v>
      </c>
      <c r="AB274" s="55">
        <v>1.1480000000000001E-2</v>
      </c>
      <c r="AC274" s="55">
        <v>5.3699999999999998E-3</v>
      </c>
      <c r="AD274" s="55">
        <v>0</v>
      </c>
      <c r="AE274" s="55">
        <v>0</v>
      </c>
      <c r="AF274" s="55">
        <v>0</v>
      </c>
      <c r="AG274" s="55">
        <v>0</v>
      </c>
      <c r="AH274" s="55">
        <v>0</v>
      </c>
      <c r="BB274" s="24"/>
      <c r="BC274" s="24"/>
      <c r="BD274" s="24"/>
      <c r="BE274" s="24"/>
      <c r="BF274" s="24"/>
    </row>
    <row r="275" spans="2:58" ht="14.5" x14ac:dyDescent="0.35">
      <c r="B275" s="14" t="s">
        <v>129</v>
      </c>
      <c r="C275" s="55">
        <v>0</v>
      </c>
      <c r="D275" s="55">
        <v>0</v>
      </c>
      <c r="E275" s="55">
        <v>0</v>
      </c>
      <c r="F275" s="55">
        <v>2.2160000000000001E-3</v>
      </c>
      <c r="G275" s="55">
        <v>4.9760000000000004E-3</v>
      </c>
      <c r="H275" s="55">
        <v>8.2799999999999992E-3</v>
      </c>
      <c r="I275" s="55">
        <v>1.2128E-2</v>
      </c>
      <c r="J275" s="55">
        <v>1.652E-2</v>
      </c>
      <c r="K275" s="55">
        <v>3.3460999999999998E-2</v>
      </c>
      <c r="L275" s="55">
        <v>5.0215999999999997E-2</v>
      </c>
      <c r="M275" s="55">
        <v>6.6802E-2</v>
      </c>
      <c r="N275" s="55">
        <v>8.3164000000000002E-2</v>
      </c>
      <c r="O275" s="55">
        <v>9.9330000000000002E-2</v>
      </c>
      <c r="P275" s="55">
        <v>0.11533</v>
      </c>
      <c r="Q275" s="55">
        <v>0.131109</v>
      </c>
      <c r="R275" s="55">
        <v>0.14669199999999999</v>
      </c>
      <c r="S275" s="55">
        <v>0.162079</v>
      </c>
      <c r="T275" s="55">
        <v>0.17732000000000001</v>
      </c>
      <c r="U275" s="55">
        <v>0.19231999999999999</v>
      </c>
      <c r="V275" s="55">
        <v>0.207124</v>
      </c>
      <c r="W275" s="55">
        <v>0.22173200000000001</v>
      </c>
      <c r="X275" s="55">
        <v>0.23621400000000001</v>
      </c>
      <c r="Y275" s="55">
        <v>0.25043500000000002</v>
      </c>
      <c r="Z275" s="55">
        <v>0.26445999999999997</v>
      </c>
      <c r="AA275" s="55">
        <v>0.27828900000000001</v>
      </c>
      <c r="AB275" s="55">
        <v>0.29201199999999999</v>
      </c>
      <c r="AC275" s="55">
        <v>0.305454</v>
      </c>
      <c r="AD275" s="55">
        <v>0.31869999999999998</v>
      </c>
      <c r="AE275" s="55">
        <v>0.31869999999999998</v>
      </c>
      <c r="AF275" s="55">
        <v>0.31869999999999998</v>
      </c>
      <c r="AG275" s="55">
        <v>0.31869999999999998</v>
      </c>
      <c r="AH275" s="55">
        <v>0.31869999999999998</v>
      </c>
      <c r="BB275" s="24"/>
      <c r="BC275" s="24"/>
      <c r="BD275" s="24"/>
      <c r="BE275" s="24"/>
      <c r="BF275" s="24"/>
    </row>
    <row r="276" spans="2:58" ht="14.5" x14ac:dyDescent="0.35">
      <c r="B276" s="14" t="s">
        <v>130</v>
      </c>
      <c r="C276" s="55">
        <v>0</v>
      </c>
      <c r="D276" s="55">
        <v>0</v>
      </c>
      <c r="E276" s="55">
        <v>0</v>
      </c>
      <c r="F276" s="55">
        <v>0</v>
      </c>
      <c r="G276" s="55">
        <v>0</v>
      </c>
      <c r="H276" s="55">
        <v>0</v>
      </c>
      <c r="I276" s="55">
        <v>0</v>
      </c>
      <c r="J276" s="55">
        <v>0</v>
      </c>
      <c r="K276" s="55">
        <v>5.7000000000000002E-3</v>
      </c>
      <c r="L276" s="55">
        <v>1.1299999999999999E-2</v>
      </c>
      <c r="M276" s="55">
        <v>1.7000000000000001E-2</v>
      </c>
      <c r="N276" s="55">
        <v>2.2700000000000001E-2</v>
      </c>
      <c r="O276" s="55">
        <v>2.8299999999999999E-2</v>
      </c>
      <c r="P276" s="55">
        <v>3.4000000000000002E-2</v>
      </c>
      <c r="Q276" s="55">
        <v>3.9699999999999999E-2</v>
      </c>
      <c r="R276" s="55">
        <v>4.53E-2</v>
      </c>
      <c r="S276" s="55">
        <v>5.0999999999999997E-2</v>
      </c>
      <c r="T276" s="55">
        <v>5.67E-2</v>
      </c>
      <c r="U276" s="55">
        <v>6.2300000000000001E-2</v>
      </c>
      <c r="V276" s="55">
        <v>6.8000000000000005E-2</v>
      </c>
      <c r="W276" s="55">
        <v>7.3599999999999999E-2</v>
      </c>
      <c r="X276" s="55">
        <v>7.9299999999999995E-2</v>
      </c>
      <c r="Y276" s="55">
        <v>8.5000000000000006E-2</v>
      </c>
      <c r="Z276" s="55">
        <v>9.06E-2</v>
      </c>
      <c r="AA276" s="55">
        <v>9.6299999999999997E-2</v>
      </c>
      <c r="AB276" s="55">
        <v>0.10199999999999999</v>
      </c>
      <c r="AC276" s="55">
        <v>0.1076</v>
      </c>
      <c r="AD276" s="55">
        <v>0.1133</v>
      </c>
      <c r="AE276" s="55">
        <v>0.1133</v>
      </c>
      <c r="AF276" s="55">
        <v>0.1133</v>
      </c>
      <c r="AG276" s="55">
        <v>0.1133</v>
      </c>
      <c r="AH276" s="55">
        <v>0.1133</v>
      </c>
      <c r="BB276" s="24"/>
      <c r="BC276" s="24"/>
      <c r="BD276" s="24"/>
      <c r="BE276" s="24"/>
      <c r="BF276" s="24"/>
    </row>
    <row r="277" spans="2:58" ht="14.5" x14ac:dyDescent="0.35">
      <c r="B277" s="14" t="s">
        <v>131</v>
      </c>
      <c r="C277" s="55">
        <v>0</v>
      </c>
      <c r="D277" s="55">
        <v>0</v>
      </c>
      <c r="E277" s="55">
        <v>0</v>
      </c>
      <c r="F277" s="55">
        <v>0</v>
      </c>
      <c r="G277" s="55">
        <v>0</v>
      </c>
      <c r="H277" s="55">
        <v>0</v>
      </c>
      <c r="I277" s="55">
        <v>0</v>
      </c>
      <c r="J277" s="55">
        <v>0</v>
      </c>
      <c r="K277" s="55">
        <v>5.7000000000000002E-3</v>
      </c>
      <c r="L277" s="55">
        <v>1.1299999999999999E-2</v>
      </c>
      <c r="M277" s="55">
        <v>1.7000000000000001E-2</v>
      </c>
      <c r="N277" s="55">
        <v>2.2700000000000001E-2</v>
      </c>
      <c r="O277" s="55">
        <v>2.8299999999999999E-2</v>
      </c>
      <c r="P277" s="55">
        <v>3.4000000000000002E-2</v>
      </c>
      <c r="Q277" s="55">
        <v>3.9699999999999999E-2</v>
      </c>
      <c r="R277" s="55">
        <v>4.53E-2</v>
      </c>
      <c r="S277" s="55">
        <v>5.0999999999999997E-2</v>
      </c>
      <c r="T277" s="55">
        <v>5.67E-2</v>
      </c>
      <c r="U277" s="55">
        <v>6.2300000000000001E-2</v>
      </c>
      <c r="V277" s="55">
        <v>6.8000000000000005E-2</v>
      </c>
      <c r="W277" s="55">
        <v>7.3599999999999999E-2</v>
      </c>
      <c r="X277" s="55">
        <v>7.9299999999999995E-2</v>
      </c>
      <c r="Y277" s="55">
        <v>8.5000000000000006E-2</v>
      </c>
      <c r="Z277" s="55">
        <v>9.06E-2</v>
      </c>
      <c r="AA277" s="55">
        <v>9.6299999999999997E-2</v>
      </c>
      <c r="AB277" s="55">
        <v>0.10199999999999999</v>
      </c>
      <c r="AC277" s="55">
        <v>0.1076</v>
      </c>
      <c r="AD277" s="55">
        <v>0.1133</v>
      </c>
      <c r="AE277" s="55">
        <v>0.1133</v>
      </c>
      <c r="AF277" s="55">
        <v>0.1133</v>
      </c>
      <c r="AG277" s="55">
        <v>0.1133</v>
      </c>
      <c r="AH277" s="55">
        <v>0.1133</v>
      </c>
      <c r="BB277" s="24"/>
      <c r="BC277" s="24"/>
      <c r="BD277" s="24"/>
      <c r="BE277" s="24"/>
      <c r="BF277" s="24"/>
    </row>
    <row r="278" spans="2:58" ht="12.5" x14ac:dyDescent="0.25">
      <c r="B278" s="3"/>
      <c r="C278" s="17"/>
      <c r="D278" s="17"/>
      <c r="E278" s="17"/>
      <c r="F278" s="17"/>
      <c r="G278" s="17"/>
      <c r="H278" s="17"/>
      <c r="I278" s="17"/>
      <c r="J278" s="17"/>
      <c r="K278" s="17"/>
      <c r="L278" s="17"/>
      <c r="M278" s="17"/>
      <c r="N278" s="17"/>
      <c r="O278" s="17"/>
      <c r="P278" s="17"/>
      <c r="Q278" s="17"/>
      <c r="R278" s="17"/>
      <c r="S278" s="17"/>
      <c r="T278" s="17"/>
      <c r="U278" s="17"/>
      <c r="V278" s="17"/>
      <c r="W278" s="17"/>
      <c r="X278" s="17"/>
      <c r="Y278" s="17"/>
      <c r="Z278" s="17"/>
      <c r="AA278" s="17"/>
      <c r="AB278" s="17"/>
      <c r="AC278" s="17"/>
      <c r="AD278" s="17"/>
      <c r="AE278" s="17"/>
      <c r="AF278" s="17"/>
      <c r="AG278" s="17"/>
      <c r="AH278" s="17"/>
      <c r="BB278" s="24"/>
      <c r="BC278" s="24"/>
      <c r="BD278" s="24"/>
      <c r="BE278" s="24"/>
      <c r="BF278" s="24"/>
    </row>
    <row r="279" spans="2:58" ht="14" x14ac:dyDescent="0.3">
      <c r="B279" s="11" t="s">
        <v>109</v>
      </c>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BB279" s="24"/>
      <c r="BC279" s="24"/>
      <c r="BD279" s="24"/>
      <c r="BE279" s="24"/>
      <c r="BF279" s="24"/>
    </row>
    <row r="280" spans="2:58" ht="14" x14ac:dyDescent="0.25">
      <c r="B280" s="13"/>
      <c r="C280" s="13" t="s">
        <v>62</v>
      </c>
      <c r="D280" s="13" t="s">
        <v>63</v>
      </c>
      <c r="E280" s="13" t="s">
        <v>64</v>
      </c>
      <c r="F280" s="13" t="s">
        <v>65</v>
      </c>
      <c r="G280" s="13" t="s">
        <v>66</v>
      </c>
      <c r="H280" s="13" t="s">
        <v>67</v>
      </c>
      <c r="I280" s="13" t="s">
        <v>68</v>
      </c>
      <c r="J280" s="13" t="s">
        <v>69</v>
      </c>
      <c r="K280" s="13" t="s">
        <v>70</v>
      </c>
      <c r="L280" s="13" t="s">
        <v>71</v>
      </c>
      <c r="M280" s="13" t="s">
        <v>72</v>
      </c>
      <c r="N280" s="13" t="s">
        <v>73</v>
      </c>
      <c r="O280" s="13" t="s">
        <v>74</v>
      </c>
      <c r="P280" s="13" t="s">
        <v>75</v>
      </c>
      <c r="Q280" s="13" t="s">
        <v>76</v>
      </c>
      <c r="R280" s="13" t="s">
        <v>77</v>
      </c>
      <c r="S280" s="13" t="s">
        <v>78</v>
      </c>
      <c r="T280" s="13" t="s">
        <v>79</v>
      </c>
      <c r="U280" s="13" t="s">
        <v>80</v>
      </c>
      <c r="V280" s="13" t="s">
        <v>81</v>
      </c>
      <c r="W280" s="13" t="s">
        <v>82</v>
      </c>
      <c r="X280" s="13" t="s">
        <v>83</v>
      </c>
      <c r="Y280" s="13" t="s">
        <v>84</v>
      </c>
      <c r="Z280" s="13" t="s">
        <v>85</v>
      </c>
      <c r="AA280" s="13" t="s">
        <v>86</v>
      </c>
      <c r="AB280" s="13" t="s">
        <v>87</v>
      </c>
      <c r="AC280" s="13" t="s">
        <v>88</v>
      </c>
      <c r="AD280" s="13" t="s">
        <v>89</v>
      </c>
      <c r="AE280" s="13" t="s">
        <v>90</v>
      </c>
      <c r="AF280" s="13" t="s">
        <v>91</v>
      </c>
      <c r="AG280" s="13" t="s">
        <v>92</v>
      </c>
      <c r="AH280" s="13" t="s">
        <v>93</v>
      </c>
      <c r="BB280" s="24"/>
      <c r="BC280" s="24"/>
      <c r="BD280" s="24"/>
      <c r="BE280" s="24"/>
      <c r="BF280" s="24"/>
    </row>
    <row r="281" spans="2:58" ht="14.5" x14ac:dyDescent="0.35">
      <c r="B281" s="14" t="s">
        <v>115</v>
      </c>
      <c r="C281" s="55">
        <v>0.81479999999999997</v>
      </c>
      <c r="D281" s="55">
        <v>0.79790000000000005</v>
      </c>
      <c r="E281" s="55">
        <v>0.78110000000000002</v>
      </c>
      <c r="F281" s="55">
        <v>0.76429999999999998</v>
      </c>
      <c r="G281" s="55">
        <v>0.74739999999999995</v>
      </c>
      <c r="H281" s="55">
        <v>0.73060000000000003</v>
      </c>
      <c r="I281" s="55">
        <v>0.7137</v>
      </c>
      <c r="J281" s="55">
        <v>0.69689999999999996</v>
      </c>
      <c r="K281" s="55">
        <v>0.68</v>
      </c>
      <c r="L281" s="55">
        <v>0.66320000000000001</v>
      </c>
      <c r="M281" s="55">
        <v>0.64629999999999999</v>
      </c>
      <c r="N281" s="55">
        <v>0.62949999999999995</v>
      </c>
      <c r="O281" s="55">
        <v>0.61270000000000002</v>
      </c>
      <c r="P281" s="55">
        <v>0.5958</v>
      </c>
      <c r="Q281" s="55">
        <v>0.57899999999999996</v>
      </c>
      <c r="R281" s="55">
        <v>0.56210000000000004</v>
      </c>
      <c r="S281" s="55">
        <v>0.54530000000000001</v>
      </c>
      <c r="T281" s="55">
        <v>0.52839999999999998</v>
      </c>
      <c r="U281" s="55">
        <v>0.51160000000000005</v>
      </c>
      <c r="V281" s="55">
        <v>0.49480000000000002</v>
      </c>
      <c r="W281" s="55">
        <v>0.47789999999999999</v>
      </c>
      <c r="X281" s="55">
        <v>0.46110000000000001</v>
      </c>
      <c r="Y281" s="55">
        <v>0.44419999999999998</v>
      </c>
      <c r="Z281" s="55">
        <v>0.4274</v>
      </c>
      <c r="AA281" s="55">
        <v>0.41049999999999998</v>
      </c>
      <c r="AB281" s="55">
        <v>0.39369999999999999</v>
      </c>
      <c r="AC281" s="55">
        <v>0.37680000000000002</v>
      </c>
      <c r="AD281" s="55">
        <v>0.36</v>
      </c>
      <c r="AE281" s="55">
        <v>0.36</v>
      </c>
      <c r="AF281" s="55">
        <v>0.36</v>
      </c>
      <c r="AG281" s="55">
        <v>0.36</v>
      </c>
      <c r="AH281" s="55">
        <v>0.36</v>
      </c>
      <c r="BB281" s="24"/>
      <c r="BC281" s="24"/>
      <c r="BD281" s="24"/>
      <c r="BE281" s="24"/>
      <c r="BF281" s="24"/>
    </row>
    <row r="282" spans="2:58" ht="14.5" x14ac:dyDescent="0.35">
      <c r="B282" s="14" t="s">
        <v>116</v>
      </c>
      <c r="C282" s="55">
        <v>8.5199999999999998E-2</v>
      </c>
      <c r="D282" s="55">
        <v>0.1021</v>
      </c>
      <c r="E282" s="55">
        <v>0.11890000000000001</v>
      </c>
      <c r="F282" s="55">
        <v>0.13036800000000001</v>
      </c>
      <c r="G282" s="55">
        <v>0.14039199999999999</v>
      </c>
      <c r="H282" s="55">
        <v>0.14907200000000001</v>
      </c>
      <c r="I282" s="55">
        <v>0.15649199999999999</v>
      </c>
      <c r="J282" s="55">
        <v>0.16248000000000001</v>
      </c>
      <c r="K282" s="55">
        <v>0.16719999999999999</v>
      </c>
      <c r="L282" s="55">
        <v>0.17049600000000001</v>
      </c>
      <c r="M282" s="55">
        <v>0.172516</v>
      </c>
      <c r="N282" s="55">
        <v>0.17312</v>
      </c>
      <c r="O282" s="55">
        <v>0.17238000000000001</v>
      </c>
      <c r="P282" s="55">
        <v>0.170352</v>
      </c>
      <c r="Q282" s="55">
        <v>0.16692000000000001</v>
      </c>
      <c r="R282" s="55">
        <v>0.162192</v>
      </c>
      <c r="S282" s="55">
        <v>0.15606800000000001</v>
      </c>
      <c r="T282" s="55">
        <v>0.14863999999999999</v>
      </c>
      <c r="U282" s="55">
        <v>0.139824</v>
      </c>
      <c r="V282" s="55">
        <v>0.12969600000000001</v>
      </c>
      <c r="W282" s="55">
        <v>0.118188</v>
      </c>
      <c r="X282" s="55">
        <v>0.105336</v>
      </c>
      <c r="Y282" s="55">
        <v>9.1160000000000005E-2</v>
      </c>
      <c r="Z282" s="55">
        <v>7.5616000000000003E-2</v>
      </c>
      <c r="AA282" s="55">
        <v>5.8740000000000001E-2</v>
      </c>
      <c r="AB282" s="55">
        <v>4.0503999999999998E-2</v>
      </c>
      <c r="AC282" s="55">
        <v>2.0927999999999999E-2</v>
      </c>
      <c r="AD282" s="55">
        <v>0</v>
      </c>
      <c r="AE282" s="55">
        <v>0</v>
      </c>
      <c r="AF282" s="55">
        <v>0</v>
      </c>
      <c r="AG282" s="55">
        <v>0</v>
      </c>
      <c r="AH282" s="55">
        <v>0</v>
      </c>
    </row>
    <row r="283" spans="2:58" ht="14.5" x14ac:dyDescent="0.35">
      <c r="B283" s="14" t="s">
        <v>117</v>
      </c>
      <c r="C283" s="55">
        <v>0.1</v>
      </c>
      <c r="D283" s="55">
        <v>0.1</v>
      </c>
      <c r="E283" s="55">
        <v>0.1</v>
      </c>
      <c r="F283" s="55">
        <v>0.1</v>
      </c>
      <c r="G283" s="55">
        <v>0.1</v>
      </c>
      <c r="H283" s="55">
        <v>0.1</v>
      </c>
      <c r="I283" s="55">
        <v>0.1</v>
      </c>
      <c r="J283" s="55">
        <v>0.1</v>
      </c>
      <c r="K283" s="55">
        <v>0.1</v>
      </c>
      <c r="L283" s="55">
        <v>0.1</v>
      </c>
      <c r="M283" s="55">
        <v>0.1</v>
      </c>
      <c r="N283" s="55">
        <v>0.1</v>
      </c>
      <c r="O283" s="55">
        <v>0.1</v>
      </c>
      <c r="P283" s="55">
        <v>0.1</v>
      </c>
      <c r="Q283" s="55">
        <v>0.1</v>
      </c>
      <c r="R283" s="55">
        <v>0.1</v>
      </c>
      <c r="S283" s="55">
        <v>0.1</v>
      </c>
      <c r="T283" s="55">
        <v>0.1</v>
      </c>
      <c r="U283" s="55">
        <v>0.1</v>
      </c>
      <c r="V283" s="55">
        <v>0.1</v>
      </c>
      <c r="W283" s="55">
        <v>0.1</v>
      </c>
      <c r="X283" s="55">
        <v>0.1</v>
      </c>
      <c r="Y283" s="55">
        <v>0.1</v>
      </c>
      <c r="Z283" s="55">
        <v>0.1</v>
      </c>
      <c r="AA283" s="55">
        <v>0.1</v>
      </c>
      <c r="AB283" s="55">
        <v>0.1</v>
      </c>
      <c r="AC283" s="55">
        <v>0.1</v>
      </c>
      <c r="AD283" s="55">
        <v>0.1</v>
      </c>
      <c r="AE283" s="55">
        <v>0.1</v>
      </c>
      <c r="AF283" s="55">
        <v>0.1</v>
      </c>
      <c r="AG283" s="55">
        <v>0.1</v>
      </c>
      <c r="AH283" s="55">
        <v>0.1</v>
      </c>
    </row>
    <row r="284" spans="2:58" ht="14.5" x14ac:dyDescent="0.35">
      <c r="B284" s="14" t="s">
        <v>118</v>
      </c>
      <c r="C284" s="55">
        <v>0</v>
      </c>
      <c r="D284" s="55">
        <v>0</v>
      </c>
      <c r="E284" s="55">
        <v>0</v>
      </c>
      <c r="F284" s="55">
        <v>0</v>
      </c>
      <c r="G284" s="55">
        <v>0</v>
      </c>
      <c r="H284" s="55">
        <v>0</v>
      </c>
      <c r="I284" s="55">
        <v>0</v>
      </c>
      <c r="J284" s="55">
        <v>0</v>
      </c>
      <c r="K284" s="55">
        <v>0</v>
      </c>
      <c r="L284" s="55">
        <v>0</v>
      </c>
      <c r="M284" s="55">
        <v>0</v>
      </c>
      <c r="N284" s="55">
        <v>0</v>
      </c>
      <c r="O284" s="55">
        <v>0</v>
      </c>
      <c r="P284" s="55">
        <v>0</v>
      </c>
      <c r="Q284" s="55">
        <v>0</v>
      </c>
      <c r="R284" s="55">
        <v>0</v>
      </c>
      <c r="S284" s="55">
        <v>0</v>
      </c>
      <c r="T284" s="55">
        <v>0</v>
      </c>
      <c r="U284" s="55">
        <v>0</v>
      </c>
      <c r="V284" s="55">
        <v>0</v>
      </c>
      <c r="W284" s="55">
        <v>0</v>
      </c>
      <c r="X284" s="55">
        <v>0</v>
      </c>
      <c r="Y284" s="55">
        <v>0</v>
      </c>
      <c r="Z284" s="55">
        <v>0</v>
      </c>
      <c r="AA284" s="55">
        <v>0</v>
      </c>
      <c r="AB284" s="55">
        <v>0</v>
      </c>
      <c r="AC284" s="55">
        <v>0</v>
      </c>
      <c r="AD284" s="55">
        <v>0</v>
      </c>
      <c r="AE284" s="55">
        <v>0</v>
      </c>
      <c r="AF284" s="55">
        <v>0</v>
      </c>
      <c r="AG284" s="55">
        <v>0</v>
      </c>
      <c r="AH284" s="55">
        <v>0</v>
      </c>
    </row>
    <row r="285" spans="2:58" ht="14.5" x14ac:dyDescent="0.35">
      <c r="B285" s="14" t="s">
        <v>119</v>
      </c>
      <c r="C285" s="55">
        <v>0</v>
      </c>
      <c r="D285" s="55">
        <v>0</v>
      </c>
      <c r="E285" s="55">
        <v>0</v>
      </c>
      <c r="F285" s="55">
        <v>5.4320000000000097E-3</v>
      </c>
      <c r="G285" s="55">
        <v>1.2208E-2</v>
      </c>
      <c r="H285" s="55">
        <v>2.0327999999999999E-2</v>
      </c>
      <c r="I285" s="55">
        <v>2.9808000000000001E-2</v>
      </c>
      <c r="J285" s="55">
        <v>4.0620000000000003E-2</v>
      </c>
      <c r="K285" s="55">
        <v>5.28E-2</v>
      </c>
      <c r="L285" s="55">
        <v>6.6304000000000002E-2</v>
      </c>
      <c r="M285" s="55">
        <v>8.1184000000000006E-2</v>
      </c>
      <c r="N285" s="55">
        <v>9.7379999999999994E-2</v>
      </c>
      <c r="O285" s="55">
        <v>0.11491999999999999</v>
      </c>
      <c r="P285" s="55">
        <v>0.13384799999999999</v>
      </c>
      <c r="Q285" s="55">
        <v>0.15407999999999999</v>
      </c>
      <c r="R285" s="55">
        <v>0.175708</v>
      </c>
      <c r="S285" s="55">
        <v>0.198632</v>
      </c>
      <c r="T285" s="55">
        <v>0.22295999999999999</v>
      </c>
      <c r="U285" s="55">
        <v>0.24857599999999999</v>
      </c>
      <c r="V285" s="55">
        <v>0.27560400000000002</v>
      </c>
      <c r="W285" s="55">
        <v>0.30391200000000002</v>
      </c>
      <c r="X285" s="55">
        <v>0.33356400000000003</v>
      </c>
      <c r="Y285" s="55">
        <v>0.36464000000000002</v>
      </c>
      <c r="Z285" s="55">
        <v>0.396984</v>
      </c>
      <c r="AA285" s="55">
        <v>0.43075999999999998</v>
      </c>
      <c r="AB285" s="55">
        <v>0.46579599999999999</v>
      </c>
      <c r="AC285" s="55">
        <v>0.50227200000000005</v>
      </c>
      <c r="AD285" s="55">
        <v>0.54</v>
      </c>
      <c r="AE285" s="55">
        <v>0.54</v>
      </c>
      <c r="AF285" s="55">
        <v>0.54</v>
      </c>
      <c r="AG285" s="55">
        <v>0.54</v>
      </c>
      <c r="AH285" s="55">
        <v>0.54</v>
      </c>
    </row>
    <row r="286" spans="2:58" ht="14.5" x14ac:dyDescent="0.35">
      <c r="B286" s="14" t="s">
        <v>120</v>
      </c>
      <c r="C286" s="55">
        <v>0.81479999999999997</v>
      </c>
      <c r="D286" s="55">
        <v>0.79790000000000005</v>
      </c>
      <c r="E286" s="55">
        <v>0.78110000000000002</v>
      </c>
      <c r="F286" s="55">
        <v>0.76429999999999998</v>
      </c>
      <c r="G286" s="55">
        <v>0.74739999999999995</v>
      </c>
      <c r="H286" s="55">
        <v>0.73060000000000003</v>
      </c>
      <c r="I286" s="55">
        <v>0.7137</v>
      </c>
      <c r="J286" s="55">
        <v>0.69689999999999996</v>
      </c>
      <c r="K286" s="55">
        <v>0.68</v>
      </c>
      <c r="L286" s="55">
        <v>0.66320000000000001</v>
      </c>
      <c r="M286" s="55">
        <v>0.64629999999999999</v>
      </c>
      <c r="N286" s="55">
        <v>0.62949999999999995</v>
      </c>
      <c r="O286" s="55">
        <v>0.61270000000000002</v>
      </c>
      <c r="P286" s="55">
        <v>0.5958</v>
      </c>
      <c r="Q286" s="55">
        <v>0.57899999999999996</v>
      </c>
      <c r="R286" s="55">
        <v>0.56210000000000004</v>
      </c>
      <c r="S286" s="55">
        <v>0.54530000000000001</v>
      </c>
      <c r="T286" s="55">
        <v>0.52839999999999998</v>
      </c>
      <c r="U286" s="55">
        <v>0.51160000000000005</v>
      </c>
      <c r="V286" s="55">
        <v>0.49480000000000002</v>
      </c>
      <c r="W286" s="55">
        <v>0.47789999999999999</v>
      </c>
      <c r="X286" s="55">
        <v>0.46110000000000001</v>
      </c>
      <c r="Y286" s="55">
        <v>0.44419999999999998</v>
      </c>
      <c r="Z286" s="55">
        <v>0.4274</v>
      </c>
      <c r="AA286" s="55">
        <v>0.41049999999999998</v>
      </c>
      <c r="AB286" s="55">
        <v>0.39369999999999999</v>
      </c>
      <c r="AC286" s="55">
        <v>0.37680000000000002</v>
      </c>
      <c r="AD286" s="55">
        <v>0.36</v>
      </c>
      <c r="AE286" s="55">
        <v>0.36</v>
      </c>
      <c r="AF286" s="55">
        <v>0.36</v>
      </c>
      <c r="AG286" s="55">
        <v>0.36</v>
      </c>
      <c r="AH286" s="55">
        <v>0.36</v>
      </c>
    </row>
    <row r="287" spans="2:58" ht="14.5" x14ac:dyDescent="0.35">
      <c r="B287" s="14" t="s">
        <v>121</v>
      </c>
      <c r="C287" s="55">
        <v>8.5199999999999998E-2</v>
      </c>
      <c r="D287" s="55">
        <v>0.1021</v>
      </c>
      <c r="E287" s="55">
        <v>0.11890000000000001</v>
      </c>
      <c r="F287" s="55">
        <v>0.13036800000000001</v>
      </c>
      <c r="G287" s="55">
        <v>0.14039199999999999</v>
      </c>
      <c r="H287" s="55">
        <v>0.14907200000000001</v>
      </c>
      <c r="I287" s="55">
        <v>0.15649199999999999</v>
      </c>
      <c r="J287" s="55">
        <v>0.16248000000000001</v>
      </c>
      <c r="K287" s="55">
        <v>0.16719999999999999</v>
      </c>
      <c r="L287" s="55">
        <v>0.17049600000000001</v>
      </c>
      <c r="M287" s="55">
        <v>0.172516</v>
      </c>
      <c r="N287" s="55">
        <v>0.17312</v>
      </c>
      <c r="O287" s="55">
        <v>0.17238000000000001</v>
      </c>
      <c r="P287" s="55">
        <v>0.170352</v>
      </c>
      <c r="Q287" s="55">
        <v>0.16692000000000001</v>
      </c>
      <c r="R287" s="55">
        <v>0.162192</v>
      </c>
      <c r="S287" s="55">
        <v>0.15606800000000001</v>
      </c>
      <c r="T287" s="55">
        <v>0.14863999999999999</v>
      </c>
      <c r="U287" s="55">
        <v>0.139824</v>
      </c>
      <c r="V287" s="55">
        <v>0.12969600000000001</v>
      </c>
      <c r="W287" s="55">
        <v>0.118188</v>
      </c>
      <c r="X287" s="55">
        <v>0.105336</v>
      </c>
      <c r="Y287" s="55">
        <v>9.1160000000000005E-2</v>
      </c>
      <c r="Z287" s="55">
        <v>7.5616000000000003E-2</v>
      </c>
      <c r="AA287" s="55">
        <v>5.8740000000000001E-2</v>
      </c>
      <c r="AB287" s="55">
        <v>4.0503999999999998E-2</v>
      </c>
      <c r="AC287" s="55">
        <v>2.0927999999999999E-2</v>
      </c>
      <c r="AD287" s="55">
        <v>0</v>
      </c>
      <c r="AE287" s="55">
        <v>0</v>
      </c>
      <c r="AF287" s="55">
        <v>0</v>
      </c>
      <c r="AG287" s="55">
        <v>0</v>
      </c>
      <c r="AH287" s="55">
        <v>0</v>
      </c>
    </row>
    <row r="288" spans="2:58" ht="14.5" x14ac:dyDescent="0.35">
      <c r="B288" s="14" t="s">
        <v>122</v>
      </c>
      <c r="C288" s="55">
        <v>0.1</v>
      </c>
      <c r="D288" s="55">
        <v>0.1</v>
      </c>
      <c r="E288" s="55">
        <v>0.1</v>
      </c>
      <c r="F288" s="55">
        <v>0.1</v>
      </c>
      <c r="G288" s="55">
        <v>0.1</v>
      </c>
      <c r="H288" s="55">
        <v>0.1</v>
      </c>
      <c r="I288" s="55">
        <v>0.1</v>
      </c>
      <c r="J288" s="55">
        <v>0.1</v>
      </c>
      <c r="K288" s="55">
        <v>0.1</v>
      </c>
      <c r="L288" s="55">
        <v>0.1</v>
      </c>
      <c r="M288" s="55">
        <v>0.1</v>
      </c>
      <c r="N288" s="55">
        <v>0.1</v>
      </c>
      <c r="O288" s="55">
        <v>0.1</v>
      </c>
      <c r="P288" s="55">
        <v>0.1</v>
      </c>
      <c r="Q288" s="55">
        <v>0.1</v>
      </c>
      <c r="R288" s="55">
        <v>0.1</v>
      </c>
      <c r="S288" s="55">
        <v>0.1</v>
      </c>
      <c r="T288" s="55">
        <v>0.1</v>
      </c>
      <c r="U288" s="55">
        <v>0.1</v>
      </c>
      <c r="V288" s="55">
        <v>0.1</v>
      </c>
      <c r="W288" s="55">
        <v>0.1</v>
      </c>
      <c r="X288" s="55">
        <v>0.1</v>
      </c>
      <c r="Y288" s="55">
        <v>0.1</v>
      </c>
      <c r="Z288" s="55">
        <v>0.1</v>
      </c>
      <c r="AA288" s="55">
        <v>0.1</v>
      </c>
      <c r="AB288" s="55">
        <v>0.1</v>
      </c>
      <c r="AC288" s="55">
        <v>0.1</v>
      </c>
      <c r="AD288" s="55">
        <v>0.1</v>
      </c>
      <c r="AE288" s="55">
        <v>0.1</v>
      </c>
      <c r="AF288" s="55">
        <v>0.1</v>
      </c>
      <c r="AG288" s="55">
        <v>0.1</v>
      </c>
      <c r="AH288" s="55">
        <v>0.1</v>
      </c>
    </row>
    <row r="289" spans="2:34" ht="14.5" x14ac:dyDescent="0.35">
      <c r="B289" s="14" t="s">
        <v>123</v>
      </c>
      <c r="C289" s="55">
        <v>0</v>
      </c>
      <c r="D289" s="55">
        <v>0</v>
      </c>
      <c r="E289" s="55">
        <v>0</v>
      </c>
      <c r="F289" s="55">
        <v>0</v>
      </c>
      <c r="G289" s="55">
        <v>0</v>
      </c>
      <c r="H289" s="55">
        <v>0</v>
      </c>
      <c r="I289" s="55">
        <v>0</v>
      </c>
      <c r="J289" s="55">
        <v>0</v>
      </c>
      <c r="K289" s="55">
        <v>0</v>
      </c>
      <c r="L289" s="55">
        <v>0</v>
      </c>
      <c r="M289" s="55">
        <v>0</v>
      </c>
      <c r="N289" s="55">
        <v>0</v>
      </c>
      <c r="O289" s="55">
        <v>0</v>
      </c>
      <c r="P289" s="55">
        <v>0</v>
      </c>
      <c r="Q289" s="55">
        <v>0</v>
      </c>
      <c r="R289" s="55">
        <v>0</v>
      </c>
      <c r="S289" s="55">
        <v>0</v>
      </c>
      <c r="T289" s="55">
        <v>0</v>
      </c>
      <c r="U289" s="55">
        <v>0</v>
      </c>
      <c r="V289" s="55">
        <v>0</v>
      </c>
      <c r="W289" s="55">
        <v>0</v>
      </c>
      <c r="X289" s="55">
        <v>0</v>
      </c>
      <c r="Y289" s="55">
        <v>0</v>
      </c>
      <c r="Z289" s="55">
        <v>0</v>
      </c>
      <c r="AA289" s="55">
        <v>0</v>
      </c>
      <c r="AB289" s="55">
        <v>0</v>
      </c>
      <c r="AC289" s="55">
        <v>0</v>
      </c>
      <c r="AD289" s="55">
        <v>0</v>
      </c>
      <c r="AE289" s="55">
        <v>0</v>
      </c>
      <c r="AF289" s="55">
        <v>0</v>
      </c>
      <c r="AG289" s="55">
        <v>0</v>
      </c>
      <c r="AH289" s="55">
        <v>0</v>
      </c>
    </row>
    <row r="290" spans="2:34" ht="14.5" x14ac:dyDescent="0.35">
      <c r="B290" s="14" t="s">
        <v>124</v>
      </c>
      <c r="C290" s="55">
        <v>0</v>
      </c>
      <c r="D290" s="55">
        <v>0</v>
      </c>
      <c r="E290" s="55">
        <v>0</v>
      </c>
      <c r="F290" s="55">
        <v>5.4320000000000097E-3</v>
      </c>
      <c r="G290" s="55">
        <v>1.2208E-2</v>
      </c>
      <c r="H290" s="55">
        <v>2.0327999999999999E-2</v>
      </c>
      <c r="I290" s="55">
        <v>2.9808000000000001E-2</v>
      </c>
      <c r="J290" s="55">
        <v>4.0620000000000003E-2</v>
      </c>
      <c r="K290" s="55">
        <v>5.28E-2</v>
      </c>
      <c r="L290" s="55">
        <v>6.6304000000000002E-2</v>
      </c>
      <c r="M290" s="55">
        <v>8.1184000000000006E-2</v>
      </c>
      <c r="N290" s="55">
        <v>9.7379999999999994E-2</v>
      </c>
      <c r="O290" s="55">
        <v>0.11491999999999999</v>
      </c>
      <c r="P290" s="55">
        <v>0.13384799999999999</v>
      </c>
      <c r="Q290" s="55">
        <v>0.15407999999999999</v>
      </c>
      <c r="R290" s="55">
        <v>0.175708</v>
      </c>
      <c r="S290" s="55">
        <v>0.198632</v>
      </c>
      <c r="T290" s="55">
        <v>0.22295999999999999</v>
      </c>
      <c r="U290" s="55">
        <v>0.24857599999999999</v>
      </c>
      <c r="V290" s="55">
        <v>0.27560400000000002</v>
      </c>
      <c r="W290" s="55">
        <v>0.30391200000000002</v>
      </c>
      <c r="X290" s="55">
        <v>0.33356400000000003</v>
      </c>
      <c r="Y290" s="55">
        <v>0.36464000000000002</v>
      </c>
      <c r="Z290" s="55">
        <v>0.396984</v>
      </c>
      <c r="AA290" s="55">
        <v>0.43075999999999998</v>
      </c>
      <c r="AB290" s="55">
        <v>0.46579599999999999</v>
      </c>
      <c r="AC290" s="55">
        <v>0.50227200000000005</v>
      </c>
      <c r="AD290" s="55">
        <v>0.54</v>
      </c>
      <c r="AE290" s="55">
        <v>0.54</v>
      </c>
      <c r="AF290" s="55">
        <v>0.54</v>
      </c>
      <c r="AG290" s="55">
        <v>0.54</v>
      </c>
      <c r="AH290" s="55">
        <v>0.54</v>
      </c>
    </row>
    <row r="291" spans="2:34" ht="14.5" x14ac:dyDescent="0.35">
      <c r="B291" s="14" t="s">
        <v>125</v>
      </c>
      <c r="C291" s="55">
        <v>0.75829999999999997</v>
      </c>
      <c r="D291" s="55">
        <v>0.73060000000000003</v>
      </c>
      <c r="E291" s="55">
        <v>0.70279999999999998</v>
      </c>
      <c r="F291" s="55">
        <v>0.67510000000000003</v>
      </c>
      <c r="G291" s="55">
        <v>0.64739999999999998</v>
      </c>
      <c r="H291" s="55">
        <v>0.60960000000000003</v>
      </c>
      <c r="I291" s="55">
        <v>0.56710000000000005</v>
      </c>
      <c r="J291" s="55">
        <v>0.52459999999999996</v>
      </c>
      <c r="K291" s="55">
        <v>0.51</v>
      </c>
      <c r="L291" s="55">
        <v>0.49540000000000001</v>
      </c>
      <c r="M291" s="55">
        <v>0.48089999999999999</v>
      </c>
      <c r="N291" s="55">
        <v>0.46629999999999999</v>
      </c>
      <c r="O291" s="55">
        <v>0.45169999999999999</v>
      </c>
      <c r="P291" s="55">
        <v>0.43709999999999999</v>
      </c>
      <c r="Q291" s="55">
        <v>0.42249999999999999</v>
      </c>
      <c r="R291" s="55">
        <v>0.40799999999999997</v>
      </c>
      <c r="S291" s="55">
        <v>0.39340000000000003</v>
      </c>
      <c r="T291" s="55">
        <v>0.37880000000000003</v>
      </c>
      <c r="U291" s="55">
        <v>0.36420000000000002</v>
      </c>
      <c r="V291" s="55">
        <v>0.34960000000000002</v>
      </c>
      <c r="W291" s="55">
        <v>0.33500000000000002</v>
      </c>
      <c r="X291" s="55">
        <v>0.32050000000000001</v>
      </c>
      <c r="Y291" s="55">
        <v>0.30590000000000001</v>
      </c>
      <c r="Z291" s="55">
        <v>0.2913</v>
      </c>
      <c r="AA291" s="55">
        <v>0.2767</v>
      </c>
      <c r="AB291" s="55">
        <v>0.2621</v>
      </c>
      <c r="AC291" s="55">
        <v>0.24759999999999999</v>
      </c>
      <c r="AD291" s="55">
        <v>0.23300000000000001</v>
      </c>
      <c r="AE291" s="55">
        <v>0.23300000000000001</v>
      </c>
      <c r="AF291" s="55">
        <v>0.23300000000000001</v>
      </c>
      <c r="AG291" s="55">
        <v>0.23300000000000001</v>
      </c>
      <c r="AH291" s="55">
        <v>0.23300000000000001</v>
      </c>
    </row>
    <row r="292" spans="2:34" ht="14.5" x14ac:dyDescent="0.35">
      <c r="B292" s="14" t="s">
        <v>126</v>
      </c>
      <c r="C292" s="55">
        <v>3.4000000000000002E-2</v>
      </c>
      <c r="D292" s="55">
        <v>4.0500000000000001E-2</v>
      </c>
      <c r="E292" s="55">
        <v>4.7100000000000003E-2</v>
      </c>
      <c r="F292" s="55">
        <v>5.1552000000000001E-2</v>
      </c>
      <c r="G292" s="55">
        <v>5.5475999999999998E-2</v>
      </c>
      <c r="H292" s="55">
        <v>5.8872000000000001E-2</v>
      </c>
      <c r="I292" s="55">
        <v>6.1740000000000003E-2</v>
      </c>
      <c r="J292" s="55">
        <v>6.4079999999999998E-2</v>
      </c>
      <c r="K292" s="55">
        <v>6.5892000000000006E-2</v>
      </c>
      <c r="L292" s="55">
        <v>6.7176E-2</v>
      </c>
      <c r="M292" s="55">
        <v>6.7932000000000006E-2</v>
      </c>
      <c r="N292" s="55">
        <v>6.8159999999999998E-2</v>
      </c>
      <c r="O292" s="55">
        <v>6.7799999999999999E-2</v>
      </c>
      <c r="P292" s="55">
        <v>6.6975999999999994E-2</v>
      </c>
      <c r="Q292" s="55">
        <v>6.5624000000000002E-2</v>
      </c>
      <c r="R292" s="55">
        <v>6.3743999999999995E-2</v>
      </c>
      <c r="S292" s="55">
        <v>6.1336000000000002E-2</v>
      </c>
      <c r="T292" s="55">
        <v>5.8400000000000001E-2</v>
      </c>
      <c r="U292" s="55">
        <v>5.4935999999999999E-2</v>
      </c>
      <c r="V292" s="55">
        <v>5.0944000000000003E-2</v>
      </c>
      <c r="W292" s="55">
        <v>4.6424E-2</v>
      </c>
      <c r="X292" s="55">
        <v>4.1376000000000003E-2</v>
      </c>
      <c r="Y292" s="55">
        <v>3.5799999999999998E-2</v>
      </c>
      <c r="Z292" s="55">
        <v>2.9680000000000002E-2</v>
      </c>
      <c r="AA292" s="55">
        <v>2.3052E-2</v>
      </c>
      <c r="AB292" s="55">
        <v>1.5896E-2</v>
      </c>
      <c r="AC292" s="55">
        <v>8.2120000000000005E-3</v>
      </c>
      <c r="AD292" s="55">
        <v>0</v>
      </c>
      <c r="AE292" s="55">
        <v>0</v>
      </c>
      <c r="AF292" s="55">
        <v>0</v>
      </c>
      <c r="AG292" s="55">
        <v>0</v>
      </c>
      <c r="AH292" s="55">
        <v>0</v>
      </c>
    </row>
    <row r="293" spans="2:34" ht="14.5" x14ac:dyDescent="0.35">
      <c r="B293" s="14" t="s">
        <v>127</v>
      </c>
      <c r="C293" s="55">
        <v>0.1</v>
      </c>
      <c r="D293" s="55">
        <v>0.1</v>
      </c>
      <c r="E293" s="55">
        <v>0.1</v>
      </c>
      <c r="F293" s="55">
        <v>0.1</v>
      </c>
      <c r="G293" s="55">
        <v>0.1</v>
      </c>
      <c r="H293" s="55">
        <v>0.1</v>
      </c>
      <c r="I293" s="55">
        <v>0.1</v>
      </c>
      <c r="J293" s="55">
        <v>0.1</v>
      </c>
      <c r="K293" s="55">
        <v>0.1</v>
      </c>
      <c r="L293" s="55">
        <v>0.1</v>
      </c>
      <c r="M293" s="55">
        <v>0.1</v>
      </c>
      <c r="N293" s="55">
        <v>0.1</v>
      </c>
      <c r="O293" s="55">
        <v>0.1</v>
      </c>
      <c r="P293" s="55">
        <v>0.1</v>
      </c>
      <c r="Q293" s="55">
        <v>0.1</v>
      </c>
      <c r="R293" s="55">
        <v>0.1</v>
      </c>
      <c r="S293" s="55">
        <v>0.1</v>
      </c>
      <c r="T293" s="55">
        <v>0.1</v>
      </c>
      <c r="U293" s="55">
        <v>0.1</v>
      </c>
      <c r="V293" s="55">
        <v>0.1</v>
      </c>
      <c r="W293" s="55">
        <v>0.1</v>
      </c>
      <c r="X293" s="55">
        <v>0.1</v>
      </c>
      <c r="Y293" s="55">
        <v>0.1</v>
      </c>
      <c r="Z293" s="55">
        <v>0.1</v>
      </c>
      <c r="AA293" s="55">
        <v>0.1</v>
      </c>
      <c r="AB293" s="55">
        <v>0.1</v>
      </c>
      <c r="AC293" s="55">
        <v>0.1</v>
      </c>
      <c r="AD293" s="55">
        <v>0.1</v>
      </c>
      <c r="AE293" s="55">
        <v>0.1</v>
      </c>
      <c r="AF293" s="55">
        <v>0.1</v>
      </c>
      <c r="AG293" s="55">
        <v>0.1</v>
      </c>
      <c r="AH293" s="55">
        <v>0.1</v>
      </c>
    </row>
    <row r="294" spans="2:34" ht="14.5" x14ac:dyDescent="0.35">
      <c r="B294" s="14" t="s">
        <v>128</v>
      </c>
      <c r="C294" s="55">
        <v>0.1077</v>
      </c>
      <c r="D294" s="55">
        <v>0.12889999999999999</v>
      </c>
      <c r="E294" s="55">
        <v>0.15</v>
      </c>
      <c r="F294" s="55">
        <v>0.17119999999999999</v>
      </c>
      <c r="G294" s="55">
        <v>0.1923</v>
      </c>
      <c r="H294" s="55">
        <v>0.2135</v>
      </c>
      <c r="I294" s="55">
        <v>0.2346</v>
      </c>
      <c r="J294" s="55">
        <v>0.25580000000000003</v>
      </c>
      <c r="K294" s="55">
        <v>0.23655000000000001</v>
      </c>
      <c r="L294" s="55">
        <v>0.21798000000000001</v>
      </c>
      <c r="M294" s="55">
        <v>0.20008999999999999</v>
      </c>
      <c r="N294" s="55">
        <v>0.18287999999999999</v>
      </c>
      <c r="O294" s="55">
        <v>0.16635</v>
      </c>
      <c r="P294" s="55">
        <v>0.15049999999999999</v>
      </c>
      <c r="Q294" s="55">
        <v>0.13533000000000001</v>
      </c>
      <c r="R294" s="55">
        <v>0.12089999999999999</v>
      </c>
      <c r="S294" s="55">
        <v>0.107085</v>
      </c>
      <c r="T294" s="55">
        <v>9.3950000000000006E-2</v>
      </c>
      <c r="U294" s="55">
        <v>8.1494999999999998E-2</v>
      </c>
      <c r="V294" s="55">
        <v>6.9720000000000004E-2</v>
      </c>
      <c r="W294" s="55">
        <v>5.8624999999999997E-2</v>
      </c>
      <c r="X294" s="55">
        <v>4.8210000000000003E-2</v>
      </c>
      <c r="Y294" s="55">
        <v>3.8475000000000002E-2</v>
      </c>
      <c r="Z294" s="55">
        <v>2.9440000000000001E-2</v>
      </c>
      <c r="AA294" s="55">
        <v>2.1059999999999999E-2</v>
      </c>
      <c r="AB294" s="55">
        <v>1.336E-2</v>
      </c>
      <c r="AC294" s="55">
        <v>6.3400000000000001E-3</v>
      </c>
      <c r="AD294" s="55">
        <v>0</v>
      </c>
      <c r="AE294" s="55">
        <v>0</v>
      </c>
      <c r="AF294" s="55">
        <v>0</v>
      </c>
      <c r="AG294" s="55">
        <v>0</v>
      </c>
      <c r="AH294" s="55">
        <v>0</v>
      </c>
    </row>
    <row r="295" spans="2:34" ht="14.5" x14ac:dyDescent="0.35">
      <c r="B295" s="14" t="s">
        <v>129</v>
      </c>
      <c r="C295" s="55">
        <v>0</v>
      </c>
      <c r="D295" s="55">
        <v>0</v>
      </c>
      <c r="E295" s="55">
        <v>0</v>
      </c>
      <c r="F295" s="55">
        <v>2.1480000000000002E-3</v>
      </c>
      <c r="G295" s="55">
        <v>4.8240000000000002E-3</v>
      </c>
      <c r="H295" s="55">
        <v>8.0280000000000004E-3</v>
      </c>
      <c r="I295" s="55">
        <v>1.176E-2</v>
      </c>
      <c r="J295" s="55">
        <v>1.602E-2</v>
      </c>
      <c r="K295" s="55">
        <v>3.3258000000000003E-2</v>
      </c>
      <c r="L295" s="55">
        <v>5.0344E-2</v>
      </c>
      <c r="M295" s="55">
        <v>6.7278000000000004E-2</v>
      </c>
      <c r="N295" s="55">
        <v>8.4059999999999996E-2</v>
      </c>
      <c r="O295" s="55">
        <v>0.10065</v>
      </c>
      <c r="P295" s="55">
        <v>0.11712400000000001</v>
      </c>
      <c r="Q295" s="55">
        <v>0.13344600000000001</v>
      </c>
      <c r="R295" s="55">
        <v>0.14965600000000001</v>
      </c>
      <c r="S295" s="55">
        <v>0.16567899999999999</v>
      </c>
      <c r="T295" s="55">
        <v>0.18154999999999999</v>
      </c>
      <c r="U295" s="55">
        <v>0.197269</v>
      </c>
      <c r="V295" s="55">
        <v>0.212836</v>
      </c>
      <c r="W295" s="55">
        <v>0.22825100000000001</v>
      </c>
      <c r="X295" s="55">
        <v>0.24351400000000001</v>
      </c>
      <c r="Y295" s="55">
        <v>0.25862499999999999</v>
      </c>
      <c r="Z295" s="55">
        <v>0.27357999999999999</v>
      </c>
      <c r="AA295" s="55">
        <v>0.28838799999999998</v>
      </c>
      <c r="AB295" s="55">
        <v>0.30304399999999998</v>
      </c>
      <c r="AC295" s="55">
        <v>0.317548</v>
      </c>
      <c r="AD295" s="55">
        <v>0.33189999999999997</v>
      </c>
      <c r="AE295" s="55">
        <v>0.33189999999999997</v>
      </c>
      <c r="AF295" s="55">
        <v>0.33189999999999997</v>
      </c>
      <c r="AG295" s="55">
        <v>0.33189999999999997</v>
      </c>
      <c r="AH295" s="55">
        <v>0.33189999999999997</v>
      </c>
    </row>
    <row r="296" spans="2:34" ht="14.5" x14ac:dyDescent="0.35">
      <c r="B296" s="14" t="s">
        <v>130</v>
      </c>
      <c r="C296" s="55">
        <v>0</v>
      </c>
      <c r="D296" s="55">
        <v>0</v>
      </c>
      <c r="E296" s="55">
        <v>0</v>
      </c>
      <c r="F296" s="55">
        <v>0</v>
      </c>
      <c r="G296" s="55">
        <v>0</v>
      </c>
      <c r="H296" s="55">
        <v>5.0000000000000001E-3</v>
      </c>
      <c r="I296" s="55">
        <v>1.24E-2</v>
      </c>
      <c r="J296" s="55">
        <v>1.9800000000000002E-2</v>
      </c>
      <c r="K296" s="55">
        <v>2.7199999999999998E-2</v>
      </c>
      <c r="L296" s="55">
        <v>3.4599999999999999E-2</v>
      </c>
      <c r="M296" s="55">
        <v>4.19E-2</v>
      </c>
      <c r="N296" s="55">
        <v>4.9299999999999997E-2</v>
      </c>
      <c r="O296" s="55">
        <v>5.67E-2</v>
      </c>
      <c r="P296" s="55">
        <v>6.4100000000000004E-2</v>
      </c>
      <c r="Q296" s="55">
        <v>7.1499999999999994E-2</v>
      </c>
      <c r="R296" s="55">
        <v>7.8899999999999998E-2</v>
      </c>
      <c r="S296" s="55">
        <v>8.6300000000000002E-2</v>
      </c>
      <c r="T296" s="55">
        <v>9.3700000000000006E-2</v>
      </c>
      <c r="U296" s="55">
        <v>0.1011</v>
      </c>
      <c r="V296" s="55">
        <v>0.1084</v>
      </c>
      <c r="W296" s="55">
        <v>0.1158</v>
      </c>
      <c r="X296" s="55">
        <v>0.1232</v>
      </c>
      <c r="Y296" s="55">
        <v>0.13059999999999999</v>
      </c>
      <c r="Z296" s="55">
        <v>0.13800000000000001</v>
      </c>
      <c r="AA296" s="55">
        <v>0.1454</v>
      </c>
      <c r="AB296" s="55">
        <v>0.15279999999999999</v>
      </c>
      <c r="AC296" s="55">
        <v>0.16020000000000001</v>
      </c>
      <c r="AD296" s="55">
        <v>0.1676</v>
      </c>
      <c r="AE296" s="55">
        <v>0.1676</v>
      </c>
      <c r="AF296" s="55">
        <v>0.1676</v>
      </c>
      <c r="AG296" s="55">
        <v>0.1676</v>
      </c>
      <c r="AH296" s="55">
        <v>0.1676</v>
      </c>
    </row>
    <row r="297" spans="2:34" ht="14.5" x14ac:dyDescent="0.35">
      <c r="B297" s="14" t="s">
        <v>131</v>
      </c>
      <c r="C297" s="55">
        <v>0</v>
      </c>
      <c r="D297" s="55">
        <v>0</v>
      </c>
      <c r="E297" s="55">
        <v>0</v>
      </c>
      <c r="F297" s="55">
        <v>0</v>
      </c>
      <c r="G297" s="55">
        <v>0</v>
      </c>
      <c r="H297" s="55">
        <v>5.0000000000000001E-3</v>
      </c>
      <c r="I297" s="55">
        <v>1.24E-2</v>
      </c>
      <c r="J297" s="55">
        <v>1.9800000000000002E-2</v>
      </c>
      <c r="K297" s="55">
        <v>2.7199999999999998E-2</v>
      </c>
      <c r="L297" s="55">
        <v>3.4599999999999999E-2</v>
      </c>
      <c r="M297" s="55">
        <v>4.19E-2</v>
      </c>
      <c r="N297" s="55">
        <v>4.9299999999999997E-2</v>
      </c>
      <c r="O297" s="55">
        <v>5.67E-2</v>
      </c>
      <c r="P297" s="55">
        <v>6.4100000000000004E-2</v>
      </c>
      <c r="Q297" s="55">
        <v>7.1499999999999994E-2</v>
      </c>
      <c r="R297" s="55">
        <v>7.8899999999999998E-2</v>
      </c>
      <c r="S297" s="55">
        <v>8.6300000000000002E-2</v>
      </c>
      <c r="T297" s="55">
        <v>9.3700000000000006E-2</v>
      </c>
      <c r="U297" s="55">
        <v>0.1011</v>
      </c>
      <c r="V297" s="55">
        <v>0.1084</v>
      </c>
      <c r="W297" s="55">
        <v>0.1158</v>
      </c>
      <c r="X297" s="55">
        <v>0.1232</v>
      </c>
      <c r="Y297" s="55">
        <v>0.13059999999999999</v>
      </c>
      <c r="Z297" s="55">
        <v>0.13800000000000001</v>
      </c>
      <c r="AA297" s="55">
        <v>0.1454</v>
      </c>
      <c r="AB297" s="55">
        <v>0.15279999999999999</v>
      </c>
      <c r="AC297" s="55">
        <v>0.16020000000000001</v>
      </c>
      <c r="AD297" s="55">
        <v>0.1676</v>
      </c>
      <c r="AE297" s="55">
        <v>0.1676</v>
      </c>
      <c r="AF297" s="55">
        <v>0.1676</v>
      </c>
      <c r="AG297" s="55">
        <v>0.1676</v>
      </c>
      <c r="AH297" s="55">
        <v>0.1676</v>
      </c>
    </row>
    <row r="299" spans="2:34" ht="14" x14ac:dyDescent="0.3">
      <c r="B299" s="11" t="s">
        <v>107</v>
      </c>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row>
    <row r="300" spans="2:34" ht="14" x14ac:dyDescent="0.3">
      <c r="B300" s="11" t="s">
        <v>59</v>
      </c>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row>
    <row r="301" spans="2:34" ht="14" x14ac:dyDescent="0.25">
      <c r="B301" s="13"/>
      <c r="C301" s="13" t="s">
        <v>62</v>
      </c>
      <c r="D301" s="13" t="s">
        <v>63</v>
      </c>
      <c r="E301" s="13" t="s">
        <v>64</v>
      </c>
      <c r="F301" s="13" t="s">
        <v>65</v>
      </c>
      <c r="G301" s="13" t="s">
        <v>66</v>
      </c>
      <c r="H301" s="13" t="s">
        <v>67</v>
      </c>
      <c r="I301" s="13" t="s">
        <v>68</v>
      </c>
      <c r="J301" s="13" t="s">
        <v>69</v>
      </c>
      <c r="K301" s="13" t="s">
        <v>70</v>
      </c>
      <c r="L301" s="13" t="s">
        <v>71</v>
      </c>
      <c r="M301" s="13" t="s">
        <v>72</v>
      </c>
      <c r="N301" s="13" t="s">
        <v>73</v>
      </c>
      <c r="O301" s="13" t="s">
        <v>74</v>
      </c>
      <c r="P301" s="13" t="s">
        <v>75</v>
      </c>
      <c r="Q301" s="13" t="s">
        <v>76</v>
      </c>
      <c r="R301" s="13" t="s">
        <v>77</v>
      </c>
      <c r="S301" s="13" t="s">
        <v>78</v>
      </c>
      <c r="T301" s="13" t="s">
        <v>79</v>
      </c>
      <c r="U301" s="13" t="s">
        <v>80</v>
      </c>
      <c r="V301" s="13" t="s">
        <v>81</v>
      </c>
      <c r="W301" s="13" t="s">
        <v>82</v>
      </c>
      <c r="X301" s="13" t="s">
        <v>83</v>
      </c>
      <c r="Y301" s="13" t="s">
        <v>84</v>
      </c>
      <c r="Z301" s="13" t="s">
        <v>85</v>
      </c>
      <c r="AA301" s="13" t="s">
        <v>86</v>
      </c>
      <c r="AB301" s="13" t="s">
        <v>87</v>
      </c>
      <c r="AC301" s="13" t="s">
        <v>88</v>
      </c>
      <c r="AD301" s="13" t="s">
        <v>89</v>
      </c>
      <c r="AE301" s="13" t="s">
        <v>90</v>
      </c>
      <c r="AF301" s="13" t="s">
        <v>91</v>
      </c>
      <c r="AG301" s="13" t="s">
        <v>92</v>
      </c>
      <c r="AH301" s="13" t="s">
        <v>93</v>
      </c>
    </row>
    <row r="302" spans="2:34" ht="14.5" x14ac:dyDescent="0.35">
      <c r="B302" s="14" t="s">
        <v>115</v>
      </c>
      <c r="C302" s="55">
        <v>0.85699999999999998</v>
      </c>
      <c r="D302" s="55">
        <v>0.84860000000000002</v>
      </c>
      <c r="E302" s="55">
        <v>0.84019999999999995</v>
      </c>
      <c r="F302" s="55">
        <v>0.83179999999999998</v>
      </c>
      <c r="G302" s="55">
        <v>0.82330000000000003</v>
      </c>
      <c r="H302" s="55">
        <v>0.81489999999999996</v>
      </c>
      <c r="I302" s="55">
        <v>0.80649999999999999</v>
      </c>
      <c r="J302" s="55">
        <v>0.79810000000000003</v>
      </c>
      <c r="K302" s="55">
        <v>0.78969999999999996</v>
      </c>
      <c r="L302" s="55">
        <v>0.78129999999999999</v>
      </c>
      <c r="M302" s="55">
        <v>0.77290000000000003</v>
      </c>
      <c r="N302" s="55">
        <v>0.76449999999999996</v>
      </c>
      <c r="O302" s="55">
        <v>0.75609999999999999</v>
      </c>
      <c r="P302" s="55">
        <v>0.74770000000000003</v>
      </c>
      <c r="Q302" s="55">
        <v>0.73929999999999996</v>
      </c>
      <c r="R302" s="55">
        <v>0.73089999999999999</v>
      </c>
      <c r="S302" s="55">
        <v>0.72250000000000003</v>
      </c>
      <c r="T302" s="55">
        <v>0.71409999999999996</v>
      </c>
      <c r="U302" s="55">
        <v>0.70569999999999999</v>
      </c>
      <c r="V302" s="55">
        <v>0.69730000000000003</v>
      </c>
      <c r="W302" s="55">
        <v>0.68879999999999997</v>
      </c>
      <c r="X302" s="55">
        <v>0.6804</v>
      </c>
      <c r="Y302" s="55">
        <v>0.67200000000000004</v>
      </c>
      <c r="Z302" s="55">
        <v>0.66359999999999997</v>
      </c>
      <c r="AA302" s="55">
        <v>0.6552</v>
      </c>
      <c r="AB302" s="55">
        <v>0.64680000000000004</v>
      </c>
      <c r="AC302" s="55">
        <v>0.63839999999999997</v>
      </c>
      <c r="AD302" s="55">
        <v>0.63</v>
      </c>
      <c r="AE302" s="55">
        <v>0.63</v>
      </c>
      <c r="AF302" s="55">
        <v>0.63</v>
      </c>
      <c r="AG302" s="55">
        <v>0.63</v>
      </c>
      <c r="AH302" s="55">
        <v>0.63</v>
      </c>
    </row>
    <row r="303" spans="2:34" ht="14.5" x14ac:dyDescent="0.35">
      <c r="B303" s="14" t="s">
        <v>116</v>
      </c>
      <c r="C303" s="55">
        <v>4.2999999999999997E-2</v>
      </c>
      <c r="D303" s="55">
        <v>5.1400000000000001E-2</v>
      </c>
      <c r="E303" s="55">
        <v>5.9799999999999999E-2</v>
      </c>
      <c r="F303" s="55">
        <v>6.83E-2</v>
      </c>
      <c r="G303" s="55">
        <v>7.6700000000000004E-2</v>
      </c>
      <c r="H303" s="55">
        <v>8.5099999999999995E-2</v>
      </c>
      <c r="I303" s="55">
        <v>9.35E-2</v>
      </c>
      <c r="J303" s="55">
        <v>0.1019</v>
      </c>
      <c r="K303" s="55">
        <v>0.1103</v>
      </c>
      <c r="L303" s="55">
        <v>0.1187</v>
      </c>
      <c r="M303" s="55">
        <v>0.12709999999999999</v>
      </c>
      <c r="N303" s="55">
        <v>0.13550000000000001</v>
      </c>
      <c r="O303" s="55">
        <v>0.1439</v>
      </c>
      <c r="P303" s="55">
        <v>0.15229999999999999</v>
      </c>
      <c r="Q303" s="55">
        <v>0.16070000000000001</v>
      </c>
      <c r="R303" s="55">
        <v>0.1691</v>
      </c>
      <c r="S303" s="55">
        <v>0.17749999999999999</v>
      </c>
      <c r="T303" s="55">
        <v>0.18590000000000001</v>
      </c>
      <c r="U303" s="55">
        <v>0.1943</v>
      </c>
      <c r="V303" s="55">
        <v>0.20280000000000001</v>
      </c>
      <c r="W303" s="55">
        <v>0.2112</v>
      </c>
      <c r="X303" s="55">
        <v>0.21959999999999999</v>
      </c>
      <c r="Y303" s="55">
        <v>0.22800000000000001</v>
      </c>
      <c r="Z303" s="55">
        <v>0.2364</v>
      </c>
      <c r="AA303" s="55">
        <v>0.24479999999999999</v>
      </c>
      <c r="AB303" s="55">
        <v>0.25319999999999998</v>
      </c>
      <c r="AC303" s="55">
        <v>0.2616</v>
      </c>
      <c r="AD303" s="55">
        <v>0.27</v>
      </c>
      <c r="AE303" s="55">
        <v>0.27</v>
      </c>
      <c r="AF303" s="55">
        <v>0.27</v>
      </c>
      <c r="AG303" s="55">
        <v>0.27</v>
      </c>
      <c r="AH303" s="55">
        <v>0.27</v>
      </c>
    </row>
    <row r="304" spans="2:34" ht="14.5" x14ac:dyDescent="0.35">
      <c r="B304" s="14" t="s">
        <v>117</v>
      </c>
      <c r="C304" s="55">
        <v>0.1</v>
      </c>
      <c r="D304" s="55">
        <v>0.1</v>
      </c>
      <c r="E304" s="55">
        <v>0.1</v>
      </c>
      <c r="F304" s="55">
        <v>0.1</v>
      </c>
      <c r="G304" s="55">
        <v>0.1</v>
      </c>
      <c r="H304" s="55">
        <v>0.1</v>
      </c>
      <c r="I304" s="55">
        <v>0.1</v>
      </c>
      <c r="J304" s="55">
        <v>0.1</v>
      </c>
      <c r="K304" s="55">
        <v>0.1</v>
      </c>
      <c r="L304" s="55">
        <v>0.1</v>
      </c>
      <c r="M304" s="55">
        <v>0.1</v>
      </c>
      <c r="N304" s="55">
        <v>0.1</v>
      </c>
      <c r="O304" s="55">
        <v>0.1</v>
      </c>
      <c r="P304" s="55">
        <v>0.1</v>
      </c>
      <c r="Q304" s="55">
        <v>0.1</v>
      </c>
      <c r="R304" s="55">
        <v>0.1</v>
      </c>
      <c r="S304" s="55">
        <v>0.1</v>
      </c>
      <c r="T304" s="55">
        <v>0.1</v>
      </c>
      <c r="U304" s="55">
        <v>0.1</v>
      </c>
      <c r="V304" s="55">
        <v>0.1</v>
      </c>
      <c r="W304" s="55">
        <v>0.1</v>
      </c>
      <c r="X304" s="55">
        <v>0.1</v>
      </c>
      <c r="Y304" s="55">
        <v>0.1</v>
      </c>
      <c r="Z304" s="55">
        <v>0.1</v>
      </c>
      <c r="AA304" s="55">
        <v>0.1</v>
      </c>
      <c r="AB304" s="55">
        <v>0.1</v>
      </c>
      <c r="AC304" s="55">
        <v>0.1</v>
      </c>
      <c r="AD304" s="55">
        <v>0.1</v>
      </c>
      <c r="AE304" s="55">
        <v>0.1</v>
      </c>
      <c r="AF304" s="55">
        <v>0.1</v>
      </c>
      <c r="AG304" s="55">
        <v>0.1</v>
      </c>
      <c r="AH304" s="55">
        <v>0.1</v>
      </c>
    </row>
    <row r="305" spans="2:58" ht="14.5" x14ac:dyDescent="0.35">
      <c r="B305" s="14" t="s">
        <v>118</v>
      </c>
      <c r="C305" s="55">
        <v>0</v>
      </c>
      <c r="D305" s="55">
        <v>0</v>
      </c>
      <c r="E305" s="55">
        <v>0</v>
      </c>
      <c r="F305" s="55">
        <v>0</v>
      </c>
      <c r="G305" s="55">
        <v>0</v>
      </c>
      <c r="H305" s="55">
        <v>0</v>
      </c>
      <c r="I305" s="55">
        <v>0</v>
      </c>
      <c r="J305" s="55">
        <v>0</v>
      </c>
      <c r="K305" s="55">
        <v>0</v>
      </c>
      <c r="L305" s="55">
        <v>0</v>
      </c>
      <c r="M305" s="55">
        <v>0</v>
      </c>
      <c r="N305" s="55">
        <v>0</v>
      </c>
      <c r="O305" s="55">
        <v>0</v>
      </c>
      <c r="P305" s="55">
        <v>0</v>
      </c>
      <c r="Q305" s="55">
        <v>0</v>
      </c>
      <c r="R305" s="55">
        <v>0</v>
      </c>
      <c r="S305" s="55">
        <v>0</v>
      </c>
      <c r="T305" s="55">
        <v>0</v>
      </c>
      <c r="U305" s="55">
        <v>0</v>
      </c>
      <c r="V305" s="55">
        <v>0</v>
      </c>
      <c r="W305" s="55">
        <v>0</v>
      </c>
      <c r="X305" s="55">
        <v>0</v>
      </c>
      <c r="Y305" s="55">
        <v>0</v>
      </c>
      <c r="Z305" s="55">
        <v>0</v>
      </c>
      <c r="AA305" s="55">
        <v>0</v>
      </c>
      <c r="AB305" s="55">
        <v>0</v>
      </c>
      <c r="AC305" s="55">
        <v>0</v>
      </c>
      <c r="AD305" s="55">
        <v>0</v>
      </c>
      <c r="AE305" s="55">
        <v>0</v>
      </c>
      <c r="AF305" s="55">
        <v>0</v>
      </c>
      <c r="AG305" s="55">
        <v>0</v>
      </c>
      <c r="AH305" s="55">
        <v>0</v>
      </c>
    </row>
    <row r="306" spans="2:58" ht="14.5" x14ac:dyDescent="0.35">
      <c r="B306" s="14" t="s">
        <v>119</v>
      </c>
      <c r="C306" s="55">
        <v>0</v>
      </c>
      <c r="D306" s="55">
        <v>0</v>
      </c>
      <c r="E306" s="55">
        <v>0</v>
      </c>
      <c r="F306" s="55">
        <v>0</v>
      </c>
      <c r="G306" s="55">
        <v>0</v>
      </c>
      <c r="H306" s="55">
        <v>0</v>
      </c>
      <c r="I306" s="55">
        <v>0</v>
      </c>
      <c r="J306" s="55">
        <v>0</v>
      </c>
      <c r="K306" s="55">
        <v>0</v>
      </c>
      <c r="L306" s="55">
        <v>0</v>
      </c>
      <c r="M306" s="55">
        <v>0</v>
      </c>
      <c r="N306" s="55">
        <v>0</v>
      </c>
      <c r="O306" s="55">
        <v>0</v>
      </c>
      <c r="P306" s="55">
        <v>0</v>
      </c>
      <c r="Q306" s="55">
        <v>0</v>
      </c>
      <c r="R306" s="55">
        <v>0</v>
      </c>
      <c r="S306" s="55">
        <v>0</v>
      </c>
      <c r="T306" s="55">
        <v>0</v>
      </c>
      <c r="U306" s="55">
        <v>0</v>
      </c>
      <c r="V306" s="55">
        <v>0</v>
      </c>
      <c r="W306" s="55">
        <v>0</v>
      </c>
      <c r="X306" s="55">
        <v>0</v>
      </c>
      <c r="Y306" s="55">
        <v>0</v>
      </c>
      <c r="Z306" s="55">
        <v>0</v>
      </c>
      <c r="AA306" s="55">
        <v>0</v>
      </c>
      <c r="AB306" s="55">
        <v>0</v>
      </c>
      <c r="AC306" s="55">
        <v>0</v>
      </c>
      <c r="AD306" s="55">
        <v>0</v>
      </c>
      <c r="AE306" s="55">
        <v>0</v>
      </c>
      <c r="AF306" s="55">
        <v>0</v>
      </c>
      <c r="AG306" s="55">
        <v>0</v>
      </c>
      <c r="AH306" s="55">
        <v>0</v>
      </c>
    </row>
    <row r="307" spans="2:58" ht="14.5" x14ac:dyDescent="0.35">
      <c r="B307" s="14" t="s">
        <v>120</v>
      </c>
      <c r="C307" s="55">
        <v>0.85699999999999998</v>
      </c>
      <c r="D307" s="55">
        <v>0.84860000000000002</v>
      </c>
      <c r="E307" s="55">
        <v>0.84019999999999995</v>
      </c>
      <c r="F307" s="55">
        <v>0.83179999999999998</v>
      </c>
      <c r="G307" s="55">
        <v>0.82330000000000003</v>
      </c>
      <c r="H307" s="55">
        <v>0.81489999999999996</v>
      </c>
      <c r="I307" s="55">
        <v>0.80649999999999999</v>
      </c>
      <c r="J307" s="55">
        <v>0.79810000000000003</v>
      </c>
      <c r="K307" s="55">
        <v>0.78969999999999996</v>
      </c>
      <c r="L307" s="55">
        <v>0.78129999999999999</v>
      </c>
      <c r="M307" s="55">
        <v>0.77290000000000003</v>
      </c>
      <c r="N307" s="55">
        <v>0.76449999999999996</v>
      </c>
      <c r="O307" s="55">
        <v>0.75609999999999999</v>
      </c>
      <c r="P307" s="55">
        <v>0.74770000000000003</v>
      </c>
      <c r="Q307" s="55">
        <v>0.73929999999999996</v>
      </c>
      <c r="R307" s="55">
        <v>0.73089999999999999</v>
      </c>
      <c r="S307" s="55">
        <v>0.72250000000000003</v>
      </c>
      <c r="T307" s="55">
        <v>0.71409999999999996</v>
      </c>
      <c r="U307" s="55">
        <v>0.70569999999999999</v>
      </c>
      <c r="V307" s="55">
        <v>0.69730000000000003</v>
      </c>
      <c r="W307" s="55">
        <v>0.68879999999999997</v>
      </c>
      <c r="X307" s="55">
        <v>0.6804</v>
      </c>
      <c r="Y307" s="55">
        <v>0.67200000000000004</v>
      </c>
      <c r="Z307" s="55">
        <v>0.66359999999999997</v>
      </c>
      <c r="AA307" s="55">
        <v>0.6552</v>
      </c>
      <c r="AB307" s="55">
        <v>0.64680000000000004</v>
      </c>
      <c r="AC307" s="55">
        <v>0.63839999999999997</v>
      </c>
      <c r="AD307" s="55">
        <v>0.63</v>
      </c>
      <c r="AE307" s="55">
        <v>0.63</v>
      </c>
      <c r="AF307" s="55">
        <v>0.63</v>
      </c>
      <c r="AG307" s="55">
        <v>0.63</v>
      </c>
      <c r="AH307" s="55">
        <v>0.63</v>
      </c>
    </row>
    <row r="308" spans="2:58" ht="14.5" x14ac:dyDescent="0.35">
      <c r="B308" s="14" t="s">
        <v>121</v>
      </c>
      <c r="C308" s="55">
        <v>4.2999999999999997E-2</v>
      </c>
      <c r="D308" s="55">
        <v>5.1400000000000001E-2</v>
      </c>
      <c r="E308" s="55">
        <v>5.9799999999999999E-2</v>
      </c>
      <c r="F308" s="55">
        <v>6.83E-2</v>
      </c>
      <c r="G308" s="55">
        <v>7.6700000000000004E-2</v>
      </c>
      <c r="H308" s="55">
        <v>8.5099999999999995E-2</v>
      </c>
      <c r="I308" s="55">
        <v>9.35E-2</v>
      </c>
      <c r="J308" s="55">
        <v>0.1019</v>
      </c>
      <c r="K308" s="55">
        <v>0.1103</v>
      </c>
      <c r="L308" s="55">
        <v>0.1187</v>
      </c>
      <c r="M308" s="55">
        <v>0.12709999999999999</v>
      </c>
      <c r="N308" s="55">
        <v>0.13550000000000001</v>
      </c>
      <c r="O308" s="55">
        <v>0.1439</v>
      </c>
      <c r="P308" s="55">
        <v>0.15229999999999999</v>
      </c>
      <c r="Q308" s="55">
        <v>0.16070000000000001</v>
      </c>
      <c r="R308" s="55">
        <v>0.1691</v>
      </c>
      <c r="S308" s="55">
        <v>0.17749999999999999</v>
      </c>
      <c r="T308" s="55">
        <v>0.18590000000000001</v>
      </c>
      <c r="U308" s="55">
        <v>0.1943</v>
      </c>
      <c r="V308" s="55">
        <v>0.20280000000000001</v>
      </c>
      <c r="W308" s="55">
        <v>0.2112</v>
      </c>
      <c r="X308" s="55">
        <v>0.21959999999999999</v>
      </c>
      <c r="Y308" s="55">
        <v>0.22800000000000001</v>
      </c>
      <c r="Z308" s="55">
        <v>0.2364</v>
      </c>
      <c r="AA308" s="55">
        <v>0.24479999999999999</v>
      </c>
      <c r="AB308" s="55">
        <v>0.25319999999999998</v>
      </c>
      <c r="AC308" s="55">
        <v>0.2616</v>
      </c>
      <c r="AD308" s="55">
        <v>0.27</v>
      </c>
      <c r="AE308" s="55">
        <v>0.27</v>
      </c>
      <c r="AF308" s="55">
        <v>0.27</v>
      </c>
      <c r="AG308" s="55">
        <v>0.27</v>
      </c>
      <c r="AH308" s="55">
        <v>0.27</v>
      </c>
    </row>
    <row r="309" spans="2:58" ht="14.5" x14ac:dyDescent="0.35">
      <c r="B309" s="14" t="s">
        <v>122</v>
      </c>
      <c r="C309" s="55">
        <v>0.1</v>
      </c>
      <c r="D309" s="55">
        <v>0.1</v>
      </c>
      <c r="E309" s="55">
        <v>0.1</v>
      </c>
      <c r="F309" s="55">
        <v>0.1</v>
      </c>
      <c r="G309" s="55">
        <v>0.1</v>
      </c>
      <c r="H309" s="55">
        <v>0.1</v>
      </c>
      <c r="I309" s="55">
        <v>0.1</v>
      </c>
      <c r="J309" s="55">
        <v>0.1</v>
      </c>
      <c r="K309" s="55">
        <v>0.1</v>
      </c>
      <c r="L309" s="55">
        <v>0.1</v>
      </c>
      <c r="M309" s="55">
        <v>0.1</v>
      </c>
      <c r="N309" s="55">
        <v>0.1</v>
      </c>
      <c r="O309" s="55">
        <v>0.1</v>
      </c>
      <c r="P309" s="55">
        <v>0.1</v>
      </c>
      <c r="Q309" s="55">
        <v>0.1</v>
      </c>
      <c r="R309" s="55">
        <v>0.1</v>
      </c>
      <c r="S309" s="55">
        <v>0.1</v>
      </c>
      <c r="T309" s="55">
        <v>0.1</v>
      </c>
      <c r="U309" s="55">
        <v>0.1</v>
      </c>
      <c r="V309" s="55">
        <v>0.1</v>
      </c>
      <c r="W309" s="55">
        <v>0.1</v>
      </c>
      <c r="X309" s="55">
        <v>0.1</v>
      </c>
      <c r="Y309" s="55">
        <v>0.1</v>
      </c>
      <c r="Z309" s="55">
        <v>0.1</v>
      </c>
      <c r="AA309" s="55">
        <v>0.1</v>
      </c>
      <c r="AB309" s="55">
        <v>0.1</v>
      </c>
      <c r="AC309" s="55">
        <v>0.1</v>
      </c>
      <c r="AD309" s="55">
        <v>0.1</v>
      </c>
      <c r="AE309" s="55">
        <v>0.1</v>
      </c>
      <c r="AF309" s="55">
        <v>0.1</v>
      </c>
      <c r="AG309" s="55">
        <v>0.1</v>
      </c>
      <c r="AH309" s="55">
        <v>0.1</v>
      </c>
    </row>
    <row r="310" spans="2:58" ht="14.5" x14ac:dyDescent="0.35">
      <c r="B310" s="14" t="s">
        <v>123</v>
      </c>
      <c r="C310" s="55">
        <v>0</v>
      </c>
      <c r="D310" s="55">
        <v>0</v>
      </c>
      <c r="E310" s="55">
        <v>0</v>
      </c>
      <c r="F310" s="55">
        <v>0</v>
      </c>
      <c r="G310" s="55">
        <v>0</v>
      </c>
      <c r="H310" s="55">
        <v>0</v>
      </c>
      <c r="I310" s="55">
        <v>0</v>
      </c>
      <c r="J310" s="55">
        <v>0</v>
      </c>
      <c r="K310" s="55">
        <v>0</v>
      </c>
      <c r="L310" s="55">
        <v>0</v>
      </c>
      <c r="M310" s="55">
        <v>0</v>
      </c>
      <c r="N310" s="55">
        <v>0</v>
      </c>
      <c r="O310" s="55">
        <v>0</v>
      </c>
      <c r="P310" s="55">
        <v>0</v>
      </c>
      <c r="Q310" s="55">
        <v>0</v>
      </c>
      <c r="R310" s="55">
        <v>0</v>
      </c>
      <c r="S310" s="55">
        <v>0</v>
      </c>
      <c r="T310" s="55">
        <v>0</v>
      </c>
      <c r="U310" s="55">
        <v>0</v>
      </c>
      <c r="V310" s="55">
        <v>0</v>
      </c>
      <c r="W310" s="55">
        <v>0</v>
      </c>
      <c r="X310" s="55">
        <v>0</v>
      </c>
      <c r="Y310" s="55">
        <v>0</v>
      </c>
      <c r="Z310" s="55">
        <v>0</v>
      </c>
      <c r="AA310" s="55">
        <v>0</v>
      </c>
      <c r="AB310" s="55">
        <v>0</v>
      </c>
      <c r="AC310" s="55">
        <v>0</v>
      </c>
      <c r="AD310" s="55">
        <v>0</v>
      </c>
      <c r="AE310" s="55">
        <v>0</v>
      </c>
      <c r="AF310" s="55">
        <v>0</v>
      </c>
      <c r="AG310" s="55">
        <v>0</v>
      </c>
      <c r="AH310" s="55">
        <v>0</v>
      </c>
    </row>
    <row r="311" spans="2:58" ht="14.5" x14ac:dyDescent="0.35">
      <c r="B311" s="14" t="s">
        <v>124</v>
      </c>
      <c r="C311" s="55">
        <v>0</v>
      </c>
      <c r="D311" s="55">
        <v>0</v>
      </c>
      <c r="E311" s="55">
        <v>0</v>
      </c>
      <c r="F311" s="55">
        <v>0</v>
      </c>
      <c r="G311" s="55">
        <v>0</v>
      </c>
      <c r="H311" s="55">
        <v>0</v>
      </c>
      <c r="I311" s="55">
        <v>0</v>
      </c>
      <c r="J311" s="55">
        <v>0</v>
      </c>
      <c r="K311" s="55">
        <v>0</v>
      </c>
      <c r="L311" s="55">
        <v>0</v>
      </c>
      <c r="M311" s="55">
        <v>0</v>
      </c>
      <c r="N311" s="55">
        <v>0</v>
      </c>
      <c r="O311" s="55">
        <v>0</v>
      </c>
      <c r="P311" s="55">
        <v>0</v>
      </c>
      <c r="Q311" s="55">
        <v>0</v>
      </c>
      <c r="R311" s="55">
        <v>0</v>
      </c>
      <c r="S311" s="55">
        <v>0</v>
      </c>
      <c r="T311" s="55">
        <v>0</v>
      </c>
      <c r="U311" s="55">
        <v>0</v>
      </c>
      <c r="V311" s="55">
        <v>0</v>
      </c>
      <c r="W311" s="55">
        <v>0</v>
      </c>
      <c r="X311" s="55">
        <v>0</v>
      </c>
      <c r="Y311" s="55">
        <v>0</v>
      </c>
      <c r="Z311" s="55">
        <v>0</v>
      </c>
      <c r="AA311" s="55">
        <v>0</v>
      </c>
      <c r="AB311" s="55">
        <v>0</v>
      </c>
      <c r="AC311" s="55">
        <v>0</v>
      </c>
      <c r="AD311" s="55">
        <v>0</v>
      </c>
      <c r="AE311" s="55">
        <v>0</v>
      </c>
      <c r="AF311" s="55">
        <v>0</v>
      </c>
      <c r="AG311" s="55">
        <v>0</v>
      </c>
      <c r="AH311" s="55">
        <v>0</v>
      </c>
    </row>
    <row r="312" spans="2:58" ht="14.5" x14ac:dyDescent="0.35">
      <c r="B312" s="14" t="s">
        <v>125</v>
      </c>
      <c r="C312" s="55">
        <v>0.64790000000000003</v>
      </c>
      <c r="D312" s="55">
        <v>0.6331</v>
      </c>
      <c r="E312" s="55">
        <v>0.61829999999999996</v>
      </c>
      <c r="F312" s="55">
        <v>0.60340000000000005</v>
      </c>
      <c r="G312" s="55">
        <v>0.58860000000000001</v>
      </c>
      <c r="H312" s="55">
        <v>0.57379999999999998</v>
      </c>
      <c r="I312" s="55">
        <v>0.55900000000000005</v>
      </c>
      <c r="J312" s="55">
        <v>0.54410000000000003</v>
      </c>
      <c r="K312" s="55">
        <v>0.54590000000000005</v>
      </c>
      <c r="L312" s="55">
        <v>0.54759999999999998</v>
      </c>
      <c r="M312" s="55">
        <v>0.54930000000000001</v>
      </c>
      <c r="N312" s="55">
        <v>0.55110000000000003</v>
      </c>
      <c r="O312" s="55">
        <v>0.55279999999999996</v>
      </c>
      <c r="P312" s="55">
        <v>0.55449999999999999</v>
      </c>
      <c r="Q312" s="55">
        <v>0.55630000000000002</v>
      </c>
      <c r="R312" s="55">
        <v>0.55800000000000005</v>
      </c>
      <c r="S312" s="55">
        <v>0.55969999999999998</v>
      </c>
      <c r="T312" s="55">
        <v>0.5615</v>
      </c>
      <c r="U312" s="55">
        <v>0.56320000000000003</v>
      </c>
      <c r="V312" s="55">
        <v>0.56499999999999995</v>
      </c>
      <c r="W312" s="55">
        <v>0.56669999999999998</v>
      </c>
      <c r="X312" s="55">
        <v>0.56840000000000002</v>
      </c>
      <c r="Y312" s="55">
        <v>0.57020000000000004</v>
      </c>
      <c r="Z312" s="55">
        <v>0.57189999999999996</v>
      </c>
      <c r="AA312" s="55">
        <v>0.5736</v>
      </c>
      <c r="AB312" s="55">
        <v>0.57540000000000002</v>
      </c>
      <c r="AC312" s="55">
        <v>0.57709999999999995</v>
      </c>
      <c r="AD312" s="55">
        <v>0.57879999999999998</v>
      </c>
      <c r="AE312" s="55">
        <v>0.57879999999999998</v>
      </c>
      <c r="AF312" s="55">
        <v>0.57879999999999998</v>
      </c>
      <c r="AG312" s="55">
        <v>0.57879999999999998</v>
      </c>
      <c r="AH312" s="55">
        <v>0.57879999999999998</v>
      </c>
    </row>
    <row r="313" spans="2:58" ht="14.5" x14ac:dyDescent="0.35">
      <c r="B313" s="14" t="s">
        <v>126</v>
      </c>
      <c r="C313" s="55">
        <v>2.5100000000000001E-2</v>
      </c>
      <c r="D313" s="55">
        <v>2.9899999999999999E-2</v>
      </c>
      <c r="E313" s="55">
        <v>3.4700000000000002E-2</v>
      </c>
      <c r="F313" s="55">
        <v>3.9600000000000003E-2</v>
      </c>
      <c r="G313" s="55">
        <v>4.4400000000000002E-2</v>
      </c>
      <c r="H313" s="55">
        <v>4.9200000000000001E-2</v>
      </c>
      <c r="I313" s="55">
        <v>5.3999999999999999E-2</v>
      </c>
      <c r="J313" s="55">
        <v>5.8900000000000001E-2</v>
      </c>
      <c r="K313" s="55">
        <v>6.3700000000000007E-2</v>
      </c>
      <c r="L313" s="55">
        <v>6.8500000000000005E-2</v>
      </c>
      <c r="M313" s="55">
        <v>7.3300000000000004E-2</v>
      </c>
      <c r="N313" s="55">
        <v>7.8100000000000003E-2</v>
      </c>
      <c r="O313" s="55">
        <v>8.3000000000000004E-2</v>
      </c>
      <c r="P313" s="55">
        <v>8.7800000000000003E-2</v>
      </c>
      <c r="Q313" s="55">
        <v>9.2600000000000002E-2</v>
      </c>
      <c r="R313" s="55">
        <v>9.74E-2</v>
      </c>
      <c r="S313" s="55">
        <v>0.1022</v>
      </c>
      <c r="T313" s="55">
        <v>0.1071</v>
      </c>
      <c r="U313" s="55">
        <v>0.1119</v>
      </c>
      <c r="V313" s="55">
        <v>0.1167</v>
      </c>
      <c r="W313" s="55">
        <v>0.1215</v>
      </c>
      <c r="X313" s="55">
        <v>0.12640000000000001</v>
      </c>
      <c r="Y313" s="55">
        <v>0.13120000000000001</v>
      </c>
      <c r="Z313" s="55">
        <v>0.13600000000000001</v>
      </c>
      <c r="AA313" s="55">
        <v>0.14080000000000001</v>
      </c>
      <c r="AB313" s="55">
        <v>0.14560000000000001</v>
      </c>
      <c r="AC313" s="55">
        <v>0.15049999999999999</v>
      </c>
      <c r="AD313" s="55">
        <v>0.15529999999999999</v>
      </c>
      <c r="AE313" s="55">
        <v>0.15529999999999999</v>
      </c>
      <c r="AF313" s="55">
        <v>0.15529999999999999</v>
      </c>
      <c r="AG313" s="55">
        <v>0.15529999999999999</v>
      </c>
      <c r="AH313" s="55">
        <v>0.15529999999999999</v>
      </c>
      <c r="BB313" s="24"/>
      <c r="BC313" s="24"/>
      <c r="BD313" s="24"/>
      <c r="BE313" s="24"/>
      <c r="BF313" s="24"/>
    </row>
    <row r="314" spans="2:58" ht="14.5" x14ac:dyDescent="0.35">
      <c r="B314" s="14" t="s">
        <v>127</v>
      </c>
      <c r="C314" s="55">
        <v>0.1</v>
      </c>
      <c r="D314" s="55">
        <v>0.1</v>
      </c>
      <c r="E314" s="55">
        <v>0.1</v>
      </c>
      <c r="F314" s="55">
        <v>0.1</v>
      </c>
      <c r="G314" s="55">
        <v>0.1</v>
      </c>
      <c r="H314" s="55">
        <v>0.1</v>
      </c>
      <c r="I314" s="55">
        <v>0.1</v>
      </c>
      <c r="J314" s="55">
        <v>0.1</v>
      </c>
      <c r="K314" s="55">
        <v>0.1</v>
      </c>
      <c r="L314" s="55">
        <v>0.1</v>
      </c>
      <c r="M314" s="55">
        <v>0.1</v>
      </c>
      <c r="N314" s="55">
        <v>0.1</v>
      </c>
      <c r="O314" s="55">
        <v>0.1</v>
      </c>
      <c r="P314" s="55">
        <v>0.1</v>
      </c>
      <c r="Q314" s="55">
        <v>0.1</v>
      </c>
      <c r="R314" s="55">
        <v>0.1</v>
      </c>
      <c r="S314" s="55">
        <v>0.1</v>
      </c>
      <c r="T314" s="55">
        <v>0.1</v>
      </c>
      <c r="U314" s="55">
        <v>0.1</v>
      </c>
      <c r="V314" s="55">
        <v>0.1</v>
      </c>
      <c r="W314" s="55">
        <v>0.1</v>
      </c>
      <c r="X314" s="55">
        <v>0.1</v>
      </c>
      <c r="Y314" s="55">
        <v>0.1</v>
      </c>
      <c r="Z314" s="55">
        <v>0.1</v>
      </c>
      <c r="AA314" s="55">
        <v>0.1</v>
      </c>
      <c r="AB314" s="55">
        <v>0.1</v>
      </c>
      <c r="AC314" s="55">
        <v>0.1</v>
      </c>
      <c r="AD314" s="55">
        <v>0.1</v>
      </c>
      <c r="AE314" s="55">
        <v>0.1</v>
      </c>
      <c r="AF314" s="55">
        <v>0.1</v>
      </c>
      <c r="AG314" s="55">
        <v>0.1</v>
      </c>
      <c r="AH314" s="55">
        <v>0.1</v>
      </c>
      <c r="BB314" s="24"/>
      <c r="BC314" s="24"/>
      <c r="BD314" s="24"/>
      <c r="BE314" s="24"/>
      <c r="BF314" s="24"/>
    </row>
    <row r="315" spans="2:58" ht="14.5" x14ac:dyDescent="0.35">
      <c r="B315" s="14" t="s">
        <v>128</v>
      </c>
      <c r="C315" s="55">
        <v>0.22700000000000001</v>
      </c>
      <c r="D315" s="55">
        <v>0.23699999999999999</v>
      </c>
      <c r="E315" s="55">
        <v>0.247</v>
      </c>
      <c r="F315" s="55">
        <v>0.25700000000000001</v>
      </c>
      <c r="G315" s="55">
        <v>0.26700000000000002</v>
      </c>
      <c r="H315" s="55">
        <v>0.27700000000000002</v>
      </c>
      <c r="I315" s="55">
        <v>0.28699999999999998</v>
      </c>
      <c r="J315" s="55">
        <v>0.29699999999999999</v>
      </c>
      <c r="K315" s="55">
        <v>0.28510000000000002</v>
      </c>
      <c r="L315" s="55">
        <v>0.27329999999999999</v>
      </c>
      <c r="M315" s="55">
        <v>0.26150000000000001</v>
      </c>
      <c r="N315" s="55">
        <v>0.24959999999999999</v>
      </c>
      <c r="O315" s="55">
        <v>0.23780000000000001</v>
      </c>
      <c r="P315" s="55">
        <v>0.22589999999999999</v>
      </c>
      <c r="Q315" s="55">
        <v>0.214</v>
      </c>
      <c r="R315" s="55">
        <v>0.20219999999999999</v>
      </c>
      <c r="S315" s="55">
        <v>0.19040000000000001</v>
      </c>
      <c r="T315" s="55">
        <v>0.17849999999999999</v>
      </c>
      <c r="U315" s="55">
        <v>0.16669999999999999</v>
      </c>
      <c r="V315" s="55">
        <v>0.15479999999999999</v>
      </c>
      <c r="W315" s="55">
        <v>0.1429</v>
      </c>
      <c r="X315" s="55">
        <v>0.13109999999999999</v>
      </c>
      <c r="Y315" s="55">
        <v>0.1193</v>
      </c>
      <c r="Z315" s="55">
        <v>0.1074</v>
      </c>
      <c r="AA315" s="55">
        <v>9.5600000000000004E-2</v>
      </c>
      <c r="AB315" s="55">
        <v>8.3699999999999997E-2</v>
      </c>
      <c r="AC315" s="55">
        <v>7.1900000000000006E-2</v>
      </c>
      <c r="AD315" s="55">
        <v>0.06</v>
      </c>
      <c r="AE315" s="55">
        <v>0.06</v>
      </c>
      <c r="AF315" s="55">
        <v>0.06</v>
      </c>
      <c r="AG315" s="55">
        <v>0.06</v>
      </c>
      <c r="AH315" s="55">
        <v>0.06</v>
      </c>
      <c r="BB315" s="24"/>
      <c r="BC315" s="24"/>
      <c r="BD315" s="24"/>
      <c r="BE315" s="24"/>
      <c r="BF315" s="24"/>
    </row>
    <row r="316" spans="2:58" ht="14.5" x14ac:dyDescent="0.35">
      <c r="B316" s="14" t="s">
        <v>129</v>
      </c>
      <c r="C316" s="55">
        <v>0</v>
      </c>
      <c r="D316" s="55">
        <v>0</v>
      </c>
      <c r="E316" s="55">
        <v>0</v>
      </c>
      <c r="F316" s="55">
        <v>0</v>
      </c>
      <c r="G316" s="55">
        <v>0</v>
      </c>
      <c r="H316" s="55">
        <v>0</v>
      </c>
      <c r="I316" s="55">
        <v>0</v>
      </c>
      <c r="J316" s="55">
        <v>0</v>
      </c>
      <c r="K316" s="55">
        <v>0</v>
      </c>
      <c r="L316" s="55">
        <v>0</v>
      </c>
      <c r="M316" s="55">
        <v>0</v>
      </c>
      <c r="N316" s="55">
        <v>0</v>
      </c>
      <c r="O316" s="55">
        <v>0</v>
      </c>
      <c r="P316" s="55">
        <v>0</v>
      </c>
      <c r="Q316" s="55">
        <v>0</v>
      </c>
      <c r="R316" s="55">
        <v>0</v>
      </c>
      <c r="S316" s="55">
        <v>0</v>
      </c>
      <c r="T316" s="55">
        <v>0</v>
      </c>
      <c r="U316" s="55">
        <v>0</v>
      </c>
      <c r="V316" s="55">
        <v>0</v>
      </c>
      <c r="W316" s="55">
        <v>0</v>
      </c>
      <c r="X316" s="55">
        <v>0</v>
      </c>
      <c r="Y316" s="55">
        <v>0</v>
      </c>
      <c r="Z316" s="55">
        <v>0</v>
      </c>
      <c r="AA316" s="55">
        <v>0</v>
      </c>
      <c r="AB316" s="55">
        <v>0</v>
      </c>
      <c r="AC316" s="55">
        <v>0</v>
      </c>
      <c r="AD316" s="55">
        <v>0</v>
      </c>
      <c r="AE316" s="55">
        <v>0</v>
      </c>
      <c r="AF316" s="55">
        <v>0</v>
      </c>
      <c r="AG316" s="55">
        <v>0</v>
      </c>
      <c r="AH316" s="55">
        <v>0</v>
      </c>
      <c r="BB316" s="24"/>
      <c r="BC316" s="24"/>
      <c r="BD316" s="24"/>
      <c r="BE316" s="24"/>
      <c r="BF316" s="24"/>
    </row>
    <row r="317" spans="2:58" ht="14.5" x14ac:dyDescent="0.35">
      <c r="B317" s="14" t="s">
        <v>130</v>
      </c>
      <c r="C317" s="55">
        <v>0</v>
      </c>
      <c r="D317" s="55">
        <v>0</v>
      </c>
      <c r="E317" s="55">
        <v>0</v>
      </c>
      <c r="F317" s="55">
        <v>0</v>
      </c>
      <c r="G317" s="55">
        <v>0</v>
      </c>
      <c r="H317" s="55">
        <v>0</v>
      </c>
      <c r="I317" s="55">
        <v>0</v>
      </c>
      <c r="J317" s="55">
        <v>0</v>
      </c>
      <c r="K317" s="55">
        <v>2.5999999999999999E-3</v>
      </c>
      <c r="L317" s="55">
        <v>5.3E-3</v>
      </c>
      <c r="M317" s="55">
        <v>7.9000000000000008E-3</v>
      </c>
      <c r="N317" s="55">
        <v>1.06E-2</v>
      </c>
      <c r="O317" s="55">
        <v>1.32E-2</v>
      </c>
      <c r="P317" s="55">
        <v>1.5900000000000001E-2</v>
      </c>
      <c r="Q317" s="55">
        <v>1.8499999999999999E-2</v>
      </c>
      <c r="R317" s="55">
        <v>2.12E-2</v>
      </c>
      <c r="S317" s="55">
        <v>2.3800000000000002E-2</v>
      </c>
      <c r="T317" s="55">
        <v>2.6499999999999999E-2</v>
      </c>
      <c r="U317" s="55">
        <v>2.9100000000000001E-2</v>
      </c>
      <c r="V317" s="55">
        <v>3.1800000000000002E-2</v>
      </c>
      <c r="W317" s="55">
        <v>3.44E-2</v>
      </c>
      <c r="X317" s="55">
        <v>3.7100000000000001E-2</v>
      </c>
      <c r="Y317" s="55">
        <v>3.9699999999999999E-2</v>
      </c>
      <c r="Z317" s="55">
        <v>4.24E-2</v>
      </c>
      <c r="AA317" s="55">
        <v>4.4999999999999998E-2</v>
      </c>
      <c r="AB317" s="55">
        <v>4.7699999999999999E-2</v>
      </c>
      <c r="AC317" s="55">
        <v>5.0299999999999997E-2</v>
      </c>
      <c r="AD317" s="55">
        <v>5.2999999999999999E-2</v>
      </c>
      <c r="AE317" s="55">
        <v>5.2999999999999999E-2</v>
      </c>
      <c r="AF317" s="55">
        <v>5.2999999999999999E-2</v>
      </c>
      <c r="AG317" s="55">
        <v>5.2999999999999999E-2</v>
      </c>
      <c r="AH317" s="55">
        <v>5.2999999999999999E-2</v>
      </c>
    </row>
    <row r="318" spans="2:58" ht="14.5" x14ac:dyDescent="0.35">
      <c r="B318" s="14" t="s">
        <v>131</v>
      </c>
      <c r="C318" s="55">
        <v>0</v>
      </c>
      <c r="D318" s="55">
        <v>0</v>
      </c>
      <c r="E318" s="55">
        <v>0</v>
      </c>
      <c r="F318" s="55">
        <v>0</v>
      </c>
      <c r="G318" s="55">
        <v>0</v>
      </c>
      <c r="H318" s="55">
        <v>0</v>
      </c>
      <c r="I318" s="55">
        <v>0</v>
      </c>
      <c r="J318" s="55">
        <v>0</v>
      </c>
      <c r="K318" s="55">
        <v>2.5999999999999999E-3</v>
      </c>
      <c r="L318" s="55">
        <v>5.3E-3</v>
      </c>
      <c r="M318" s="55">
        <v>7.9000000000000008E-3</v>
      </c>
      <c r="N318" s="55">
        <v>1.06E-2</v>
      </c>
      <c r="O318" s="55">
        <v>1.32E-2</v>
      </c>
      <c r="P318" s="55">
        <v>1.5900000000000001E-2</v>
      </c>
      <c r="Q318" s="55">
        <v>1.8499999999999999E-2</v>
      </c>
      <c r="R318" s="55">
        <v>2.12E-2</v>
      </c>
      <c r="S318" s="55">
        <v>2.3800000000000002E-2</v>
      </c>
      <c r="T318" s="55">
        <v>2.6499999999999999E-2</v>
      </c>
      <c r="U318" s="55">
        <v>2.9100000000000001E-2</v>
      </c>
      <c r="V318" s="55">
        <v>3.1800000000000002E-2</v>
      </c>
      <c r="W318" s="55">
        <v>3.44E-2</v>
      </c>
      <c r="X318" s="55">
        <v>3.7100000000000001E-2</v>
      </c>
      <c r="Y318" s="55">
        <v>3.9699999999999999E-2</v>
      </c>
      <c r="Z318" s="55">
        <v>4.24E-2</v>
      </c>
      <c r="AA318" s="55">
        <v>4.4999999999999998E-2</v>
      </c>
      <c r="AB318" s="55">
        <v>4.7699999999999999E-2</v>
      </c>
      <c r="AC318" s="55">
        <v>5.0299999999999997E-2</v>
      </c>
      <c r="AD318" s="55">
        <v>5.2999999999999999E-2</v>
      </c>
      <c r="AE318" s="55">
        <v>5.2999999999999999E-2</v>
      </c>
      <c r="AF318" s="55">
        <v>5.2999999999999999E-2</v>
      </c>
      <c r="AG318" s="55">
        <v>5.2999999999999999E-2</v>
      </c>
      <c r="AH318" s="55">
        <v>5.2999999999999999E-2</v>
      </c>
    </row>
    <row r="319" spans="2:58" ht="12.5" x14ac:dyDescent="0.25">
      <c r="B319" s="3"/>
      <c r="C319" s="51"/>
      <c r="D319" s="51"/>
      <c r="E319" s="51"/>
      <c r="F319" s="51"/>
      <c r="G319" s="51"/>
      <c r="H319" s="51"/>
      <c r="I319" s="51"/>
      <c r="J319" s="51"/>
      <c r="K319" s="51"/>
      <c r="L319" s="51"/>
      <c r="M319" s="51"/>
      <c r="N319" s="51"/>
      <c r="O319" s="51"/>
      <c r="P319" s="51"/>
      <c r="Q319" s="51"/>
      <c r="R319" s="51"/>
      <c r="S319" s="51"/>
      <c r="T319" s="51"/>
      <c r="U319" s="51"/>
      <c r="V319" s="51"/>
      <c r="W319" s="51"/>
      <c r="X319" s="51"/>
      <c r="Y319" s="51"/>
      <c r="Z319" s="51"/>
      <c r="AA319" s="51"/>
      <c r="AB319" s="51"/>
      <c r="AC319" s="51"/>
      <c r="AD319" s="51"/>
      <c r="AE319" s="51"/>
      <c r="AF319" s="51"/>
      <c r="AG319" s="51"/>
      <c r="AH319" s="16"/>
    </row>
    <row r="320" spans="2:58" ht="12.5" x14ac:dyDescent="0.25">
      <c r="B320" s="3"/>
      <c r="C320" s="52"/>
      <c r="D320" s="52"/>
      <c r="E320" s="52"/>
      <c r="F320" s="52"/>
      <c r="G320" s="52"/>
      <c r="H320" s="52"/>
      <c r="I320" s="52"/>
      <c r="J320" s="52"/>
      <c r="K320" s="52"/>
      <c r="L320" s="52"/>
      <c r="M320" s="52"/>
      <c r="N320" s="52"/>
      <c r="O320" s="52"/>
      <c r="P320" s="52"/>
      <c r="Q320" s="52"/>
      <c r="R320" s="52"/>
      <c r="S320" s="52"/>
      <c r="T320" s="52"/>
      <c r="U320" s="52"/>
      <c r="V320" s="52"/>
      <c r="W320" s="52"/>
      <c r="X320" s="52"/>
      <c r="Y320" s="52"/>
      <c r="Z320" s="52"/>
      <c r="AA320" s="52"/>
      <c r="AB320" s="52"/>
      <c r="AC320" s="52"/>
      <c r="AD320" s="52"/>
      <c r="AE320" s="52"/>
      <c r="AF320" s="52"/>
      <c r="AG320" s="52"/>
      <c r="AH320" s="52">
        <v>34.97</v>
      </c>
    </row>
    <row r="321" spans="2:34" ht="14" x14ac:dyDescent="0.3">
      <c r="B321" s="18" t="s">
        <v>108</v>
      </c>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row>
    <row r="322" spans="2:34" ht="14" x14ac:dyDescent="0.25">
      <c r="B322" s="13"/>
      <c r="C322" s="13" t="s">
        <v>62</v>
      </c>
      <c r="D322" s="13" t="s">
        <v>63</v>
      </c>
      <c r="E322" s="13" t="s">
        <v>64</v>
      </c>
      <c r="F322" s="13" t="s">
        <v>65</v>
      </c>
      <c r="G322" s="13" t="s">
        <v>66</v>
      </c>
      <c r="H322" s="13" t="s">
        <v>67</v>
      </c>
      <c r="I322" s="13" t="s">
        <v>68</v>
      </c>
      <c r="J322" s="13" t="s">
        <v>69</v>
      </c>
      <c r="K322" s="13" t="s">
        <v>70</v>
      </c>
      <c r="L322" s="13" t="s">
        <v>71</v>
      </c>
      <c r="M322" s="13" t="s">
        <v>72</v>
      </c>
      <c r="N322" s="13" t="s">
        <v>73</v>
      </c>
      <c r="O322" s="13" t="s">
        <v>74</v>
      </c>
      <c r="P322" s="13" t="s">
        <v>75</v>
      </c>
      <c r="Q322" s="13" t="s">
        <v>76</v>
      </c>
      <c r="R322" s="13" t="s">
        <v>77</v>
      </c>
      <c r="S322" s="13" t="s">
        <v>78</v>
      </c>
      <c r="T322" s="13" t="s">
        <v>79</v>
      </c>
      <c r="U322" s="13" t="s">
        <v>80</v>
      </c>
      <c r="V322" s="13" t="s">
        <v>81</v>
      </c>
      <c r="W322" s="13" t="s">
        <v>82</v>
      </c>
      <c r="X322" s="13" t="s">
        <v>83</v>
      </c>
      <c r="Y322" s="13" t="s">
        <v>84</v>
      </c>
      <c r="Z322" s="13" t="s">
        <v>85</v>
      </c>
      <c r="AA322" s="13" t="s">
        <v>86</v>
      </c>
      <c r="AB322" s="13" t="s">
        <v>87</v>
      </c>
      <c r="AC322" s="13" t="s">
        <v>88</v>
      </c>
      <c r="AD322" s="13" t="s">
        <v>89</v>
      </c>
      <c r="AE322" s="13" t="s">
        <v>90</v>
      </c>
      <c r="AF322" s="13" t="s">
        <v>91</v>
      </c>
      <c r="AG322" s="13" t="s">
        <v>92</v>
      </c>
      <c r="AH322" s="13" t="s">
        <v>93</v>
      </c>
    </row>
    <row r="323" spans="2:34" ht="14.5" x14ac:dyDescent="0.35">
      <c r="B323" s="14" t="s">
        <v>115</v>
      </c>
      <c r="C323" s="55">
        <v>0.82879999999999998</v>
      </c>
      <c r="D323" s="55">
        <v>0.81479999999999997</v>
      </c>
      <c r="E323" s="55">
        <v>0.80079999999999996</v>
      </c>
      <c r="F323" s="55">
        <v>0.78680000000000005</v>
      </c>
      <c r="G323" s="55">
        <v>0.77270000000000005</v>
      </c>
      <c r="H323" s="55">
        <v>0.75870000000000004</v>
      </c>
      <c r="I323" s="55">
        <v>0.74470000000000003</v>
      </c>
      <c r="J323" s="55">
        <v>0.73060000000000003</v>
      </c>
      <c r="K323" s="55">
        <v>0.71660000000000001</v>
      </c>
      <c r="L323" s="55">
        <v>0.7026</v>
      </c>
      <c r="M323" s="55">
        <v>0.6885</v>
      </c>
      <c r="N323" s="55">
        <v>0.67449999999999999</v>
      </c>
      <c r="O323" s="55">
        <v>0.66049999999999998</v>
      </c>
      <c r="P323" s="55">
        <v>0.64639999999999997</v>
      </c>
      <c r="Q323" s="55">
        <v>0.63239999999999996</v>
      </c>
      <c r="R323" s="55">
        <v>0.61839999999999995</v>
      </c>
      <c r="S323" s="55">
        <v>0.60429999999999995</v>
      </c>
      <c r="T323" s="55">
        <v>0.59030000000000005</v>
      </c>
      <c r="U323" s="55">
        <v>0.57630000000000003</v>
      </c>
      <c r="V323" s="55">
        <v>0.56230000000000002</v>
      </c>
      <c r="W323" s="55">
        <v>0.54820000000000002</v>
      </c>
      <c r="X323" s="55">
        <v>0.53420000000000001</v>
      </c>
      <c r="Y323" s="55">
        <v>0.5202</v>
      </c>
      <c r="Z323" s="55">
        <v>0.50609999999999999</v>
      </c>
      <c r="AA323" s="55">
        <v>0.49209999999999998</v>
      </c>
      <c r="AB323" s="55">
        <v>0.47810000000000002</v>
      </c>
      <c r="AC323" s="55">
        <v>0.46400000000000002</v>
      </c>
      <c r="AD323" s="55">
        <v>0.45</v>
      </c>
      <c r="AE323" s="55">
        <v>0.45</v>
      </c>
      <c r="AF323" s="55">
        <v>0.45</v>
      </c>
      <c r="AG323" s="55">
        <v>0.45</v>
      </c>
      <c r="AH323" s="55">
        <v>0.45</v>
      </c>
    </row>
    <row r="324" spans="2:34" ht="14.5" x14ac:dyDescent="0.35">
      <c r="B324" s="14" t="s">
        <v>116</v>
      </c>
      <c r="C324" s="55">
        <v>7.1199999999999999E-2</v>
      </c>
      <c r="D324" s="55">
        <v>8.5199999999999998E-2</v>
      </c>
      <c r="E324" s="55">
        <v>9.9199999999999997E-2</v>
      </c>
      <c r="F324" s="55">
        <v>0.108768</v>
      </c>
      <c r="G324" s="55">
        <v>0.117116</v>
      </c>
      <c r="H324" s="55">
        <v>0.124344</v>
      </c>
      <c r="I324" s="55">
        <v>0.13045200000000001</v>
      </c>
      <c r="J324" s="55">
        <v>0.13552</v>
      </c>
      <c r="K324" s="55">
        <v>0.13938400000000001</v>
      </c>
      <c r="L324" s="55">
        <v>0.142128</v>
      </c>
      <c r="M324" s="55">
        <v>0.14382</v>
      </c>
      <c r="N324" s="55">
        <v>0.14432</v>
      </c>
      <c r="O324" s="55">
        <v>0.14369999999999999</v>
      </c>
      <c r="P324" s="55">
        <v>0.142016</v>
      </c>
      <c r="Q324" s="55">
        <v>0.139152</v>
      </c>
      <c r="R324" s="55">
        <v>0.13516800000000001</v>
      </c>
      <c r="S324" s="55">
        <v>0.130108</v>
      </c>
      <c r="T324" s="55">
        <v>0.12388</v>
      </c>
      <c r="U324" s="55">
        <v>0.116532</v>
      </c>
      <c r="V324" s="55">
        <v>0.108096</v>
      </c>
      <c r="W324" s="55">
        <v>9.8503999999999994E-2</v>
      </c>
      <c r="X324" s="55">
        <v>8.7791999999999995E-2</v>
      </c>
      <c r="Y324" s="55">
        <v>7.596E-2</v>
      </c>
      <c r="Z324" s="55">
        <v>6.3023999999999997E-2</v>
      </c>
      <c r="AA324" s="55">
        <v>4.8947999999999998E-2</v>
      </c>
      <c r="AB324" s="55">
        <v>3.3751999999999997E-2</v>
      </c>
      <c r="AC324" s="55">
        <v>1.7440000000000001E-2</v>
      </c>
      <c r="AD324" s="55">
        <v>0</v>
      </c>
      <c r="AE324" s="55">
        <v>0</v>
      </c>
      <c r="AF324" s="55">
        <v>0</v>
      </c>
      <c r="AG324" s="55">
        <v>0</v>
      </c>
      <c r="AH324" s="55">
        <v>0</v>
      </c>
    </row>
    <row r="325" spans="2:34" ht="14.5" x14ac:dyDescent="0.35">
      <c r="B325" s="14" t="s">
        <v>117</v>
      </c>
      <c r="C325" s="55">
        <v>0.1</v>
      </c>
      <c r="D325" s="55">
        <v>0.1</v>
      </c>
      <c r="E325" s="55">
        <v>0.1</v>
      </c>
      <c r="F325" s="55">
        <v>0.1</v>
      </c>
      <c r="G325" s="55">
        <v>0.1</v>
      </c>
      <c r="H325" s="55">
        <v>0.1</v>
      </c>
      <c r="I325" s="55">
        <v>0.1</v>
      </c>
      <c r="J325" s="55">
        <v>0.1</v>
      </c>
      <c r="K325" s="55">
        <v>0.1</v>
      </c>
      <c r="L325" s="55">
        <v>0.1</v>
      </c>
      <c r="M325" s="55">
        <v>0.1</v>
      </c>
      <c r="N325" s="55">
        <v>0.1</v>
      </c>
      <c r="O325" s="55">
        <v>0.1</v>
      </c>
      <c r="P325" s="55">
        <v>0.1</v>
      </c>
      <c r="Q325" s="55">
        <v>0.1</v>
      </c>
      <c r="R325" s="55">
        <v>0.1</v>
      </c>
      <c r="S325" s="55">
        <v>0.1</v>
      </c>
      <c r="T325" s="55">
        <v>0.1</v>
      </c>
      <c r="U325" s="55">
        <v>0.1</v>
      </c>
      <c r="V325" s="55">
        <v>0.1</v>
      </c>
      <c r="W325" s="55">
        <v>0.1</v>
      </c>
      <c r="X325" s="55">
        <v>0.1</v>
      </c>
      <c r="Y325" s="55">
        <v>0.1</v>
      </c>
      <c r="Z325" s="55">
        <v>0.1</v>
      </c>
      <c r="AA325" s="55">
        <v>0.1</v>
      </c>
      <c r="AB325" s="55">
        <v>0.1</v>
      </c>
      <c r="AC325" s="55">
        <v>0.1</v>
      </c>
      <c r="AD325" s="55">
        <v>0.1</v>
      </c>
      <c r="AE325" s="55">
        <v>0.1</v>
      </c>
      <c r="AF325" s="55">
        <v>0.1</v>
      </c>
      <c r="AG325" s="55">
        <v>0.1</v>
      </c>
      <c r="AH325" s="55">
        <v>0.1</v>
      </c>
    </row>
    <row r="326" spans="2:34" ht="14.5" x14ac:dyDescent="0.35">
      <c r="B326" s="14" t="s">
        <v>118</v>
      </c>
      <c r="C326" s="55">
        <v>0</v>
      </c>
      <c r="D326" s="55">
        <v>0</v>
      </c>
      <c r="E326" s="55">
        <v>0</v>
      </c>
      <c r="F326" s="55">
        <v>0</v>
      </c>
      <c r="G326" s="55">
        <v>0</v>
      </c>
      <c r="H326" s="55">
        <v>0</v>
      </c>
      <c r="I326" s="55">
        <v>0</v>
      </c>
      <c r="J326" s="55">
        <v>0</v>
      </c>
      <c r="K326" s="55">
        <v>0</v>
      </c>
      <c r="L326" s="55">
        <v>0</v>
      </c>
      <c r="M326" s="55">
        <v>0</v>
      </c>
      <c r="N326" s="55">
        <v>0</v>
      </c>
      <c r="O326" s="55">
        <v>0</v>
      </c>
      <c r="P326" s="55">
        <v>0</v>
      </c>
      <c r="Q326" s="55">
        <v>0</v>
      </c>
      <c r="R326" s="55">
        <v>0</v>
      </c>
      <c r="S326" s="55">
        <v>0</v>
      </c>
      <c r="T326" s="55">
        <v>0</v>
      </c>
      <c r="U326" s="55">
        <v>0</v>
      </c>
      <c r="V326" s="55">
        <v>0</v>
      </c>
      <c r="W326" s="55">
        <v>0</v>
      </c>
      <c r="X326" s="55">
        <v>0</v>
      </c>
      <c r="Y326" s="55">
        <v>0</v>
      </c>
      <c r="Z326" s="55">
        <v>0</v>
      </c>
      <c r="AA326" s="55">
        <v>0</v>
      </c>
      <c r="AB326" s="55">
        <v>0</v>
      </c>
      <c r="AC326" s="55">
        <v>0</v>
      </c>
      <c r="AD326" s="55">
        <v>0</v>
      </c>
      <c r="AE326" s="55">
        <v>0</v>
      </c>
      <c r="AF326" s="55">
        <v>0</v>
      </c>
      <c r="AG326" s="55">
        <v>0</v>
      </c>
      <c r="AH326" s="55">
        <v>0</v>
      </c>
    </row>
    <row r="327" spans="2:34" ht="14.5" x14ac:dyDescent="0.35">
      <c r="B327" s="14" t="s">
        <v>119</v>
      </c>
      <c r="C327" s="55">
        <v>0</v>
      </c>
      <c r="D327" s="55">
        <v>0</v>
      </c>
      <c r="E327" s="55">
        <v>0</v>
      </c>
      <c r="F327" s="55">
        <v>4.5319999999999996E-3</v>
      </c>
      <c r="G327" s="55">
        <v>1.0184E-2</v>
      </c>
      <c r="H327" s="55">
        <v>1.6955999999999999E-2</v>
      </c>
      <c r="I327" s="55">
        <v>2.4847999999999999E-2</v>
      </c>
      <c r="J327" s="55">
        <v>3.388E-2</v>
      </c>
      <c r="K327" s="55">
        <v>4.4016E-2</v>
      </c>
      <c r="L327" s="55">
        <v>5.5272000000000002E-2</v>
      </c>
      <c r="M327" s="55">
        <v>6.7680000000000004E-2</v>
      </c>
      <c r="N327" s="55">
        <v>8.1180000000000002E-2</v>
      </c>
      <c r="O327" s="55">
        <v>9.5799999999999996E-2</v>
      </c>
      <c r="P327" s="55">
        <v>0.111584</v>
      </c>
      <c r="Q327" s="55">
        <v>0.12844800000000001</v>
      </c>
      <c r="R327" s="55">
        <v>0.14643200000000001</v>
      </c>
      <c r="S327" s="55">
        <v>0.16559199999999999</v>
      </c>
      <c r="T327" s="55">
        <v>0.18582000000000001</v>
      </c>
      <c r="U327" s="55">
        <v>0.20716799999999999</v>
      </c>
      <c r="V327" s="55">
        <v>0.22970399999999999</v>
      </c>
      <c r="W327" s="55">
        <v>0.25329600000000002</v>
      </c>
      <c r="X327" s="55">
        <v>0.27800799999999998</v>
      </c>
      <c r="Y327" s="55">
        <v>0.30384</v>
      </c>
      <c r="Z327" s="55">
        <v>0.330876</v>
      </c>
      <c r="AA327" s="55">
        <v>0.35895199999999999</v>
      </c>
      <c r="AB327" s="55">
        <v>0.38814799999999999</v>
      </c>
      <c r="AC327" s="55">
        <v>0.41855999999999999</v>
      </c>
      <c r="AD327" s="55">
        <v>0.45</v>
      </c>
      <c r="AE327" s="55">
        <v>0.45</v>
      </c>
      <c r="AF327" s="55">
        <v>0.45</v>
      </c>
      <c r="AG327" s="55">
        <v>0.45</v>
      </c>
      <c r="AH327" s="55">
        <v>0.45</v>
      </c>
    </row>
    <row r="328" spans="2:34" ht="14.5" x14ac:dyDescent="0.35">
      <c r="B328" s="14" t="s">
        <v>120</v>
      </c>
      <c r="C328" s="55">
        <v>0.82879999999999998</v>
      </c>
      <c r="D328" s="55">
        <v>0.81479999999999997</v>
      </c>
      <c r="E328" s="55">
        <v>0.80079999999999996</v>
      </c>
      <c r="F328" s="55">
        <v>0.78680000000000005</v>
      </c>
      <c r="G328" s="55">
        <v>0.77270000000000005</v>
      </c>
      <c r="H328" s="55">
        <v>0.75870000000000004</v>
      </c>
      <c r="I328" s="55">
        <v>0.74470000000000003</v>
      </c>
      <c r="J328" s="55">
        <v>0.73060000000000003</v>
      </c>
      <c r="K328" s="55">
        <v>0.71660000000000001</v>
      </c>
      <c r="L328" s="55">
        <v>0.7026</v>
      </c>
      <c r="M328" s="55">
        <v>0.6885</v>
      </c>
      <c r="N328" s="55">
        <v>0.67449999999999999</v>
      </c>
      <c r="O328" s="55">
        <v>0.66049999999999998</v>
      </c>
      <c r="P328" s="55">
        <v>0.64639999999999997</v>
      </c>
      <c r="Q328" s="55">
        <v>0.63239999999999996</v>
      </c>
      <c r="R328" s="55">
        <v>0.61839999999999995</v>
      </c>
      <c r="S328" s="55">
        <v>0.60429999999999995</v>
      </c>
      <c r="T328" s="55">
        <v>0.59030000000000005</v>
      </c>
      <c r="U328" s="55">
        <v>0.57630000000000003</v>
      </c>
      <c r="V328" s="55">
        <v>0.56230000000000002</v>
      </c>
      <c r="W328" s="55">
        <v>0.54820000000000002</v>
      </c>
      <c r="X328" s="55">
        <v>0.53420000000000001</v>
      </c>
      <c r="Y328" s="55">
        <v>0.5202</v>
      </c>
      <c r="Z328" s="55">
        <v>0.50609999999999999</v>
      </c>
      <c r="AA328" s="55">
        <v>0.49209999999999998</v>
      </c>
      <c r="AB328" s="55">
        <v>0.47810000000000002</v>
      </c>
      <c r="AC328" s="55">
        <v>0.46400000000000002</v>
      </c>
      <c r="AD328" s="55">
        <v>0.45</v>
      </c>
      <c r="AE328" s="55">
        <v>0.45</v>
      </c>
      <c r="AF328" s="55">
        <v>0.45</v>
      </c>
      <c r="AG328" s="55">
        <v>0.45</v>
      </c>
      <c r="AH328" s="55">
        <v>0.45</v>
      </c>
    </row>
    <row r="329" spans="2:34" ht="14.5" x14ac:dyDescent="0.35">
      <c r="B329" s="14" t="s">
        <v>121</v>
      </c>
      <c r="C329" s="55">
        <v>7.1199999999999999E-2</v>
      </c>
      <c r="D329" s="55">
        <v>8.5199999999999998E-2</v>
      </c>
      <c r="E329" s="55">
        <v>9.9199999999999997E-2</v>
      </c>
      <c r="F329" s="55">
        <v>0.108768</v>
      </c>
      <c r="G329" s="55">
        <v>0.117116</v>
      </c>
      <c r="H329" s="55">
        <v>0.124344</v>
      </c>
      <c r="I329" s="55">
        <v>0.13045200000000001</v>
      </c>
      <c r="J329" s="55">
        <v>0.13552</v>
      </c>
      <c r="K329" s="55">
        <v>0.13938400000000001</v>
      </c>
      <c r="L329" s="55">
        <v>0.142128</v>
      </c>
      <c r="M329" s="55">
        <v>0.14382</v>
      </c>
      <c r="N329" s="55">
        <v>0.14432</v>
      </c>
      <c r="O329" s="55">
        <v>0.14369999999999999</v>
      </c>
      <c r="P329" s="55">
        <v>0.142016</v>
      </c>
      <c r="Q329" s="55">
        <v>0.139152</v>
      </c>
      <c r="R329" s="55">
        <v>0.13516800000000001</v>
      </c>
      <c r="S329" s="55">
        <v>0.130108</v>
      </c>
      <c r="T329" s="55">
        <v>0.12388</v>
      </c>
      <c r="U329" s="55">
        <v>0.116532</v>
      </c>
      <c r="V329" s="55">
        <v>0.108096</v>
      </c>
      <c r="W329" s="55">
        <v>9.8503999999999994E-2</v>
      </c>
      <c r="X329" s="55">
        <v>8.7791999999999995E-2</v>
      </c>
      <c r="Y329" s="55">
        <v>7.596E-2</v>
      </c>
      <c r="Z329" s="55">
        <v>6.3023999999999997E-2</v>
      </c>
      <c r="AA329" s="55">
        <v>4.8947999999999998E-2</v>
      </c>
      <c r="AB329" s="55">
        <v>3.3751999999999997E-2</v>
      </c>
      <c r="AC329" s="55">
        <v>1.7440000000000001E-2</v>
      </c>
      <c r="AD329" s="55">
        <v>0</v>
      </c>
      <c r="AE329" s="55">
        <v>0</v>
      </c>
      <c r="AF329" s="55">
        <v>0</v>
      </c>
      <c r="AG329" s="55">
        <v>0</v>
      </c>
      <c r="AH329" s="55">
        <v>0</v>
      </c>
    </row>
    <row r="330" spans="2:34" ht="14.5" x14ac:dyDescent="0.35">
      <c r="B330" s="14" t="s">
        <v>122</v>
      </c>
      <c r="C330" s="55">
        <v>0.1</v>
      </c>
      <c r="D330" s="55">
        <v>0.1</v>
      </c>
      <c r="E330" s="55">
        <v>0.1</v>
      </c>
      <c r="F330" s="55">
        <v>0.1</v>
      </c>
      <c r="G330" s="55">
        <v>0.1</v>
      </c>
      <c r="H330" s="55">
        <v>0.1</v>
      </c>
      <c r="I330" s="55">
        <v>0.1</v>
      </c>
      <c r="J330" s="55">
        <v>0.1</v>
      </c>
      <c r="K330" s="55">
        <v>0.1</v>
      </c>
      <c r="L330" s="55">
        <v>0.1</v>
      </c>
      <c r="M330" s="55">
        <v>0.1</v>
      </c>
      <c r="N330" s="55">
        <v>0.1</v>
      </c>
      <c r="O330" s="55">
        <v>0.1</v>
      </c>
      <c r="P330" s="55">
        <v>0.1</v>
      </c>
      <c r="Q330" s="55">
        <v>0.1</v>
      </c>
      <c r="R330" s="55">
        <v>0.1</v>
      </c>
      <c r="S330" s="55">
        <v>0.1</v>
      </c>
      <c r="T330" s="55">
        <v>0.1</v>
      </c>
      <c r="U330" s="55">
        <v>0.1</v>
      </c>
      <c r="V330" s="55">
        <v>0.1</v>
      </c>
      <c r="W330" s="55">
        <v>0.1</v>
      </c>
      <c r="X330" s="55">
        <v>0.1</v>
      </c>
      <c r="Y330" s="55">
        <v>0.1</v>
      </c>
      <c r="Z330" s="55">
        <v>0.1</v>
      </c>
      <c r="AA330" s="55">
        <v>0.1</v>
      </c>
      <c r="AB330" s="55">
        <v>0.1</v>
      </c>
      <c r="AC330" s="55">
        <v>0.1</v>
      </c>
      <c r="AD330" s="55">
        <v>0.1</v>
      </c>
      <c r="AE330" s="55">
        <v>0.1</v>
      </c>
      <c r="AF330" s="55">
        <v>0.1</v>
      </c>
      <c r="AG330" s="55">
        <v>0.1</v>
      </c>
      <c r="AH330" s="55">
        <v>0.1</v>
      </c>
    </row>
    <row r="331" spans="2:34" ht="14.5" x14ac:dyDescent="0.35">
      <c r="B331" s="14" t="s">
        <v>123</v>
      </c>
      <c r="C331" s="55">
        <v>0</v>
      </c>
      <c r="D331" s="55">
        <v>0</v>
      </c>
      <c r="E331" s="55">
        <v>0</v>
      </c>
      <c r="F331" s="55">
        <v>0</v>
      </c>
      <c r="G331" s="55">
        <v>0</v>
      </c>
      <c r="H331" s="55">
        <v>0</v>
      </c>
      <c r="I331" s="55">
        <v>0</v>
      </c>
      <c r="J331" s="55">
        <v>0</v>
      </c>
      <c r="K331" s="55">
        <v>0</v>
      </c>
      <c r="L331" s="55">
        <v>0</v>
      </c>
      <c r="M331" s="55">
        <v>0</v>
      </c>
      <c r="N331" s="55">
        <v>0</v>
      </c>
      <c r="O331" s="55">
        <v>0</v>
      </c>
      <c r="P331" s="55">
        <v>0</v>
      </c>
      <c r="Q331" s="55">
        <v>0</v>
      </c>
      <c r="R331" s="55">
        <v>0</v>
      </c>
      <c r="S331" s="55">
        <v>0</v>
      </c>
      <c r="T331" s="55">
        <v>0</v>
      </c>
      <c r="U331" s="55">
        <v>0</v>
      </c>
      <c r="V331" s="55">
        <v>0</v>
      </c>
      <c r="W331" s="55">
        <v>0</v>
      </c>
      <c r="X331" s="55">
        <v>0</v>
      </c>
      <c r="Y331" s="55">
        <v>0</v>
      </c>
      <c r="Z331" s="55">
        <v>0</v>
      </c>
      <c r="AA331" s="55">
        <v>0</v>
      </c>
      <c r="AB331" s="55">
        <v>0</v>
      </c>
      <c r="AC331" s="55">
        <v>0</v>
      </c>
      <c r="AD331" s="55">
        <v>0</v>
      </c>
      <c r="AE331" s="55">
        <v>0</v>
      </c>
      <c r="AF331" s="55">
        <v>0</v>
      </c>
      <c r="AG331" s="55">
        <v>0</v>
      </c>
      <c r="AH331" s="55">
        <v>0</v>
      </c>
    </row>
    <row r="332" spans="2:34" ht="14.5" x14ac:dyDescent="0.35">
      <c r="B332" s="14" t="s">
        <v>124</v>
      </c>
      <c r="C332" s="55">
        <v>0</v>
      </c>
      <c r="D332" s="55">
        <v>0</v>
      </c>
      <c r="E332" s="55">
        <v>0</v>
      </c>
      <c r="F332" s="55">
        <v>4.5319999999999996E-3</v>
      </c>
      <c r="G332" s="55">
        <v>1.0184E-2</v>
      </c>
      <c r="H332" s="55">
        <v>1.6955999999999999E-2</v>
      </c>
      <c r="I332" s="55">
        <v>2.4847999999999999E-2</v>
      </c>
      <c r="J332" s="55">
        <v>3.388E-2</v>
      </c>
      <c r="K332" s="55">
        <v>4.4016E-2</v>
      </c>
      <c r="L332" s="55">
        <v>5.5272000000000002E-2</v>
      </c>
      <c r="M332" s="55">
        <v>6.7680000000000004E-2</v>
      </c>
      <c r="N332" s="55">
        <v>8.1180000000000002E-2</v>
      </c>
      <c r="O332" s="55">
        <v>9.5799999999999996E-2</v>
      </c>
      <c r="P332" s="55">
        <v>0.111584</v>
      </c>
      <c r="Q332" s="55">
        <v>0.12844800000000001</v>
      </c>
      <c r="R332" s="55">
        <v>0.14643200000000001</v>
      </c>
      <c r="S332" s="55">
        <v>0.16559199999999999</v>
      </c>
      <c r="T332" s="55">
        <v>0.18582000000000001</v>
      </c>
      <c r="U332" s="55">
        <v>0.20716799999999999</v>
      </c>
      <c r="V332" s="55">
        <v>0.22970399999999999</v>
      </c>
      <c r="W332" s="55">
        <v>0.25329600000000002</v>
      </c>
      <c r="X332" s="55">
        <v>0.27800799999999998</v>
      </c>
      <c r="Y332" s="55">
        <v>0.30384</v>
      </c>
      <c r="Z332" s="55">
        <v>0.330876</v>
      </c>
      <c r="AA332" s="55">
        <v>0.35895199999999999</v>
      </c>
      <c r="AB332" s="55">
        <v>0.38814799999999999</v>
      </c>
      <c r="AC332" s="55">
        <v>0.41855999999999999</v>
      </c>
      <c r="AD332" s="55">
        <v>0.45</v>
      </c>
      <c r="AE332" s="55">
        <v>0.45</v>
      </c>
      <c r="AF332" s="55">
        <v>0.45</v>
      </c>
      <c r="AG332" s="55">
        <v>0.45</v>
      </c>
      <c r="AH332" s="55">
        <v>0.45</v>
      </c>
    </row>
    <row r="333" spans="2:34" ht="14.5" x14ac:dyDescent="0.35">
      <c r="B333" s="14" t="s">
        <v>125</v>
      </c>
      <c r="C333" s="55">
        <v>0.65859999999999996</v>
      </c>
      <c r="D333" s="55">
        <v>0.64590000000000003</v>
      </c>
      <c r="E333" s="55">
        <v>0.63329999999999997</v>
      </c>
      <c r="F333" s="55">
        <v>0.62060000000000004</v>
      </c>
      <c r="G333" s="55">
        <v>0.6079</v>
      </c>
      <c r="H333" s="55">
        <v>0.59519999999999995</v>
      </c>
      <c r="I333" s="55">
        <v>0.58250000000000002</v>
      </c>
      <c r="J333" s="55">
        <v>0.56989999999999996</v>
      </c>
      <c r="K333" s="55">
        <v>0.55910000000000004</v>
      </c>
      <c r="L333" s="55">
        <v>0.54830000000000001</v>
      </c>
      <c r="M333" s="55">
        <v>0.53759999999999997</v>
      </c>
      <c r="N333" s="55">
        <v>0.52680000000000005</v>
      </c>
      <c r="O333" s="55">
        <v>0.5161</v>
      </c>
      <c r="P333" s="55">
        <v>0.50529999999999997</v>
      </c>
      <c r="Q333" s="55">
        <v>0.4945</v>
      </c>
      <c r="R333" s="55">
        <v>0.48380000000000001</v>
      </c>
      <c r="S333" s="55">
        <v>0.47299999999999998</v>
      </c>
      <c r="T333" s="55">
        <v>0.46229999999999999</v>
      </c>
      <c r="U333" s="55">
        <v>0.45150000000000001</v>
      </c>
      <c r="V333" s="55">
        <v>0.44080000000000003</v>
      </c>
      <c r="W333" s="55">
        <v>0.43</v>
      </c>
      <c r="X333" s="55">
        <v>0.41920000000000002</v>
      </c>
      <c r="Y333" s="55">
        <v>0.40849999999999997</v>
      </c>
      <c r="Z333" s="55">
        <v>0.3977</v>
      </c>
      <c r="AA333" s="55">
        <v>0.38700000000000001</v>
      </c>
      <c r="AB333" s="55">
        <v>0.37619999999999998</v>
      </c>
      <c r="AC333" s="55">
        <v>0.3654</v>
      </c>
      <c r="AD333" s="55">
        <v>0.35470000000000002</v>
      </c>
      <c r="AE333" s="55">
        <v>0.35470000000000002</v>
      </c>
      <c r="AF333" s="55">
        <v>0.35470000000000002</v>
      </c>
      <c r="AG333" s="55">
        <v>0.35470000000000002</v>
      </c>
      <c r="AH333" s="55">
        <v>0.35470000000000002</v>
      </c>
    </row>
    <row r="334" spans="2:34" ht="14.5" x14ac:dyDescent="0.35">
      <c r="B334" s="14" t="s">
        <v>126</v>
      </c>
      <c r="C334" s="55">
        <v>3.5000000000000003E-2</v>
      </c>
      <c r="D334" s="55">
        <v>4.1799999999999997E-2</v>
      </c>
      <c r="E334" s="55">
        <v>4.8599999999999997E-2</v>
      </c>
      <c r="F334" s="55">
        <v>5.3184000000000002E-2</v>
      </c>
      <c r="G334" s="55">
        <v>5.7223999999999997E-2</v>
      </c>
      <c r="H334" s="55">
        <v>6.0720000000000003E-2</v>
      </c>
      <c r="I334" s="55">
        <v>6.3672000000000006E-2</v>
      </c>
      <c r="J334" s="55">
        <v>6.608E-2</v>
      </c>
      <c r="K334" s="55">
        <v>6.7944000000000004E-2</v>
      </c>
      <c r="L334" s="55">
        <v>6.9264000000000006E-2</v>
      </c>
      <c r="M334" s="55">
        <v>7.0108000000000004E-2</v>
      </c>
      <c r="N334" s="55">
        <v>7.0335999999999996E-2</v>
      </c>
      <c r="O334" s="55">
        <v>7.0019999999999999E-2</v>
      </c>
      <c r="P334" s="55">
        <v>6.9159999999999999E-2</v>
      </c>
      <c r="Q334" s="55">
        <v>6.7755999999999997E-2</v>
      </c>
      <c r="R334" s="55">
        <v>6.5808000000000005E-2</v>
      </c>
      <c r="S334" s="55">
        <v>6.3315999999999997E-2</v>
      </c>
      <c r="T334" s="55">
        <v>6.028E-2</v>
      </c>
      <c r="U334" s="55">
        <v>5.67E-2</v>
      </c>
      <c r="V334" s="55">
        <v>5.2575999999999998E-2</v>
      </c>
      <c r="W334" s="55">
        <v>4.7907999999999999E-2</v>
      </c>
      <c r="X334" s="55">
        <v>4.2695999999999998E-2</v>
      </c>
      <c r="Y334" s="55">
        <v>3.6940000000000001E-2</v>
      </c>
      <c r="Z334" s="55">
        <v>3.0640000000000001E-2</v>
      </c>
      <c r="AA334" s="55">
        <v>2.3796000000000001E-2</v>
      </c>
      <c r="AB334" s="55">
        <v>1.6407999999999999E-2</v>
      </c>
      <c r="AC334" s="55">
        <v>8.4759999999999992E-3</v>
      </c>
      <c r="AD334" s="55">
        <v>0</v>
      </c>
      <c r="AE334" s="55">
        <v>0</v>
      </c>
      <c r="AF334" s="55">
        <v>0</v>
      </c>
      <c r="AG334" s="55">
        <v>0</v>
      </c>
      <c r="AH334" s="55">
        <v>0</v>
      </c>
    </row>
    <row r="335" spans="2:34" ht="14.5" x14ac:dyDescent="0.35">
      <c r="B335" s="14" t="s">
        <v>127</v>
      </c>
      <c r="C335" s="55">
        <v>0.1</v>
      </c>
      <c r="D335" s="55">
        <v>0.1</v>
      </c>
      <c r="E335" s="55">
        <v>0.1</v>
      </c>
      <c r="F335" s="55">
        <v>0.1</v>
      </c>
      <c r="G335" s="55">
        <v>0.1</v>
      </c>
      <c r="H335" s="55">
        <v>0.1</v>
      </c>
      <c r="I335" s="55">
        <v>0.1</v>
      </c>
      <c r="J335" s="55">
        <v>0.1</v>
      </c>
      <c r="K335" s="55">
        <v>0.1</v>
      </c>
      <c r="L335" s="55">
        <v>0.1</v>
      </c>
      <c r="M335" s="55">
        <v>0.1</v>
      </c>
      <c r="N335" s="55">
        <v>0.1</v>
      </c>
      <c r="O335" s="55">
        <v>0.1</v>
      </c>
      <c r="P335" s="55">
        <v>0.1</v>
      </c>
      <c r="Q335" s="55">
        <v>0.1</v>
      </c>
      <c r="R335" s="55">
        <v>0.1</v>
      </c>
      <c r="S335" s="55">
        <v>0.1</v>
      </c>
      <c r="T335" s="55">
        <v>0.1</v>
      </c>
      <c r="U335" s="55">
        <v>0.1</v>
      </c>
      <c r="V335" s="55">
        <v>0.1</v>
      </c>
      <c r="W335" s="55">
        <v>0.1</v>
      </c>
      <c r="X335" s="55">
        <v>0.1</v>
      </c>
      <c r="Y335" s="55">
        <v>0.1</v>
      </c>
      <c r="Z335" s="55">
        <v>0.1</v>
      </c>
      <c r="AA335" s="55">
        <v>0.1</v>
      </c>
      <c r="AB335" s="55">
        <v>0.1</v>
      </c>
      <c r="AC335" s="55">
        <v>0.1</v>
      </c>
      <c r="AD335" s="55">
        <v>0.1</v>
      </c>
      <c r="AE335" s="55">
        <v>0.1</v>
      </c>
      <c r="AF335" s="55">
        <v>0.1</v>
      </c>
      <c r="AG335" s="55">
        <v>0.1</v>
      </c>
      <c r="AH335" s="55">
        <v>0.1</v>
      </c>
    </row>
    <row r="336" spans="2:34" ht="14.5" x14ac:dyDescent="0.35">
      <c r="B336" s="14" t="s">
        <v>128</v>
      </c>
      <c r="C336" s="55">
        <v>0.2064</v>
      </c>
      <c r="D336" s="55">
        <v>0.21229999999999999</v>
      </c>
      <c r="E336" s="55">
        <v>0.21809999999999999</v>
      </c>
      <c r="F336" s="55">
        <v>0.224</v>
      </c>
      <c r="G336" s="55">
        <v>0.22989999999999999</v>
      </c>
      <c r="H336" s="55">
        <v>0.23580000000000001</v>
      </c>
      <c r="I336" s="55">
        <v>0.24160000000000001</v>
      </c>
      <c r="J336" s="55">
        <v>0.2475</v>
      </c>
      <c r="K336" s="55">
        <v>0.22809499999999999</v>
      </c>
      <c r="L336" s="55">
        <v>0.20952000000000001</v>
      </c>
      <c r="M336" s="55">
        <v>0.19159000000000001</v>
      </c>
      <c r="N336" s="55">
        <v>0.1744</v>
      </c>
      <c r="O336" s="55">
        <v>0.15795000000000001</v>
      </c>
      <c r="P336" s="55">
        <v>0.14230999999999999</v>
      </c>
      <c r="Q336" s="55">
        <v>0.127335</v>
      </c>
      <c r="R336" s="55">
        <v>0.11310000000000001</v>
      </c>
      <c r="S336" s="55">
        <v>9.9604999999999999E-2</v>
      </c>
      <c r="T336" s="55">
        <v>8.6900000000000005E-2</v>
      </c>
      <c r="U336" s="55">
        <v>7.4880000000000002E-2</v>
      </c>
      <c r="V336" s="55">
        <v>6.3600000000000004E-2</v>
      </c>
      <c r="W336" s="55">
        <v>5.3060000000000003E-2</v>
      </c>
      <c r="X336" s="55">
        <v>4.3290000000000002E-2</v>
      </c>
      <c r="Y336" s="55">
        <v>3.4224999999999998E-2</v>
      </c>
      <c r="Z336" s="55">
        <v>2.5899999999999999E-2</v>
      </c>
      <c r="AA336" s="55">
        <v>1.8315000000000001E-2</v>
      </c>
      <c r="AB336" s="55">
        <v>1.1480000000000001E-2</v>
      </c>
      <c r="AC336" s="55">
        <v>5.3699999999999998E-3</v>
      </c>
      <c r="AD336" s="55">
        <v>0</v>
      </c>
      <c r="AE336" s="55">
        <v>0</v>
      </c>
      <c r="AF336" s="55">
        <v>0</v>
      </c>
      <c r="AG336" s="55">
        <v>0</v>
      </c>
      <c r="AH336" s="55">
        <v>0</v>
      </c>
    </row>
    <row r="337" spans="2:58" ht="14.5" x14ac:dyDescent="0.35">
      <c r="B337" s="14" t="s">
        <v>129</v>
      </c>
      <c r="C337" s="55">
        <v>0</v>
      </c>
      <c r="D337" s="55">
        <v>0</v>
      </c>
      <c r="E337" s="55">
        <v>0</v>
      </c>
      <c r="F337" s="55">
        <v>2.2160000000000001E-3</v>
      </c>
      <c r="G337" s="55">
        <v>4.9760000000000004E-3</v>
      </c>
      <c r="H337" s="55">
        <v>8.2799999999999992E-3</v>
      </c>
      <c r="I337" s="55">
        <v>1.2128E-2</v>
      </c>
      <c r="J337" s="55">
        <v>1.652E-2</v>
      </c>
      <c r="K337" s="55">
        <v>3.3460999999999998E-2</v>
      </c>
      <c r="L337" s="55">
        <v>5.0215999999999997E-2</v>
      </c>
      <c r="M337" s="55">
        <v>6.6802E-2</v>
      </c>
      <c r="N337" s="55">
        <v>8.3164000000000002E-2</v>
      </c>
      <c r="O337" s="55">
        <v>9.9330000000000002E-2</v>
      </c>
      <c r="P337" s="55">
        <v>0.11533</v>
      </c>
      <c r="Q337" s="55">
        <v>0.131109</v>
      </c>
      <c r="R337" s="55">
        <v>0.14669199999999999</v>
      </c>
      <c r="S337" s="55">
        <v>0.162079</v>
      </c>
      <c r="T337" s="55">
        <v>0.17732000000000001</v>
      </c>
      <c r="U337" s="55">
        <v>0.19231999999999999</v>
      </c>
      <c r="V337" s="55">
        <v>0.207124</v>
      </c>
      <c r="W337" s="55">
        <v>0.22173200000000001</v>
      </c>
      <c r="X337" s="55">
        <v>0.23621400000000001</v>
      </c>
      <c r="Y337" s="55">
        <v>0.25043500000000002</v>
      </c>
      <c r="Z337" s="55">
        <v>0.26445999999999997</v>
      </c>
      <c r="AA337" s="55">
        <v>0.27828900000000001</v>
      </c>
      <c r="AB337" s="55">
        <v>0.29201199999999999</v>
      </c>
      <c r="AC337" s="55">
        <v>0.305454</v>
      </c>
      <c r="AD337" s="55">
        <v>0.31869999999999998</v>
      </c>
      <c r="AE337" s="55">
        <v>0.31869999999999998</v>
      </c>
      <c r="AF337" s="55">
        <v>0.31869999999999998</v>
      </c>
      <c r="AG337" s="55">
        <v>0.31869999999999998</v>
      </c>
      <c r="AH337" s="55">
        <v>0.31869999999999998</v>
      </c>
    </row>
    <row r="338" spans="2:58" ht="14.5" x14ac:dyDescent="0.35">
      <c r="B338" s="14" t="s">
        <v>130</v>
      </c>
      <c r="C338" s="55">
        <v>0</v>
      </c>
      <c r="D338" s="55">
        <v>0</v>
      </c>
      <c r="E338" s="55">
        <v>0</v>
      </c>
      <c r="F338" s="55">
        <v>0</v>
      </c>
      <c r="G338" s="55">
        <v>0</v>
      </c>
      <c r="H338" s="55">
        <v>0</v>
      </c>
      <c r="I338" s="55">
        <v>0</v>
      </c>
      <c r="J338" s="55">
        <v>0</v>
      </c>
      <c r="K338" s="55">
        <v>5.7000000000000002E-3</v>
      </c>
      <c r="L338" s="55">
        <v>1.1299999999999999E-2</v>
      </c>
      <c r="M338" s="55">
        <v>1.7000000000000001E-2</v>
      </c>
      <c r="N338" s="55">
        <v>2.2700000000000001E-2</v>
      </c>
      <c r="O338" s="55">
        <v>2.8299999999999999E-2</v>
      </c>
      <c r="P338" s="55">
        <v>3.4000000000000002E-2</v>
      </c>
      <c r="Q338" s="55">
        <v>3.9699999999999999E-2</v>
      </c>
      <c r="R338" s="55">
        <v>4.53E-2</v>
      </c>
      <c r="S338" s="55">
        <v>5.0999999999999997E-2</v>
      </c>
      <c r="T338" s="55">
        <v>5.67E-2</v>
      </c>
      <c r="U338" s="55">
        <v>6.2300000000000001E-2</v>
      </c>
      <c r="V338" s="55">
        <v>6.8000000000000005E-2</v>
      </c>
      <c r="W338" s="55">
        <v>7.3599999999999999E-2</v>
      </c>
      <c r="X338" s="55">
        <v>7.9299999999999995E-2</v>
      </c>
      <c r="Y338" s="55">
        <v>8.5000000000000006E-2</v>
      </c>
      <c r="Z338" s="55">
        <v>9.06E-2</v>
      </c>
      <c r="AA338" s="55">
        <v>9.6299999999999997E-2</v>
      </c>
      <c r="AB338" s="55">
        <v>0.10199999999999999</v>
      </c>
      <c r="AC338" s="55">
        <v>0.1076</v>
      </c>
      <c r="AD338" s="55">
        <v>0.1133</v>
      </c>
      <c r="AE338" s="55">
        <v>0.1133</v>
      </c>
      <c r="AF338" s="55">
        <v>0.1133</v>
      </c>
      <c r="AG338" s="55">
        <v>0.1133</v>
      </c>
      <c r="AH338" s="55">
        <v>0.1133</v>
      </c>
    </row>
    <row r="339" spans="2:58" ht="14.5" x14ac:dyDescent="0.35">
      <c r="B339" s="14" t="s">
        <v>131</v>
      </c>
      <c r="C339" s="55">
        <v>0</v>
      </c>
      <c r="D339" s="55">
        <v>0</v>
      </c>
      <c r="E339" s="55">
        <v>0</v>
      </c>
      <c r="F339" s="55">
        <v>0</v>
      </c>
      <c r="G339" s="55">
        <v>0</v>
      </c>
      <c r="H339" s="55">
        <v>0</v>
      </c>
      <c r="I339" s="55">
        <v>0</v>
      </c>
      <c r="J339" s="55">
        <v>0</v>
      </c>
      <c r="K339" s="55">
        <v>5.7000000000000002E-3</v>
      </c>
      <c r="L339" s="55">
        <v>1.1299999999999999E-2</v>
      </c>
      <c r="M339" s="55">
        <v>1.7000000000000001E-2</v>
      </c>
      <c r="N339" s="55">
        <v>2.2700000000000001E-2</v>
      </c>
      <c r="O339" s="55">
        <v>2.8299999999999999E-2</v>
      </c>
      <c r="P339" s="55">
        <v>3.4000000000000002E-2</v>
      </c>
      <c r="Q339" s="55">
        <v>3.9699999999999999E-2</v>
      </c>
      <c r="R339" s="55">
        <v>4.53E-2</v>
      </c>
      <c r="S339" s="55">
        <v>5.0999999999999997E-2</v>
      </c>
      <c r="T339" s="55">
        <v>5.67E-2</v>
      </c>
      <c r="U339" s="55">
        <v>6.2300000000000001E-2</v>
      </c>
      <c r="V339" s="55">
        <v>6.8000000000000005E-2</v>
      </c>
      <c r="W339" s="55">
        <v>7.3599999999999999E-2</v>
      </c>
      <c r="X339" s="55">
        <v>7.9299999999999995E-2</v>
      </c>
      <c r="Y339" s="55">
        <v>8.5000000000000006E-2</v>
      </c>
      <c r="Z339" s="55">
        <v>9.06E-2</v>
      </c>
      <c r="AA339" s="55">
        <v>9.6299999999999997E-2</v>
      </c>
      <c r="AB339" s="55">
        <v>0.10199999999999999</v>
      </c>
      <c r="AC339" s="55">
        <v>0.1076</v>
      </c>
      <c r="AD339" s="55">
        <v>0.1133</v>
      </c>
      <c r="AE339" s="55">
        <v>0.1133</v>
      </c>
      <c r="AF339" s="55">
        <v>0.1133</v>
      </c>
      <c r="AG339" s="55">
        <v>0.1133</v>
      </c>
      <c r="AH339" s="55">
        <v>0.1133</v>
      </c>
    </row>
    <row r="340" spans="2:58" ht="12.5" x14ac:dyDescent="0.25">
      <c r="B340" s="3"/>
      <c r="C340" s="17"/>
      <c r="D340" s="17"/>
      <c r="E340" s="17"/>
      <c r="F340" s="17"/>
      <c r="G340" s="17"/>
      <c r="H340" s="17"/>
      <c r="I340" s="17"/>
      <c r="J340" s="17"/>
      <c r="K340" s="17"/>
      <c r="L340" s="17"/>
      <c r="M340" s="17"/>
      <c r="N340" s="17"/>
      <c r="O340" s="17"/>
      <c r="P340" s="17"/>
      <c r="Q340" s="17"/>
      <c r="R340" s="17"/>
      <c r="S340" s="17"/>
      <c r="T340" s="17"/>
      <c r="U340" s="17"/>
      <c r="V340" s="17"/>
      <c r="W340" s="17"/>
      <c r="X340" s="17"/>
      <c r="Y340" s="17"/>
      <c r="Z340" s="17"/>
      <c r="AA340" s="17"/>
      <c r="AB340" s="17"/>
      <c r="AC340" s="17"/>
      <c r="AD340" s="17"/>
      <c r="AE340" s="17"/>
      <c r="AF340" s="17"/>
      <c r="AG340" s="17"/>
      <c r="AH340" s="17"/>
    </row>
    <row r="341" spans="2:58" ht="14" x14ac:dyDescent="0.3">
      <c r="B341" s="11" t="s">
        <v>109</v>
      </c>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row>
    <row r="342" spans="2:58" ht="14" x14ac:dyDescent="0.25">
      <c r="B342" s="13"/>
      <c r="C342" s="13" t="s">
        <v>62</v>
      </c>
      <c r="D342" s="13" t="s">
        <v>63</v>
      </c>
      <c r="E342" s="13" t="s">
        <v>64</v>
      </c>
      <c r="F342" s="13" t="s">
        <v>65</v>
      </c>
      <c r="G342" s="13" t="s">
        <v>66</v>
      </c>
      <c r="H342" s="13" t="s">
        <v>67</v>
      </c>
      <c r="I342" s="13" t="s">
        <v>68</v>
      </c>
      <c r="J342" s="13" t="s">
        <v>69</v>
      </c>
      <c r="K342" s="13" t="s">
        <v>70</v>
      </c>
      <c r="L342" s="13" t="s">
        <v>71</v>
      </c>
      <c r="M342" s="13" t="s">
        <v>72</v>
      </c>
      <c r="N342" s="13" t="s">
        <v>73</v>
      </c>
      <c r="O342" s="13" t="s">
        <v>74</v>
      </c>
      <c r="P342" s="13" t="s">
        <v>75</v>
      </c>
      <c r="Q342" s="13" t="s">
        <v>76</v>
      </c>
      <c r="R342" s="13" t="s">
        <v>77</v>
      </c>
      <c r="S342" s="13" t="s">
        <v>78</v>
      </c>
      <c r="T342" s="13" t="s">
        <v>79</v>
      </c>
      <c r="U342" s="13" t="s">
        <v>80</v>
      </c>
      <c r="V342" s="13" t="s">
        <v>81</v>
      </c>
      <c r="W342" s="13" t="s">
        <v>82</v>
      </c>
      <c r="X342" s="13" t="s">
        <v>83</v>
      </c>
      <c r="Y342" s="13" t="s">
        <v>84</v>
      </c>
      <c r="Z342" s="13" t="s">
        <v>85</v>
      </c>
      <c r="AA342" s="13" t="s">
        <v>86</v>
      </c>
      <c r="AB342" s="13" t="s">
        <v>87</v>
      </c>
      <c r="AC342" s="13" t="s">
        <v>88</v>
      </c>
      <c r="AD342" s="13" t="s">
        <v>89</v>
      </c>
      <c r="AE342" s="13" t="s">
        <v>90</v>
      </c>
      <c r="AF342" s="13" t="s">
        <v>91</v>
      </c>
      <c r="AG342" s="13" t="s">
        <v>92</v>
      </c>
      <c r="AH342" s="13" t="s">
        <v>93</v>
      </c>
    </row>
    <row r="343" spans="2:58" ht="14.5" x14ac:dyDescent="0.35">
      <c r="B343" s="14" t="s">
        <v>115</v>
      </c>
      <c r="C343" s="55">
        <v>0.81479999999999997</v>
      </c>
      <c r="D343" s="55">
        <v>0.79790000000000005</v>
      </c>
      <c r="E343" s="55">
        <v>0.78110000000000002</v>
      </c>
      <c r="F343" s="55">
        <v>0.76429999999999998</v>
      </c>
      <c r="G343" s="55">
        <v>0.74739999999999995</v>
      </c>
      <c r="H343" s="55">
        <v>0.73060000000000003</v>
      </c>
      <c r="I343" s="55">
        <v>0.7137</v>
      </c>
      <c r="J343" s="55">
        <v>0.69689999999999996</v>
      </c>
      <c r="K343" s="55">
        <v>0.68</v>
      </c>
      <c r="L343" s="55">
        <v>0.66320000000000001</v>
      </c>
      <c r="M343" s="55">
        <v>0.64629999999999999</v>
      </c>
      <c r="N343" s="55">
        <v>0.62949999999999995</v>
      </c>
      <c r="O343" s="55">
        <v>0.61270000000000002</v>
      </c>
      <c r="P343" s="55">
        <v>0.5958</v>
      </c>
      <c r="Q343" s="55">
        <v>0.57899999999999996</v>
      </c>
      <c r="R343" s="55">
        <v>0.56210000000000004</v>
      </c>
      <c r="S343" s="55">
        <v>0.54530000000000001</v>
      </c>
      <c r="T343" s="55">
        <v>0.52839999999999998</v>
      </c>
      <c r="U343" s="55">
        <v>0.51160000000000005</v>
      </c>
      <c r="V343" s="55">
        <v>0.49480000000000002</v>
      </c>
      <c r="W343" s="55">
        <v>0.47789999999999999</v>
      </c>
      <c r="X343" s="55">
        <v>0.46110000000000001</v>
      </c>
      <c r="Y343" s="55">
        <v>0.44419999999999998</v>
      </c>
      <c r="Z343" s="55">
        <v>0.4274</v>
      </c>
      <c r="AA343" s="55">
        <v>0.41049999999999998</v>
      </c>
      <c r="AB343" s="55">
        <v>0.39369999999999999</v>
      </c>
      <c r="AC343" s="55">
        <v>0.37680000000000002</v>
      </c>
      <c r="AD343" s="55">
        <v>0.36</v>
      </c>
      <c r="AE343" s="55">
        <v>0.36</v>
      </c>
      <c r="AF343" s="55">
        <v>0.36</v>
      </c>
      <c r="AG343" s="55">
        <v>0.36</v>
      </c>
      <c r="AH343" s="55">
        <v>0.36</v>
      </c>
      <c r="BB343" s="24"/>
      <c r="BC343" s="24"/>
      <c r="BD343" s="24"/>
      <c r="BE343" s="24"/>
      <c r="BF343" s="24"/>
    </row>
    <row r="344" spans="2:58" ht="14.5" x14ac:dyDescent="0.35">
      <c r="B344" s="14" t="s">
        <v>116</v>
      </c>
      <c r="C344" s="55">
        <v>8.5199999999999998E-2</v>
      </c>
      <c r="D344" s="55">
        <v>0.1021</v>
      </c>
      <c r="E344" s="55">
        <v>0.11890000000000001</v>
      </c>
      <c r="F344" s="55">
        <v>0.13036800000000001</v>
      </c>
      <c r="G344" s="55">
        <v>0.14039199999999999</v>
      </c>
      <c r="H344" s="55">
        <v>0.14907200000000001</v>
      </c>
      <c r="I344" s="55">
        <v>0.15649199999999999</v>
      </c>
      <c r="J344" s="55">
        <v>0.16248000000000001</v>
      </c>
      <c r="K344" s="55">
        <v>0.16719999999999999</v>
      </c>
      <c r="L344" s="55">
        <v>0.17049600000000001</v>
      </c>
      <c r="M344" s="55">
        <v>0.172516</v>
      </c>
      <c r="N344" s="55">
        <v>0.17312</v>
      </c>
      <c r="O344" s="55">
        <v>0.17238000000000001</v>
      </c>
      <c r="P344" s="55">
        <v>0.170352</v>
      </c>
      <c r="Q344" s="55">
        <v>0.16692000000000001</v>
      </c>
      <c r="R344" s="55">
        <v>0.162192</v>
      </c>
      <c r="S344" s="55">
        <v>0.15606800000000001</v>
      </c>
      <c r="T344" s="55">
        <v>0.14863999999999999</v>
      </c>
      <c r="U344" s="55">
        <v>0.139824</v>
      </c>
      <c r="V344" s="55">
        <v>0.12969600000000001</v>
      </c>
      <c r="W344" s="55">
        <v>0.118188</v>
      </c>
      <c r="X344" s="55">
        <v>0.105336</v>
      </c>
      <c r="Y344" s="55">
        <v>9.1160000000000005E-2</v>
      </c>
      <c r="Z344" s="55">
        <v>7.5616000000000003E-2</v>
      </c>
      <c r="AA344" s="55">
        <v>5.8740000000000001E-2</v>
      </c>
      <c r="AB344" s="55">
        <v>4.0503999999999998E-2</v>
      </c>
      <c r="AC344" s="55">
        <v>2.0927999999999999E-2</v>
      </c>
      <c r="AD344" s="55">
        <v>0</v>
      </c>
      <c r="AE344" s="55">
        <v>0</v>
      </c>
      <c r="AF344" s="55">
        <v>0</v>
      </c>
      <c r="AG344" s="55">
        <v>0</v>
      </c>
      <c r="AH344" s="55">
        <v>0</v>
      </c>
      <c r="BB344" s="24"/>
      <c r="BC344" s="24"/>
      <c r="BD344" s="24"/>
      <c r="BE344" s="24"/>
      <c r="BF344" s="24"/>
    </row>
    <row r="345" spans="2:58" ht="14.5" x14ac:dyDescent="0.35">
      <c r="B345" s="14" t="s">
        <v>117</v>
      </c>
      <c r="C345" s="55">
        <v>0.1</v>
      </c>
      <c r="D345" s="55">
        <v>0.1</v>
      </c>
      <c r="E345" s="55">
        <v>0.1</v>
      </c>
      <c r="F345" s="55">
        <v>0.1</v>
      </c>
      <c r="G345" s="55">
        <v>0.1</v>
      </c>
      <c r="H345" s="55">
        <v>0.1</v>
      </c>
      <c r="I345" s="55">
        <v>0.1</v>
      </c>
      <c r="J345" s="55">
        <v>0.1</v>
      </c>
      <c r="K345" s="55">
        <v>0.1</v>
      </c>
      <c r="L345" s="55">
        <v>0.1</v>
      </c>
      <c r="M345" s="55">
        <v>0.1</v>
      </c>
      <c r="N345" s="55">
        <v>0.1</v>
      </c>
      <c r="O345" s="55">
        <v>0.1</v>
      </c>
      <c r="P345" s="55">
        <v>0.1</v>
      </c>
      <c r="Q345" s="55">
        <v>0.1</v>
      </c>
      <c r="R345" s="55">
        <v>0.1</v>
      </c>
      <c r="S345" s="55">
        <v>0.1</v>
      </c>
      <c r="T345" s="55">
        <v>0.1</v>
      </c>
      <c r="U345" s="55">
        <v>0.1</v>
      </c>
      <c r="V345" s="55">
        <v>0.1</v>
      </c>
      <c r="W345" s="55">
        <v>0.1</v>
      </c>
      <c r="X345" s="55">
        <v>0.1</v>
      </c>
      <c r="Y345" s="55">
        <v>0.1</v>
      </c>
      <c r="Z345" s="55">
        <v>0.1</v>
      </c>
      <c r="AA345" s="55">
        <v>0.1</v>
      </c>
      <c r="AB345" s="55">
        <v>0.1</v>
      </c>
      <c r="AC345" s="55">
        <v>0.1</v>
      </c>
      <c r="AD345" s="55">
        <v>0.1</v>
      </c>
      <c r="AE345" s="55">
        <v>0.1</v>
      </c>
      <c r="AF345" s="55">
        <v>0.1</v>
      </c>
      <c r="AG345" s="55">
        <v>0.1</v>
      </c>
      <c r="AH345" s="55">
        <v>0.1</v>
      </c>
      <c r="BB345" s="24"/>
      <c r="BC345" s="24"/>
      <c r="BD345" s="24"/>
      <c r="BE345" s="24"/>
      <c r="BF345" s="24"/>
    </row>
    <row r="346" spans="2:58" ht="14.5" x14ac:dyDescent="0.35">
      <c r="B346" s="14" t="s">
        <v>118</v>
      </c>
      <c r="C346" s="55">
        <v>0</v>
      </c>
      <c r="D346" s="55">
        <v>0</v>
      </c>
      <c r="E346" s="55">
        <v>0</v>
      </c>
      <c r="F346" s="55">
        <v>0</v>
      </c>
      <c r="G346" s="55">
        <v>0</v>
      </c>
      <c r="H346" s="55">
        <v>0</v>
      </c>
      <c r="I346" s="55">
        <v>0</v>
      </c>
      <c r="J346" s="55">
        <v>0</v>
      </c>
      <c r="K346" s="55">
        <v>0</v>
      </c>
      <c r="L346" s="55">
        <v>0</v>
      </c>
      <c r="M346" s="55">
        <v>0</v>
      </c>
      <c r="N346" s="55">
        <v>0</v>
      </c>
      <c r="O346" s="55">
        <v>0</v>
      </c>
      <c r="P346" s="55">
        <v>0</v>
      </c>
      <c r="Q346" s="55">
        <v>0</v>
      </c>
      <c r="R346" s="55">
        <v>0</v>
      </c>
      <c r="S346" s="55">
        <v>0</v>
      </c>
      <c r="T346" s="55">
        <v>0</v>
      </c>
      <c r="U346" s="55">
        <v>0</v>
      </c>
      <c r="V346" s="55">
        <v>0</v>
      </c>
      <c r="W346" s="55">
        <v>0</v>
      </c>
      <c r="X346" s="55">
        <v>0</v>
      </c>
      <c r="Y346" s="55">
        <v>0</v>
      </c>
      <c r="Z346" s="55">
        <v>0</v>
      </c>
      <c r="AA346" s="55">
        <v>0</v>
      </c>
      <c r="AB346" s="55">
        <v>0</v>
      </c>
      <c r="AC346" s="55">
        <v>0</v>
      </c>
      <c r="AD346" s="55">
        <v>0</v>
      </c>
      <c r="AE346" s="55">
        <v>0</v>
      </c>
      <c r="AF346" s="55">
        <v>0</v>
      </c>
      <c r="AG346" s="55">
        <v>0</v>
      </c>
      <c r="AH346" s="55">
        <v>0</v>
      </c>
      <c r="BB346" s="24"/>
      <c r="BC346" s="24"/>
      <c r="BD346" s="24"/>
      <c r="BE346" s="24"/>
      <c r="BF346" s="24"/>
    </row>
    <row r="347" spans="2:58" ht="14.5" x14ac:dyDescent="0.35">
      <c r="B347" s="14" t="s">
        <v>119</v>
      </c>
      <c r="C347" s="55">
        <v>0</v>
      </c>
      <c r="D347" s="55">
        <v>0</v>
      </c>
      <c r="E347" s="55">
        <v>0</v>
      </c>
      <c r="F347" s="55">
        <v>5.4320000000000097E-3</v>
      </c>
      <c r="G347" s="55">
        <v>1.2208E-2</v>
      </c>
      <c r="H347" s="55">
        <v>2.0327999999999999E-2</v>
      </c>
      <c r="I347" s="55">
        <v>2.9808000000000001E-2</v>
      </c>
      <c r="J347" s="55">
        <v>4.0620000000000003E-2</v>
      </c>
      <c r="K347" s="55">
        <v>5.28E-2</v>
      </c>
      <c r="L347" s="55">
        <v>6.6304000000000002E-2</v>
      </c>
      <c r="M347" s="55">
        <v>8.1184000000000006E-2</v>
      </c>
      <c r="N347" s="55">
        <v>9.7379999999999994E-2</v>
      </c>
      <c r="O347" s="55">
        <v>0.11491999999999999</v>
      </c>
      <c r="P347" s="55">
        <v>0.13384799999999999</v>
      </c>
      <c r="Q347" s="55">
        <v>0.15407999999999999</v>
      </c>
      <c r="R347" s="55">
        <v>0.175708</v>
      </c>
      <c r="S347" s="55">
        <v>0.198632</v>
      </c>
      <c r="T347" s="55">
        <v>0.22295999999999999</v>
      </c>
      <c r="U347" s="55">
        <v>0.24857599999999999</v>
      </c>
      <c r="V347" s="55">
        <v>0.27560400000000002</v>
      </c>
      <c r="W347" s="55">
        <v>0.30391200000000002</v>
      </c>
      <c r="X347" s="55">
        <v>0.33356400000000003</v>
      </c>
      <c r="Y347" s="55">
        <v>0.36464000000000002</v>
      </c>
      <c r="Z347" s="55">
        <v>0.396984</v>
      </c>
      <c r="AA347" s="55">
        <v>0.43075999999999998</v>
      </c>
      <c r="AB347" s="55">
        <v>0.46579599999999999</v>
      </c>
      <c r="AC347" s="55">
        <v>0.50227200000000005</v>
      </c>
      <c r="AD347" s="55">
        <v>0.54</v>
      </c>
      <c r="AE347" s="55">
        <v>0.54</v>
      </c>
      <c r="AF347" s="55">
        <v>0.54</v>
      </c>
      <c r="AG347" s="55">
        <v>0.54</v>
      </c>
      <c r="AH347" s="55">
        <v>0.54</v>
      </c>
    </row>
    <row r="348" spans="2:58" ht="14.5" x14ac:dyDescent="0.35">
      <c r="B348" s="14" t="s">
        <v>120</v>
      </c>
      <c r="C348" s="55">
        <v>0.81479999999999997</v>
      </c>
      <c r="D348" s="55">
        <v>0.79790000000000005</v>
      </c>
      <c r="E348" s="55">
        <v>0.78110000000000002</v>
      </c>
      <c r="F348" s="55">
        <v>0.76429999999999998</v>
      </c>
      <c r="G348" s="55">
        <v>0.74739999999999995</v>
      </c>
      <c r="H348" s="55">
        <v>0.73060000000000003</v>
      </c>
      <c r="I348" s="55">
        <v>0.7137</v>
      </c>
      <c r="J348" s="55">
        <v>0.69689999999999996</v>
      </c>
      <c r="K348" s="55">
        <v>0.68</v>
      </c>
      <c r="L348" s="55">
        <v>0.66320000000000001</v>
      </c>
      <c r="M348" s="55">
        <v>0.64629999999999999</v>
      </c>
      <c r="N348" s="55">
        <v>0.62949999999999995</v>
      </c>
      <c r="O348" s="55">
        <v>0.61270000000000002</v>
      </c>
      <c r="P348" s="55">
        <v>0.5958</v>
      </c>
      <c r="Q348" s="55">
        <v>0.57899999999999996</v>
      </c>
      <c r="R348" s="55">
        <v>0.56210000000000004</v>
      </c>
      <c r="S348" s="55">
        <v>0.54530000000000001</v>
      </c>
      <c r="T348" s="55">
        <v>0.52839999999999998</v>
      </c>
      <c r="U348" s="55">
        <v>0.51160000000000005</v>
      </c>
      <c r="V348" s="55">
        <v>0.49480000000000002</v>
      </c>
      <c r="W348" s="55">
        <v>0.47789999999999999</v>
      </c>
      <c r="X348" s="55">
        <v>0.46110000000000001</v>
      </c>
      <c r="Y348" s="55">
        <v>0.44419999999999998</v>
      </c>
      <c r="Z348" s="55">
        <v>0.4274</v>
      </c>
      <c r="AA348" s="55">
        <v>0.41049999999999998</v>
      </c>
      <c r="AB348" s="55">
        <v>0.39369999999999999</v>
      </c>
      <c r="AC348" s="55">
        <v>0.37680000000000002</v>
      </c>
      <c r="AD348" s="55">
        <v>0.36</v>
      </c>
      <c r="AE348" s="55">
        <v>0.36</v>
      </c>
      <c r="AF348" s="55">
        <v>0.36</v>
      </c>
      <c r="AG348" s="55">
        <v>0.36</v>
      </c>
      <c r="AH348" s="55">
        <v>0.36</v>
      </c>
    </row>
    <row r="349" spans="2:58" ht="14.5" x14ac:dyDescent="0.35">
      <c r="B349" s="14" t="s">
        <v>121</v>
      </c>
      <c r="C349" s="55">
        <v>8.5199999999999998E-2</v>
      </c>
      <c r="D349" s="55">
        <v>0.1021</v>
      </c>
      <c r="E349" s="55">
        <v>0.11890000000000001</v>
      </c>
      <c r="F349" s="55">
        <v>0.13036800000000001</v>
      </c>
      <c r="G349" s="55">
        <v>0.14039199999999999</v>
      </c>
      <c r="H349" s="55">
        <v>0.14907200000000001</v>
      </c>
      <c r="I349" s="55">
        <v>0.15649199999999999</v>
      </c>
      <c r="J349" s="55">
        <v>0.16248000000000001</v>
      </c>
      <c r="K349" s="55">
        <v>0.16719999999999999</v>
      </c>
      <c r="L349" s="55">
        <v>0.17049600000000001</v>
      </c>
      <c r="M349" s="55">
        <v>0.172516</v>
      </c>
      <c r="N349" s="55">
        <v>0.17312</v>
      </c>
      <c r="O349" s="55">
        <v>0.17238000000000001</v>
      </c>
      <c r="P349" s="55">
        <v>0.170352</v>
      </c>
      <c r="Q349" s="55">
        <v>0.16692000000000001</v>
      </c>
      <c r="R349" s="55">
        <v>0.162192</v>
      </c>
      <c r="S349" s="55">
        <v>0.15606800000000001</v>
      </c>
      <c r="T349" s="55">
        <v>0.14863999999999999</v>
      </c>
      <c r="U349" s="55">
        <v>0.139824</v>
      </c>
      <c r="V349" s="55">
        <v>0.12969600000000001</v>
      </c>
      <c r="W349" s="55">
        <v>0.118188</v>
      </c>
      <c r="X349" s="55">
        <v>0.105336</v>
      </c>
      <c r="Y349" s="55">
        <v>9.1160000000000005E-2</v>
      </c>
      <c r="Z349" s="55">
        <v>7.5616000000000003E-2</v>
      </c>
      <c r="AA349" s="55">
        <v>5.8740000000000001E-2</v>
      </c>
      <c r="AB349" s="55">
        <v>4.0503999999999998E-2</v>
      </c>
      <c r="AC349" s="55">
        <v>2.0927999999999999E-2</v>
      </c>
      <c r="AD349" s="55">
        <v>0</v>
      </c>
      <c r="AE349" s="55">
        <v>0</v>
      </c>
      <c r="AF349" s="55">
        <v>0</v>
      </c>
      <c r="AG349" s="55">
        <v>0</v>
      </c>
      <c r="AH349" s="55">
        <v>0</v>
      </c>
    </row>
    <row r="350" spans="2:58" ht="14.5" x14ac:dyDescent="0.35">
      <c r="B350" s="14" t="s">
        <v>122</v>
      </c>
      <c r="C350" s="55">
        <v>0.1</v>
      </c>
      <c r="D350" s="55">
        <v>0.1</v>
      </c>
      <c r="E350" s="55">
        <v>0.1</v>
      </c>
      <c r="F350" s="55">
        <v>0.1</v>
      </c>
      <c r="G350" s="55">
        <v>0.1</v>
      </c>
      <c r="H350" s="55">
        <v>0.1</v>
      </c>
      <c r="I350" s="55">
        <v>0.1</v>
      </c>
      <c r="J350" s="55">
        <v>0.1</v>
      </c>
      <c r="K350" s="55">
        <v>0.1</v>
      </c>
      <c r="L350" s="55">
        <v>0.1</v>
      </c>
      <c r="M350" s="55">
        <v>0.1</v>
      </c>
      <c r="N350" s="55">
        <v>0.1</v>
      </c>
      <c r="O350" s="55">
        <v>0.1</v>
      </c>
      <c r="P350" s="55">
        <v>0.1</v>
      </c>
      <c r="Q350" s="55">
        <v>0.1</v>
      </c>
      <c r="R350" s="55">
        <v>0.1</v>
      </c>
      <c r="S350" s="55">
        <v>0.1</v>
      </c>
      <c r="T350" s="55">
        <v>0.1</v>
      </c>
      <c r="U350" s="55">
        <v>0.1</v>
      </c>
      <c r="V350" s="55">
        <v>0.1</v>
      </c>
      <c r="W350" s="55">
        <v>0.1</v>
      </c>
      <c r="X350" s="55">
        <v>0.1</v>
      </c>
      <c r="Y350" s="55">
        <v>0.1</v>
      </c>
      <c r="Z350" s="55">
        <v>0.1</v>
      </c>
      <c r="AA350" s="55">
        <v>0.1</v>
      </c>
      <c r="AB350" s="55">
        <v>0.1</v>
      </c>
      <c r="AC350" s="55">
        <v>0.1</v>
      </c>
      <c r="AD350" s="55">
        <v>0.1</v>
      </c>
      <c r="AE350" s="55">
        <v>0.1</v>
      </c>
      <c r="AF350" s="55">
        <v>0.1</v>
      </c>
      <c r="AG350" s="55">
        <v>0.1</v>
      </c>
      <c r="AH350" s="55">
        <v>0.1</v>
      </c>
    </row>
    <row r="351" spans="2:58" ht="14.5" x14ac:dyDescent="0.35">
      <c r="B351" s="14" t="s">
        <v>123</v>
      </c>
      <c r="C351" s="55">
        <v>0</v>
      </c>
      <c r="D351" s="55">
        <v>0</v>
      </c>
      <c r="E351" s="55">
        <v>0</v>
      </c>
      <c r="F351" s="55">
        <v>0</v>
      </c>
      <c r="G351" s="55">
        <v>0</v>
      </c>
      <c r="H351" s="55">
        <v>0</v>
      </c>
      <c r="I351" s="55">
        <v>0</v>
      </c>
      <c r="J351" s="55">
        <v>0</v>
      </c>
      <c r="K351" s="55">
        <v>0</v>
      </c>
      <c r="L351" s="55">
        <v>0</v>
      </c>
      <c r="M351" s="55">
        <v>0</v>
      </c>
      <c r="N351" s="55">
        <v>0</v>
      </c>
      <c r="O351" s="55">
        <v>0</v>
      </c>
      <c r="P351" s="55">
        <v>0</v>
      </c>
      <c r="Q351" s="55">
        <v>0</v>
      </c>
      <c r="R351" s="55">
        <v>0</v>
      </c>
      <c r="S351" s="55">
        <v>0</v>
      </c>
      <c r="T351" s="55">
        <v>0</v>
      </c>
      <c r="U351" s="55">
        <v>0</v>
      </c>
      <c r="V351" s="55">
        <v>0</v>
      </c>
      <c r="W351" s="55">
        <v>0</v>
      </c>
      <c r="X351" s="55">
        <v>0</v>
      </c>
      <c r="Y351" s="55">
        <v>0</v>
      </c>
      <c r="Z351" s="55">
        <v>0</v>
      </c>
      <c r="AA351" s="55">
        <v>0</v>
      </c>
      <c r="AB351" s="55">
        <v>0</v>
      </c>
      <c r="AC351" s="55">
        <v>0</v>
      </c>
      <c r="AD351" s="55">
        <v>0</v>
      </c>
      <c r="AE351" s="55">
        <v>0</v>
      </c>
      <c r="AF351" s="55">
        <v>0</v>
      </c>
      <c r="AG351" s="55">
        <v>0</v>
      </c>
      <c r="AH351" s="55">
        <v>0</v>
      </c>
    </row>
    <row r="352" spans="2:58" ht="14.5" x14ac:dyDescent="0.35">
      <c r="B352" s="14" t="s">
        <v>124</v>
      </c>
      <c r="C352" s="55">
        <v>0</v>
      </c>
      <c r="D352" s="55">
        <v>0</v>
      </c>
      <c r="E352" s="55">
        <v>0</v>
      </c>
      <c r="F352" s="55">
        <v>5.4320000000000097E-3</v>
      </c>
      <c r="G352" s="55">
        <v>1.2208E-2</v>
      </c>
      <c r="H352" s="55">
        <v>2.0327999999999999E-2</v>
      </c>
      <c r="I352" s="55">
        <v>2.9808000000000001E-2</v>
      </c>
      <c r="J352" s="55">
        <v>4.0620000000000003E-2</v>
      </c>
      <c r="K352" s="55">
        <v>5.28E-2</v>
      </c>
      <c r="L352" s="55">
        <v>6.6304000000000002E-2</v>
      </c>
      <c r="M352" s="55">
        <v>8.1184000000000006E-2</v>
      </c>
      <c r="N352" s="55">
        <v>9.7379999999999994E-2</v>
      </c>
      <c r="O352" s="55">
        <v>0.11491999999999999</v>
      </c>
      <c r="P352" s="55">
        <v>0.13384799999999999</v>
      </c>
      <c r="Q352" s="55">
        <v>0.15407999999999999</v>
      </c>
      <c r="R352" s="55">
        <v>0.175708</v>
      </c>
      <c r="S352" s="55">
        <v>0.198632</v>
      </c>
      <c r="T352" s="55">
        <v>0.22295999999999999</v>
      </c>
      <c r="U352" s="55">
        <v>0.24857599999999999</v>
      </c>
      <c r="V352" s="55">
        <v>0.27560400000000002</v>
      </c>
      <c r="W352" s="55">
        <v>0.30391200000000002</v>
      </c>
      <c r="X352" s="55">
        <v>0.33356400000000003</v>
      </c>
      <c r="Y352" s="55">
        <v>0.36464000000000002</v>
      </c>
      <c r="Z352" s="55">
        <v>0.396984</v>
      </c>
      <c r="AA352" s="55">
        <v>0.43075999999999998</v>
      </c>
      <c r="AB352" s="55">
        <v>0.46579599999999999</v>
      </c>
      <c r="AC352" s="55">
        <v>0.50227200000000005</v>
      </c>
      <c r="AD352" s="55">
        <v>0.54</v>
      </c>
      <c r="AE352" s="55">
        <v>0.54</v>
      </c>
      <c r="AF352" s="55">
        <v>0.54</v>
      </c>
      <c r="AG352" s="55">
        <v>0.54</v>
      </c>
      <c r="AH352" s="55">
        <v>0.54</v>
      </c>
    </row>
    <row r="353" spans="2:34" ht="14.5" x14ac:dyDescent="0.35">
      <c r="B353" s="14" t="s">
        <v>125</v>
      </c>
      <c r="C353" s="55">
        <v>0.65620000000000001</v>
      </c>
      <c r="D353" s="55">
        <v>0.6431</v>
      </c>
      <c r="E353" s="55">
        <v>0.62990000000000002</v>
      </c>
      <c r="F353" s="55">
        <v>0.61680000000000001</v>
      </c>
      <c r="G353" s="55">
        <v>0.60360000000000003</v>
      </c>
      <c r="H353" s="55">
        <v>0.58050000000000002</v>
      </c>
      <c r="I353" s="55">
        <v>0.55249999999999999</v>
      </c>
      <c r="J353" s="55">
        <v>0.52459999999999996</v>
      </c>
      <c r="K353" s="55">
        <v>0.51</v>
      </c>
      <c r="L353" s="55">
        <v>0.49540000000000001</v>
      </c>
      <c r="M353" s="55">
        <v>0.48089999999999999</v>
      </c>
      <c r="N353" s="55">
        <v>0.46629999999999999</v>
      </c>
      <c r="O353" s="55">
        <v>0.45169999999999999</v>
      </c>
      <c r="P353" s="55">
        <v>0.43709999999999999</v>
      </c>
      <c r="Q353" s="55">
        <v>0.42249999999999999</v>
      </c>
      <c r="R353" s="55">
        <v>0.40799999999999997</v>
      </c>
      <c r="S353" s="55">
        <v>0.39340000000000003</v>
      </c>
      <c r="T353" s="55">
        <v>0.37880000000000003</v>
      </c>
      <c r="U353" s="55">
        <v>0.36420000000000002</v>
      </c>
      <c r="V353" s="55">
        <v>0.34960000000000002</v>
      </c>
      <c r="W353" s="55">
        <v>0.33500000000000002</v>
      </c>
      <c r="X353" s="55">
        <v>0.32050000000000001</v>
      </c>
      <c r="Y353" s="55">
        <v>0.30590000000000001</v>
      </c>
      <c r="Z353" s="55">
        <v>0.2913</v>
      </c>
      <c r="AA353" s="55">
        <v>0.2767</v>
      </c>
      <c r="AB353" s="55">
        <v>0.2621</v>
      </c>
      <c r="AC353" s="55">
        <v>0.24759999999999999</v>
      </c>
      <c r="AD353" s="55">
        <v>0.23300000000000001</v>
      </c>
      <c r="AE353" s="55">
        <v>0.23300000000000001</v>
      </c>
      <c r="AF353" s="55">
        <v>0.23300000000000001</v>
      </c>
      <c r="AG353" s="55">
        <v>0.23300000000000001</v>
      </c>
      <c r="AH353" s="55">
        <v>0.23300000000000001</v>
      </c>
    </row>
    <row r="354" spans="2:34" ht="14.5" x14ac:dyDescent="0.35">
      <c r="B354" s="14" t="s">
        <v>126</v>
      </c>
      <c r="C354" s="55">
        <v>3.4000000000000002E-2</v>
      </c>
      <c r="D354" s="55">
        <v>4.0500000000000001E-2</v>
      </c>
      <c r="E354" s="55">
        <v>4.7100000000000003E-2</v>
      </c>
      <c r="F354" s="55">
        <v>5.1552000000000001E-2</v>
      </c>
      <c r="G354" s="55">
        <v>5.5475999999999998E-2</v>
      </c>
      <c r="H354" s="55">
        <v>5.8872000000000001E-2</v>
      </c>
      <c r="I354" s="55">
        <v>6.1740000000000003E-2</v>
      </c>
      <c r="J354" s="55">
        <v>6.4079999999999998E-2</v>
      </c>
      <c r="K354" s="55">
        <v>6.5892000000000006E-2</v>
      </c>
      <c r="L354" s="55">
        <v>6.7176E-2</v>
      </c>
      <c r="M354" s="55">
        <v>6.7932000000000006E-2</v>
      </c>
      <c r="N354" s="55">
        <v>6.8159999999999998E-2</v>
      </c>
      <c r="O354" s="55">
        <v>6.7799999999999999E-2</v>
      </c>
      <c r="P354" s="55">
        <v>6.6975999999999994E-2</v>
      </c>
      <c r="Q354" s="55">
        <v>6.5624000000000002E-2</v>
      </c>
      <c r="R354" s="55">
        <v>6.3743999999999995E-2</v>
      </c>
      <c r="S354" s="55">
        <v>6.1336000000000002E-2</v>
      </c>
      <c r="T354" s="55">
        <v>5.8400000000000001E-2</v>
      </c>
      <c r="U354" s="55">
        <v>5.4935999999999999E-2</v>
      </c>
      <c r="V354" s="55">
        <v>5.0944000000000003E-2</v>
      </c>
      <c r="W354" s="55">
        <v>4.6424E-2</v>
      </c>
      <c r="X354" s="55">
        <v>4.1376000000000003E-2</v>
      </c>
      <c r="Y354" s="55">
        <v>3.5799999999999998E-2</v>
      </c>
      <c r="Z354" s="55">
        <v>2.9680000000000002E-2</v>
      </c>
      <c r="AA354" s="55">
        <v>2.3052E-2</v>
      </c>
      <c r="AB354" s="55">
        <v>1.5896E-2</v>
      </c>
      <c r="AC354" s="55">
        <v>8.2120000000000005E-3</v>
      </c>
      <c r="AD354" s="55">
        <v>0</v>
      </c>
      <c r="AE354" s="55">
        <v>0</v>
      </c>
      <c r="AF354" s="55">
        <v>0</v>
      </c>
      <c r="AG354" s="55">
        <v>0</v>
      </c>
      <c r="AH354" s="55">
        <v>0</v>
      </c>
    </row>
    <row r="355" spans="2:34" ht="14.5" x14ac:dyDescent="0.35">
      <c r="B355" s="14" t="s">
        <v>127</v>
      </c>
      <c r="C355" s="55">
        <v>0.1</v>
      </c>
      <c r="D355" s="55">
        <v>0.1</v>
      </c>
      <c r="E355" s="55">
        <v>0.1</v>
      </c>
      <c r="F355" s="55">
        <v>0.1</v>
      </c>
      <c r="G355" s="55">
        <v>0.1</v>
      </c>
      <c r="H355" s="55">
        <v>0.1</v>
      </c>
      <c r="I355" s="55">
        <v>0.1</v>
      </c>
      <c r="J355" s="55">
        <v>0.1</v>
      </c>
      <c r="K355" s="55">
        <v>0.1</v>
      </c>
      <c r="L355" s="55">
        <v>0.1</v>
      </c>
      <c r="M355" s="55">
        <v>0.1</v>
      </c>
      <c r="N355" s="55">
        <v>0.1</v>
      </c>
      <c r="O355" s="55">
        <v>0.1</v>
      </c>
      <c r="P355" s="55">
        <v>0.1</v>
      </c>
      <c r="Q355" s="55">
        <v>0.1</v>
      </c>
      <c r="R355" s="55">
        <v>0.1</v>
      </c>
      <c r="S355" s="55">
        <v>0.1</v>
      </c>
      <c r="T355" s="55">
        <v>0.1</v>
      </c>
      <c r="U355" s="55">
        <v>0.1</v>
      </c>
      <c r="V355" s="55">
        <v>0.1</v>
      </c>
      <c r="W355" s="55">
        <v>0.1</v>
      </c>
      <c r="X355" s="55">
        <v>0.1</v>
      </c>
      <c r="Y355" s="55">
        <v>0.1</v>
      </c>
      <c r="Z355" s="55">
        <v>0.1</v>
      </c>
      <c r="AA355" s="55">
        <v>0.1</v>
      </c>
      <c r="AB355" s="55">
        <v>0.1</v>
      </c>
      <c r="AC355" s="55">
        <v>0.1</v>
      </c>
      <c r="AD355" s="55">
        <v>0.1</v>
      </c>
      <c r="AE355" s="55">
        <v>0.1</v>
      </c>
      <c r="AF355" s="55">
        <v>0.1</v>
      </c>
      <c r="AG355" s="55">
        <v>0.1</v>
      </c>
      <c r="AH355" s="55">
        <v>0.1</v>
      </c>
    </row>
    <row r="356" spans="2:34" ht="14.5" x14ac:dyDescent="0.35">
      <c r="B356" s="14" t="s">
        <v>128</v>
      </c>
      <c r="C356" s="55">
        <v>0.20979999999999999</v>
      </c>
      <c r="D356" s="55">
        <v>0.21640000000000001</v>
      </c>
      <c r="E356" s="55">
        <v>0.22289999999999999</v>
      </c>
      <c r="F356" s="55">
        <v>0.22950000000000001</v>
      </c>
      <c r="G356" s="55">
        <v>0.2361</v>
      </c>
      <c r="H356" s="55">
        <v>0.24260000000000001</v>
      </c>
      <c r="I356" s="55">
        <v>0.2492</v>
      </c>
      <c r="J356" s="55">
        <v>0.25580000000000003</v>
      </c>
      <c r="K356" s="55">
        <v>0.23655000000000001</v>
      </c>
      <c r="L356" s="55">
        <v>0.21798000000000001</v>
      </c>
      <c r="M356" s="55">
        <v>0.20008999999999999</v>
      </c>
      <c r="N356" s="55">
        <v>0.18287999999999999</v>
      </c>
      <c r="O356" s="55">
        <v>0.16635</v>
      </c>
      <c r="P356" s="55">
        <v>0.15049999999999999</v>
      </c>
      <c r="Q356" s="55">
        <v>0.13533000000000001</v>
      </c>
      <c r="R356" s="55">
        <v>0.12089999999999999</v>
      </c>
      <c r="S356" s="55">
        <v>0.107085</v>
      </c>
      <c r="T356" s="55">
        <v>9.3950000000000006E-2</v>
      </c>
      <c r="U356" s="55">
        <v>8.1494999999999998E-2</v>
      </c>
      <c r="V356" s="55">
        <v>6.9720000000000004E-2</v>
      </c>
      <c r="W356" s="55">
        <v>5.8624999999999997E-2</v>
      </c>
      <c r="X356" s="55">
        <v>4.8210000000000003E-2</v>
      </c>
      <c r="Y356" s="55">
        <v>3.8475000000000002E-2</v>
      </c>
      <c r="Z356" s="55">
        <v>2.9440000000000001E-2</v>
      </c>
      <c r="AA356" s="55">
        <v>2.1059999999999999E-2</v>
      </c>
      <c r="AB356" s="55">
        <v>1.336E-2</v>
      </c>
      <c r="AC356" s="55">
        <v>6.3400000000000001E-3</v>
      </c>
      <c r="AD356" s="55">
        <v>0</v>
      </c>
      <c r="AE356" s="55">
        <v>0</v>
      </c>
      <c r="AF356" s="55">
        <v>0</v>
      </c>
      <c r="AG356" s="55">
        <v>0</v>
      </c>
      <c r="AH356" s="55">
        <v>0</v>
      </c>
    </row>
    <row r="357" spans="2:34" ht="14.5" x14ac:dyDescent="0.35">
      <c r="B357" s="14" t="s">
        <v>129</v>
      </c>
      <c r="C357" s="55">
        <v>0</v>
      </c>
      <c r="D357" s="55">
        <v>0</v>
      </c>
      <c r="E357" s="55">
        <v>0</v>
      </c>
      <c r="F357" s="55">
        <v>2.1480000000000002E-3</v>
      </c>
      <c r="G357" s="55">
        <v>4.8240000000000002E-3</v>
      </c>
      <c r="H357" s="55">
        <v>8.0280000000000004E-3</v>
      </c>
      <c r="I357" s="55">
        <v>1.176E-2</v>
      </c>
      <c r="J357" s="55">
        <v>1.602E-2</v>
      </c>
      <c r="K357" s="55">
        <v>3.3258000000000003E-2</v>
      </c>
      <c r="L357" s="55">
        <v>5.0344E-2</v>
      </c>
      <c r="M357" s="55">
        <v>6.7278000000000004E-2</v>
      </c>
      <c r="N357" s="55">
        <v>8.4059999999999996E-2</v>
      </c>
      <c r="O357" s="55">
        <v>0.10065</v>
      </c>
      <c r="P357" s="55">
        <v>0.11712400000000001</v>
      </c>
      <c r="Q357" s="55">
        <v>0.13344600000000001</v>
      </c>
      <c r="R357" s="55">
        <v>0.14965600000000001</v>
      </c>
      <c r="S357" s="55">
        <v>0.16567899999999999</v>
      </c>
      <c r="T357" s="55">
        <v>0.18154999999999999</v>
      </c>
      <c r="U357" s="55">
        <v>0.197269</v>
      </c>
      <c r="V357" s="55">
        <v>0.212836</v>
      </c>
      <c r="W357" s="55">
        <v>0.22825100000000001</v>
      </c>
      <c r="X357" s="55">
        <v>0.24351400000000001</v>
      </c>
      <c r="Y357" s="55">
        <v>0.25862499999999999</v>
      </c>
      <c r="Z357" s="55">
        <v>0.27357999999999999</v>
      </c>
      <c r="AA357" s="55">
        <v>0.28838799999999998</v>
      </c>
      <c r="AB357" s="55">
        <v>0.30304399999999998</v>
      </c>
      <c r="AC357" s="55">
        <v>0.317548</v>
      </c>
      <c r="AD357" s="55">
        <v>0.33189999999999997</v>
      </c>
      <c r="AE357" s="55">
        <v>0.33189999999999997</v>
      </c>
      <c r="AF357" s="55">
        <v>0.33189999999999997</v>
      </c>
      <c r="AG357" s="55">
        <v>0.33189999999999997</v>
      </c>
      <c r="AH357" s="55">
        <v>0.33189999999999997</v>
      </c>
    </row>
    <row r="358" spans="2:34" ht="14.5" x14ac:dyDescent="0.35">
      <c r="B358" s="14" t="s">
        <v>130</v>
      </c>
      <c r="C358" s="55">
        <v>0</v>
      </c>
      <c r="D358" s="55">
        <v>0</v>
      </c>
      <c r="E358" s="55">
        <v>0</v>
      </c>
      <c r="F358" s="55">
        <v>0</v>
      </c>
      <c r="G358" s="55">
        <v>0</v>
      </c>
      <c r="H358" s="55">
        <v>5.0000000000000001E-3</v>
      </c>
      <c r="I358" s="55">
        <v>1.24E-2</v>
      </c>
      <c r="J358" s="55">
        <v>1.9800000000000002E-2</v>
      </c>
      <c r="K358" s="55">
        <v>2.7199999999999998E-2</v>
      </c>
      <c r="L358" s="55">
        <v>3.4599999999999999E-2</v>
      </c>
      <c r="M358" s="55">
        <v>4.19E-2</v>
      </c>
      <c r="N358" s="55">
        <v>4.9299999999999997E-2</v>
      </c>
      <c r="O358" s="55">
        <v>5.67E-2</v>
      </c>
      <c r="P358" s="55">
        <v>6.4100000000000004E-2</v>
      </c>
      <c r="Q358" s="55">
        <v>7.1499999999999994E-2</v>
      </c>
      <c r="R358" s="55">
        <v>7.8899999999999998E-2</v>
      </c>
      <c r="S358" s="55">
        <v>8.6300000000000002E-2</v>
      </c>
      <c r="T358" s="55">
        <v>9.3700000000000006E-2</v>
      </c>
      <c r="U358" s="55">
        <v>0.1011</v>
      </c>
      <c r="V358" s="55">
        <v>0.1084</v>
      </c>
      <c r="W358" s="55">
        <v>0.1158</v>
      </c>
      <c r="X358" s="55">
        <v>0.1232</v>
      </c>
      <c r="Y358" s="55">
        <v>0.13059999999999999</v>
      </c>
      <c r="Z358" s="55">
        <v>0.13800000000000001</v>
      </c>
      <c r="AA358" s="55">
        <v>0.1454</v>
      </c>
      <c r="AB358" s="55">
        <v>0.15279999999999999</v>
      </c>
      <c r="AC358" s="55">
        <v>0.16020000000000001</v>
      </c>
      <c r="AD358" s="55">
        <v>0.1676</v>
      </c>
      <c r="AE358" s="55">
        <v>0.1676</v>
      </c>
      <c r="AF358" s="55">
        <v>0.1676</v>
      </c>
      <c r="AG358" s="55">
        <v>0.1676</v>
      </c>
      <c r="AH358" s="55">
        <v>0.1676</v>
      </c>
    </row>
    <row r="359" spans="2:34" ht="14.5" x14ac:dyDescent="0.35">
      <c r="B359" s="14" t="s">
        <v>131</v>
      </c>
      <c r="C359" s="55">
        <v>0</v>
      </c>
      <c r="D359" s="55">
        <v>0</v>
      </c>
      <c r="E359" s="55">
        <v>0</v>
      </c>
      <c r="F359" s="55">
        <v>0</v>
      </c>
      <c r="G359" s="55">
        <v>0</v>
      </c>
      <c r="H359" s="55">
        <v>5.0000000000000001E-3</v>
      </c>
      <c r="I359" s="55">
        <v>1.24E-2</v>
      </c>
      <c r="J359" s="55">
        <v>1.9800000000000002E-2</v>
      </c>
      <c r="K359" s="55">
        <v>2.7199999999999998E-2</v>
      </c>
      <c r="L359" s="55">
        <v>3.4599999999999999E-2</v>
      </c>
      <c r="M359" s="55">
        <v>4.19E-2</v>
      </c>
      <c r="N359" s="55">
        <v>4.9299999999999997E-2</v>
      </c>
      <c r="O359" s="55">
        <v>5.67E-2</v>
      </c>
      <c r="P359" s="55">
        <v>6.4100000000000004E-2</v>
      </c>
      <c r="Q359" s="55">
        <v>7.1499999999999994E-2</v>
      </c>
      <c r="R359" s="55">
        <v>7.8899999999999998E-2</v>
      </c>
      <c r="S359" s="55">
        <v>8.6300000000000002E-2</v>
      </c>
      <c r="T359" s="55">
        <v>9.3700000000000006E-2</v>
      </c>
      <c r="U359" s="55">
        <v>0.1011</v>
      </c>
      <c r="V359" s="55">
        <v>0.1084</v>
      </c>
      <c r="W359" s="55">
        <v>0.1158</v>
      </c>
      <c r="X359" s="55">
        <v>0.1232</v>
      </c>
      <c r="Y359" s="55">
        <v>0.13059999999999999</v>
      </c>
      <c r="Z359" s="55">
        <v>0.13800000000000001</v>
      </c>
      <c r="AA359" s="55">
        <v>0.1454</v>
      </c>
      <c r="AB359" s="55">
        <v>0.15279999999999999</v>
      </c>
      <c r="AC359" s="55">
        <v>0.16020000000000001</v>
      </c>
      <c r="AD359" s="55">
        <v>0.1676</v>
      </c>
      <c r="AE359" s="55">
        <v>0.1676</v>
      </c>
      <c r="AF359" s="55">
        <v>0.1676</v>
      </c>
      <c r="AG359" s="55">
        <v>0.1676</v>
      </c>
      <c r="AH359" s="55">
        <v>0.1676</v>
      </c>
    </row>
    <row r="392" spans="54:58" ht="12.5" x14ac:dyDescent="0.25">
      <c r="BB392" s="24"/>
      <c r="BC392" s="24"/>
      <c r="BD392" s="24"/>
      <c r="BE392" s="24"/>
      <c r="BF392" s="24"/>
    </row>
    <row r="393" spans="54:58" ht="12.5" x14ac:dyDescent="0.25">
      <c r="BB393" s="24"/>
      <c r="BC393" s="24"/>
      <c r="BD393" s="24"/>
      <c r="BE393" s="24"/>
      <c r="BF393" s="24"/>
    </row>
    <row r="394" spans="54:58" ht="12.5" x14ac:dyDescent="0.25">
      <c r="BB394" s="24"/>
      <c r="BC394" s="24"/>
      <c r="BD394" s="24"/>
      <c r="BE394" s="24"/>
      <c r="BF394" s="24"/>
    </row>
    <row r="395" spans="54:58" ht="12.5" x14ac:dyDescent="0.25">
      <c r="BB395" s="24"/>
      <c r="BC395" s="24"/>
      <c r="BD395" s="24"/>
      <c r="BE395" s="24"/>
      <c r="BF395" s="24"/>
    </row>
    <row r="441" spans="54:58" ht="12.5" x14ac:dyDescent="0.25">
      <c r="BB441" s="24"/>
      <c r="BC441" s="24"/>
      <c r="BD441" s="24"/>
      <c r="BE441" s="24"/>
      <c r="BF441" s="24"/>
    </row>
    <row r="442" spans="54:58" ht="12.5" x14ac:dyDescent="0.25">
      <c r="BB442" s="24"/>
      <c r="BC442" s="24"/>
      <c r="BD442" s="24"/>
      <c r="BE442" s="24"/>
      <c r="BF442" s="24"/>
    </row>
    <row r="443" spans="54:58" ht="12.5" x14ac:dyDescent="0.25">
      <c r="BB443" s="24"/>
      <c r="BC443" s="24"/>
      <c r="BD443" s="24"/>
      <c r="BE443" s="24"/>
      <c r="BF443" s="24"/>
    </row>
    <row r="444" spans="54:58" ht="12.5" x14ac:dyDescent="0.25">
      <c r="BB444" s="24"/>
      <c r="BC444" s="24"/>
      <c r="BD444" s="24"/>
      <c r="BE444" s="24"/>
      <c r="BF444" s="24"/>
    </row>
    <row r="452" ht="15" customHeight="1" x14ac:dyDescent="0.25"/>
  </sheetData>
  <pageMargins left="0.7" right="0.7" top="0.75" bottom="0.75" header="0.3" footer="0.3"/>
  <pageSetup paperSize="9" scale="46" orientation="landscape" verticalDpi="90" r:id="rId1"/>
  <headerFooter>
    <oddFooter>&amp;L_x000D_&amp;1#&amp;"Calibri"&amp;8&amp;K000000 For Official use only</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23D947-36C6-4F21-BEAA-94E663C1EDF0}">
  <sheetPr>
    <tabColor theme="9"/>
  </sheetPr>
  <dimension ref="A3:AH154"/>
  <sheetViews>
    <sheetView zoomScale="70" zoomScaleNormal="70" workbookViewId="0"/>
  </sheetViews>
  <sheetFormatPr defaultRowHeight="14" x14ac:dyDescent="0.3"/>
  <cols>
    <col min="1" max="1" width="10.75" customWidth="1"/>
    <col min="2" max="2" width="31.58203125" customWidth="1"/>
    <col min="3" max="3" width="10.33203125" customWidth="1"/>
    <col min="4" max="4" width="13.58203125" customWidth="1"/>
    <col min="5" max="5" width="13.33203125" customWidth="1"/>
    <col min="6" max="8" width="10.33203125" customWidth="1"/>
    <col min="9" max="9" width="10.83203125" customWidth="1"/>
    <col min="10" max="28" width="11.83203125" customWidth="1"/>
    <col min="29" max="30" width="12.25" customWidth="1"/>
    <col min="31" max="34" width="11.83203125" customWidth="1"/>
  </cols>
  <sheetData>
    <row r="3" spans="2:34" s="61" customFormat="1" ht="13" x14ac:dyDescent="0.3">
      <c r="B3" s="35" t="str">
        <f>BEV_Numbers!B67</f>
        <v>Step Change</v>
      </c>
      <c r="C3" s="35" t="s">
        <v>39</v>
      </c>
      <c r="D3" s="35"/>
      <c r="E3" s="35"/>
      <c r="F3" s="35"/>
      <c r="G3" s="35"/>
      <c r="H3" s="35"/>
      <c r="I3" s="35"/>
      <c r="J3" s="35"/>
      <c r="K3" s="35"/>
      <c r="L3" s="35"/>
      <c r="M3" s="35"/>
      <c r="N3" s="35"/>
      <c r="O3" s="35"/>
      <c r="P3" s="35"/>
      <c r="Q3" s="35"/>
      <c r="R3" s="35"/>
      <c r="S3" s="35"/>
      <c r="T3" s="35"/>
      <c r="U3" s="35"/>
      <c r="V3" s="35"/>
      <c r="W3" s="35"/>
      <c r="X3" s="35"/>
      <c r="Y3" s="35"/>
      <c r="Z3" s="35"/>
      <c r="AA3" s="35"/>
      <c r="AB3" s="35"/>
      <c r="AC3" s="35"/>
      <c r="AD3" s="35"/>
      <c r="AE3" s="35"/>
      <c r="AF3" s="35"/>
      <c r="AG3" s="35"/>
      <c r="AH3" s="35"/>
    </row>
    <row r="4" spans="2:34" s="61" customFormat="1" ht="13.5" thickBot="1" x14ac:dyDescent="0.35">
      <c r="B4" s="62" t="str">
        <f>BEV_Numbers!B68</f>
        <v>New South Wales (includes ACT)</v>
      </c>
      <c r="C4" s="35"/>
      <c r="D4" s="35"/>
      <c r="E4" s="35"/>
      <c r="F4" s="35"/>
      <c r="G4" s="35"/>
      <c r="H4" s="35"/>
      <c r="I4" s="35"/>
      <c r="J4" s="35"/>
      <c r="K4" s="35"/>
      <c r="L4" s="35"/>
      <c r="M4" s="35"/>
      <c r="N4" s="35"/>
      <c r="O4" s="35"/>
      <c r="P4" s="35"/>
      <c r="Q4" s="35"/>
      <c r="R4" s="35"/>
      <c r="S4" s="35"/>
      <c r="T4" s="35"/>
      <c r="U4" s="35"/>
      <c r="V4" s="35"/>
      <c r="W4" s="35"/>
      <c r="X4" s="35"/>
      <c r="Y4" s="35"/>
      <c r="Z4" s="35"/>
      <c r="AA4" s="35"/>
      <c r="AB4" s="35"/>
      <c r="AC4" s="35"/>
      <c r="AD4" s="35"/>
      <c r="AE4" s="35"/>
      <c r="AF4" s="35"/>
      <c r="AG4" s="35"/>
      <c r="AH4" s="35"/>
    </row>
    <row r="5" spans="2:34" s="61" customFormat="1" ht="13.5" thickBot="1" x14ac:dyDescent="0.3">
      <c r="B5" s="63" t="str">
        <f>BEV_Numbers!B69</f>
        <v>Vehicle Type</v>
      </c>
      <c r="C5" s="64" t="str">
        <f>BEV_Numbers!C69</f>
        <v>2022-23</v>
      </c>
      <c r="D5" s="64" t="str">
        <f>BEV_Numbers!D69</f>
        <v>2023-24</v>
      </c>
      <c r="E5" s="64" t="str">
        <f>BEV_Numbers!E69</f>
        <v>2024-25</v>
      </c>
      <c r="F5" s="64" t="str">
        <f>BEV_Numbers!F69</f>
        <v>2025-26</v>
      </c>
      <c r="G5" s="64" t="str">
        <f>BEV_Numbers!G69</f>
        <v>2026-27</v>
      </c>
      <c r="H5" s="64" t="str">
        <f>BEV_Numbers!H69</f>
        <v>2027-28</v>
      </c>
      <c r="I5" s="64" t="str">
        <f>BEV_Numbers!I69</f>
        <v>2028-29</v>
      </c>
      <c r="J5" s="64" t="str">
        <f>BEV_Numbers!J69</f>
        <v>2029-30</v>
      </c>
      <c r="K5" s="64" t="str">
        <f>BEV_Numbers!K69</f>
        <v>2030-31</v>
      </c>
      <c r="L5" s="64" t="str">
        <f>BEV_Numbers!L69</f>
        <v>2031-32</v>
      </c>
      <c r="M5" s="64" t="str">
        <f>BEV_Numbers!M69</f>
        <v>2032-33</v>
      </c>
      <c r="N5" s="64" t="str">
        <f>BEV_Numbers!N69</f>
        <v>2033-34</v>
      </c>
      <c r="O5" s="64" t="str">
        <f>BEV_Numbers!O69</f>
        <v>2034-35</v>
      </c>
      <c r="P5" s="64" t="str">
        <f>BEV_Numbers!P69</f>
        <v>2035-36</v>
      </c>
      <c r="Q5" s="64" t="str">
        <f>BEV_Numbers!Q69</f>
        <v>2036-37</v>
      </c>
      <c r="R5" s="64" t="str">
        <f>BEV_Numbers!R69</f>
        <v>2037-38</v>
      </c>
      <c r="S5" s="64" t="str">
        <f>BEV_Numbers!S69</f>
        <v>2038-39</v>
      </c>
      <c r="T5" s="64" t="str">
        <f>BEV_Numbers!T69</f>
        <v>2039-40</v>
      </c>
      <c r="U5" s="64" t="str">
        <f>BEV_Numbers!U69</f>
        <v>2040-41</v>
      </c>
      <c r="V5" s="64" t="str">
        <f>BEV_Numbers!V69</f>
        <v>2041-42</v>
      </c>
      <c r="W5" s="64" t="str">
        <f>BEV_Numbers!W69</f>
        <v>2042-43</v>
      </c>
      <c r="X5" s="64" t="str">
        <f>BEV_Numbers!X69</f>
        <v>2043-44</v>
      </c>
      <c r="Y5" s="64" t="str">
        <f>BEV_Numbers!Y69</f>
        <v>2044-45</v>
      </c>
      <c r="Z5" s="64" t="str">
        <f>BEV_Numbers!Z69</f>
        <v>2045-46</v>
      </c>
      <c r="AA5" s="64" t="str">
        <f>BEV_Numbers!AA69</f>
        <v>2046-47</v>
      </c>
      <c r="AB5" s="64" t="str">
        <f>BEV_Numbers!AB69</f>
        <v>2047-48</v>
      </c>
      <c r="AC5" s="64" t="str">
        <f>BEV_Numbers!AC69</f>
        <v>2048-49</v>
      </c>
      <c r="AD5" s="64" t="str">
        <f>BEV_Numbers!AD69</f>
        <v>2049-50</v>
      </c>
      <c r="AE5" s="64" t="str">
        <f>BEV_Numbers!AE69</f>
        <v>2050-51</v>
      </c>
      <c r="AF5" s="64" t="str">
        <f>BEV_Numbers!AF69</f>
        <v>2051-52</v>
      </c>
      <c r="AG5" s="64" t="str">
        <f>BEV_Numbers!AG69</f>
        <v>2052-53</v>
      </c>
      <c r="AH5" s="64" t="str">
        <f>BEV_Numbers!AH69</f>
        <v>2053-54</v>
      </c>
    </row>
    <row r="6" spans="2:34" s="61" customFormat="1" ht="13.5" thickBot="1" x14ac:dyDescent="0.35">
      <c r="B6" s="65" t="str">
        <f>BEV_Numbers!B70</f>
        <v>Articulated Truck</v>
      </c>
      <c r="C6" s="66">
        <f>BEV_Numbers!C70</f>
        <v>0</v>
      </c>
      <c r="D6" s="66">
        <f>BEV_Numbers!D70</f>
        <v>0</v>
      </c>
      <c r="E6" s="66">
        <f>BEV_Numbers!E70</f>
        <v>28</v>
      </c>
      <c r="F6" s="66">
        <f>BEV_Numbers!F70</f>
        <v>106</v>
      </c>
      <c r="G6" s="66">
        <f>BEV_Numbers!G70</f>
        <v>208</v>
      </c>
      <c r="H6" s="66">
        <f>BEV_Numbers!H70</f>
        <v>344</v>
      </c>
      <c r="I6" s="66">
        <f>BEV_Numbers!I70</f>
        <v>504</v>
      </c>
      <c r="J6" s="66">
        <f>BEV_Numbers!J70</f>
        <v>713</v>
      </c>
      <c r="K6" s="66">
        <f>BEV_Numbers!K70</f>
        <v>915</v>
      </c>
      <c r="L6" s="66">
        <f>BEV_Numbers!L70</f>
        <v>1109</v>
      </c>
      <c r="M6" s="66">
        <f>BEV_Numbers!M70</f>
        <v>2307</v>
      </c>
      <c r="N6" s="66">
        <f>BEV_Numbers!N70</f>
        <v>3505</v>
      </c>
      <c r="O6" s="66">
        <f>BEV_Numbers!O70</f>
        <v>4702</v>
      </c>
      <c r="P6" s="66">
        <f>BEV_Numbers!P70</f>
        <v>5901</v>
      </c>
      <c r="Q6" s="66">
        <f>BEV_Numbers!Q70</f>
        <v>7098</v>
      </c>
      <c r="R6" s="66">
        <f>BEV_Numbers!R70</f>
        <v>8296</v>
      </c>
      <c r="S6" s="66">
        <f>BEV_Numbers!S70</f>
        <v>9493</v>
      </c>
      <c r="T6" s="66">
        <f>BEV_Numbers!T70</f>
        <v>10691</v>
      </c>
      <c r="U6" s="66">
        <f>BEV_Numbers!U70</f>
        <v>11889</v>
      </c>
      <c r="V6" s="66">
        <f>BEV_Numbers!V70</f>
        <v>13086</v>
      </c>
      <c r="W6" s="66">
        <f>BEV_Numbers!W70</f>
        <v>14285</v>
      </c>
      <c r="X6" s="66">
        <f>BEV_Numbers!X70</f>
        <v>15482</v>
      </c>
      <c r="Y6" s="66">
        <f>BEV_Numbers!Y70</f>
        <v>16680</v>
      </c>
      <c r="Z6" s="66">
        <f>BEV_Numbers!Z70</f>
        <v>17877</v>
      </c>
      <c r="AA6" s="66">
        <f>BEV_Numbers!AA70</f>
        <v>19076</v>
      </c>
      <c r="AB6" s="66">
        <f>BEV_Numbers!AB70</f>
        <v>20273</v>
      </c>
      <c r="AC6" s="66">
        <f>BEV_Numbers!AC70</f>
        <v>21471</v>
      </c>
      <c r="AD6" s="66">
        <f>BEV_Numbers!AD70</f>
        <v>22669</v>
      </c>
      <c r="AE6" s="66">
        <f>BEV_Numbers!AE70</f>
        <v>23007</v>
      </c>
      <c r="AF6" s="66">
        <f>BEV_Numbers!AF70</f>
        <v>23351</v>
      </c>
      <c r="AG6" s="66">
        <f>BEV_Numbers!AG70</f>
        <v>23699</v>
      </c>
      <c r="AH6" s="66">
        <f>BEV_Numbers!AH70</f>
        <v>24052</v>
      </c>
    </row>
    <row r="7" spans="2:34" s="61" customFormat="1" ht="13.5" thickBot="1" x14ac:dyDescent="0.35">
      <c r="B7" s="65" t="str">
        <f>BEV_Numbers!B71</f>
        <v>Bus</v>
      </c>
      <c r="C7" s="67">
        <f>BEV_Numbers!C71</f>
        <v>115</v>
      </c>
      <c r="D7" s="67">
        <f>BEV_Numbers!D71</f>
        <v>157</v>
      </c>
      <c r="E7" s="67">
        <f>BEV_Numbers!E71</f>
        <v>307</v>
      </c>
      <c r="F7" s="67">
        <f>BEV_Numbers!F71</f>
        <v>705</v>
      </c>
      <c r="G7" s="67">
        <f>BEV_Numbers!G71</f>
        <v>1284</v>
      </c>
      <c r="H7" s="67">
        <f>BEV_Numbers!H71</f>
        <v>2033</v>
      </c>
      <c r="I7" s="67">
        <f>BEV_Numbers!I71</f>
        <v>3064</v>
      </c>
      <c r="J7" s="67">
        <f>BEV_Numbers!J71</f>
        <v>4373</v>
      </c>
      <c r="K7" s="67">
        <f>BEV_Numbers!K71</f>
        <v>5751</v>
      </c>
      <c r="L7" s="67">
        <f>BEV_Numbers!L71</f>
        <v>7190</v>
      </c>
      <c r="M7" s="67">
        <f>BEV_Numbers!M71</f>
        <v>8902</v>
      </c>
      <c r="N7" s="67">
        <f>BEV_Numbers!N71</f>
        <v>10614</v>
      </c>
      <c r="O7" s="67">
        <f>BEV_Numbers!O71</f>
        <v>12326</v>
      </c>
      <c r="P7" s="67">
        <f>BEV_Numbers!P71</f>
        <v>14038</v>
      </c>
      <c r="Q7" s="67">
        <f>BEV_Numbers!Q71</f>
        <v>15750</v>
      </c>
      <c r="R7" s="67">
        <f>BEV_Numbers!R71</f>
        <v>17461</v>
      </c>
      <c r="S7" s="67">
        <f>BEV_Numbers!S71</f>
        <v>19173</v>
      </c>
      <c r="T7" s="67">
        <f>BEV_Numbers!T71</f>
        <v>20885</v>
      </c>
      <c r="U7" s="67">
        <f>BEV_Numbers!U71</f>
        <v>22597</v>
      </c>
      <c r="V7" s="67">
        <f>BEV_Numbers!V71</f>
        <v>24309</v>
      </c>
      <c r="W7" s="67">
        <f>BEV_Numbers!W71</f>
        <v>26021</v>
      </c>
      <c r="X7" s="67">
        <f>BEV_Numbers!X71</f>
        <v>27732</v>
      </c>
      <c r="Y7" s="67">
        <f>BEV_Numbers!Y71</f>
        <v>29444</v>
      </c>
      <c r="Z7" s="67">
        <f>BEV_Numbers!Z71</f>
        <v>31156</v>
      </c>
      <c r="AA7" s="67">
        <f>BEV_Numbers!AA71</f>
        <v>32868</v>
      </c>
      <c r="AB7" s="67">
        <f>BEV_Numbers!AB71</f>
        <v>34580</v>
      </c>
      <c r="AC7" s="67">
        <f>BEV_Numbers!AC71</f>
        <v>36291</v>
      </c>
      <c r="AD7" s="67">
        <f>BEV_Numbers!AD71</f>
        <v>38003</v>
      </c>
      <c r="AE7" s="67">
        <f>BEV_Numbers!AE71</f>
        <v>38255</v>
      </c>
      <c r="AF7" s="67">
        <f>BEV_Numbers!AF71</f>
        <v>38509</v>
      </c>
      <c r="AG7" s="67">
        <f>BEV_Numbers!AG71</f>
        <v>38765</v>
      </c>
      <c r="AH7" s="67">
        <f>BEV_Numbers!AH71</f>
        <v>39045</v>
      </c>
    </row>
    <row r="8" spans="2:34" s="61" customFormat="1" ht="13.5" thickBot="1" x14ac:dyDescent="0.35">
      <c r="B8" s="65" t="str">
        <f>BEV_Numbers!B72</f>
        <v>Large Light Commercial</v>
      </c>
      <c r="C8" s="66">
        <f>BEV_Numbers!C72</f>
        <v>47</v>
      </c>
      <c r="D8" s="66">
        <f>BEV_Numbers!D72</f>
        <v>332</v>
      </c>
      <c r="E8" s="66">
        <f>BEV_Numbers!E72</f>
        <v>2586</v>
      </c>
      <c r="F8" s="66">
        <f>BEV_Numbers!F72</f>
        <v>21902</v>
      </c>
      <c r="G8" s="66">
        <f>BEV_Numbers!G72</f>
        <v>40418</v>
      </c>
      <c r="H8" s="66">
        <f>BEV_Numbers!H72</f>
        <v>66579</v>
      </c>
      <c r="I8" s="66">
        <f>BEV_Numbers!I72</f>
        <v>99459</v>
      </c>
      <c r="J8" s="66">
        <f>BEV_Numbers!J72</f>
        <v>138949</v>
      </c>
      <c r="K8" s="66">
        <f>BEV_Numbers!K72</f>
        <v>180455</v>
      </c>
      <c r="L8" s="66">
        <f>BEV_Numbers!L72</f>
        <v>223691</v>
      </c>
      <c r="M8" s="66">
        <f>BEV_Numbers!M72</f>
        <v>267365</v>
      </c>
      <c r="N8" s="66">
        <f>BEV_Numbers!N72</f>
        <v>311039</v>
      </c>
      <c r="O8" s="66">
        <f>BEV_Numbers!O72</f>
        <v>354714</v>
      </c>
      <c r="P8" s="66">
        <f>BEV_Numbers!P72</f>
        <v>398388</v>
      </c>
      <c r="Q8" s="66">
        <f>BEV_Numbers!Q72</f>
        <v>442062</v>
      </c>
      <c r="R8" s="66">
        <f>BEV_Numbers!R72</f>
        <v>485737</v>
      </c>
      <c r="S8" s="66">
        <f>BEV_Numbers!S72</f>
        <v>529411</v>
      </c>
      <c r="T8" s="66">
        <f>BEV_Numbers!T72</f>
        <v>573085</v>
      </c>
      <c r="U8" s="66">
        <f>BEV_Numbers!U72</f>
        <v>616759</v>
      </c>
      <c r="V8" s="66">
        <f>BEV_Numbers!V72</f>
        <v>660433</v>
      </c>
      <c r="W8" s="66">
        <f>BEV_Numbers!W72</f>
        <v>704107</v>
      </c>
      <c r="X8" s="66">
        <f>BEV_Numbers!X72</f>
        <v>747782</v>
      </c>
      <c r="Y8" s="66">
        <f>BEV_Numbers!Y72</f>
        <v>791456</v>
      </c>
      <c r="Z8" s="66">
        <f>BEV_Numbers!Z72</f>
        <v>835130</v>
      </c>
      <c r="AA8" s="66">
        <f>BEV_Numbers!AA72</f>
        <v>878805</v>
      </c>
      <c r="AB8" s="66">
        <f>BEV_Numbers!AB72</f>
        <v>922479</v>
      </c>
      <c r="AC8" s="66">
        <f>BEV_Numbers!AC72</f>
        <v>966153</v>
      </c>
      <c r="AD8" s="66">
        <f>BEV_Numbers!AD72</f>
        <v>998225</v>
      </c>
      <c r="AE8" s="66">
        <f>BEV_Numbers!AE72</f>
        <v>1009443</v>
      </c>
      <c r="AF8" s="66">
        <f>BEV_Numbers!AF72</f>
        <v>1020798</v>
      </c>
      <c r="AG8" s="66">
        <f>BEV_Numbers!AG72</f>
        <v>1032294</v>
      </c>
      <c r="AH8" s="66">
        <f>BEV_Numbers!AH72</f>
        <v>1043921</v>
      </c>
    </row>
    <row r="9" spans="2:34" s="61" customFormat="1" ht="13.5" thickBot="1" x14ac:dyDescent="0.35">
      <c r="B9" s="65" t="str">
        <f>BEV_Numbers!B73</f>
        <v>Large Residential</v>
      </c>
      <c r="C9" s="67">
        <f>BEV_Numbers!C73</f>
        <v>4614</v>
      </c>
      <c r="D9" s="67">
        <f>BEV_Numbers!D73</f>
        <v>10519</v>
      </c>
      <c r="E9" s="67">
        <f>BEV_Numbers!E73</f>
        <v>25125</v>
      </c>
      <c r="F9" s="67">
        <f>BEV_Numbers!F73</f>
        <v>62761</v>
      </c>
      <c r="G9" s="67">
        <f>BEV_Numbers!G73</f>
        <v>111363</v>
      </c>
      <c r="H9" s="67">
        <f>BEV_Numbers!H73</f>
        <v>179998</v>
      </c>
      <c r="I9" s="67">
        <f>BEV_Numbers!I73</f>
        <v>266384</v>
      </c>
      <c r="J9" s="67">
        <f>BEV_Numbers!J73</f>
        <v>370329</v>
      </c>
      <c r="K9" s="67">
        <f>BEV_Numbers!K73</f>
        <v>479775</v>
      </c>
      <c r="L9" s="67">
        <f>BEV_Numbers!L73</f>
        <v>593961</v>
      </c>
      <c r="M9" s="67">
        <f>BEV_Numbers!M73</f>
        <v>679329</v>
      </c>
      <c r="N9" s="67">
        <f>BEV_Numbers!N73</f>
        <v>764696</v>
      </c>
      <c r="O9" s="67">
        <f>BEV_Numbers!O73</f>
        <v>850064</v>
      </c>
      <c r="P9" s="67">
        <f>BEV_Numbers!P73</f>
        <v>935432</v>
      </c>
      <c r="Q9" s="67">
        <f>BEV_Numbers!Q73</f>
        <v>1020799</v>
      </c>
      <c r="R9" s="67">
        <f>BEV_Numbers!R73</f>
        <v>1106167</v>
      </c>
      <c r="S9" s="67">
        <f>BEV_Numbers!S73</f>
        <v>1191534</v>
      </c>
      <c r="T9" s="67">
        <f>BEV_Numbers!T73</f>
        <v>1276902</v>
      </c>
      <c r="U9" s="67">
        <f>BEV_Numbers!U73</f>
        <v>1362270</v>
      </c>
      <c r="V9" s="67">
        <f>BEV_Numbers!V73</f>
        <v>1447637</v>
      </c>
      <c r="W9" s="67">
        <f>BEV_Numbers!W73</f>
        <v>1533005</v>
      </c>
      <c r="X9" s="67">
        <f>BEV_Numbers!X73</f>
        <v>1618373</v>
      </c>
      <c r="Y9" s="67">
        <f>BEV_Numbers!Y73</f>
        <v>1703740</v>
      </c>
      <c r="Z9" s="67">
        <f>BEV_Numbers!Z73</f>
        <v>1789108</v>
      </c>
      <c r="AA9" s="67">
        <f>BEV_Numbers!AA73</f>
        <v>1874475</v>
      </c>
      <c r="AB9" s="67">
        <f>BEV_Numbers!AB73</f>
        <v>1959843</v>
      </c>
      <c r="AC9" s="67">
        <f>BEV_Numbers!AC73</f>
        <v>2045210</v>
      </c>
      <c r="AD9" s="67">
        <f>BEV_Numbers!AD73</f>
        <v>2108104</v>
      </c>
      <c r="AE9" s="67">
        <f>BEV_Numbers!AE73</f>
        <v>2118202</v>
      </c>
      <c r="AF9" s="67">
        <f>BEV_Numbers!AF73</f>
        <v>2128009</v>
      </c>
      <c r="AG9" s="67">
        <f>BEV_Numbers!AG73</f>
        <v>2137499</v>
      </c>
      <c r="AH9" s="67">
        <f>BEV_Numbers!AH73</f>
        <v>2162638</v>
      </c>
    </row>
    <row r="10" spans="2:34" s="61" customFormat="1" ht="13.5" thickBot="1" x14ac:dyDescent="0.35">
      <c r="B10" s="65" t="str">
        <f>BEV_Numbers!B74</f>
        <v>Medium Light Commercial</v>
      </c>
      <c r="C10" s="66">
        <f>BEV_Numbers!C74</f>
        <v>339</v>
      </c>
      <c r="D10" s="66">
        <f>BEV_Numbers!D74</f>
        <v>777</v>
      </c>
      <c r="E10" s="66">
        <f>BEV_Numbers!E74</f>
        <v>1878</v>
      </c>
      <c r="F10" s="66">
        <f>BEV_Numbers!F74</f>
        <v>4773</v>
      </c>
      <c r="G10" s="66">
        <f>BEV_Numbers!G74</f>
        <v>8499</v>
      </c>
      <c r="H10" s="66">
        <f>BEV_Numbers!H74</f>
        <v>13760</v>
      </c>
      <c r="I10" s="66">
        <f>BEV_Numbers!I74</f>
        <v>20353</v>
      </c>
      <c r="J10" s="66">
        <f>BEV_Numbers!J74</f>
        <v>28249</v>
      </c>
      <c r="K10" s="66">
        <f>BEV_Numbers!K74</f>
        <v>36568</v>
      </c>
      <c r="L10" s="66">
        <f>BEV_Numbers!L74</f>
        <v>45250</v>
      </c>
      <c r="M10" s="66">
        <f>BEV_Numbers!M74</f>
        <v>56635</v>
      </c>
      <c r="N10" s="66">
        <f>BEV_Numbers!N74</f>
        <v>68018</v>
      </c>
      <c r="O10" s="66">
        <f>BEV_Numbers!O74</f>
        <v>79403</v>
      </c>
      <c r="P10" s="66">
        <f>BEV_Numbers!P74</f>
        <v>90786</v>
      </c>
      <c r="Q10" s="66">
        <f>BEV_Numbers!Q74</f>
        <v>102171</v>
      </c>
      <c r="R10" s="66">
        <f>BEV_Numbers!R74</f>
        <v>113554</v>
      </c>
      <c r="S10" s="66">
        <f>BEV_Numbers!S74</f>
        <v>124939</v>
      </c>
      <c r="T10" s="66">
        <f>BEV_Numbers!T74</f>
        <v>136322</v>
      </c>
      <c r="U10" s="66">
        <f>BEV_Numbers!U74</f>
        <v>147707</v>
      </c>
      <c r="V10" s="66">
        <f>BEV_Numbers!V74</f>
        <v>159090</v>
      </c>
      <c r="W10" s="66">
        <f>BEV_Numbers!W74</f>
        <v>170475</v>
      </c>
      <c r="X10" s="66">
        <f>BEV_Numbers!X74</f>
        <v>181858</v>
      </c>
      <c r="Y10" s="66">
        <f>BEV_Numbers!Y74</f>
        <v>193243</v>
      </c>
      <c r="Z10" s="66">
        <f>BEV_Numbers!Z74</f>
        <v>204626</v>
      </c>
      <c r="AA10" s="66">
        <f>BEV_Numbers!AA74</f>
        <v>216011</v>
      </c>
      <c r="AB10" s="66">
        <f>BEV_Numbers!AB74</f>
        <v>227394</v>
      </c>
      <c r="AC10" s="66">
        <f>BEV_Numbers!AC74</f>
        <v>238779</v>
      </c>
      <c r="AD10" s="66">
        <f>BEV_Numbers!AD74</f>
        <v>247141</v>
      </c>
      <c r="AE10" s="66">
        <f>BEV_Numbers!AE74</f>
        <v>249805</v>
      </c>
      <c r="AF10" s="66">
        <f>BEV_Numbers!AF74</f>
        <v>252500</v>
      </c>
      <c r="AG10" s="66">
        <f>BEV_Numbers!AG74</f>
        <v>255228</v>
      </c>
      <c r="AH10" s="66">
        <f>BEV_Numbers!AH74</f>
        <v>257987</v>
      </c>
    </row>
    <row r="11" spans="2:34" s="61" customFormat="1" ht="13.5" thickBot="1" x14ac:dyDescent="0.35">
      <c r="B11" s="65" t="str">
        <f>BEV_Numbers!B75</f>
        <v>Medium Residential</v>
      </c>
      <c r="C11" s="67">
        <f>BEV_Numbers!C75</f>
        <v>11697</v>
      </c>
      <c r="D11" s="67">
        <f>BEV_Numbers!D75</f>
        <v>19401</v>
      </c>
      <c r="E11" s="67">
        <f>BEV_Numbers!E75</f>
        <v>33431</v>
      </c>
      <c r="F11" s="67">
        <f>BEV_Numbers!F75</f>
        <v>59794</v>
      </c>
      <c r="G11" s="67">
        <f>BEV_Numbers!G75</f>
        <v>99729</v>
      </c>
      <c r="H11" s="67">
        <f>BEV_Numbers!H75</f>
        <v>156064</v>
      </c>
      <c r="I11" s="67">
        <f>BEV_Numbers!I75</f>
        <v>226775</v>
      </c>
      <c r="J11" s="67">
        <f>BEV_Numbers!J75</f>
        <v>311527</v>
      </c>
      <c r="K11" s="67">
        <f>BEV_Numbers!K75</f>
        <v>401152</v>
      </c>
      <c r="L11" s="67">
        <f>BEV_Numbers!L75</f>
        <v>495023</v>
      </c>
      <c r="M11" s="67">
        <f>BEV_Numbers!M75</f>
        <v>596481</v>
      </c>
      <c r="N11" s="67">
        <f>BEV_Numbers!N75</f>
        <v>697939</v>
      </c>
      <c r="O11" s="67">
        <f>BEV_Numbers!O75</f>
        <v>799398</v>
      </c>
      <c r="P11" s="67">
        <f>BEV_Numbers!P75</f>
        <v>900856</v>
      </c>
      <c r="Q11" s="67">
        <f>BEV_Numbers!Q75</f>
        <v>1002315</v>
      </c>
      <c r="R11" s="67">
        <f>BEV_Numbers!R75</f>
        <v>1103773</v>
      </c>
      <c r="S11" s="67">
        <f>BEV_Numbers!S75</f>
        <v>1205232</v>
      </c>
      <c r="T11" s="67">
        <f>BEV_Numbers!T75</f>
        <v>1306690</v>
      </c>
      <c r="U11" s="67">
        <f>BEV_Numbers!U75</f>
        <v>1408148</v>
      </c>
      <c r="V11" s="67">
        <f>BEV_Numbers!V75</f>
        <v>1509606</v>
      </c>
      <c r="W11" s="67">
        <f>BEV_Numbers!W75</f>
        <v>1611065</v>
      </c>
      <c r="X11" s="67">
        <f>BEV_Numbers!X75</f>
        <v>1712523</v>
      </c>
      <c r="Y11" s="67">
        <f>BEV_Numbers!Y75</f>
        <v>1813982</v>
      </c>
      <c r="Z11" s="67">
        <f>BEV_Numbers!Z75</f>
        <v>1915440</v>
      </c>
      <c r="AA11" s="67">
        <f>BEV_Numbers!AA75</f>
        <v>2016899</v>
      </c>
      <c r="AB11" s="67">
        <f>BEV_Numbers!AB75</f>
        <v>2118357</v>
      </c>
      <c r="AC11" s="67">
        <f>BEV_Numbers!AC75</f>
        <v>2219816</v>
      </c>
      <c r="AD11" s="67">
        <f>BEV_Numbers!AD75</f>
        <v>2294533</v>
      </c>
      <c r="AE11" s="67">
        <f>BEV_Numbers!AE75</f>
        <v>2306922</v>
      </c>
      <c r="AF11" s="67">
        <f>BEV_Numbers!AF75</f>
        <v>2319135</v>
      </c>
      <c r="AG11" s="67">
        <f>BEV_Numbers!AG75</f>
        <v>2331153</v>
      </c>
      <c r="AH11" s="67">
        <f>BEV_Numbers!AH75</f>
        <v>2353843</v>
      </c>
    </row>
    <row r="12" spans="2:34" s="61" customFormat="1" ht="13.5" thickBot="1" x14ac:dyDescent="0.35">
      <c r="B12" s="65" t="str">
        <f>BEV_Numbers!B76</f>
        <v>Motorcycle</v>
      </c>
      <c r="C12" s="66">
        <f>BEV_Numbers!C76</f>
        <v>3731</v>
      </c>
      <c r="D12" s="66">
        <f>BEV_Numbers!D76</f>
        <v>5189</v>
      </c>
      <c r="E12" s="66">
        <f>BEV_Numbers!E76</f>
        <v>7398</v>
      </c>
      <c r="F12" s="66">
        <f>BEV_Numbers!F76</f>
        <v>10807</v>
      </c>
      <c r="G12" s="66">
        <f>BEV_Numbers!G76</f>
        <v>16955</v>
      </c>
      <c r="H12" s="66">
        <f>BEV_Numbers!H76</f>
        <v>25704</v>
      </c>
      <c r="I12" s="66">
        <f>BEV_Numbers!I76</f>
        <v>36686</v>
      </c>
      <c r="J12" s="66">
        <f>BEV_Numbers!J76</f>
        <v>49980</v>
      </c>
      <c r="K12" s="66">
        <f>BEV_Numbers!K76</f>
        <v>64064</v>
      </c>
      <c r="L12" s="66">
        <f>BEV_Numbers!L76</f>
        <v>78843</v>
      </c>
      <c r="M12" s="66">
        <f>BEV_Numbers!M76</f>
        <v>100162</v>
      </c>
      <c r="N12" s="66">
        <f>BEV_Numbers!N76</f>
        <v>121483</v>
      </c>
      <c r="O12" s="66">
        <f>BEV_Numbers!O76</f>
        <v>142802</v>
      </c>
      <c r="P12" s="66">
        <f>BEV_Numbers!P76</f>
        <v>164121</v>
      </c>
      <c r="Q12" s="66">
        <f>BEV_Numbers!Q76</f>
        <v>185441</v>
      </c>
      <c r="R12" s="66">
        <f>BEV_Numbers!R76</f>
        <v>206760</v>
      </c>
      <c r="S12" s="66">
        <f>BEV_Numbers!S76</f>
        <v>228080</v>
      </c>
      <c r="T12" s="66">
        <f>BEV_Numbers!T76</f>
        <v>249399</v>
      </c>
      <c r="U12" s="66">
        <f>BEV_Numbers!U76</f>
        <v>270719</v>
      </c>
      <c r="V12" s="66">
        <f>BEV_Numbers!V76</f>
        <v>292038</v>
      </c>
      <c r="W12" s="66">
        <f>BEV_Numbers!W76</f>
        <v>313358</v>
      </c>
      <c r="X12" s="66">
        <f>BEV_Numbers!X76</f>
        <v>334678</v>
      </c>
      <c r="Y12" s="66">
        <f>BEV_Numbers!Y76</f>
        <v>355997</v>
      </c>
      <c r="Z12" s="66">
        <f>BEV_Numbers!Z76</f>
        <v>377317</v>
      </c>
      <c r="AA12" s="66">
        <f>BEV_Numbers!AA76</f>
        <v>398636</v>
      </c>
      <c r="AB12" s="66">
        <f>BEV_Numbers!AB76</f>
        <v>419955</v>
      </c>
      <c r="AC12" s="66">
        <f>BEV_Numbers!AC76</f>
        <v>441275</v>
      </c>
      <c r="AD12" s="66">
        <f>BEV_Numbers!AD76</f>
        <v>456952</v>
      </c>
      <c r="AE12" s="66">
        <f>BEV_Numbers!AE76</f>
        <v>460078</v>
      </c>
      <c r="AF12" s="66">
        <f>BEV_Numbers!AF76</f>
        <v>463222</v>
      </c>
      <c r="AG12" s="66">
        <f>BEV_Numbers!AG76</f>
        <v>466385</v>
      </c>
      <c r="AH12" s="66">
        <f>BEV_Numbers!AH76</f>
        <v>469566</v>
      </c>
    </row>
    <row r="13" spans="2:34" s="61" customFormat="1" ht="13.5" thickBot="1" x14ac:dyDescent="0.35">
      <c r="B13" s="65" t="str">
        <f>BEV_Numbers!B77</f>
        <v>Rigid Truck</v>
      </c>
      <c r="C13" s="67">
        <f>BEV_Numbers!C77</f>
        <v>94</v>
      </c>
      <c r="D13" s="67">
        <f>BEV_Numbers!D77</f>
        <v>80</v>
      </c>
      <c r="E13" s="67">
        <f>BEV_Numbers!E77</f>
        <v>69</v>
      </c>
      <c r="F13" s="67">
        <f>BEV_Numbers!F77</f>
        <v>59</v>
      </c>
      <c r="G13" s="67">
        <f>BEV_Numbers!G77</f>
        <v>123</v>
      </c>
      <c r="H13" s="67">
        <f>BEV_Numbers!H77</f>
        <v>184</v>
      </c>
      <c r="I13" s="67">
        <f>BEV_Numbers!I77</f>
        <v>313</v>
      </c>
      <c r="J13" s="67">
        <f>BEV_Numbers!J77</f>
        <v>554</v>
      </c>
      <c r="K13" s="67">
        <f>BEV_Numbers!K77</f>
        <v>2656</v>
      </c>
      <c r="L13" s="67">
        <f>BEV_Numbers!L77</f>
        <v>6592</v>
      </c>
      <c r="M13" s="67">
        <f>BEV_Numbers!M77</f>
        <v>17432</v>
      </c>
      <c r="N13" s="67">
        <f>BEV_Numbers!N77</f>
        <v>28271</v>
      </c>
      <c r="O13" s="67">
        <f>BEV_Numbers!O77</f>
        <v>39112</v>
      </c>
      <c r="P13" s="67">
        <f>BEV_Numbers!P77</f>
        <v>49951</v>
      </c>
      <c r="Q13" s="67">
        <f>BEV_Numbers!Q77</f>
        <v>60791</v>
      </c>
      <c r="R13" s="67">
        <f>BEV_Numbers!R77</f>
        <v>71630</v>
      </c>
      <c r="S13" s="67">
        <f>BEV_Numbers!S77</f>
        <v>82471</v>
      </c>
      <c r="T13" s="67">
        <f>BEV_Numbers!T77</f>
        <v>93310</v>
      </c>
      <c r="U13" s="67">
        <f>BEV_Numbers!U77</f>
        <v>104150</v>
      </c>
      <c r="V13" s="67">
        <f>BEV_Numbers!V77</f>
        <v>114989</v>
      </c>
      <c r="W13" s="67">
        <f>BEV_Numbers!W77</f>
        <v>125830</v>
      </c>
      <c r="X13" s="67">
        <f>BEV_Numbers!X77</f>
        <v>136669</v>
      </c>
      <c r="Y13" s="67">
        <f>BEV_Numbers!Y77</f>
        <v>147509</v>
      </c>
      <c r="Z13" s="67">
        <f>BEV_Numbers!Z77</f>
        <v>158348</v>
      </c>
      <c r="AA13" s="67">
        <f>BEV_Numbers!AA77</f>
        <v>169189</v>
      </c>
      <c r="AB13" s="67">
        <f>BEV_Numbers!AB77</f>
        <v>180028</v>
      </c>
      <c r="AC13" s="67">
        <f>BEV_Numbers!AC77</f>
        <v>190868</v>
      </c>
      <c r="AD13" s="67">
        <f>BEV_Numbers!AD77</f>
        <v>201707</v>
      </c>
      <c r="AE13" s="67">
        <f>BEV_Numbers!AE77</f>
        <v>204643</v>
      </c>
      <c r="AF13" s="67">
        <f>BEV_Numbers!AF77</f>
        <v>207620</v>
      </c>
      <c r="AG13" s="67">
        <f>BEV_Numbers!AG77</f>
        <v>210641</v>
      </c>
      <c r="AH13" s="67">
        <f>BEV_Numbers!AH77</f>
        <v>213704</v>
      </c>
    </row>
    <row r="14" spans="2:34" s="61" customFormat="1" ht="13.5" thickBot="1" x14ac:dyDescent="0.35">
      <c r="B14" s="65" t="str">
        <f>BEV_Numbers!B78</f>
        <v>Small Light Commercial</v>
      </c>
      <c r="C14" s="66">
        <f>BEV_Numbers!C78</f>
        <v>31</v>
      </c>
      <c r="D14" s="66">
        <f>BEV_Numbers!D78</f>
        <v>38</v>
      </c>
      <c r="E14" s="66">
        <f>BEV_Numbers!E78</f>
        <v>549</v>
      </c>
      <c r="F14" s="66">
        <f>BEV_Numbers!F78</f>
        <v>1399</v>
      </c>
      <c r="G14" s="66">
        <f>BEV_Numbers!G78</f>
        <v>2554</v>
      </c>
      <c r="H14" s="66">
        <f>BEV_Numbers!H78</f>
        <v>4179</v>
      </c>
      <c r="I14" s="66">
        <f>BEV_Numbers!I78</f>
        <v>6215</v>
      </c>
      <c r="J14" s="66">
        <f>BEV_Numbers!J78</f>
        <v>8649</v>
      </c>
      <c r="K14" s="66">
        <f>BEV_Numbers!K78</f>
        <v>11223</v>
      </c>
      <c r="L14" s="66">
        <f>BEV_Numbers!L78</f>
        <v>13917</v>
      </c>
      <c r="M14" s="66">
        <f>BEV_Numbers!M78</f>
        <v>17929</v>
      </c>
      <c r="N14" s="66">
        <f>BEV_Numbers!N78</f>
        <v>21941</v>
      </c>
      <c r="O14" s="66">
        <f>BEV_Numbers!O78</f>
        <v>25954</v>
      </c>
      <c r="P14" s="66">
        <f>BEV_Numbers!P78</f>
        <v>29966</v>
      </c>
      <c r="Q14" s="66">
        <f>BEV_Numbers!Q78</f>
        <v>33979</v>
      </c>
      <c r="R14" s="66">
        <f>BEV_Numbers!R78</f>
        <v>37991</v>
      </c>
      <c r="S14" s="66">
        <f>BEV_Numbers!S78</f>
        <v>42004</v>
      </c>
      <c r="T14" s="66">
        <f>BEV_Numbers!T78</f>
        <v>46016</v>
      </c>
      <c r="U14" s="66">
        <f>BEV_Numbers!U78</f>
        <v>50029</v>
      </c>
      <c r="V14" s="66">
        <f>BEV_Numbers!V78</f>
        <v>54042</v>
      </c>
      <c r="W14" s="66">
        <f>BEV_Numbers!W78</f>
        <v>58053</v>
      </c>
      <c r="X14" s="66">
        <f>BEV_Numbers!X78</f>
        <v>62066</v>
      </c>
      <c r="Y14" s="66">
        <f>BEV_Numbers!Y78</f>
        <v>66079</v>
      </c>
      <c r="Z14" s="66">
        <f>BEV_Numbers!Z78</f>
        <v>70091</v>
      </c>
      <c r="AA14" s="66">
        <f>BEV_Numbers!AA78</f>
        <v>74103</v>
      </c>
      <c r="AB14" s="66">
        <f>BEV_Numbers!AB78</f>
        <v>78116</v>
      </c>
      <c r="AC14" s="66">
        <f>BEV_Numbers!AC78</f>
        <v>82129</v>
      </c>
      <c r="AD14" s="66">
        <f>BEV_Numbers!AD78</f>
        <v>85070</v>
      </c>
      <c r="AE14" s="66">
        <f>BEV_Numbers!AE78</f>
        <v>85986</v>
      </c>
      <c r="AF14" s="66">
        <f>BEV_Numbers!AF78</f>
        <v>86914</v>
      </c>
      <c r="AG14" s="66">
        <f>BEV_Numbers!AG78</f>
        <v>87854</v>
      </c>
      <c r="AH14" s="66">
        <f>BEV_Numbers!AH78</f>
        <v>88802</v>
      </c>
    </row>
    <row r="15" spans="2:34" s="61" customFormat="1" ht="13.5" thickBot="1" x14ac:dyDescent="0.35">
      <c r="B15" s="65" t="str">
        <f>BEV_Numbers!B79</f>
        <v>Small Residential</v>
      </c>
      <c r="C15" s="67">
        <f>BEV_Numbers!C79</f>
        <v>11660</v>
      </c>
      <c r="D15" s="67">
        <f>BEV_Numbers!D79</f>
        <v>16227</v>
      </c>
      <c r="E15" s="67">
        <f>BEV_Numbers!E79</f>
        <v>23062</v>
      </c>
      <c r="F15" s="67">
        <f>BEV_Numbers!F79</f>
        <v>33454</v>
      </c>
      <c r="G15" s="67">
        <f>BEV_Numbers!G79</f>
        <v>50270</v>
      </c>
      <c r="H15" s="67">
        <f>BEV_Numbers!H79</f>
        <v>74471</v>
      </c>
      <c r="I15" s="67">
        <f>BEV_Numbers!I79</f>
        <v>104685</v>
      </c>
      <c r="J15" s="67">
        <f>BEV_Numbers!J79</f>
        <v>140820</v>
      </c>
      <c r="K15" s="67">
        <f>BEV_Numbers!K79</f>
        <v>179112</v>
      </c>
      <c r="L15" s="67">
        <f>BEV_Numbers!L79</f>
        <v>219295</v>
      </c>
      <c r="M15" s="67">
        <f>BEV_Numbers!M79</f>
        <v>266501</v>
      </c>
      <c r="N15" s="67">
        <f>BEV_Numbers!N79</f>
        <v>313706</v>
      </c>
      <c r="O15" s="67">
        <f>BEV_Numbers!O79</f>
        <v>360912</v>
      </c>
      <c r="P15" s="67">
        <f>BEV_Numbers!P79</f>
        <v>408117</v>
      </c>
      <c r="Q15" s="67">
        <f>BEV_Numbers!Q79</f>
        <v>455323</v>
      </c>
      <c r="R15" s="67">
        <f>BEV_Numbers!R79</f>
        <v>502528</v>
      </c>
      <c r="S15" s="67">
        <f>BEV_Numbers!S79</f>
        <v>549734</v>
      </c>
      <c r="T15" s="67">
        <f>BEV_Numbers!T79</f>
        <v>596939</v>
      </c>
      <c r="U15" s="67">
        <f>BEV_Numbers!U79</f>
        <v>644145</v>
      </c>
      <c r="V15" s="67">
        <f>BEV_Numbers!V79</f>
        <v>691350</v>
      </c>
      <c r="W15" s="67">
        <f>BEV_Numbers!W79</f>
        <v>738556</v>
      </c>
      <c r="X15" s="67">
        <f>BEV_Numbers!X79</f>
        <v>785761</v>
      </c>
      <c r="Y15" s="67">
        <f>BEV_Numbers!Y79</f>
        <v>832967</v>
      </c>
      <c r="Z15" s="67">
        <f>BEV_Numbers!Z79</f>
        <v>880172</v>
      </c>
      <c r="AA15" s="67">
        <f>BEV_Numbers!AA79</f>
        <v>927378</v>
      </c>
      <c r="AB15" s="67">
        <f>BEV_Numbers!AB79</f>
        <v>974583</v>
      </c>
      <c r="AC15" s="67">
        <f>BEV_Numbers!AC79</f>
        <v>1021790</v>
      </c>
      <c r="AD15" s="67">
        <f>BEV_Numbers!AD79</f>
        <v>1056693</v>
      </c>
      <c r="AE15" s="67">
        <f>BEV_Numbers!AE79</f>
        <v>1062924</v>
      </c>
      <c r="AF15" s="67">
        <f>BEV_Numbers!AF79</f>
        <v>1069130</v>
      </c>
      <c r="AG15" s="67">
        <f>BEV_Numbers!AG79</f>
        <v>1075306</v>
      </c>
      <c r="AH15" s="67">
        <f>BEV_Numbers!AH79</f>
        <v>1083981</v>
      </c>
    </row>
    <row r="16" spans="2:34" ht="14.5" thickBot="1" x14ac:dyDescent="0.35">
      <c r="B16" s="65" t="s">
        <v>190</v>
      </c>
      <c r="C16" s="67">
        <f>SUM(C6:C15)</f>
        <v>32328</v>
      </c>
      <c r="D16" s="67">
        <f t="shared" ref="D16:AH16" si="0">SUM(D6:D15)</f>
        <v>52720</v>
      </c>
      <c r="E16" s="67">
        <f t="shared" si="0"/>
        <v>94433</v>
      </c>
      <c r="F16" s="67">
        <f t="shared" si="0"/>
        <v>195760</v>
      </c>
      <c r="G16" s="67">
        <f t="shared" si="0"/>
        <v>331403</v>
      </c>
      <c r="H16" s="67">
        <f t="shared" si="0"/>
        <v>523316</v>
      </c>
      <c r="I16" s="67">
        <f t="shared" si="0"/>
        <v>764438</v>
      </c>
      <c r="J16" s="67">
        <f t="shared" si="0"/>
        <v>1054143</v>
      </c>
      <c r="K16" s="67">
        <f t="shared" si="0"/>
        <v>1361671</v>
      </c>
      <c r="L16" s="67">
        <f t="shared" si="0"/>
        <v>1684871</v>
      </c>
      <c r="M16" s="67">
        <f t="shared" si="0"/>
        <v>2013043</v>
      </c>
      <c r="N16" s="67">
        <f t="shared" si="0"/>
        <v>2341212</v>
      </c>
      <c r="O16" s="67">
        <f t="shared" si="0"/>
        <v>2669387</v>
      </c>
      <c r="P16" s="67">
        <f t="shared" si="0"/>
        <v>2997556</v>
      </c>
      <c r="Q16" s="67">
        <f t="shared" si="0"/>
        <v>3325729</v>
      </c>
      <c r="R16" s="67">
        <f t="shared" si="0"/>
        <v>3653897</v>
      </c>
      <c r="S16" s="67">
        <f t="shared" si="0"/>
        <v>3982071</v>
      </c>
      <c r="T16" s="67">
        <f t="shared" si="0"/>
        <v>4310239</v>
      </c>
      <c r="U16" s="67">
        <f t="shared" si="0"/>
        <v>4638413</v>
      </c>
      <c r="V16" s="67">
        <f t="shared" si="0"/>
        <v>4966580</v>
      </c>
      <c r="W16" s="67">
        <f t="shared" si="0"/>
        <v>5294755</v>
      </c>
      <c r="X16" s="67">
        <f t="shared" si="0"/>
        <v>5622924</v>
      </c>
      <c r="Y16" s="67">
        <f t="shared" si="0"/>
        <v>5951097</v>
      </c>
      <c r="Z16" s="67">
        <f t="shared" si="0"/>
        <v>6279265</v>
      </c>
      <c r="AA16" s="67">
        <f t="shared" si="0"/>
        <v>6607440</v>
      </c>
      <c r="AB16" s="67">
        <f t="shared" si="0"/>
        <v>6935608</v>
      </c>
      <c r="AC16" s="67">
        <f t="shared" si="0"/>
        <v>7263782</v>
      </c>
      <c r="AD16" s="67">
        <f t="shared" si="0"/>
        <v>7509097</v>
      </c>
      <c r="AE16" s="67">
        <f t="shared" si="0"/>
        <v>7559265</v>
      </c>
      <c r="AF16" s="67">
        <f t="shared" si="0"/>
        <v>7609188</v>
      </c>
      <c r="AG16" s="67">
        <f t="shared" si="0"/>
        <v>7658824</v>
      </c>
      <c r="AH16" s="67">
        <f t="shared" si="0"/>
        <v>7737539</v>
      </c>
    </row>
    <row r="18" spans="2:34" s="61" customFormat="1" ht="13" x14ac:dyDescent="0.3">
      <c r="B18" s="35" t="str">
        <f>PHEV_Numbers!B67</f>
        <v>Step Change</v>
      </c>
      <c r="C18" s="35" t="s">
        <v>41</v>
      </c>
      <c r="D18" s="35"/>
      <c r="E18" s="35"/>
      <c r="F18" s="35"/>
      <c r="G18" s="35"/>
      <c r="H18" s="35"/>
      <c r="I18" s="35"/>
      <c r="J18" s="35"/>
      <c r="K18" s="35"/>
      <c r="L18" s="35"/>
      <c r="M18" s="35"/>
      <c r="N18" s="35"/>
      <c r="O18" s="35"/>
      <c r="P18" s="35"/>
      <c r="Q18" s="35"/>
      <c r="R18" s="35"/>
      <c r="S18" s="35"/>
      <c r="T18" s="35"/>
      <c r="U18" s="35"/>
      <c r="V18" s="35"/>
      <c r="W18" s="35"/>
      <c r="X18" s="35"/>
      <c r="Y18" s="35"/>
      <c r="Z18" s="35"/>
      <c r="AA18" s="35"/>
      <c r="AB18" s="35"/>
      <c r="AC18" s="35"/>
      <c r="AD18" s="35"/>
      <c r="AE18" s="35"/>
      <c r="AF18" s="35"/>
      <c r="AG18" s="35"/>
      <c r="AH18" s="35"/>
    </row>
    <row r="19" spans="2:34" s="61" customFormat="1" ht="13.5" thickBot="1" x14ac:dyDescent="0.35">
      <c r="B19" s="62" t="str">
        <f>PHEV_Numbers!B68</f>
        <v>New South Wales (includes ACT)</v>
      </c>
      <c r="C19" s="35"/>
      <c r="D19" s="35"/>
      <c r="E19" s="35"/>
      <c r="F19" s="35"/>
      <c r="G19" s="35"/>
      <c r="H19" s="35"/>
      <c r="I19" s="35"/>
      <c r="J19" s="35"/>
      <c r="K19" s="35"/>
      <c r="L19" s="35"/>
      <c r="M19" s="35"/>
      <c r="N19" s="35"/>
      <c r="O19" s="35"/>
      <c r="P19" s="35"/>
      <c r="Q19" s="35"/>
      <c r="R19" s="35"/>
      <c r="S19" s="35"/>
      <c r="T19" s="35"/>
      <c r="U19" s="35"/>
      <c r="V19" s="35"/>
      <c r="W19" s="35"/>
      <c r="X19" s="35"/>
      <c r="Y19" s="35"/>
      <c r="Z19" s="35"/>
      <c r="AA19" s="35"/>
      <c r="AB19" s="35"/>
      <c r="AC19" s="35"/>
      <c r="AD19" s="35"/>
      <c r="AE19" s="35"/>
      <c r="AF19" s="35"/>
      <c r="AG19" s="35"/>
      <c r="AH19" s="35"/>
    </row>
    <row r="20" spans="2:34" s="61" customFormat="1" ht="13.5" thickBot="1" x14ac:dyDescent="0.3">
      <c r="B20" s="63" t="str">
        <f>PHEV_Numbers!B69</f>
        <v>Vehicle Type</v>
      </c>
      <c r="C20" s="64" t="str">
        <f>PHEV_Numbers!C69</f>
        <v>2022-23</v>
      </c>
      <c r="D20" s="64" t="str">
        <f>PHEV_Numbers!D69</f>
        <v>2023-24</v>
      </c>
      <c r="E20" s="64" t="str">
        <f>PHEV_Numbers!E69</f>
        <v>2024-25</v>
      </c>
      <c r="F20" s="64" t="str">
        <f>PHEV_Numbers!F69</f>
        <v>2025-26</v>
      </c>
      <c r="G20" s="64" t="str">
        <f>PHEV_Numbers!G69</f>
        <v>2026-27</v>
      </c>
      <c r="H20" s="64" t="str">
        <f>PHEV_Numbers!H69</f>
        <v>2027-28</v>
      </c>
      <c r="I20" s="64" t="str">
        <f>PHEV_Numbers!I69</f>
        <v>2028-29</v>
      </c>
      <c r="J20" s="64" t="str">
        <f>PHEV_Numbers!J69</f>
        <v>2029-30</v>
      </c>
      <c r="K20" s="64" t="str">
        <f>PHEV_Numbers!K69</f>
        <v>2030-31</v>
      </c>
      <c r="L20" s="64" t="str">
        <f>PHEV_Numbers!L69</f>
        <v>2031-32</v>
      </c>
      <c r="M20" s="64" t="str">
        <f>PHEV_Numbers!M69</f>
        <v>2032-33</v>
      </c>
      <c r="N20" s="64" t="str">
        <f>PHEV_Numbers!N69</f>
        <v>2033-34</v>
      </c>
      <c r="O20" s="64" t="str">
        <f>PHEV_Numbers!O69</f>
        <v>2034-35</v>
      </c>
      <c r="P20" s="64" t="str">
        <f>PHEV_Numbers!P69</f>
        <v>2035-36</v>
      </c>
      <c r="Q20" s="64" t="str">
        <f>PHEV_Numbers!Q69</f>
        <v>2036-37</v>
      </c>
      <c r="R20" s="64" t="str">
        <f>PHEV_Numbers!R69</f>
        <v>2037-38</v>
      </c>
      <c r="S20" s="64" t="str">
        <f>PHEV_Numbers!S69</f>
        <v>2038-39</v>
      </c>
      <c r="T20" s="64" t="str">
        <f>PHEV_Numbers!T69</f>
        <v>2039-40</v>
      </c>
      <c r="U20" s="64" t="str">
        <f>PHEV_Numbers!U69</f>
        <v>2040-41</v>
      </c>
      <c r="V20" s="64" t="str">
        <f>PHEV_Numbers!V69</f>
        <v>2041-42</v>
      </c>
      <c r="W20" s="64" t="str">
        <f>PHEV_Numbers!W69</f>
        <v>2042-43</v>
      </c>
      <c r="X20" s="64" t="str">
        <f>PHEV_Numbers!X69</f>
        <v>2043-44</v>
      </c>
      <c r="Y20" s="64" t="str">
        <f>PHEV_Numbers!Y69</f>
        <v>2044-45</v>
      </c>
      <c r="Z20" s="64" t="str">
        <f>PHEV_Numbers!Z69</f>
        <v>2045-46</v>
      </c>
      <c r="AA20" s="64" t="str">
        <f>PHEV_Numbers!AA69</f>
        <v>2046-47</v>
      </c>
      <c r="AB20" s="64" t="str">
        <f>PHEV_Numbers!AB69</f>
        <v>2047-48</v>
      </c>
      <c r="AC20" s="64" t="str">
        <f>PHEV_Numbers!AC69</f>
        <v>2048-49</v>
      </c>
      <c r="AD20" s="64" t="str">
        <f>PHEV_Numbers!AD69</f>
        <v>2049-50</v>
      </c>
      <c r="AE20" s="64" t="str">
        <f>PHEV_Numbers!AE69</f>
        <v>2050-51</v>
      </c>
      <c r="AF20" s="64" t="str">
        <f>PHEV_Numbers!AF69</f>
        <v>2051-52</v>
      </c>
      <c r="AG20" s="64" t="str">
        <f>PHEV_Numbers!AG69</f>
        <v>2052-53</v>
      </c>
      <c r="AH20" s="64" t="str">
        <f>PHEV_Numbers!AH69</f>
        <v>2053-54</v>
      </c>
    </row>
    <row r="21" spans="2:34" s="61" customFormat="1" ht="13.5" thickBot="1" x14ac:dyDescent="0.35">
      <c r="B21" s="65" t="str">
        <f>PHEV_Numbers!B70</f>
        <v>Articulated Truck</v>
      </c>
      <c r="C21" s="66">
        <f>PHEV_Numbers!C70</f>
        <v>0</v>
      </c>
      <c r="D21" s="66">
        <f>PHEV_Numbers!D70</f>
        <v>0</v>
      </c>
      <c r="E21" s="66">
        <f>PHEV_Numbers!E70</f>
        <v>0</v>
      </c>
      <c r="F21" s="66">
        <f>PHEV_Numbers!F70</f>
        <v>1</v>
      </c>
      <c r="G21" s="66">
        <f>PHEV_Numbers!G70</f>
        <v>3</v>
      </c>
      <c r="H21" s="66">
        <f>PHEV_Numbers!H70</f>
        <v>5</v>
      </c>
      <c r="I21" s="66">
        <f>PHEV_Numbers!I70</f>
        <v>10</v>
      </c>
      <c r="J21" s="66">
        <f>PHEV_Numbers!J70</f>
        <v>20</v>
      </c>
      <c r="K21" s="66">
        <f>PHEV_Numbers!K70</f>
        <v>28</v>
      </c>
      <c r="L21" s="66">
        <f>PHEV_Numbers!L70</f>
        <v>34</v>
      </c>
      <c r="M21" s="66">
        <f>PHEV_Numbers!M70</f>
        <v>32</v>
      </c>
      <c r="N21" s="66">
        <f>PHEV_Numbers!N70</f>
        <v>29</v>
      </c>
      <c r="O21" s="66">
        <f>PHEV_Numbers!O70</f>
        <v>26</v>
      </c>
      <c r="P21" s="66">
        <f>PHEV_Numbers!P70</f>
        <v>24</v>
      </c>
      <c r="Q21" s="66">
        <f>PHEV_Numbers!Q70</f>
        <v>22</v>
      </c>
      <c r="R21" s="66">
        <f>PHEV_Numbers!R70</f>
        <v>20</v>
      </c>
      <c r="S21" s="66">
        <f>PHEV_Numbers!S70</f>
        <v>18</v>
      </c>
      <c r="T21" s="66">
        <f>PHEV_Numbers!T70</f>
        <v>16</v>
      </c>
      <c r="U21" s="66">
        <f>PHEV_Numbers!U70</f>
        <v>14</v>
      </c>
      <c r="V21" s="66">
        <f>PHEV_Numbers!V70</f>
        <v>12</v>
      </c>
      <c r="W21" s="66">
        <f>PHEV_Numbers!W70</f>
        <v>11</v>
      </c>
      <c r="X21" s="66">
        <f>PHEV_Numbers!X70</f>
        <v>9</v>
      </c>
      <c r="Y21" s="66">
        <f>PHEV_Numbers!Y70</f>
        <v>8</v>
      </c>
      <c r="Z21" s="66">
        <f>PHEV_Numbers!Z70</f>
        <v>6</v>
      </c>
      <c r="AA21" s="66">
        <f>PHEV_Numbers!AA70</f>
        <v>5</v>
      </c>
      <c r="AB21" s="66">
        <f>PHEV_Numbers!AB70</f>
        <v>3</v>
      </c>
      <c r="AC21" s="66">
        <f>PHEV_Numbers!AC70</f>
        <v>2</v>
      </c>
      <c r="AD21" s="66">
        <f>PHEV_Numbers!AD70</f>
        <v>0</v>
      </c>
      <c r="AE21" s="66">
        <f>PHEV_Numbers!AE70</f>
        <v>0</v>
      </c>
      <c r="AF21" s="66">
        <f>PHEV_Numbers!AF70</f>
        <v>0</v>
      </c>
      <c r="AG21" s="66">
        <f>PHEV_Numbers!AG70</f>
        <v>0</v>
      </c>
      <c r="AH21" s="66">
        <f>PHEV_Numbers!AH70</f>
        <v>0</v>
      </c>
    </row>
    <row r="22" spans="2:34" s="61" customFormat="1" ht="13.5" thickBot="1" x14ac:dyDescent="0.35">
      <c r="B22" s="65" t="str">
        <f>PHEV_Numbers!B71</f>
        <v>Bus</v>
      </c>
      <c r="C22" s="67">
        <f>PHEV_Numbers!C71</f>
        <v>0</v>
      </c>
      <c r="D22" s="67">
        <f>PHEV_Numbers!D71</f>
        <v>0</v>
      </c>
      <c r="E22" s="67">
        <f>PHEV_Numbers!E71</f>
        <v>0</v>
      </c>
      <c r="F22" s="67">
        <f>PHEV_Numbers!F71</f>
        <v>0</v>
      </c>
      <c r="G22" s="67">
        <f>PHEV_Numbers!G71</f>
        <v>0</v>
      </c>
      <c r="H22" s="67">
        <f>PHEV_Numbers!H71</f>
        <v>0</v>
      </c>
      <c r="I22" s="67">
        <f>PHEV_Numbers!I71</f>
        <v>0</v>
      </c>
      <c r="J22" s="67">
        <f>PHEV_Numbers!J71</f>
        <v>0</v>
      </c>
      <c r="K22" s="67">
        <f>PHEV_Numbers!K71</f>
        <v>1</v>
      </c>
      <c r="L22" s="67">
        <f>PHEV_Numbers!L71</f>
        <v>1</v>
      </c>
      <c r="M22" s="67">
        <f>PHEV_Numbers!M71</f>
        <v>1</v>
      </c>
      <c r="N22" s="67">
        <f>PHEV_Numbers!N71</f>
        <v>1</v>
      </c>
      <c r="O22" s="67">
        <f>PHEV_Numbers!O71</f>
        <v>0</v>
      </c>
      <c r="P22" s="67">
        <f>PHEV_Numbers!P71</f>
        <v>0</v>
      </c>
      <c r="Q22" s="67">
        <f>PHEV_Numbers!Q71</f>
        <v>0</v>
      </c>
      <c r="R22" s="67">
        <f>PHEV_Numbers!R71</f>
        <v>0</v>
      </c>
      <c r="S22" s="67">
        <f>PHEV_Numbers!S71</f>
        <v>0</v>
      </c>
      <c r="T22" s="67">
        <f>PHEV_Numbers!T71</f>
        <v>0</v>
      </c>
      <c r="U22" s="67">
        <f>PHEV_Numbers!U71</f>
        <v>0</v>
      </c>
      <c r="V22" s="67">
        <f>PHEV_Numbers!V71</f>
        <v>0</v>
      </c>
      <c r="W22" s="67">
        <f>PHEV_Numbers!W71</f>
        <v>0</v>
      </c>
      <c r="X22" s="67">
        <f>PHEV_Numbers!X71</f>
        <v>0</v>
      </c>
      <c r="Y22" s="67">
        <f>PHEV_Numbers!Y71</f>
        <v>0</v>
      </c>
      <c r="Z22" s="67">
        <f>PHEV_Numbers!Z71</f>
        <v>0</v>
      </c>
      <c r="AA22" s="67">
        <f>PHEV_Numbers!AA71</f>
        <v>0</v>
      </c>
      <c r="AB22" s="67">
        <f>PHEV_Numbers!AB71</f>
        <v>0</v>
      </c>
      <c r="AC22" s="67">
        <f>PHEV_Numbers!AC71</f>
        <v>0</v>
      </c>
      <c r="AD22" s="67">
        <f>PHEV_Numbers!AD71</f>
        <v>0</v>
      </c>
      <c r="AE22" s="67">
        <f>PHEV_Numbers!AE71</f>
        <v>0</v>
      </c>
      <c r="AF22" s="67">
        <f>PHEV_Numbers!AF71</f>
        <v>0</v>
      </c>
      <c r="AG22" s="67">
        <f>PHEV_Numbers!AG71</f>
        <v>0</v>
      </c>
      <c r="AH22" s="67">
        <f>PHEV_Numbers!AH71</f>
        <v>0</v>
      </c>
    </row>
    <row r="23" spans="2:34" s="61" customFormat="1" ht="13.5" thickBot="1" x14ac:dyDescent="0.35">
      <c r="B23" s="65" t="str">
        <f>PHEV_Numbers!B72</f>
        <v>Large Light Commercial</v>
      </c>
      <c r="C23" s="66">
        <f>PHEV_Numbers!C72</f>
        <v>14</v>
      </c>
      <c r="D23" s="66">
        <f>PHEV_Numbers!D72</f>
        <v>17</v>
      </c>
      <c r="E23" s="66">
        <f>PHEV_Numbers!E72</f>
        <v>19</v>
      </c>
      <c r="F23" s="66">
        <f>PHEV_Numbers!F72</f>
        <v>21</v>
      </c>
      <c r="G23" s="66">
        <f>PHEV_Numbers!G72</f>
        <v>23</v>
      </c>
      <c r="H23" s="66">
        <f>PHEV_Numbers!H72</f>
        <v>23</v>
      </c>
      <c r="I23" s="66">
        <f>PHEV_Numbers!I72</f>
        <v>24</v>
      </c>
      <c r="J23" s="66">
        <f>PHEV_Numbers!J72</f>
        <v>24</v>
      </c>
      <c r="K23" s="66">
        <f>PHEV_Numbers!K72</f>
        <v>24</v>
      </c>
      <c r="L23" s="66">
        <f>PHEV_Numbers!L72</f>
        <v>22</v>
      </c>
      <c r="M23" s="66">
        <f>PHEV_Numbers!M72</f>
        <v>20</v>
      </c>
      <c r="N23" s="66">
        <f>PHEV_Numbers!N72</f>
        <v>18</v>
      </c>
      <c r="O23" s="66">
        <f>PHEV_Numbers!O72</f>
        <v>17</v>
      </c>
      <c r="P23" s="66">
        <f>PHEV_Numbers!P72</f>
        <v>15</v>
      </c>
      <c r="Q23" s="66">
        <f>PHEV_Numbers!Q72</f>
        <v>14</v>
      </c>
      <c r="R23" s="66">
        <f>PHEV_Numbers!R72</f>
        <v>13</v>
      </c>
      <c r="S23" s="66">
        <f>PHEV_Numbers!S72</f>
        <v>11</v>
      </c>
      <c r="T23" s="66">
        <f>PHEV_Numbers!T72</f>
        <v>10</v>
      </c>
      <c r="U23" s="66">
        <f>PHEV_Numbers!U72</f>
        <v>9</v>
      </c>
      <c r="V23" s="66">
        <f>PHEV_Numbers!V72</f>
        <v>8</v>
      </c>
      <c r="W23" s="66">
        <f>PHEV_Numbers!W72</f>
        <v>7</v>
      </c>
      <c r="X23" s="66">
        <f>PHEV_Numbers!X72</f>
        <v>6</v>
      </c>
      <c r="Y23" s="66">
        <f>PHEV_Numbers!Y72</f>
        <v>5</v>
      </c>
      <c r="Z23" s="66">
        <f>PHEV_Numbers!Z72</f>
        <v>4</v>
      </c>
      <c r="AA23" s="66">
        <f>PHEV_Numbers!AA72</f>
        <v>3</v>
      </c>
      <c r="AB23" s="66">
        <f>PHEV_Numbers!AB72</f>
        <v>2</v>
      </c>
      <c r="AC23" s="66">
        <f>PHEV_Numbers!AC72</f>
        <v>1</v>
      </c>
      <c r="AD23" s="66">
        <f>PHEV_Numbers!AD72</f>
        <v>0</v>
      </c>
      <c r="AE23" s="66">
        <f>PHEV_Numbers!AE72</f>
        <v>0</v>
      </c>
      <c r="AF23" s="66">
        <f>PHEV_Numbers!AF72</f>
        <v>0</v>
      </c>
      <c r="AG23" s="66">
        <f>PHEV_Numbers!AG72</f>
        <v>0</v>
      </c>
      <c r="AH23" s="66">
        <f>PHEV_Numbers!AH72</f>
        <v>0</v>
      </c>
    </row>
    <row r="24" spans="2:34" s="61" customFormat="1" ht="13.5" thickBot="1" x14ac:dyDescent="0.35">
      <c r="B24" s="65" t="str">
        <f>PHEV_Numbers!B73</f>
        <v>Large Residential</v>
      </c>
      <c r="C24" s="67">
        <f>PHEV_Numbers!C73</f>
        <v>1405</v>
      </c>
      <c r="D24" s="67">
        <f>PHEV_Numbers!D73</f>
        <v>1606</v>
      </c>
      <c r="E24" s="67">
        <f>PHEV_Numbers!E73</f>
        <v>1668</v>
      </c>
      <c r="F24" s="67">
        <f>PHEV_Numbers!F73</f>
        <v>1717</v>
      </c>
      <c r="G24" s="67">
        <f>PHEV_Numbers!G73</f>
        <v>1753</v>
      </c>
      <c r="H24" s="67">
        <f>PHEV_Numbers!H73</f>
        <v>1773</v>
      </c>
      <c r="I24" s="67">
        <f>PHEV_Numbers!I73</f>
        <v>1776</v>
      </c>
      <c r="J24" s="67">
        <f>PHEV_Numbers!J73</f>
        <v>1755</v>
      </c>
      <c r="K24" s="67">
        <f>PHEV_Numbers!K73</f>
        <v>1652</v>
      </c>
      <c r="L24" s="67">
        <f>PHEV_Numbers!L73</f>
        <v>1480</v>
      </c>
      <c r="M24" s="67">
        <f>PHEV_Numbers!M73</f>
        <v>1370</v>
      </c>
      <c r="N24" s="67">
        <f>PHEV_Numbers!N73</f>
        <v>1254</v>
      </c>
      <c r="O24" s="67">
        <f>PHEV_Numbers!O73</f>
        <v>1143</v>
      </c>
      <c r="P24" s="67">
        <f>PHEV_Numbers!P73</f>
        <v>1040</v>
      </c>
      <c r="Q24" s="67">
        <f>PHEV_Numbers!Q73</f>
        <v>943</v>
      </c>
      <c r="R24" s="67">
        <f>PHEV_Numbers!R73</f>
        <v>853</v>
      </c>
      <c r="S24" s="67">
        <f>PHEV_Numbers!S73</f>
        <v>768</v>
      </c>
      <c r="T24" s="67">
        <f>PHEV_Numbers!T73</f>
        <v>689</v>
      </c>
      <c r="U24" s="67">
        <f>PHEV_Numbers!U73</f>
        <v>614</v>
      </c>
      <c r="V24" s="67">
        <f>PHEV_Numbers!V73</f>
        <v>543</v>
      </c>
      <c r="W24" s="67">
        <f>PHEV_Numbers!W73</f>
        <v>474</v>
      </c>
      <c r="X24" s="67">
        <f>PHEV_Numbers!X73</f>
        <v>406</v>
      </c>
      <c r="Y24" s="67">
        <f>PHEV_Numbers!Y73</f>
        <v>339</v>
      </c>
      <c r="Z24" s="67">
        <f>PHEV_Numbers!Z73</f>
        <v>271</v>
      </c>
      <c r="AA24" s="67">
        <f>PHEV_Numbers!AA73</f>
        <v>203</v>
      </c>
      <c r="AB24" s="67">
        <f>PHEV_Numbers!AB73</f>
        <v>135</v>
      </c>
      <c r="AC24" s="67">
        <f>PHEV_Numbers!AC73</f>
        <v>68</v>
      </c>
      <c r="AD24" s="67">
        <f>PHEV_Numbers!AD73</f>
        <v>0</v>
      </c>
      <c r="AE24" s="67">
        <f>PHEV_Numbers!AE73</f>
        <v>0</v>
      </c>
      <c r="AF24" s="67">
        <f>PHEV_Numbers!AF73</f>
        <v>0</v>
      </c>
      <c r="AG24" s="67">
        <f>PHEV_Numbers!AG73</f>
        <v>0</v>
      </c>
      <c r="AH24" s="67">
        <f>PHEV_Numbers!AH73</f>
        <v>0</v>
      </c>
    </row>
    <row r="25" spans="2:34" s="61" customFormat="1" ht="13.5" thickBot="1" x14ac:dyDescent="0.35">
      <c r="B25" s="65" t="str">
        <f>PHEV_Numbers!B74</f>
        <v>Medium Light Commercial</v>
      </c>
      <c r="C25" s="66">
        <f>PHEV_Numbers!C74</f>
        <v>103</v>
      </c>
      <c r="D25" s="66">
        <f>PHEV_Numbers!D74</f>
        <v>117</v>
      </c>
      <c r="E25" s="66">
        <f>PHEV_Numbers!E74</f>
        <v>120</v>
      </c>
      <c r="F25" s="66">
        <f>PHEV_Numbers!F74</f>
        <v>123</v>
      </c>
      <c r="G25" s="66">
        <f>PHEV_Numbers!G74</f>
        <v>124</v>
      </c>
      <c r="H25" s="66">
        <f>PHEV_Numbers!H74</f>
        <v>125</v>
      </c>
      <c r="I25" s="66">
        <f>PHEV_Numbers!I74</f>
        <v>125</v>
      </c>
      <c r="J25" s="66">
        <f>PHEV_Numbers!J74</f>
        <v>123</v>
      </c>
      <c r="K25" s="66">
        <f>PHEV_Numbers!K74</f>
        <v>116</v>
      </c>
      <c r="L25" s="66">
        <f>PHEV_Numbers!L74</f>
        <v>103</v>
      </c>
      <c r="M25" s="66">
        <f>PHEV_Numbers!M74</f>
        <v>96</v>
      </c>
      <c r="N25" s="66">
        <f>PHEV_Numbers!N74</f>
        <v>87</v>
      </c>
      <c r="O25" s="66">
        <f>PHEV_Numbers!O74</f>
        <v>80</v>
      </c>
      <c r="P25" s="66">
        <f>PHEV_Numbers!P74</f>
        <v>72</v>
      </c>
      <c r="Q25" s="66">
        <f>PHEV_Numbers!Q74</f>
        <v>66</v>
      </c>
      <c r="R25" s="66">
        <f>PHEV_Numbers!R74</f>
        <v>59</v>
      </c>
      <c r="S25" s="66">
        <f>PHEV_Numbers!S74</f>
        <v>54</v>
      </c>
      <c r="T25" s="66">
        <f>PHEV_Numbers!T74</f>
        <v>48</v>
      </c>
      <c r="U25" s="66">
        <f>PHEV_Numbers!U74</f>
        <v>43</v>
      </c>
      <c r="V25" s="66">
        <f>PHEV_Numbers!V74</f>
        <v>38</v>
      </c>
      <c r="W25" s="66">
        <f>PHEV_Numbers!W74</f>
        <v>33</v>
      </c>
      <c r="X25" s="66">
        <f>PHEV_Numbers!X74</f>
        <v>28</v>
      </c>
      <c r="Y25" s="66">
        <f>PHEV_Numbers!Y74</f>
        <v>24</v>
      </c>
      <c r="Z25" s="66">
        <f>PHEV_Numbers!Z74</f>
        <v>19</v>
      </c>
      <c r="AA25" s="66">
        <f>PHEV_Numbers!AA74</f>
        <v>14</v>
      </c>
      <c r="AB25" s="66">
        <f>PHEV_Numbers!AB74</f>
        <v>9</v>
      </c>
      <c r="AC25" s="66">
        <f>PHEV_Numbers!AC74</f>
        <v>5</v>
      </c>
      <c r="AD25" s="66">
        <f>PHEV_Numbers!AD74</f>
        <v>0</v>
      </c>
      <c r="AE25" s="66">
        <f>PHEV_Numbers!AE74</f>
        <v>0</v>
      </c>
      <c r="AF25" s="66">
        <f>PHEV_Numbers!AF74</f>
        <v>0</v>
      </c>
      <c r="AG25" s="66">
        <f>PHEV_Numbers!AG74</f>
        <v>0</v>
      </c>
      <c r="AH25" s="66">
        <f>PHEV_Numbers!AH74</f>
        <v>0</v>
      </c>
    </row>
    <row r="26" spans="2:34" s="61" customFormat="1" ht="13.5" thickBot="1" x14ac:dyDescent="0.35">
      <c r="B26" s="65" t="str">
        <f>PHEV_Numbers!B75</f>
        <v>Medium Residential</v>
      </c>
      <c r="C26" s="67">
        <f>PHEV_Numbers!C75</f>
        <v>3552</v>
      </c>
      <c r="D26" s="67">
        <f>PHEV_Numbers!D75</f>
        <v>4028</v>
      </c>
      <c r="E26" s="67">
        <f>PHEV_Numbers!E75</f>
        <v>4156</v>
      </c>
      <c r="F26" s="67">
        <f>PHEV_Numbers!F75</f>
        <v>4250</v>
      </c>
      <c r="G26" s="67">
        <f>PHEV_Numbers!G75</f>
        <v>4314</v>
      </c>
      <c r="H26" s="67">
        <f>PHEV_Numbers!H75</f>
        <v>4364</v>
      </c>
      <c r="I26" s="67">
        <f>PHEV_Numbers!I75</f>
        <v>4373</v>
      </c>
      <c r="J26" s="67">
        <f>PHEV_Numbers!J75</f>
        <v>4322</v>
      </c>
      <c r="K26" s="67">
        <f>PHEV_Numbers!K75</f>
        <v>4071</v>
      </c>
      <c r="L26" s="67">
        <f>PHEV_Numbers!L75</f>
        <v>3652</v>
      </c>
      <c r="M26" s="67">
        <f>PHEV_Numbers!M75</f>
        <v>3380</v>
      </c>
      <c r="N26" s="67">
        <f>PHEV_Numbers!N75</f>
        <v>3094</v>
      </c>
      <c r="O26" s="67">
        <f>PHEV_Numbers!O75</f>
        <v>2822</v>
      </c>
      <c r="P26" s="67">
        <f>PHEV_Numbers!P75</f>
        <v>2566</v>
      </c>
      <c r="Q26" s="67">
        <f>PHEV_Numbers!Q75</f>
        <v>2328</v>
      </c>
      <c r="R26" s="67">
        <f>PHEV_Numbers!R75</f>
        <v>2106</v>
      </c>
      <c r="S26" s="67">
        <f>PHEV_Numbers!S75</f>
        <v>1898</v>
      </c>
      <c r="T26" s="67">
        <f>PHEV_Numbers!T75</f>
        <v>1702</v>
      </c>
      <c r="U26" s="67">
        <f>PHEV_Numbers!U75</f>
        <v>1516</v>
      </c>
      <c r="V26" s="67">
        <f>PHEV_Numbers!V75</f>
        <v>1341</v>
      </c>
      <c r="W26" s="67">
        <f>PHEV_Numbers!W75</f>
        <v>1171</v>
      </c>
      <c r="X26" s="67">
        <f>PHEV_Numbers!X75</f>
        <v>1004</v>
      </c>
      <c r="Y26" s="67">
        <f>PHEV_Numbers!Y75</f>
        <v>837</v>
      </c>
      <c r="Z26" s="67">
        <f>PHEV_Numbers!Z75</f>
        <v>669</v>
      </c>
      <c r="AA26" s="67">
        <f>PHEV_Numbers!AA75</f>
        <v>502</v>
      </c>
      <c r="AB26" s="67">
        <f>PHEV_Numbers!AB75</f>
        <v>335</v>
      </c>
      <c r="AC26" s="67">
        <f>PHEV_Numbers!AC75</f>
        <v>167</v>
      </c>
      <c r="AD26" s="67">
        <f>PHEV_Numbers!AD75</f>
        <v>0</v>
      </c>
      <c r="AE26" s="67">
        <f>PHEV_Numbers!AE75</f>
        <v>0</v>
      </c>
      <c r="AF26" s="67">
        <f>PHEV_Numbers!AF75</f>
        <v>0</v>
      </c>
      <c r="AG26" s="67">
        <f>PHEV_Numbers!AG75</f>
        <v>0</v>
      </c>
      <c r="AH26" s="67">
        <f>PHEV_Numbers!AH75</f>
        <v>0</v>
      </c>
    </row>
    <row r="27" spans="2:34" s="61" customFormat="1" ht="13.5" thickBot="1" x14ac:dyDescent="0.35">
      <c r="B27" s="65" t="str">
        <f>PHEV_Numbers!B76</f>
        <v>Motorcycle</v>
      </c>
      <c r="C27" s="66">
        <f>PHEV_Numbers!C76</f>
        <v>0</v>
      </c>
      <c r="D27" s="66">
        <f>PHEV_Numbers!D76</f>
        <v>0</v>
      </c>
      <c r="E27" s="66">
        <f>PHEV_Numbers!E76</f>
        <v>0</v>
      </c>
      <c r="F27" s="66">
        <f>PHEV_Numbers!F76</f>
        <v>0</v>
      </c>
      <c r="G27" s="66">
        <f>PHEV_Numbers!G76</f>
        <v>0</v>
      </c>
      <c r="H27" s="66">
        <f>PHEV_Numbers!H76</f>
        <v>0</v>
      </c>
      <c r="I27" s="66">
        <f>PHEV_Numbers!I76</f>
        <v>0</v>
      </c>
      <c r="J27" s="66">
        <f>PHEV_Numbers!J76</f>
        <v>0</v>
      </c>
      <c r="K27" s="66">
        <f>PHEV_Numbers!K76</f>
        <v>0</v>
      </c>
      <c r="L27" s="66">
        <f>PHEV_Numbers!L76</f>
        <v>0</v>
      </c>
      <c r="M27" s="66">
        <f>PHEV_Numbers!M76</f>
        <v>0</v>
      </c>
      <c r="N27" s="66">
        <f>PHEV_Numbers!N76</f>
        <v>0</v>
      </c>
      <c r="O27" s="66">
        <f>PHEV_Numbers!O76</f>
        <v>0</v>
      </c>
      <c r="P27" s="66">
        <f>PHEV_Numbers!P76</f>
        <v>0</v>
      </c>
      <c r="Q27" s="66">
        <f>PHEV_Numbers!Q76</f>
        <v>0</v>
      </c>
      <c r="R27" s="66">
        <f>PHEV_Numbers!R76</f>
        <v>0</v>
      </c>
      <c r="S27" s="66">
        <f>PHEV_Numbers!S76</f>
        <v>0</v>
      </c>
      <c r="T27" s="66">
        <f>PHEV_Numbers!T76</f>
        <v>0</v>
      </c>
      <c r="U27" s="66">
        <f>PHEV_Numbers!U76</f>
        <v>0</v>
      </c>
      <c r="V27" s="66">
        <f>PHEV_Numbers!V76</f>
        <v>0</v>
      </c>
      <c r="W27" s="66">
        <f>PHEV_Numbers!W76</f>
        <v>0</v>
      </c>
      <c r="X27" s="66">
        <f>PHEV_Numbers!X76</f>
        <v>0</v>
      </c>
      <c r="Y27" s="66">
        <f>PHEV_Numbers!Y76</f>
        <v>0</v>
      </c>
      <c r="Z27" s="66">
        <f>PHEV_Numbers!Z76</f>
        <v>0</v>
      </c>
      <c r="AA27" s="66">
        <f>PHEV_Numbers!AA76</f>
        <v>0</v>
      </c>
      <c r="AB27" s="66">
        <f>PHEV_Numbers!AB76</f>
        <v>0</v>
      </c>
      <c r="AC27" s="66">
        <f>PHEV_Numbers!AC76</f>
        <v>0</v>
      </c>
      <c r="AD27" s="66">
        <f>PHEV_Numbers!AD76</f>
        <v>0</v>
      </c>
      <c r="AE27" s="66">
        <f>PHEV_Numbers!AE76</f>
        <v>0</v>
      </c>
      <c r="AF27" s="66">
        <f>PHEV_Numbers!AF76</f>
        <v>0</v>
      </c>
      <c r="AG27" s="66">
        <f>PHEV_Numbers!AG76</f>
        <v>0</v>
      </c>
      <c r="AH27" s="66">
        <f>PHEV_Numbers!AH76</f>
        <v>0</v>
      </c>
    </row>
    <row r="28" spans="2:34" s="61" customFormat="1" ht="13.5" thickBot="1" x14ac:dyDescent="0.35">
      <c r="B28" s="65" t="str">
        <f>PHEV_Numbers!B77</f>
        <v>Rigid Truck</v>
      </c>
      <c r="C28" s="67">
        <f>PHEV_Numbers!C77</f>
        <v>0</v>
      </c>
      <c r="D28" s="67">
        <f>PHEV_Numbers!D77</f>
        <v>1</v>
      </c>
      <c r="E28" s="67">
        <f>PHEV_Numbers!E77</f>
        <v>6</v>
      </c>
      <c r="F28" s="67">
        <f>PHEV_Numbers!F77</f>
        <v>17</v>
      </c>
      <c r="G28" s="67">
        <f>PHEV_Numbers!G77</f>
        <v>42</v>
      </c>
      <c r="H28" s="67">
        <f>PHEV_Numbers!H77</f>
        <v>76</v>
      </c>
      <c r="I28" s="67">
        <f>PHEV_Numbers!I77</f>
        <v>148</v>
      </c>
      <c r="J28" s="67">
        <f>PHEV_Numbers!J77</f>
        <v>288</v>
      </c>
      <c r="K28" s="67">
        <f>PHEV_Numbers!K77</f>
        <v>409</v>
      </c>
      <c r="L28" s="67">
        <f>PHEV_Numbers!L77</f>
        <v>491</v>
      </c>
      <c r="M28" s="67">
        <f>PHEV_Numbers!M77</f>
        <v>454</v>
      </c>
      <c r="N28" s="67">
        <f>PHEV_Numbers!N77</f>
        <v>415</v>
      </c>
      <c r="O28" s="67">
        <f>PHEV_Numbers!O77</f>
        <v>378</v>
      </c>
      <c r="P28" s="67">
        <f>PHEV_Numbers!P77</f>
        <v>343</v>
      </c>
      <c r="Q28" s="67">
        <f>PHEV_Numbers!Q77</f>
        <v>311</v>
      </c>
      <c r="R28" s="67">
        <f>PHEV_Numbers!R77</f>
        <v>281</v>
      </c>
      <c r="S28" s="67">
        <f>PHEV_Numbers!S77</f>
        <v>253</v>
      </c>
      <c r="T28" s="67">
        <f>PHEV_Numbers!T77</f>
        <v>227</v>
      </c>
      <c r="U28" s="67">
        <f>PHEV_Numbers!U77</f>
        <v>202</v>
      </c>
      <c r="V28" s="67">
        <f>PHEV_Numbers!V77</f>
        <v>178</v>
      </c>
      <c r="W28" s="67">
        <f>PHEV_Numbers!W77</f>
        <v>156</v>
      </c>
      <c r="X28" s="67">
        <f>PHEV_Numbers!X77</f>
        <v>134</v>
      </c>
      <c r="Y28" s="67">
        <f>PHEV_Numbers!Y77</f>
        <v>111</v>
      </c>
      <c r="Z28" s="67">
        <f>PHEV_Numbers!Z77</f>
        <v>89</v>
      </c>
      <c r="AA28" s="67">
        <f>PHEV_Numbers!AA77</f>
        <v>67</v>
      </c>
      <c r="AB28" s="67">
        <f>PHEV_Numbers!AB77</f>
        <v>45</v>
      </c>
      <c r="AC28" s="67">
        <f>PHEV_Numbers!AC77</f>
        <v>22</v>
      </c>
      <c r="AD28" s="67">
        <f>PHEV_Numbers!AD77</f>
        <v>0</v>
      </c>
      <c r="AE28" s="67">
        <f>PHEV_Numbers!AE77</f>
        <v>0</v>
      </c>
      <c r="AF28" s="67">
        <f>PHEV_Numbers!AF77</f>
        <v>0</v>
      </c>
      <c r="AG28" s="67">
        <f>PHEV_Numbers!AG77</f>
        <v>0</v>
      </c>
      <c r="AH28" s="67">
        <f>PHEV_Numbers!AH77</f>
        <v>0</v>
      </c>
    </row>
    <row r="29" spans="2:34" s="61" customFormat="1" ht="13.5" thickBot="1" x14ac:dyDescent="0.35">
      <c r="B29" s="65" t="str">
        <f>PHEV_Numbers!B78</f>
        <v>Small Light Commercial</v>
      </c>
      <c r="C29" s="66">
        <f>PHEV_Numbers!C78</f>
        <v>8</v>
      </c>
      <c r="D29" s="66">
        <f>PHEV_Numbers!D78</f>
        <v>8</v>
      </c>
      <c r="E29" s="66">
        <f>PHEV_Numbers!E78</f>
        <v>8</v>
      </c>
      <c r="F29" s="66">
        <f>PHEV_Numbers!F78</f>
        <v>8</v>
      </c>
      <c r="G29" s="66">
        <f>PHEV_Numbers!G78</f>
        <v>7</v>
      </c>
      <c r="H29" s="66">
        <f>PHEV_Numbers!H78</f>
        <v>7</v>
      </c>
      <c r="I29" s="66">
        <f>PHEV_Numbers!I78</f>
        <v>6</v>
      </c>
      <c r="J29" s="66">
        <f>PHEV_Numbers!J78</f>
        <v>6</v>
      </c>
      <c r="K29" s="66">
        <f>PHEV_Numbers!K78</f>
        <v>5</v>
      </c>
      <c r="L29" s="66">
        <f>PHEV_Numbers!L78</f>
        <v>4</v>
      </c>
      <c r="M29" s="66">
        <f>PHEV_Numbers!M78</f>
        <v>4</v>
      </c>
      <c r="N29" s="66">
        <f>PHEV_Numbers!N78</f>
        <v>4</v>
      </c>
      <c r="O29" s="66">
        <f>PHEV_Numbers!O78</f>
        <v>3</v>
      </c>
      <c r="P29" s="66">
        <f>PHEV_Numbers!P78</f>
        <v>3</v>
      </c>
      <c r="Q29" s="66">
        <f>PHEV_Numbers!Q78</f>
        <v>3</v>
      </c>
      <c r="R29" s="66">
        <f>PHEV_Numbers!R78</f>
        <v>3</v>
      </c>
      <c r="S29" s="66">
        <f>PHEV_Numbers!S78</f>
        <v>2</v>
      </c>
      <c r="T29" s="66">
        <f>PHEV_Numbers!T78</f>
        <v>2</v>
      </c>
      <c r="U29" s="66">
        <f>PHEV_Numbers!U78</f>
        <v>2</v>
      </c>
      <c r="V29" s="66">
        <f>PHEV_Numbers!V78</f>
        <v>2</v>
      </c>
      <c r="W29" s="66">
        <f>PHEV_Numbers!W78</f>
        <v>1</v>
      </c>
      <c r="X29" s="66">
        <f>PHEV_Numbers!X78</f>
        <v>1</v>
      </c>
      <c r="Y29" s="66">
        <f>PHEV_Numbers!Y78</f>
        <v>1</v>
      </c>
      <c r="Z29" s="66">
        <f>PHEV_Numbers!Z78</f>
        <v>1</v>
      </c>
      <c r="AA29" s="66">
        <f>PHEV_Numbers!AA78</f>
        <v>1</v>
      </c>
      <c r="AB29" s="66">
        <f>PHEV_Numbers!AB78</f>
        <v>0</v>
      </c>
      <c r="AC29" s="66">
        <f>PHEV_Numbers!AC78</f>
        <v>0</v>
      </c>
      <c r="AD29" s="66">
        <f>PHEV_Numbers!AD78</f>
        <v>0</v>
      </c>
      <c r="AE29" s="66">
        <f>PHEV_Numbers!AE78</f>
        <v>0</v>
      </c>
      <c r="AF29" s="66">
        <f>PHEV_Numbers!AF78</f>
        <v>0</v>
      </c>
      <c r="AG29" s="66">
        <f>PHEV_Numbers!AG78</f>
        <v>0</v>
      </c>
      <c r="AH29" s="66">
        <f>PHEV_Numbers!AH78</f>
        <v>0</v>
      </c>
    </row>
    <row r="30" spans="2:34" s="61" customFormat="1" ht="13.5" thickBot="1" x14ac:dyDescent="0.35">
      <c r="B30" s="65" t="str">
        <f>PHEV_Numbers!B79</f>
        <v>Small Residential</v>
      </c>
      <c r="C30" s="67">
        <f>PHEV_Numbers!C79</f>
        <v>3541</v>
      </c>
      <c r="D30" s="67">
        <f>PHEV_Numbers!D79</f>
        <v>3753</v>
      </c>
      <c r="E30" s="67">
        <f>PHEV_Numbers!E79</f>
        <v>3619</v>
      </c>
      <c r="F30" s="67">
        <f>PHEV_Numbers!F79</f>
        <v>3460</v>
      </c>
      <c r="G30" s="67">
        <f>PHEV_Numbers!G79</f>
        <v>3332</v>
      </c>
      <c r="H30" s="67">
        <f>PHEV_Numbers!H79</f>
        <v>3223</v>
      </c>
      <c r="I30" s="67">
        <f>PHEV_Numbers!I79</f>
        <v>3133</v>
      </c>
      <c r="J30" s="67">
        <f>PHEV_Numbers!J79</f>
        <v>3059</v>
      </c>
      <c r="K30" s="67">
        <f>PHEV_Numbers!K79</f>
        <v>2847</v>
      </c>
      <c r="L30" s="67">
        <f>PHEV_Numbers!L79</f>
        <v>2521</v>
      </c>
      <c r="M30" s="67">
        <f>PHEV_Numbers!M79</f>
        <v>2333</v>
      </c>
      <c r="N30" s="67">
        <f>PHEV_Numbers!N79</f>
        <v>2135</v>
      </c>
      <c r="O30" s="67">
        <f>PHEV_Numbers!O79</f>
        <v>1946</v>
      </c>
      <c r="P30" s="67">
        <f>PHEV_Numbers!P79</f>
        <v>1768</v>
      </c>
      <c r="Q30" s="67">
        <f>PHEV_Numbers!Q79</f>
        <v>1604</v>
      </c>
      <c r="R30" s="67">
        <f>PHEV_Numbers!R79</f>
        <v>1450</v>
      </c>
      <c r="S30" s="67">
        <f>PHEV_Numbers!S79</f>
        <v>1306</v>
      </c>
      <c r="T30" s="67">
        <f>PHEV_Numbers!T79</f>
        <v>1171</v>
      </c>
      <c r="U30" s="67">
        <f>PHEV_Numbers!U79</f>
        <v>1043</v>
      </c>
      <c r="V30" s="67">
        <f>PHEV_Numbers!V79</f>
        <v>922</v>
      </c>
      <c r="W30" s="67">
        <f>PHEV_Numbers!W79</f>
        <v>805</v>
      </c>
      <c r="X30" s="67">
        <f>PHEV_Numbers!X79</f>
        <v>690</v>
      </c>
      <c r="Y30" s="67">
        <f>PHEV_Numbers!Y79</f>
        <v>575</v>
      </c>
      <c r="Z30" s="67">
        <f>PHEV_Numbers!Z79</f>
        <v>460</v>
      </c>
      <c r="AA30" s="67">
        <f>PHEV_Numbers!AA79</f>
        <v>345</v>
      </c>
      <c r="AB30" s="67">
        <f>PHEV_Numbers!AB79</f>
        <v>230</v>
      </c>
      <c r="AC30" s="67">
        <f>PHEV_Numbers!AC79</f>
        <v>115</v>
      </c>
      <c r="AD30" s="67">
        <f>PHEV_Numbers!AD79</f>
        <v>0</v>
      </c>
      <c r="AE30" s="67">
        <f>PHEV_Numbers!AE79</f>
        <v>0</v>
      </c>
      <c r="AF30" s="67">
        <f>PHEV_Numbers!AF79</f>
        <v>0</v>
      </c>
      <c r="AG30" s="67">
        <f>PHEV_Numbers!AG79</f>
        <v>0</v>
      </c>
      <c r="AH30" s="67">
        <f>PHEV_Numbers!AH79</f>
        <v>0</v>
      </c>
    </row>
    <row r="31" spans="2:34" ht="14.5" thickBot="1" x14ac:dyDescent="0.35">
      <c r="B31" s="65" t="s">
        <v>190</v>
      </c>
      <c r="C31" s="67">
        <f>SUM(C21:C30)</f>
        <v>8623</v>
      </c>
      <c r="D31" s="67">
        <f t="shared" ref="D31" si="1">SUM(D21:D30)</f>
        <v>9530</v>
      </c>
      <c r="E31" s="67">
        <f t="shared" ref="E31" si="2">SUM(E21:E30)</f>
        <v>9596</v>
      </c>
      <c r="F31" s="67">
        <f t="shared" ref="F31" si="3">SUM(F21:F30)</f>
        <v>9597</v>
      </c>
      <c r="G31" s="67">
        <f t="shared" ref="G31" si="4">SUM(G21:G30)</f>
        <v>9598</v>
      </c>
      <c r="H31" s="67">
        <f t="shared" ref="H31" si="5">SUM(H21:H30)</f>
        <v>9596</v>
      </c>
      <c r="I31" s="67">
        <f t="shared" ref="I31" si="6">SUM(I21:I30)</f>
        <v>9595</v>
      </c>
      <c r="J31" s="67">
        <f t="shared" ref="J31" si="7">SUM(J21:J30)</f>
        <v>9597</v>
      </c>
      <c r="K31" s="67">
        <f t="shared" ref="K31" si="8">SUM(K21:K30)</f>
        <v>9153</v>
      </c>
      <c r="L31" s="67">
        <f t="shared" ref="L31" si="9">SUM(L21:L30)</f>
        <v>8308</v>
      </c>
      <c r="M31" s="67">
        <f t="shared" ref="M31" si="10">SUM(M21:M30)</f>
        <v>7690</v>
      </c>
      <c r="N31" s="67">
        <f t="shared" ref="N31" si="11">SUM(N21:N30)</f>
        <v>7037</v>
      </c>
      <c r="O31" s="67">
        <f t="shared" ref="O31" si="12">SUM(O21:O30)</f>
        <v>6415</v>
      </c>
      <c r="P31" s="67">
        <f t="shared" ref="P31" si="13">SUM(P21:P30)</f>
        <v>5831</v>
      </c>
      <c r="Q31" s="67">
        <f t="shared" ref="Q31" si="14">SUM(Q21:Q30)</f>
        <v>5291</v>
      </c>
      <c r="R31" s="67">
        <f t="shared" ref="R31" si="15">SUM(R21:R30)</f>
        <v>4785</v>
      </c>
      <c r="S31" s="67">
        <f t="shared" ref="S31" si="16">SUM(S21:S30)</f>
        <v>4310</v>
      </c>
      <c r="T31" s="67">
        <f t="shared" ref="T31" si="17">SUM(T21:T30)</f>
        <v>3865</v>
      </c>
      <c r="U31" s="67">
        <f t="shared" ref="U31" si="18">SUM(U21:U30)</f>
        <v>3443</v>
      </c>
      <c r="V31" s="67">
        <f t="shared" ref="V31" si="19">SUM(V21:V30)</f>
        <v>3044</v>
      </c>
      <c r="W31" s="67">
        <f t="shared" ref="W31" si="20">SUM(W21:W30)</f>
        <v>2658</v>
      </c>
      <c r="X31" s="67">
        <f t="shared" ref="X31" si="21">SUM(X21:X30)</f>
        <v>2278</v>
      </c>
      <c r="Y31" s="67">
        <f t="shared" ref="Y31" si="22">SUM(Y21:Y30)</f>
        <v>1900</v>
      </c>
      <c r="Z31" s="67">
        <f t="shared" ref="Z31" si="23">SUM(Z21:Z30)</f>
        <v>1519</v>
      </c>
      <c r="AA31" s="67">
        <f t="shared" ref="AA31" si="24">SUM(AA21:AA30)</f>
        <v>1140</v>
      </c>
      <c r="AB31" s="67">
        <f t="shared" ref="AB31" si="25">SUM(AB21:AB30)</f>
        <v>759</v>
      </c>
      <c r="AC31" s="67">
        <f t="shared" ref="AC31" si="26">SUM(AC21:AC30)</f>
        <v>380</v>
      </c>
      <c r="AD31" s="67">
        <f t="shared" ref="AD31" si="27">SUM(AD21:AD30)</f>
        <v>0</v>
      </c>
      <c r="AE31" s="67">
        <f t="shared" ref="AE31" si="28">SUM(AE21:AE30)</f>
        <v>0</v>
      </c>
      <c r="AF31" s="67">
        <f t="shared" ref="AF31" si="29">SUM(AF21:AF30)</f>
        <v>0</v>
      </c>
      <c r="AG31" s="67">
        <f t="shared" ref="AG31" si="30">SUM(AG21:AG30)</f>
        <v>0</v>
      </c>
      <c r="AH31" s="67">
        <f t="shared" ref="AH31" si="31">SUM(AH21:AH30)</f>
        <v>0</v>
      </c>
    </row>
    <row r="33" spans="2:34" s="61" customFormat="1" ht="13" x14ac:dyDescent="0.3">
      <c r="B33" s="35" t="str">
        <f>B18</f>
        <v>Step Change</v>
      </c>
      <c r="C33" s="35" t="s">
        <v>191</v>
      </c>
    </row>
    <row r="34" spans="2:34" s="61" customFormat="1" ht="13.5" thickBot="1" x14ac:dyDescent="0.35">
      <c r="B34" s="62" t="str">
        <f>B19</f>
        <v>New South Wales (includes ACT)</v>
      </c>
      <c r="C34" s="35"/>
    </row>
    <row r="35" spans="2:34" s="61" customFormat="1" ht="13.5" thickBot="1" x14ac:dyDescent="0.3">
      <c r="B35" s="63" t="str">
        <f>B20</f>
        <v>Vehicle Type</v>
      </c>
      <c r="C35" s="64" t="str">
        <f>C20</f>
        <v>2022-23</v>
      </c>
      <c r="D35" s="64" t="str">
        <f t="shared" ref="D35:AH35" si="32">D20</f>
        <v>2023-24</v>
      </c>
      <c r="E35" s="64" t="str">
        <f t="shared" si="32"/>
        <v>2024-25</v>
      </c>
      <c r="F35" s="64" t="str">
        <f t="shared" si="32"/>
        <v>2025-26</v>
      </c>
      <c r="G35" s="64" t="str">
        <f t="shared" si="32"/>
        <v>2026-27</v>
      </c>
      <c r="H35" s="64" t="str">
        <f t="shared" si="32"/>
        <v>2027-28</v>
      </c>
      <c r="I35" s="64" t="str">
        <f t="shared" si="32"/>
        <v>2028-29</v>
      </c>
      <c r="J35" s="64" t="str">
        <f t="shared" si="32"/>
        <v>2029-30</v>
      </c>
      <c r="K35" s="64" t="str">
        <f t="shared" si="32"/>
        <v>2030-31</v>
      </c>
      <c r="L35" s="64" t="str">
        <f t="shared" si="32"/>
        <v>2031-32</v>
      </c>
      <c r="M35" s="64" t="str">
        <f t="shared" si="32"/>
        <v>2032-33</v>
      </c>
      <c r="N35" s="64" t="str">
        <f t="shared" si="32"/>
        <v>2033-34</v>
      </c>
      <c r="O35" s="64" t="str">
        <f t="shared" si="32"/>
        <v>2034-35</v>
      </c>
      <c r="P35" s="64" t="str">
        <f t="shared" si="32"/>
        <v>2035-36</v>
      </c>
      <c r="Q35" s="64" t="str">
        <f t="shared" si="32"/>
        <v>2036-37</v>
      </c>
      <c r="R35" s="64" t="str">
        <f t="shared" si="32"/>
        <v>2037-38</v>
      </c>
      <c r="S35" s="64" t="str">
        <f t="shared" si="32"/>
        <v>2038-39</v>
      </c>
      <c r="T35" s="64" t="str">
        <f t="shared" si="32"/>
        <v>2039-40</v>
      </c>
      <c r="U35" s="64" t="str">
        <f t="shared" si="32"/>
        <v>2040-41</v>
      </c>
      <c r="V35" s="64" t="str">
        <f t="shared" si="32"/>
        <v>2041-42</v>
      </c>
      <c r="W35" s="64" t="str">
        <f t="shared" si="32"/>
        <v>2042-43</v>
      </c>
      <c r="X35" s="64" t="str">
        <f t="shared" si="32"/>
        <v>2043-44</v>
      </c>
      <c r="Y35" s="64" t="str">
        <f t="shared" si="32"/>
        <v>2044-45</v>
      </c>
      <c r="Z35" s="64" t="str">
        <f t="shared" si="32"/>
        <v>2045-46</v>
      </c>
      <c r="AA35" s="64" t="str">
        <f t="shared" si="32"/>
        <v>2046-47</v>
      </c>
      <c r="AB35" s="64" t="str">
        <f t="shared" si="32"/>
        <v>2047-48</v>
      </c>
      <c r="AC35" s="64" t="str">
        <f t="shared" si="32"/>
        <v>2048-49</v>
      </c>
      <c r="AD35" s="64" t="str">
        <f t="shared" si="32"/>
        <v>2049-50</v>
      </c>
      <c r="AE35" s="64" t="str">
        <f t="shared" si="32"/>
        <v>2050-51</v>
      </c>
      <c r="AF35" s="64" t="str">
        <f t="shared" si="32"/>
        <v>2051-52</v>
      </c>
      <c r="AG35" s="64" t="str">
        <f t="shared" si="32"/>
        <v>2052-53</v>
      </c>
      <c r="AH35" s="64" t="str">
        <f t="shared" si="32"/>
        <v>2053-54</v>
      </c>
    </row>
    <row r="36" spans="2:34" s="61" customFormat="1" ht="13.5" thickBot="1" x14ac:dyDescent="0.35">
      <c r="B36" s="65" t="str">
        <f t="shared" ref="B36:B45" si="33">B21</f>
        <v>Articulated Truck</v>
      </c>
      <c r="C36" s="66">
        <f>C6+C21</f>
        <v>0</v>
      </c>
      <c r="D36" s="66">
        <f t="shared" ref="D36:AH44" si="34">D6+D21</f>
        <v>0</v>
      </c>
      <c r="E36" s="66">
        <f t="shared" si="34"/>
        <v>28</v>
      </c>
      <c r="F36" s="66">
        <f t="shared" si="34"/>
        <v>107</v>
      </c>
      <c r="G36" s="66">
        <f t="shared" si="34"/>
        <v>211</v>
      </c>
      <c r="H36" s="66">
        <f t="shared" si="34"/>
        <v>349</v>
      </c>
      <c r="I36" s="66">
        <f t="shared" si="34"/>
        <v>514</v>
      </c>
      <c r="J36" s="66">
        <f t="shared" si="34"/>
        <v>733</v>
      </c>
      <c r="K36" s="66">
        <f t="shared" si="34"/>
        <v>943</v>
      </c>
      <c r="L36" s="66">
        <f t="shared" si="34"/>
        <v>1143</v>
      </c>
      <c r="M36" s="66">
        <f t="shared" si="34"/>
        <v>2339</v>
      </c>
      <c r="N36" s="66">
        <f t="shared" si="34"/>
        <v>3534</v>
      </c>
      <c r="O36" s="66">
        <f t="shared" si="34"/>
        <v>4728</v>
      </c>
      <c r="P36" s="66">
        <f t="shared" si="34"/>
        <v>5925</v>
      </c>
      <c r="Q36" s="66">
        <f t="shared" si="34"/>
        <v>7120</v>
      </c>
      <c r="R36" s="66">
        <f t="shared" si="34"/>
        <v>8316</v>
      </c>
      <c r="S36" s="66">
        <f t="shared" si="34"/>
        <v>9511</v>
      </c>
      <c r="T36" s="66">
        <f t="shared" si="34"/>
        <v>10707</v>
      </c>
      <c r="U36" s="66">
        <f t="shared" si="34"/>
        <v>11903</v>
      </c>
      <c r="V36" s="66">
        <f t="shared" si="34"/>
        <v>13098</v>
      </c>
      <c r="W36" s="66">
        <f t="shared" si="34"/>
        <v>14296</v>
      </c>
      <c r="X36" s="66">
        <f t="shared" si="34"/>
        <v>15491</v>
      </c>
      <c r="Y36" s="66">
        <f t="shared" si="34"/>
        <v>16688</v>
      </c>
      <c r="Z36" s="66">
        <f t="shared" si="34"/>
        <v>17883</v>
      </c>
      <c r="AA36" s="66">
        <f t="shared" si="34"/>
        <v>19081</v>
      </c>
      <c r="AB36" s="66">
        <f t="shared" si="34"/>
        <v>20276</v>
      </c>
      <c r="AC36" s="66">
        <f t="shared" si="34"/>
        <v>21473</v>
      </c>
      <c r="AD36" s="66">
        <f t="shared" si="34"/>
        <v>22669</v>
      </c>
      <c r="AE36" s="66">
        <f t="shared" si="34"/>
        <v>23007</v>
      </c>
      <c r="AF36" s="66">
        <f t="shared" si="34"/>
        <v>23351</v>
      </c>
      <c r="AG36" s="66">
        <f t="shared" si="34"/>
        <v>23699</v>
      </c>
      <c r="AH36" s="66">
        <f t="shared" si="34"/>
        <v>24052</v>
      </c>
    </row>
    <row r="37" spans="2:34" s="61" customFormat="1" ht="13.5" thickBot="1" x14ac:dyDescent="0.35">
      <c r="B37" s="65" t="str">
        <f t="shared" si="33"/>
        <v>Bus</v>
      </c>
      <c r="C37" s="67">
        <f t="shared" ref="C37:R45" si="35">C7+C22</f>
        <v>115</v>
      </c>
      <c r="D37" s="67">
        <f t="shared" si="35"/>
        <v>157</v>
      </c>
      <c r="E37" s="67">
        <f t="shared" si="35"/>
        <v>307</v>
      </c>
      <c r="F37" s="67">
        <f t="shared" si="35"/>
        <v>705</v>
      </c>
      <c r="G37" s="67">
        <f t="shared" si="35"/>
        <v>1284</v>
      </c>
      <c r="H37" s="67">
        <f t="shared" si="35"/>
        <v>2033</v>
      </c>
      <c r="I37" s="67">
        <f t="shared" si="35"/>
        <v>3064</v>
      </c>
      <c r="J37" s="67">
        <f t="shared" si="35"/>
        <v>4373</v>
      </c>
      <c r="K37" s="67">
        <f t="shared" si="35"/>
        <v>5752</v>
      </c>
      <c r="L37" s="67">
        <f t="shared" si="35"/>
        <v>7191</v>
      </c>
      <c r="M37" s="67">
        <f t="shared" si="35"/>
        <v>8903</v>
      </c>
      <c r="N37" s="67">
        <f t="shared" si="35"/>
        <v>10615</v>
      </c>
      <c r="O37" s="67">
        <f t="shared" si="35"/>
        <v>12326</v>
      </c>
      <c r="P37" s="67">
        <f t="shared" si="35"/>
        <v>14038</v>
      </c>
      <c r="Q37" s="67">
        <f t="shared" si="35"/>
        <v>15750</v>
      </c>
      <c r="R37" s="67">
        <f t="shared" si="35"/>
        <v>17461</v>
      </c>
      <c r="S37" s="67">
        <f t="shared" si="34"/>
        <v>19173</v>
      </c>
      <c r="T37" s="67">
        <f t="shared" si="34"/>
        <v>20885</v>
      </c>
      <c r="U37" s="67">
        <f t="shared" si="34"/>
        <v>22597</v>
      </c>
      <c r="V37" s="67">
        <f t="shared" si="34"/>
        <v>24309</v>
      </c>
      <c r="W37" s="67">
        <f t="shared" si="34"/>
        <v>26021</v>
      </c>
      <c r="X37" s="67">
        <f t="shared" si="34"/>
        <v>27732</v>
      </c>
      <c r="Y37" s="67">
        <f t="shared" si="34"/>
        <v>29444</v>
      </c>
      <c r="Z37" s="67">
        <f t="shared" si="34"/>
        <v>31156</v>
      </c>
      <c r="AA37" s="67">
        <f t="shared" si="34"/>
        <v>32868</v>
      </c>
      <c r="AB37" s="67">
        <f t="shared" si="34"/>
        <v>34580</v>
      </c>
      <c r="AC37" s="67">
        <f t="shared" si="34"/>
        <v>36291</v>
      </c>
      <c r="AD37" s="67">
        <f t="shared" si="34"/>
        <v>38003</v>
      </c>
      <c r="AE37" s="67">
        <f t="shared" si="34"/>
        <v>38255</v>
      </c>
      <c r="AF37" s="67">
        <f t="shared" si="34"/>
        <v>38509</v>
      </c>
      <c r="AG37" s="67">
        <f t="shared" si="34"/>
        <v>38765</v>
      </c>
      <c r="AH37" s="67">
        <f t="shared" si="34"/>
        <v>39045</v>
      </c>
    </row>
    <row r="38" spans="2:34" s="61" customFormat="1" ht="13.5" thickBot="1" x14ac:dyDescent="0.35">
      <c r="B38" s="65" t="str">
        <f t="shared" si="33"/>
        <v>Large Light Commercial</v>
      </c>
      <c r="C38" s="66">
        <f t="shared" si="35"/>
        <v>61</v>
      </c>
      <c r="D38" s="66">
        <f t="shared" si="34"/>
        <v>349</v>
      </c>
      <c r="E38" s="66">
        <f t="shared" si="34"/>
        <v>2605</v>
      </c>
      <c r="F38" s="66">
        <f t="shared" si="34"/>
        <v>21923</v>
      </c>
      <c r="G38" s="66">
        <f t="shared" si="34"/>
        <v>40441</v>
      </c>
      <c r="H38" s="66">
        <f t="shared" si="34"/>
        <v>66602</v>
      </c>
      <c r="I38" s="66">
        <f t="shared" si="34"/>
        <v>99483</v>
      </c>
      <c r="J38" s="66">
        <f t="shared" si="34"/>
        <v>138973</v>
      </c>
      <c r="K38" s="66">
        <f t="shared" si="34"/>
        <v>180479</v>
      </c>
      <c r="L38" s="66">
        <f t="shared" si="34"/>
        <v>223713</v>
      </c>
      <c r="M38" s="66">
        <f t="shared" si="34"/>
        <v>267385</v>
      </c>
      <c r="N38" s="66">
        <f t="shared" si="34"/>
        <v>311057</v>
      </c>
      <c r="O38" s="66">
        <f t="shared" si="34"/>
        <v>354731</v>
      </c>
      <c r="P38" s="66">
        <f t="shared" si="34"/>
        <v>398403</v>
      </c>
      <c r="Q38" s="66">
        <f t="shared" si="34"/>
        <v>442076</v>
      </c>
      <c r="R38" s="66">
        <f t="shared" si="34"/>
        <v>485750</v>
      </c>
      <c r="S38" s="66">
        <f t="shared" si="34"/>
        <v>529422</v>
      </c>
      <c r="T38" s="66">
        <f t="shared" si="34"/>
        <v>573095</v>
      </c>
      <c r="U38" s="66">
        <f t="shared" si="34"/>
        <v>616768</v>
      </c>
      <c r="V38" s="66">
        <f t="shared" si="34"/>
        <v>660441</v>
      </c>
      <c r="W38" s="66">
        <f t="shared" si="34"/>
        <v>704114</v>
      </c>
      <c r="X38" s="66">
        <f t="shared" si="34"/>
        <v>747788</v>
      </c>
      <c r="Y38" s="66">
        <f t="shared" si="34"/>
        <v>791461</v>
      </c>
      <c r="Z38" s="66">
        <f t="shared" si="34"/>
        <v>835134</v>
      </c>
      <c r="AA38" s="66">
        <f t="shared" si="34"/>
        <v>878808</v>
      </c>
      <c r="AB38" s="66">
        <f t="shared" si="34"/>
        <v>922481</v>
      </c>
      <c r="AC38" s="66">
        <f t="shared" si="34"/>
        <v>966154</v>
      </c>
      <c r="AD38" s="66">
        <f t="shared" si="34"/>
        <v>998225</v>
      </c>
      <c r="AE38" s="66">
        <f t="shared" si="34"/>
        <v>1009443</v>
      </c>
      <c r="AF38" s="66">
        <f t="shared" si="34"/>
        <v>1020798</v>
      </c>
      <c r="AG38" s="66">
        <f t="shared" si="34"/>
        <v>1032294</v>
      </c>
      <c r="AH38" s="66">
        <f t="shared" si="34"/>
        <v>1043921</v>
      </c>
    </row>
    <row r="39" spans="2:34" s="61" customFormat="1" ht="13.5" thickBot="1" x14ac:dyDescent="0.35">
      <c r="B39" s="65" t="str">
        <f t="shared" si="33"/>
        <v>Large Residential</v>
      </c>
      <c r="C39" s="67">
        <f t="shared" si="35"/>
        <v>6019</v>
      </c>
      <c r="D39" s="67">
        <f t="shared" si="34"/>
        <v>12125</v>
      </c>
      <c r="E39" s="67">
        <f t="shared" si="34"/>
        <v>26793</v>
      </c>
      <c r="F39" s="67">
        <f t="shared" si="34"/>
        <v>64478</v>
      </c>
      <c r="G39" s="67">
        <f t="shared" si="34"/>
        <v>113116</v>
      </c>
      <c r="H39" s="67">
        <f t="shared" si="34"/>
        <v>181771</v>
      </c>
      <c r="I39" s="67">
        <f t="shared" si="34"/>
        <v>268160</v>
      </c>
      <c r="J39" s="67">
        <f t="shared" si="34"/>
        <v>372084</v>
      </c>
      <c r="K39" s="67">
        <f t="shared" si="34"/>
        <v>481427</v>
      </c>
      <c r="L39" s="67">
        <f t="shared" si="34"/>
        <v>595441</v>
      </c>
      <c r="M39" s="67">
        <f t="shared" si="34"/>
        <v>680699</v>
      </c>
      <c r="N39" s="67">
        <f t="shared" si="34"/>
        <v>765950</v>
      </c>
      <c r="O39" s="67">
        <f t="shared" si="34"/>
        <v>851207</v>
      </c>
      <c r="P39" s="67">
        <f t="shared" si="34"/>
        <v>936472</v>
      </c>
      <c r="Q39" s="67">
        <f t="shared" si="34"/>
        <v>1021742</v>
      </c>
      <c r="R39" s="67">
        <f t="shared" si="34"/>
        <v>1107020</v>
      </c>
      <c r="S39" s="67">
        <f t="shared" si="34"/>
        <v>1192302</v>
      </c>
      <c r="T39" s="67">
        <f t="shared" si="34"/>
        <v>1277591</v>
      </c>
      <c r="U39" s="67">
        <f t="shared" si="34"/>
        <v>1362884</v>
      </c>
      <c r="V39" s="67">
        <f t="shared" si="34"/>
        <v>1448180</v>
      </c>
      <c r="W39" s="67">
        <f t="shared" si="34"/>
        <v>1533479</v>
      </c>
      <c r="X39" s="67">
        <f t="shared" si="34"/>
        <v>1618779</v>
      </c>
      <c r="Y39" s="67">
        <f t="shared" si="34"/>
        <v>1704079</v>
      </c>
      <c r="Z39" s="67">
        <f t="shared" si="34"/>
        <v>1789379</v>
      </c>
      <c r="AA39" s="67">
        <f t="shared" si="34"/>
        <v>1874678</v>
      </c>
      <c r="AB39" s="67">
        <f t="shared" si="34"/>
        <v>1959978</v>
      </c>
      <c r="AC39" s="67">
        <f t="shared" si="34"/>
        <v>2045278</v>
      </c>
      <c r="AD39" s="67">
        <f t="shared" si="34"/>
        <v>2108104</v>
      </c>
      <c r="AE39" s="67">
        <f t="shared" si="34"/>
        <v>2118202</v>
      </c>
      <c r="AF39" s="67">
        <f t="shared" si="34"/>
        <v>2128009</v>
      </c>
      <c r="AG39" s="67">
        <f t="shared" si="34"/>
        <v>2137499</v>
      </c>
      <c r="AH39" s="67">
        <f t="shared" si="34"/>
        <v>2162638</v>
      </c>
    </row>
    <row r="40" spans="2:34" s="61" customFormat="1" ht="13.5" thickBot="1" x14ac:dyDescent="0.35">
      <c r="B40" s="65" t="str">
        <f t="shared" si="33"/>
        <v>Medium Light Commercial</v>
      </c>
      <c r="C40" s="66">
        <f t="shared" si="35"/>
        <v>442</v>
      </c>
      <c r="D40" s="66">
        <f t="shared" si="34"/>
        <v>894</v>
      </c>
      <c r="E40" s="66">
        <f t="shared" si="34"/>
        <v>1998</v>
      </c>
      <c r="F40" s="66">
        <f t="shared" si="34"/>
        <v>4896</v>
      </c>
      <c r="G40" s="66">
        <f t="shared" si="34"/>
        <v>8623</v>
      </c>
      <c r="H40" s="66">
        <f t="shared" si="34"/>
        <v>13885</v>
      </c>
      <c r="I40" s="66">
        <f t="shared" si="34"/>
        <v>20478</v>
      </c>
      <c r="J40" s="66">
        <f t="shared" si="34"/>
        <v>28372</v>
      </c>
      <c r="K40" s="66">
        <f t="shared" si="34"/>
        <v>36684</v>
      </c>
      <c r="L40" s="66">
        <f t="shared" si="34"/>
        <v>45353</v>
      </c>
      <c r="M40" s="66">
        <f t="shared" si="34"/>
        <v>56731</v>
      </c>
      <c r="N40" s="66">
        <f t="shared" si="34"/>
        <v>68105</v>
      </c>
      <c r="O40" s="66">
        <f t="shared" si="34"/>
        <v>79483</v>
      </c>
      <c r="P40" s="66">
        <f t="shared" si="34"/>
        <v>90858</v>
      </c>
      <c r="Q40" s="66">
        <f t="shared" si="34"/>
        <v>102237</v>
      </c>
      <c r="R40" s="66">
        <f t="shared" si="34"/>
        <v>113613</v>
      </c>
      <c r="S40" s="66">
        <f t="shared" si="34"/>
        <v>124993</v>
      </c>
      <c r="T40" s="66">
        <f t="shared" si="34"/>
        <v>136370</v>
      </c>
      <c r="U40" s="66">
        <f t="shared" si="34"/>
        <v>147750</v>
      </c>
      <c r="V40" s="66">
        <f t="shared" si="34"/>
        <v>159128</v>
      </c>
      <c r="W40" s="66">
        <f t="shared" si="34"/>
        <v>170508</v>
      </c>
      <c r="X40" s="66">
        <f t="shared" si="34"/>
        <v>181886</v>
      </c>
      <c r="Y40" s="66">
        <f t="shared" si="34"/>
        <v>193267</v>
      </c>
      <c r="Z40" s="66">
        <f t="shared" si="34"/>
        <v>204645</v>
      </c>
      <c r="AA40" s="66">
        <f t="shared" si="34"/>
        <v>216025</v>
      </c>
      <c r="AB40" s="66">
        <f t="shared" si="34"/>
        <v>227403</v>
      </c>
      <c r="AC40" s="66">
        <f t="shared" si="34"/>
        <v>238784</v>
      </c>
      <c r="AD40" s="66">
        <f t="shared" si="34"/>
        <v>247141</v>
      </c>
      <c r="AE40" s="66">
        <f t="shared" si="34"/>
        <v>249805</v>
      </c>
      <c r="AF40" s="66">
        <f t="shared" si="34"/>
        <v>252500</v>
      </c>
      <c r="AG40" s="66">
        <f t="shared" si="34"/>
        <v>255228</v>
      </c>
      <c r="AH40" s="66">
        <f t="shared" si="34"/>
        <v>257987</v>
      </c>
    </row>
    <row r="41" spans="2:34" s="61" customFormat="1" ht="13.5" thickBot="1" x14ac:dyDescent="0.35">
      <c r="B41" s="65" t="str">
        <f t="shared" si="33"/>
        <v>Medium Residential</v>
      </c>
      <c r="C41" s="67">
        <f t="shared" si="35"/>
        <v>15249</v>
      </c>
      <c r="D41" s="67">
        <f t="shared" si="34"/>
        <v>23429</v>
      </c>
      <c r="E41" s="67">
        <f t="shared" si="34"/>
        <v>37587</v>
      </c>
      <c r="F41" s="67">
        <f t="shared" si="34"/>
        <v>64044</v>
      </c>
      <c r="G41" s="67">
        <f t="shared" si="34"/>
        <v>104043</v>
      </c>
      <c r="H41" s="67">
        <f t="shared" si="34"/>
        <v>160428</v>
      </c>
      <c r="I41" s="67">
        <f t="shared" si="34"/>
        <v>231148</v>
      </c>
      <c r="J41" s="67">
        <f t="shared" si="34"/>
        <v>315849</v>
      </c>
      <c r="K41" s="67">
        <f t="shared" si="34"/>
        <v>405223</v>
      </c>
      <c r="L41" s="67">
        <f t="shared" si="34"/>
        <v>498675</v>
      </c>
      <c r="M41" s="67">
        <f t="shared" si="34"/>
        <v>599861</v>
      </c>
      <c r="N41" s="67">
        <f t="shared" si="34"/>
        <v>701033</v>
      </c>
      <c r="O41" s="67">
        <f t="shared" si="34"/>
        <v>802220</v>
      </c>
      <c r="P41" s="67">
        <f t="shared" si="34"/>
        <v>903422</v>
      </c>
      <c r="Q41" s="67">
        <f t="shared" si="34"/>
        <v>1004643</v>
      </c>
      <c r="R41" s="67">
        <f t="shared" si="34"/>
        <v>1105879</v>
      </c>
      <c r="S41" s="67">
        <f t="shared" si="34"/>
        <v>1207130</v>
      </c>
      <c r="T41" s="67">
        <f t="shared" si="34"/>
        <v>1308392</v>
      </c>
      <c r="U41" s="67">
        <f t="shared" si="34"/>
        <v>1409664</v>
      </c>
      <c r="V41" s="67">
        <f t="shared" si="34"/>
        <v>1510947</v>
      </c>
      <c r="W41" s="67">
        <f t="shared" si="34"/>
        <v>1612236</v>
      </c>
      <c r="X41" s="67">
        <f t="shared" si="34"/>
        <v>1713527</v>
      </c>
      <c r="Y41" s="67">
        <f t="shared" si="34"/>
        <v>1814819</v>
      </c>
      <c r="Z41" s="67">
        <f t="shared" si="34"/>
        <v>1916109</v>
      </c>
      <c r="AA41" s="67">
        <f t="shared" si="34"/>
        <v>2017401</v>
      </c>
      <c r="AB41" s="67">
        <f t="shared" si="34"/>
        <v>2118692</v>
      </c>
      <c r="AC41" s="67">
        <f t="shared" si="34"/>
        <v>2219983</v>
      </c>
      <c r="AD41" s="67">
        <f t="shared" si="34"/>
        <v>2294533</v>
      </c>
      <c r="AE41" s="67">
        <f t="shared" si="34"/>
        <v>2306922</v>
      </c>
      <c r="AF41" s="67">
        <f t="shared" si="34"/>
        <v>2319135</v>
      </c>
      <c r="AG41" s="67">
        <f t="shared" si="34"/>
        <v>2331153</v>
      </c>
      <c r="AH41" s="67">
        <f t="shared" si="34"/>
        <v>2353843</v>
      </c>
    </row>
    <row r="42" spans="2:34" s="61" customFormat="1" ht="13.5" thickBot="1" x14ac:dyDescent="0.35">
      <c r="B42" s="65" t="str">
        <f t="shared" si="33"/>
        <v>Motorcycle</v>
      </c>
      <c r="C42" s="66">
        <f t="shared" si="35"/>
        <v>3731</v>
      </c>
      <c r="D42" s="66">
        <f t="shared" si="34"/>
        <v>5189</v>
      </c>
      <c r="E42" s="66">
        <f t="shared" si="34"/>
        <v>7398</v>
      </c>
      <c r="F42" s="66">
        <f t="shared" si="34"/>
        <v>10807</v>
      </c>
      <c r="G42" s="66">
        <f t="shared" si="34"/>
        <v>16955</v>
      </c>
      <c r="H42" s="66">
        <f t="shared" si="34"/>
        <v>25704</v>
      </c>
      <c r="I42" s="66">
        <f t="shared" si="34"/>
        <v>36686</v>
      </c>
      <c r="J42" s="66">
        <f t="shared" si="34"/>
        <v>49980</v>
      </c>
      <c r="K42" s="66">
        <f t="shared" si="34"/>
        <v>64064</v>
      </c>
      <c r="L42" s="66">
        <f t="shared" si="34"/>
        <v>78843</v>
      </c>
      <c r="M42" s="66">
        <f t="shared" si="34"/>
        <v>100162</v>
      </c>
      <c r="N42" s="66">
        <f t="shared" si="34"/>
        <v>121483</v>
      </c>
      <c r="O42" s="66">
        <f t="shared" si="34"/>
        <v>142802</v>
      </c>
      <c r="P42" s="66">
        <f t="shared" si="34"/>
        <v>164121</v>
      </c>
      <c r="Q42" s="66">
        <f t="shared" si="34"/>
        <v>185441</v>
      </c>
      <c r="R42" s="66">
        <f t="shared" si="34"/>
        <v>206760</v>
      </c>
      <c r="S42" s="66">
        <f t="shared" si="34"/>
        <v>228080</v>
      </c>
      <c r="T42" s="66">
        <f t="shared" si="34"/>
        <v>249399</v>
      </c>
      <c r="U42" s="66">
        <f t="shared" si="34"/>
        <v>270719</v>
      </c>
      <c r="V42" s="66">
        <f t="shared" si="34"/>
        <v>292038</v>
      </c>
      <c r="W42" s="66">
        <f t="shared" si="34"/>
        <v>313358</v>
      </c>
      <c r="X42" s="66">
        <f t="shared" si="34"/>
        <v>334678</v>
      </c>
      <c r="Y42" s="66">
        <f t="shared" si="34"/>
        <v>355997</v>
      </c>
      <c r="Z42" s="66">
        <f t="shared" si="34"/>
        <v>377317</v>
      </c>
      <c r="AA42" s="66">
        <f t="shared" si="34"/>
        <v>398636</v>
      </c>
      <c r="AB42" s="66">
        <f t="shared" si="34"/>
        <v>419955</v>
      </c>
      <c r="AC42" s="66">
        <f t="shared" si="34"/>
        <v>441275</v>
      </c>
      <c r="AD42" s="66">
        <f t="shared" si="34"/>
        <v>456952</v>
      </c>
      <c r="AE42" s="66">
        <f t="shared" si="34"/>
        <v>460078</v>
      </c>
      <c r="AF42" s="66">
        <f t="shared" si="34"/>
        <v>463222</v>
      </c>
      <c r="AG42" s="66">
        <f t="shared" si="34"/>
        <v>466385</v>
      </c>
      <c r="AH42" s="66">
        <f t="shared" si="34"/>
        <v>469566</v>
      </c>
    </row>
    <row r="43" spans="2:34" s="61" customFormat="1" ht="13.5" thickBot="1" x14ac:dyDescent="0.35">
      <c r="B43" s="65" t="str">
        <f t="shared" si="33"/>
        <v>Rigid Truck</v>
      </c>
      <c r="C43" s="67">
        <f t="shared" si="35"/>
        <v>94</v>
      </c>
      <c r="D43" s="67">
        <f t="shared" si="34"/>
        <v>81</v>
      </c>
      <c r="E43" s="67">
        <f t="shared" si="34"/>
        <v>75</v>
      </c>
      <c r="F43" s="67">
        <f t="shared" si="34"/>
        <v>76</v>
      </c>
      <c r="G43" s="67">
        <f t="shared" si="34"/>
        <v>165</v>
      </c>
      <c r="H43" s="67">
        <f t="shared" si="34"/>
        <v>260</v>
      </c>
      <c r="I43" s="67">
        <f t="shared" si="34"/>
        <v>461</v>
      </c>
      <c r="J43" s="67">
        <f t="shared" si="34"/>
        <v>842</v>
      </c>
      <c r="K43" s="67">
        <f t="shared" si="34"/>
        <v>3065</v>
      </c>
      <c r="L43" s="67">
        <f t="shared" si="34"/>
        <v>7083</v>
      </c>
      <c r="M43" s="67">
        <f t="shared" si="34"/>
        <v>17886</v>
      </c>
      <c r="N43" s="67">
        <f t="shared" si="34"/>
        <v>28686</v>
      </c>
      <c r="O43" s="67">
        <f t="shared" si="34"/>
        <v>39490</v>
      </c>
      <c r="P43" s="67">
        <f t="shared" si="34"/>
        <v>50294</v>
      </c>
      <c r="Q43" s="67">
        <f t="shared" si="34"/>
        <v>61102</v>
      </c>
      <c r="R43" s="67">
        <f t="shared" si="34"/>
        <v>71911</v>
      </c>
      <c r="S43" s="67">
        <f t="shared" si="34"/>
        <v>82724</v>
      </c>
      <c r="T43" s="67">
        <f t="shared" si="34"/>
        <v>93537</v>
      </c>
      <c r="U43" s="67">
        <f t="shared" si="34"/>
        <v>104352</v>
      </c>
      <c r="V43" s="67">
        <f t="shared" si="34"/>
        <v>115167</v>
      </c>
      <c r="W43" s="67">
        <f t="shared" si="34"/>
        <v>125986</v>
      </c>
      <c r="X43" s="67">
        <f t="shared" si="34"/>
        <v>136803</v>
      </c>
      <c r="Y43" s="67">
        <f t="shared" si="34"/>
        <v>147620</v>
      </c>
      <c r="Z43" s="67">
        <f t="shared" si="34"/>
        <v>158437</v>
      </c>
      <c r="AA43" s="67">
        <f t="shared" si="34"/>
        <v>169256</v>
      </c>
      <c r="AB43" s="67">
        <f t="shared" si="34"/>
        <v>180073</v>
      </c>
      <c r="AC43" s="67">
        <f t="shared" si="34"/>
        <v>190890</v>
      </c>
      <c r="AD43" s="67">
        <f t="shared" si="34"/>
        <v>201707</v>
      </c>
      <c r="AE43" s="67">
        <f t="shared" si="34"/>
        <v>204643</v>
      </c>
      <c r="AF43" s="67">
        <f t="shared" si="34"/>
        <v>207620</v>
      </c>
      <c r="AG43" s="67">
        <f t="shared" si="34"/>
        <v>210641</v>
      </c>
      <c r="AH43" s="67">
        <f t="shared" si="34"/>
        <v>213704</v>
      </c>
    </row>
    <row r="44" spans="2:34" s="61" customFormat="1" ht="13.5" thickBot="1" x14ac:dyDescent="0.35">
      <c r="B44" s="65" t="str">
        <f t="shared" si="33"/>
        <v>Small Light Commercial</v>
      </c>
      <c r="C44" s="66">
        <f t="shared" si="35"/>
        <v>39</v>
      </c>
      <c r="D44" s="66">
        <f t="shared" si="34"/>
        <v>46</v>
      </c>
      <c r="E44" s="66">
        <f t="shared" si="34"/>
        <v>557</v>
      </c>
      <c r="F44" s="66">
        <f t="shared" si="34"/>
        <v>1407</v>
      </c>
      <c r="G44" s="66">
        <f t="shared" si="34"/>
        <v>2561</v>
      </c>
      <c r="H44" s="66">
        <f t="shared" si="34"/>
        <v>4186</v>
      </c>
      <c r="I44" s="66">
        <f t="shared" si="34"/>
        <v>6221</v>
      </c>
      <c r="J44" s="66">
        <f t="shared" si="34"/>
        <v>8655</v>
      </c>
      <c r="K44" s="66">
        <f t="shared" si="34"/>
        <v>11228</v>
      </c>
      <c r="L44" s="66">
        <f t="shared" si="34"/>
        <v>13921</v>
      </c>
      <c r="M44" s="66">
        <f t="shared" si="34"/>
        <v>17933</v>
      </c>
      <c r="N44" s="66">
        <f t="shared" si="34"/>
        <v>21945</v>
      </c>
      <c r="O44" s="66">
        <f t="shared" si="34"/>
        <v>25957</v>
      </c>
      <c r="P44" s="66">
        <f t="shared" si="34"/>
        <v>29969</v>
      </c>
      <c r="Q44" s="66">
        <f t="shared" si="34"/>
        <v>33982</v>
      </c>
      <c r="R44" s="66">
        <f t="shared" si="34"/>
        <v>37994</v>
      </c>
      <c r="S44" s="66">
        <f t="shared" si="34"/>
        <v>42006</v>
      </c>
      <c r="T44" s="66">
        <f t="shared" si="34"/>
        <v>46018</v>
      </c>
      <c r="U44" s="66">
        <f t="shared" si="34"/>
        <v>50031</v>
      </c>
      <c r="V44" s="66">
        <f t="shared" si="34"/>
        <v>54044</v>
      </c>
      <c r="W44" s="66">
        <f t="shared" si="34"/>
        <v>58054</v>
      </c>
      <c r="X44" s="66">
        <f t="shared" si="34"/>
        <v>62067</v>
      </c>
      <c r="Y44" s="66">
        <f t="shared" si="34"/>
        <v>66080</v>
      </c>
      <c r="Z44" s="66">
        <f t="shared" ref="D44:AH45" si="36">Z14+Z29</f>
        <v>70092</v>
      </c>
      <c r="AA44" s="66">
        <f t="shared" si="36"/>
        <v>74104</v>
      </c>
      <c r="AB44" s="66">
        <f t="shared" si="36"/>
        <v>78116</v>
      </c>
      <c r="AC44" s="66">
        <f t="shared" si="36"/>
        <v>82129</v>
      </c>
      <c r="AD44" s="66">
        <f t="shared" si="36"/>
        <v>85070</v>
      </c>
      <c r="AE44" s="66">
        <f t="shared" si="36"/>
        <v>85986</v>
      </c>
      <c r="AF44" s="66">
        <f t="shared" si="36"/>
        <v>86914</v>
      </c>
      <c r="AG44" s="66">
        <f t="shared" si="36"/>
        <v>87854</v>
      </c>
      <c r="AH44" s="66">
        <f t="shared" si="36"/>
        <v>88802</v>
      </c>
    </row>
    <row r="45" spans="2:34" s="61" customFormat="1" ht="13.5" thickBot="1" x14ac:dyDescent="0.35">
      <c r="B45" s="65" t="str">
        <f t="shared" si="33"/>
        <v>Small Residential</v>
      </c>
      <c r="C45" s="67">
        <f t="shared" si="35"/>
        <v>15201</v>
      </c>
      <c r="D45" s="67">
        <f t="shared" si="36"/>
        <v>19980</v>
      </c>
      <c r="E45" s="67">
        <f t="shared" si="36"/>
        <v>26681</v>
      </c>
      <c r="F45" s="67">
        <f t="shared" si="36"/>
        <v>36914</v>
      </c>
      <c r="G45" s="67">
        <f t="shared" si="36"/>
        <v>53602</v>
      </c>
      <c r="H45" s="67">
        <f t="shared" si="36"/>
        <v>77694</v>
      </c>
      <c r="I45" s="67">
        <f t="shared" si="36"/>
        <v>107818</v>
      </c>
      <c r="J45" s="67">
        <f t="shared" si="36"/>
        <v>143879</v>
      </c>
      <c r="K45" s="67">
        <f t="shared" si="36"/>
        <v>181959</v>
      </c>
      <c r="L45" s="67">
        <f t="shared" si="36"/>
        <v>221816</v>
      </c>
      <c r="M45" s="67">
        <f t="shared" si="36"/>
        <v>268834</v>
      </c>
      <c r="N45" s="67">
        <f t="shared" si="36"/>
        <v>315841</v>
      </c>
      <c r="O45" s="67">
        <f t="shared" si="36"/>
        <v>362858</v>
      </c>
      <c r="P45" s="67">
        <f t="shared" si="36"/>
        <v>409885</v>
      </c>
      <c r="Q45" s="67">
        <f t="shared" si="36"/>
        <v>456927</v>
      </c>
      <c r="R45" s="67">
        <f t="shared" si="36"/>
        <v>503978</v>
      </c>
      <c r="S45" s="67">
        <f t="shared" si="36"/>
        <v>551040</v>
      </c>
      <c r="T45" s="67">
        <f t="shared" si="36"/>
        <v>598110</v>
      </c>
      <c r="U45" s="67">
        <f t="shared" si="36"/>
        <v>645188</v>
      </c>
      <c r="V45" s="67">
        <f t="shared" si="36"/>
        <v>692272</v>
      </c>
      <c r="W45" s="67">
        <f t="shared" si="36"/>
        <v>739361</v>
      </c>
      <c r="X45" s="67">
        <f t="shared" si="36"/>
        <v>786451</v>
      </c>
      <c r="Y45" s="67">
        <f t="shared" si="36"/>
        <v>833542</v>
      </c>
      <c r="Z45" s="67">
        <f t="shared" si="36"/>
        <v>880632</v>
      </c>
      <c r="AA45" s="67">
        <f t="shared" si="36"/>
        <v>927723</v>
      </c>
      <c r="AB45" s="67">
        <f t="shared" si="36"/>
        <v>974813</v>
      </c>
      <c r="AC45" s="67">
        <f t="shared" si="36"/>
        <v>1021905</v>
      </c>
      <c r="AD45" s="67">
        <f t="shared" si="36"/>
        <v>1056693</v>
      </c>
      <c r="AE45" s="67">
        <f t="shared" si="36"/>
        <v>1062924</v>
      </c>
      <c r="AF45" s="67">
        <f t="shared" si="36"/>
        <v>1069130</v>
      </c>
      <c r="AG45" s="67">
        <f t="shared" si="36"/>
        <v>1075306</v>
      </c>
      <c r="AH45" s="67">
        <f t="shared" si="36"/>
        <v>1083981</v>
      </c>
    </row>
    <row r="46" spans="2:34" ht="14.5" thickBot="1" x14ac:dyDescent="0.35">
      <c r="B46" s="65" t="s">
        <v>190</v>
      </c>
      <c r="C46" s="67">
        <f>SUM(C36:C45)</f>
        <v>40951</v>
      </c>
      <c r="D46" s="67">
        <f t="shared" ref="D46" si="37">SUM(D36:D45)</f>
        <v>62250</v>
      </c>
      <c r="E46" s="67">
        <f t="shared" ref="E46" si="38">SUM(E36:E45)</f>
        <v>104029</v>
      </c>
      <c r="F46" s="67">
        <f t="shared" ref="F46" si="39">SUM(F36:F45)</f>
        <v>205357</v>
      </c>
      <c r="G46" s="67">
        <f t="shared" ref="G46" si="40">SUM(G36:G45)</f>
        <v>341001</v>
      </c>
      <c r="H46" s="67">
        <f t="shared" ref="H46" si="41">SUM(H36:H45)</f>
        <v>532912</v>
      </c>
      <c r="I46" s="67">
        <f t="shared" ref="I46" si="42">SUM(I36:I45)</f>
        <v>774033</v>
      </c>
      <c r="J46" s="67">
        <f t="shared" ref="J46" si="43">SUM(J36:J45)</f>
        <v>1063740</v>
      </c>
      <c r="K46" s="67">
        <f t="shared" ref="K46" si="44">SUM(K36:K45)</f>
        <v>1370824</v>
      </c>
      <c r="L46" s="67">
        <f t="shared" ref="L46" si="45">SUM(L36:L45)</f>
        <v>1693179</v>
      </c>
      <c r="M46" s="67">
        <f t="shared" ref="M46" si="46">SUM(M36:M45)</f>
        <v>2020733</v>
      </c>
      <c r="N46" s="67">
        <f t="shared" ref="N46" si="47">SUM(N36:N45)</f>
        <v>2348249</v>
      </c>
      <c r="O46" s="67">
        <f t="shared" ref="O46" si="48">SUM(O36:O45)</f>
        <v>2675802</v>
      </c>
      <c r="P46" s="67">
        <f t="shared" ref="P46" si="49">SUM(P36:P45)</f>
        <v>3003387</v>
      </c>
      <c r="Q46" s="67">
        <f t="shared" ref="Q46" si="50">SUM(Q36:Q45)</f>
        <v>3331020</v>
      </c>
      <c r="R46" s="67">
        <f t="shared" ref="R46" si="51">SUM(R36:R45)</f>
        <v>3658682</v>
      </c>
      <c r="S46" s="67">
        <f t="shared" ref="S46" si="52">SUM(S36:S45)</f>
        <v>3986381</v>
      </c>
      <c r="T46" s="67">
        <f t="shared" ref="T46" si="53">SUM(T36:T45)</f>
        <v>4314104</v>
      </c>
      <c r="U46" s="67">
        <f t="shared" ref="U46" si="54">SUM(U36:U45)</f>
        <v>4641856</v>
      </c>
      <c r="V46" s="67">
        <f t="shared" ref="V46" si="55">SUM(V36:V45)</f>
        <v>4969624</v>
      </c>
      <c r="W46" s="67">
        <f t="shared" ref="W46" si="56">SUM(W36:W45)</f>
        <v>5297413</v>
      </c>
      <c r="X46" s="67">
        <f t="shared" ref="X46" si="57">SUM(X36:X45)</f>
        <v>5625202</v>
      </c>
      <c r="Y46" s="67">
        <f t="shared" ref="Y46" si="58">SUM(Y36:Y45)</f>
        <v>5952997</v>
      </c>
      <c r="Z46" s="67">
        <f t="shared" ref="Z46" si="59">SUM(Z36:Z45)</f>
        <v>6280784</v>
      </c>
      <c r="AA46" s="67">
        <f t="shared" ref="AA46" si="60">SUM(AA36:AA45)</f>
        <v>6608580</v>
      </c>
      <c r="AB46" s="67">
        <f t="shared" ref="AB46" si="61">SUM(AB36:AB45)</f>
        <v>6936367</v>
      </c>
      <c r="AC46" s="67">
        <f t="shared" ref="AC46" si="62">SUM(AC36:AC45)</f>
        <v>7264162</v>
      </c>
      <c r="AD46" s="67">
        <f t="shared" ref="AD46" si="63">SUM(AD36:AD45)</f>
        <v>7509097</v>
      </c>
      <c r="AE46" s="67">
        <f t="shared" ref="AE46" si="64">SUM(AE36:AE45)</f>
        <v>7559265</v>
      </c>
      <c r="AF46" s="67">
        <f t="shared" ref="AF46" si="65">SUM(AF36:AF45)</f>
        <v>7609188</v>
      </c>
      <c r="AG46" s="67">
        <f t="shared" ref="AG46" si="66">SUM(AG36:AG45)</f>
        <v>7658824</v>
      </c>
      <c r="AH46" s="67">
        <f t="shared" ref="AH46" si="67">SUM(AH36:AH45)</f>
        <v>7737539</v>
      </c>
    </row>
    <row r="47" spans="2:34" x14ac:dyDescent="0.3">
      <c r="B47" s="105"/>
      <c r="C47" s="121"/>
      <c r="D47" s="121"/>
      <c r="E47" s="121"/>
      <c r="F47" s="121"/>
      <c r="G47" s="121"/>
      <c r="H47" s="121"/>
      <c r="I47" s="121"/>
      <c r="J47" s="121"/>
      <c r="K47" s="121"/>
      <c r="L47" s="121"/>
      <c r="M47" s="121"/>
      <c r="N47" s="121"/>
      <c r="O47" s="121"/>
      <c r="P47" s="121"/>
      <c r="Q47" s="121"/>
      <c r="R47" s="121"/>
      <c r="S47" s="121"/>
      <c r="T47" s="121"/>
      <c r="U47" s="121"/>
      <c r="V47" s="121"/>
      <c r="W47" s="121"/>
      <c r="X47" s="121"/>
      <c r="Y47" s="121"/>
      <c r="Z47" s="121"/>
      <c r="AA47" s="121"/>
      <c r="AB47" s="121"/>
      <c r="AC47" s="121"/>
      <c r="AD47" s="121"/>
      <c r="AE47" s="121"/>
      <c r="AF47" s="121"/>
      <c r="AG47" s="121"/>
      <c r="AH47" s="121"/>
    </row>
    <row r="48" spans="2:34" x14ac:dyDescent="0.3">
      <c r="B48" s="105" t="s">
        <v>192</v>
      </c>
      <c r="C48" s="121">
        <f>C39+C41+C42+C45</f>
        <v>40200</v>
      </c>
      <c r="D48" s="121">
        <f t="shared" ref="D48:AH48" si="68">D39+D41+D42+D45</f>
        <v>60723</v>
      </c>
      <c r="E48" s="121">
        <f t="shared" si="68"/>
        <v>98459</v>
      </c>
      <c r="F48" s="121">
        <f t="shared" si="68"/>
        <v>176243</v>
      </c>
      <c r="G48" s="121">
        <f t="shared" si="68"/>
        <v>287716</v>
      </c>
      <c r="H48" s="121">
        <f t="shared" si="68"/>
        <v>445597</v>
      </c>
      <c r="I48" s="121">
        <f t="shared" si="68"/>
        <v>643812</v>
      </c>
      <c r="J48" s="121">
        <f t="shared" si="68"/>
        <v>881792</v>
      </c>
      <c r="K48" s="121">
        <f t="shared" si="68"/>
        <v>1132673</v>
      </c>
      <c r="L48" s="121">
        <f t="shared" si="68"/>
        <v>1394775</v>
      </c>
      <c r="M48" s="121">
        <f t="shared" si="68"/>
        <v>1649556</v>
      </c>
      <c r="N48" s="121">
        <f t="shared" si="68"/>
        <v>1904307</v>
      </c>
      <c r="O48" s="121">
        <f t="shared" si="68"/>
        <v>2159087</v>
      </c>
      <c r="P48" s="121">
        <f t="shared" si="68"/>
        <v>2413900</v>
      </c>
      <c r="Q48" s="121">
        <f t="shared" si="68"/>
        <v>2668753</v>
      </c>
      <c r="R48" s="121">
        <f t="shared" si="68"/>
        <v>2923637</v>
      </c>
      <c r="S48" s="121">
        <f t="shared" si="68"/>
        <v>3178552</v>
      </c>
      <c r="T48" s="121">
        <f t="shared" si="68"/>
        <v>3433492</v>
      </c>
      <c r="U48" s="121">
        <f t="shared" si="68"/>
        <v>3688455</v>
      </c>
      <c r="V48" s="121">
        <f t="shared" si="68"/>
        <v>3943437</v>
      </c>
      <c r="W48" s="121">
        <f t="shared" si="68"/>
        <v>4198434</v>
      </c>
      <c r="X48" s="121">
        <f t="shared" si="68"/>
        <v>4453435</v>
      </c>
      <c r="Y48" s="121">
        <f t="shared" si="68"/>
        <v>4708437</v>
      </c>
      <c r="Z48" s="121">
        <f t="shared" si="68"/>
        <v>4963437</v>
      </c>
      <c r="AA48" s="121">
        <f t="shared" si="68"/>
        <v>5218438</v>
      </c>
      <c r="AB48" s="121">
        <f t="shared" si="68"/>
        <v>5473438</v>
      </c>
      <c r="AC48" s="121">
        <f t="shared" si="68"/>
        <v>5728441</v>
      </c>
      <c r="AD48" s="121">
        <f t="shared" si="68"/>
        <v>5916282</v>
      </c>
      <c r="AE48" s="121">
        <f t="shared" si="68"/>
        <v>5948126</v>
      </c>
      <c r="AF48" s="121">
        <f t="shared" si="68"/>
        <v>5979496</v>
      </c>
      <c r="AG48" s="121">
        <f t="shared" si="68"/>
        <v>6010343</v>
      </c>
      <c r="AH48" s="121">
        <f t="shared" si="68"/>
        <v>6070028</v>
      </c>
    </row>
    <row r="49" spans="2:34" x14ac:dyDescent="0.3">
      <c r="B49" s="105" t="s">
        <v>193</v>
      </c>
      <c r="C49" s="121">
        <f>C38+C40+C44+C36+C37+C43</f>
        <v>751</v>
      </c>
      <c r="D49" s="121">
        <f t="shared" ref="D49:AH49" si="69">D38+D40+D44+D36+D37+D43</f>
        <v>1527</v>
      </c>
      <c r="E49" s="121">
        <f t="shared" si="69"/>
        <v>5570</v>
      </c>
      <c r="F49" s="121">
        <f t="shared" si="69"/>
        <v>29114</v>
      </c>
      <c r="G49" s="121">
        <f t="shared" si="69"/>
        <v>53285</v>
      </c>
      <c r="H49" s="121">
        <f t="shared" si="69"/>
        <v>87315</v>
      </c>
      <c r="I49" s="121">
        <f t="shared" si="69"/>
        <v>130221</v>
      </c>
      <c r="J49" s="121">
        <f t="shared" si="69"/>
        <v>181948</v>
      </c>
      <c r="K49" s="121">
        <f t="shared" si="69"/>
        <v>238151</v>
      </c>
      <c r="L49" s="121">
        <f t="shared" si="69"/>
        <v>298404</v>
      </c>
      <c r="M49" s="121">
        <f t="shared" si="69"/>
        <v>371177</v>
      </c>
      <c r="N49" s="121">
        <f t="shared" si="69"/>
        <v>443942</v>
      </c>
      <c r="O49" s="121">
        <f t="shared" si="69"/>
        <v>516715</v>
      </c>
      <c r="P49" s="121">
        <f t="shared" si="69"/>
        <v>589487</v>
      </c>
      <c r="Q49" s="121">
        <f t="shared" si="69"/>
        <v>662267</v>
      </c>
      <c r="R49" s="121">
        <f t="shared" si="69"/>
        <v>735045</v>
      </c>
      <c r="S49" s="121">
        <f t="shared" si="69"/>
        <v>807829</v>
      </c>
      <c r="T49" s="121">
        <f t="shared" si="69"/>
        <v>880612</v>
      </c>
      <c r="U49" s="121">
        <f t="shared" si="69"/>
        <v>953401</v>
      </c>
      <c r="V49" s="121">
        <f t="shared" si="69"/>
        <v>1026187</v>
      </c>
      <c r="W49" s="121">
        <f t="shared" si="69"/>
        <v>1098979</v>
      </c>
      <c r="X49" s="121">
        <f t="shared" si="69"/>
        <v>1171767</v>
      </c>
      <c r="Y49" s="121">
        <f t="shared" si="69"/>
        <v>1244560</v>
      </c>
      <c r="Z49" s="121">
        <f t="shared" si="69"/>
        <v>1317347</v>
      </c>
      <c r="AA49" s="121">
        <f t="shared" si="69"/>
        <v>1390142</v>
      </c>
      <c r="AB49" s="121">
        <f t="shared" si="69"/>
        <v>1462929</v>
      </c>
      <c r="AC49" s="121">
        <f t="shared" si="69"/>
        <v>1535721</v>
      </c>
      <c r="AD49" s="121">
        <f t="shared" si="69"/>
        <v>1592815</v>
      </c>
      <c r="AE49" s="121">
        <f t="shared" si="69"/>
        <v>1611139</v>
      </c>
      <c r="AF49" s="121">
        <f t="shared" si="69"/>
        <v>1629692</v>
      </c>
      <c r="AG49" s="121">
        <f t="shared" si="69"/>
        <v>1648481</v>
      </c>
      <c r="AH49" s="121">
        <f t="shared" si="69"/>
        <v>1667511</v>
      </c>
    </row>
    <row r="50" spans="2:34" x14ac:dyDescent="0.3">
      <c r="B50" s="105" t="s">
        <v>194</v>
      </c>
      <c r="C50" s="121">
        <f>C38+C40+C44</f>
        <v>542</v>
      </c>
      <c r="D50" s="121">
        <f t="shared" ref="D50:AH50" si="70">D38+D40+D44</f>
        <v>1289</v>
      </c>
      <c r="E50" s="121">
        <f t="shared" si="70"/>
        <v>5160</v>
      </c>
      <c r="F50" s="121">
        <f t="shared" si="70"/>
        <v>28226</v>
      </c>
      <c r="G50" s="121">
        <f t="shared" si="70"/>
        <v>51625</v>
      </c>
      <c r="H50" s="121">
        <f t="shared" si="70"/>
        <v>84673</v>
      </c>
      <c r="I50" s="121">
        <f t="shared" si="70"/>
        <v>126182</v>
      </c>
      <c r="J50" s="121">
        <f t="shared" si="70"/>
        <v>176000</v>
      </c>
      <c r="K50" s="121">
        <f t="shared" si="70"/>
        <v>228391</v>
      </c>
      <c r="L50" s="121">
        <f t="shared" si="70"/>
        <v>282987</v>
      </c>
      <c r="M50" s="121">
        <f t="shared" si="70"/>
        <v>342049</v>
      </c>
      <c r="N50" s="121">
        <f t="shared" si="70"/>
        <v>401107</v>
      </c>
      <c r="O50" s="121">
        <f t="shared" si="70"/>
        <v>460171</v>
      </c>
      <c r="P50" s="121">
        <f t="shared" si="70"/>
        <v>519230</v>
      </c>
      <c r="Q50" s="121">
        <f t="shared" si="70"/>
        <v>578295</v>
      </c>
      <c r="R50" s="121">
        <f t="shared" si="70"/>
        <v>637357</v>
      </c>
      <c r="S50" s="121">
        <f t="shared" si="70"/>
        <v>696421</v>
      </c>
      <c r="T50" s="121">
        <f t="shared" si="70"/>
        <v>755483</v>
      </c>
      <c r="U50" s="121">
        <f t="shared" si="70"/>
        <v>814549</v>
      </c>
      <c r="V50" s="121">
        <f t="shared" si="70"/>
        <v>873613</v>
      </c>
      <c r="W50" s="121">
        <f t="shared" si="70"/>
        <v>932676</v>
      </c>
      <c r="X50" s="121">
        <f t="shared" si="70"/>
        <v>991741</v>
      </c>
      <c r="Y50" s="121">
        <f t="shared" si="70"/>
        <v>1050808</v>
      </c>
      <c r="Z50" s="121">
        <f t="shared" si="70"/>
        <v>1109871</v>
      </c>
      <c r="AA50" s="121">
        <f t="shared" si="70"/>
        <v>1168937</v>
      </c>
      <c r="AB50" s="121">
        <f t="shared" si="70"/>
        <v>1228000</v>
      </c>
      <c r="AC50" s="121">
        <f t="shared" si="70"/>
        <v>1287067</v>
      </c>
      <c r="AD50" s="121">
        <f t="shared" si="70"/>
        <v>1330436</v>
      </c>
      <c r="AE50" s="121">
        <f t="shared" si="70"/>
        <v>1345234</v>
      </c>
      <c r="AF50" s="121">
        <f t="shared" si="70"/>
        <v>1360212</v>
      </c>
      <c r="AG50" s="121">
        <f t="shared" si="70"/>
        <v>1375376</v>
      </c>
      <c r="AH50" s="121">
        <f t="shared" si="70"/>
        <v>1390710</v>
      </c>
    </row>
    <row r="51" spans="2:34" x14ac:dyDescent="0.3">
      <c r="B51" s="105" t="s">
        <v>195</v>
      </c>
      <c r="C51" s="121">
        <f>C40+C44</f>
        <v>481</v>
      </c>
      <c r="D51" s="121">
        <f t="shared" ref="D51:AH51" si="71">D40+D44</f>
        <v>940</v>
      </c>
      <c r="E51" s="121">
        <f t="shared" si="71"/>
        <v>2555</v>
      </c>
      <c r="F51" s="121">
        <f t="shared" si="71"/>
        <v>6303</v>
      </c>
      <c r="G51" s="121">
        <f t="shared" si="71"/>
        <v>11184</v>
      </c>
      <c r="H51" s="121">
        <f t="shared" si="71"/>
        <v>18071</v>
      </c>
      <c r="I51" s="121">
        <f t="shared" si="71"/>
        <v>26699</v>
      </c>
      <c r="J51" s="121">
        <f t="shared" si="71"/>
        <v>37027</v>
      </c>
      <c r="K51" s="121">
        <f t="shared" si="71"/>
        <v>47912</v>
      </c>
      <c r="L51" s="121">
        <f t="shared" si="71"/>
        <v>59274</v>
      </c>
      <c r="M51" s="121">
        <f t="shared" si="71"/>
        <v>74664</v>
      </c>
      <c r="N51" s="121">
        <f t="shared" si="71"/>
        <v>90050</v>
      </c>
      <c r="O51" s="121">
        <f t="shared" si="71"/>
        <v>105440</v>
      </c>
      <c r="P51" s="121">
        <f t="shared" si="71"/>
        <v>120827</v>
      </c>
      <c r="Q51" s="121">
        <f t="shared" si="71"/>
        <v>136219</v>
      </c>
      <c r="R51" s="121">
        <f t="shared" si="71"/>
        <v>151607</v>
      </c>
      <c r="S51" s="121">
        <f t="shared" si="71"/>
        <v>166999</v>
      </c>
      <c r="T51" s="121">
        <f t="shared" si="71"/>
        <v>182388</v>
      </c>
      <c r="U51" s="121">
        <f t="shared" si="71"/>
        <v>197781</v>
      </c>
      <c r="V51" s="121">
        <f t="shared" si="71"/>
        <v>213172</v>
      </c>
      <c r="W51" s="121">
        <f t="shared" si="71"/>
        <v>228562</v>
      </c>
      <c r="X51" s="121">
        <f t="shared" si="71"/>
        <v>243953</v>
      </c>
      <c r="Y51" s="121">
        <f t="shared" si="71"/>
        <v>259347</v>
      </c>
      <c r="Z51" s="121">
        <f t="shared" si="71"/>
        <v>274737</v>
      </c>
      <c r="AA51" s="121">
        <f t="shared" si="71"/>
        <v>290129</v>
      </c>
      <c r="AB51" s="121">
        <f t="shared" si="71"/>
        <v>305519</v>
      </c>
      <c r="AC51" s="121">
        <f t="shared" si="71"/>
        <v>320913</v>
      </c>
      <c r="AD51" s="121">
        <f t="shared" si="71"/>
        <v>332211</v>
      </c>
      <c r="AE51" s="121">
        <f t="shared" si="71"/>
        <v>335791</v>
      </c>
      <c r="AF51" s="121">
        <f t="shared" si="71"/>
        <v>339414</v>
      </c>
      <c r="AG51" s="121">
        <f t="shared" si="71"/>
        <v>343082</v>
      </c>
      <c r="AH51" s="121">
        <f t="shared" si="71"/>
        <v>346789</v>
      </c>
    </row>
    <row r="52" spans="2:34" x14ac:dyDescent="0.3">
      <c r="B52" s="105"/>
      <c r="C52" s="122">
        <f>C48/C46</f>
        <v>0.98166100949915758</v>
      </c>
      <c r="D52" s="122">
        <f t="shared" ref="D52:AH52" si="72">D48/D46</f>
        <v>0.97546987951807229</v>
      </c>
      <c r="E52" s="122">
        <f t="shared" si="72"/>
        <v>0.94645723788558955</v>
      </c>
      <c r="F52" s="122">
        <f t="shared" si="72"/>
        <v>0.85822737963643803</v>
      </c>
      <c r="G52" s="122">
        <f t="shared" si="72"/>
        <v>0.84373946117460064</v>
      </c>
      <c r="H52" s="122">
        <f t="shared" si="72"/>
        <v>0.83615493740054647</v>
      </c>
      <c r="I52" s="122">
        <f t="shared" si="72"/>
        <v>0.83176298684939787</v>
      </c>
      <c r="J52" s="122">
        <f t="shared" si="72"/>
        <v>0.82895444375505289</v>
      </c>
      <c r="K52" s="122">
        <f t="shared" si="72"/>
        <v>0.82627164391635977</v>
      </c>
      <c r="L52" s="122">
        <f t="shared" si="72"/>
        <v>0.82376110263592917</v>
      </c>
      <c r="M52" s="122">
        <f t="shared" si="72"/>
        <v>0.81631566367253861</v>
      </c>
      <c r="N52" s="122">
        <f t="shared" si="72"/>
        <v>0.81094764652300499</v>
      </c>
      <c r="O52" s="122">
        <f t="shared" si="72"/>
        <v>0.80689340990103153</v>
      </c>
      <c r="P52" s="122">
        <f t="shared" si="72"/>
        <v>0.80372592676201904</v>
      </c>
      <c r="Q52" s="122">
        <f t="shared" si="72"/>
        <v>0.80118192025265533</v>
      </c>
      <c r="R52" s="122">
        <f t="shared" si="72"/>
        <v>0.79909568527682917</v>
      </c>
      <c r="S52" s="122">
        <f t="shared" si="72"/>
        <v>0.79735278690120182</v>
      </c>
      <c r="T52" s="122">
        <f t="shared" si="72"/>
        <v>0.79587603822253705</v>
      </c>
      <c r="U52" s="122">
        <f t="shared" si="72"/>
        <v>0.79460780343035198</v>
      </c>
      <c r="V52" s="122">
        <f t="shared" si="72"/>
        <v>0.79350812053386732</v>
      </c>
      <c r="W52" s="122">
        <f t="shared" si="72"/>
        <v>0.79254420978692808</v>
      </c>
      <c r="X52" s="122">
        <f t="shared" si="72"/>
        <v>0.79169334719002094</v>
      </c>
      <c r="Y52" s="122">
        <f t="shared" si="72"/>
        <v>0.79093555733355825</v>
      </c>
      <c r="Z52" s="122">
        <f t="shared" si="72"/>
        <v>0.79025755383404361</v>
      </c>
      <c r="AA52" s="122">
        <f t="shared" si="72"/>
        <v>0.78964588459245411</v>
      </c>
      <c r="AB52" s="122">
        <f t="shared" si="72"/>
        <v>0.78909290699295465</v>
      </c>
      <c r="AC52" s="122">
        <f t="shared" si="72"/>
        <v>0.78858937892629599</v>
      </c>
      <c r="AD52" s="122">
        <f t="shared" si="72"/>
        <v>0.78788195171802944</v>
      </c>
      <c r="AE52" s="122">
        <f t="shared" si="72"/>
        <v>0.78686565426665156</v>
      </c>
      <c r="AF52" s="122">
        <f t="shared" si="72"/>
        <v>0.78582576748005173</v>
      </c>
      <c r="AG52" s="122">
        <f t="shared" si="72"/>
        <v>0.78476055854005788</v>
      </c>
      <c r="AH52" s="122">
        <f t="shared" si="72"/>
        <v>0.78449077930334177</v>
      </c>
    </row>
    <row r="53" spans="2:34" x14ac:dyDescent="0.3">
      <c r="C53" s="122">
        <f>C50/C46</f>
        <v>1.3235330028570731E-2</v>
      </c>
      <c r="D53" s="122">
        <f t="shared" ref="D53:AH53" si="73">D49/D46</f>
        <v>2.4530120481927712E-2</v>
      </c>
      <c r="E53" s="122">
        <f t="shared" si="73"/>
        <v>5.3542762114410405E-2</v>
      </c>
      <c r="F53" s="122">
        <f t="shared" si="73"/>
        <v>0.141772620363562</v>
      </c>
      <c r="G53" s="122">
        <f t="shared" si="73"/>
        <v>0.15626053882539934</v>
      </c>
      <c r="H53" s="122">
        <f t="shared" si="73"/>
        <v>0.16384506259945356</v>
      </c>
      <c r="I53" s="122">
        <f t="shared" si="73"/>
        <v>0.1682370131506021</v>
      </c>
      <c r="J53" s="122">
        <f t="shared" si="73"/>
        <v>0.17104555624494708</v>
      </c>
      <c r="K53" s="122">
        <f t="shared" si="73"/>
        <v>0.17372835608364021</v>
      </c>
      <c r="L53" s="122">
        <f t="shared" si="73"/>
        <v>0.17623889736407078</v>
      </c>
      <c r="M53" s="122">
        <f t="shared" si="73"/>
        <v>0.18368433632746137</v>
      </c>
      <c r="N53" s="122">
        <f t="shared" si="73"/>
        <v>0.18905235347699498</v>
      </c>
      <c r="O53" s="122">
        <f t="shared" si="73"/>
        <v>0.19310659009896847</v>
      </c>
      <c r="P53" s="122">
        <f t="shared" si="73"/>
        <v>0.19627407323798099</v>
      </c>
      <c r="Q53" s="122">
        <f t="shared" si="73"/>
        <v>0.19881807974734467</v>
      </c>
      <c r="R53" s="122">
        <f t="shared" si="73"/>
        <v>0.2009043147231708</v>
      </c>
      <c r="S53" s="122">
        <f t="shared" si="73"/>
        <v>0.20264721309879813</v>
      </c>
      <c r="T53" s="122">
        <f t="shared" si="73"/>
        <v>0.20412396177746295</v>
      </c>
      <c r="U53" s="122">
        <f t="shared" si="73"/>
        <v>0.20539219656964799</v>
      </c>
      <c r="V53" s="122">
        <f t="shared" si="73"/>
        <v>0.20649187946613265</v>
      </c>
      <c r="W53" s="122">
        <f t="shared" si="73"/>
        <v>0.20745579021307192</v>
      </c>
      <c r="X53" s="122">
        <f t="shared" si="73"/>
        <v>0.20830665280997909</v>
      </c>
      <c r="Y53" s="122">
        <f t="shared" si="73"/>
        <v>0.20906444266644181</v>
      </c>
      <c r="Z53" s="122">
        <f t="shared" si="73"/>
        <v>0.20974244616595636</v>
      </c>
      <c r="AA53" s="122">
        <f t="shared" si="73"/>
        <v>0.21035411540754595</v>
      </c>
      <c r="AB53" s="122">
        <f t="shared" si="73"/>
        <v>0.21090709300704533</v>
      </c>
      <c r="AC53" s="122">
        <f t="shared" si="73"/>
        <v>0.21141062107370404</v>
      </c>
      <c r="AD53" s="122">
        <f t="shared" si="73"/>
        <v>0.21211804828197053</v>
      </c>
      <c r="AE53" s="122">
        <f t="shared" si="73"/>
        <v>0.21313434573334841</v>
      </c>
      <c r="AF53" s="122">
        <f t="shared" si="73"/>
        <v>0.21417423251994824</v>
      </c>
      <c r="AG53" s="122">
        <f t="shared" si="73"/>
        <v>0.21523944145994214</v>
      </c>
      <c r="AH53" s="122">
        <f t="shared" si="73"/>
        <v>0.2155092206966582</v>
      </c>
    </row>
    <row r="54" spans="2:34" x14ac:dyDescent="0.3">
      <c r="B54" s="105"/>
      <c r="C54" s="121"/>
      <c r="D54" s="121"/>
      <c r="E54" s="121"/>
      <c r="F54" s="121"/>
      <c r="G54" s="121"/>
      <c r="H54" s="121"/>
      <c r="I54" s="121"/>
      <c r="J54" s="121"/>
      <c r="K54" s="121"/>
      <c r="L54" s="121"/>
      <c r="M54" s="121"/>
      <c r="N54" s="121"/>
      <c r="O54" s="121"/>
      <c r="P54" s="121"/>
      <c r="Q54" s="121"/>
      <c r="R54" s="121"/>
      <c r="S54" s="121"/>
      <c r="T54" s="121"/>
      <c r="U54" s="121"/>
      <c r="V54" s="121"/>
      <c r="W54" s="121"/>
      <c r="X54" s="121"/>
      <c r="Y54" s="121"/>
      <c r="Z54" s="121"/>
      <c r="AA54" s="121"/>
      <c r="AB54" s="121"/>
      <c r="AC54" s="121"/>
      <c r="AD54" s="121"/>
      <c r="AE54" s="121"/>
      <c r="AF54" s="121"/>
      <c r="AG54" s="121"/>
      <c r="AH54" s="121"/>
    </row>
    <row r="55" spans="2:34" x14ac:dyDescent="0.3">
      <c r="B55" s="105" t="s">
        <v>196</v>
      </c>
      <c r="D55" s="54">
        <f t="shared" ref="D55:AG55" si="74">D51/D49</f>
        <v>0.61558611656843487</v>
      </c>
      <c r="E55" s="54">
        <f t="shared" si="74"/>
        <v>0.45870736086175945</v>
      </c>
      <c r="F55" s="54">
        <f t="shared" si="74"/>
        <v>0.21649378305969635</v>
      </c>
      <c r="G55" s="54">
        <f t="shared" si="74"/>
        <v>0.20989021300553626</v>
      </c>
      <c r="H55" s="54">
        <f t="shared" si="74"/>
        <v>0.206963293821222</v>
      </c>
      <c r="I55" s="54">
        <f t="shared" si="74"/>
        <v>0.2050283748396956</v>
      </c>
      <c r="J55" s="54">
        <f>J51/J49</f>
        <v>0.20350319871611669</v>
      </c>
      <c r="K55" s="54">
        <f t="shared" si="74"/>
        <v>0.20118328287515064</v>
      </c>
      <c r="L55" s="54">
        <f t="shared" si="74"/>
        <v>0.19863674749668234</v>
      </c>
      <c r="M55" s="54">
        <f t="shared" si="74"/>
        <v>0.20115470516761544</v>
      </c>
      <c r="N55" s="54">
        <f t="shared" si="74"/>
        <v>0.20284181266922255</v>
      </c>
      <c r="O55" s="54">
        <f t="shared" si="74"/>
        <v>0.20405833002719101</v>
      </c>
      <c r="P55" s="54">
        <f t="shared" si="74"/>
        <v>0.20496974487987013</v>
      </c>
      <c r="Q55" s="54">
        <f t="shared" si="74"/>
        <v>0.20568592425713497</v>
      </c>
      <c r="R55" s="54">
        <f t="shared" si="74"/>
        <v>0.20625539932929277</v>
      </c>
      <c r="S55" s="54">
        <f t="shared" si="74"/>
        <v>0.20672568080621023</v>
      </c>
      <c r="T55" s="54">
        <f t="shared" si="74"/>
        <v>0.20711505180488116</v>
      </c>
      <c r="U55" s="54">
        <f t="shared" si="74"/>
        <v>0.20744786296636986</v>
      </c>
      <c r="V55" s="54">
        <f t="shared" si="74"/>
        <v>0.20773211899975347</v>
      </c>
      <c r="W55" s="54">
        <f t="shared" si="74"/>
        <v>0.20797667653340055</v>
      </c>
      <c r="X55" s="54">
        <f t="shared" si="74"/>
        <v>0.20819241367951136</v>
      </c>
      <c r="Y55" s="54">
        <f t="shared" si="74"/>
        <v>0.20838448929742237</v>
      </c>
      <c r="Z55" s="54">
        <f t="shared" si="74"/>
        <v>0.20855325134531752</v>
      </c>
      <c r="AA55" s="54">
        <f t="shared" si="74"/>
        <v>0.20870457838120135</v>
      </c>
      <c r="AB55" s="54">
        <f t="shared" si="74"/>
        <v>0.20884062042655521</v>
      </c>
      <c r="AC55" s="54">
        <f t="shared" si="74"/>
        <v>0.20896569103372292</v>
      </c>
      <c r="AD55" s="54">
        <f t="shared" si="74"/>
        <v>0.20856847782071364</v>
      </c>
      <c r="AE55" s="54">
        <f t="shared" si="74"/>
        <v>0.2084183922057625</v>
      </c>
      <c r="AF55" s="54">
        <f t="shared" si="74"/>
        <v>0.20826880171222537</v>
      </c>
      <c r="AG55" s="54">
        <f t="shared" si="74"/>
        <v>0.20812008145680783</v>
      </c>
    </row>
    <row r="56" spans="2:34" x14ac:dyDescent="0.3">
      <c r="B56" s="54"/>
      <c r="D56" s="54"/>
      <c r="E56" s="54"/>
      <c r="F56" s="54"/>
      <c r="G56" s="54"/>
      <c r="H56" s="54"/>
      <c r="I56" s="54"/>
      <c r="J56" s="54"/>
      <c r="K56" s="54"/>
      <c r="L56" s="54"/>
      <c r="M56" s="54"/>
      <c r="N56" s="54"/>
      <c r="O56" s="54"/>
      <c r="P56" s="54"/>
      <c r="Q56" s="54"/>
      <c r="R56" s="54"/>
      <c r="S56" s="54"/>
      <c r="T56" s="54"/>
      <c r="U56" s="54"/>
      <c r="V56" s="54"/>
      <c r="W56" s="54"/>
      <c r="X56" s="54"/>
      <c r="Y56" s="54"/>
      <c r="Z56" s="54"/>
      <c r="AA56" s="54"/>
      <c r="AB56" s="54"/>
      <c r="AC56" s="54"/>
      <c r="AD56" s="54"/>
      <c r="AE56" s="54"/>
      <c r="AF56" s="54"/>
      <c r="AG56" s="54"/>
    </row>
    <row r="57" spans="2:34" x14ac:dyDescent="0.3">
      <c r="B57" s="54"/>
      <c r="D57" s="54"/>
      <c r="E57" s="54"/>
      <c r="F57" s="54"/>
      <c r="G57" s="54"/>
      <c r="H57" s="54"/>
      <c r="I57" s="54"/>
      <c r="J57" s="54"/>
      <c r="K57" s="54"/>
      <c r="L57" s="54"/>
      <c r="M57" s="54"/>
      <c r="N57" s="54"/>
      <c r="O57" s="54"/>
      <c r="P57" s="54"/>
      <c r="Q57" s="54"/>
      <c r="R57" s="54"/>
      <c r="S57" s="54"/>
      <c r="T57" s="54"/>
      <c r="U57" s="54"/>
      <c r="V57" s="54"/>
      <c r="W57" s="54"/>
      <c r="X57" s="54"/>
      <c r="Y57" s="54"/>
      <c r="Z57" s="54"/>
      <c r="AA57" s="54"/>
      <c r="AB57" s="54"/>
      <c r="AC57" s="54"/>
      <c r="AD57" s="54"/>
      <c r="AE57" s="54"/>
      <c r="AF57" s="54"/>
      <c r="AG57" s="54"/>
    </row>
    <row r="58" spans="2:34" x14ac:dyDescent="0.3">
      <c r="B58" s="54" t="s">
        <v>197</v>
      </c>
      <c r="D58" s="54"/>
      <c r="E58" s="54"/>
      <c r="F58" s="54"/>
      <c r="G58" s="54"/>
      <c r="H58" s="54"/>
      <c r="I58" s="54"/>
      <c r="J58" s="54"/>
      <c r="K58" s="54"/>
      <c r="L58" s="54"/>
      <c r="M58" s="54"/>
      <c r="N58" s="54"/>
      <c r="O58" s="54"/>
      <c r="P58" s="54"/>
      <c r="Q58" s="54"/>
      <c r="R58" s="54"/>
      <c r="S58" s="54"/>
      <c r="T58" s="54"/>
      <c r="U58" s="54"/>
      <c r="V58" s="54"/>
      <c r="W58" s="54"/>
      <c r="X58" s="54"/>
      <c r="Y58" s="54"/>
      <c r="Z58" s="54"/>
      <c r="AA58" s="54"/>
      <c r="AB58" s="54"/>
      <c r="AC58" s="54"/>
      <c r="AD58" s="54"/>
      <c r="AE58" s="54"/>
      <c r="AF58" s="54"/>
      <c r="AG58" s="54"/>
    </row>
    <row r="59" spans="2:34" x14ac:dyDescent="0.3">
      <c r="B59" s="54" t="s">
        <v>198</v>
      </c>
      <c r="C59" s="96">
        <f>'AG uptake Summary'!B37</f>
        <v>19701.298007743699</v>
      </c>
      <c r="D59" s="96">
        <f>'AG uptake Summary'!C37</f>
        <v>30000.930230602684</v>
      </c>
      <c r="E59" s="96">
        <f>'AG uptake Summary'!D37</f>
        <v>49338.300036886096</v>
      </c>
      <c r="F59" s="96">
        <f>'AG uptake Summary'!E37</f>
        <v>89898.12013445601</v>
      </c>
      <c r="G59" s="96">
        <f>'AG uptake Summary'!F37</f>
        <v>147738.62523557304</v>
      </c>
      <c r="H59" s="96">
        <f>'AG uptake Summary'!G37</f>
        <v>229720.76282113552</v>
      </c>
      <c r="I59" s="96">
        <f>'AG uptake Summary'!H37</f>
        <v>333122.77215727197</v>
      </c>
      <c r="J59" s="96">
        <f>'AG uptake Summary'!I37</f>
        <v>457974.42258585582</v>
      </c>
      <c r="K59" s="96">
        <f>'AG uptake Summary'!J37</f>
        <v>590909.89598142332</v>
      </c>
      <c r="L59" s="96">
        <f>'AG uptake Summary'!K37</f>
        <v>731201.23535763728</v>
      </c>
      <c r="M59" s="96">
        <f>'AG uptake Summary'!L37</f>
        <v>865549.44082452834</v>
      </c>
      <c r="N59" s="96">
        <f>'AG uptake Summary'!M37</f>
        <v>1001461.1280793737</v>
      </c>
      <c r="O59" s="96">
        <f>'AG uptake Summary'!N37</f>
        <v>1138678.8505197344</v>
      </c>
      <c r="P59" s="96">
        <f>'AG uptake Summary'!O37</f>
        <v>1277004.8835049246</v>
      </c>
      <c r="Q59" s="96">
        <f>'AG uptake Summary'!P37</f>
        <v>1416363.6218523043</v>
      </c>
      <c r="R59" s="96">
        <f>'AG uptake Summary'!Q37</f>
        <v>1556613.4043178633</v>
      </c>
      <c r="S59" s="96">
        <f>'AG uptake Summary'!R37</f>
        <v>1697782.2699051569</v>
      </c>
      <c r="T59" s="96">
        <f>'AG uptake Summary'!S37</f>
        <v>1840006.281293666</v>
      </c>
      <c r="U59" s="96">
        <f>'AG uptake Summary'!T37</f>
        <v>1982535.1244491332</v>
      </c>
      <c r="V59" s="96">
        <f>'AG uptake Summary'!U37</f>
        <v>2125904.2851692149</v>
      </c>
      <c r="W59" s="96">
        <f>'AG uptake Summary'!V37</f>
        <v>2270275.2547255349</v>
      </c>
      <c r="X59" s="96">
        <f>'AG uptake Summary'!W37</f>
        <v>2415836.6453516213</v>
      </c>
      <c r="Y59" s="96">
        <f>'AG uptake Summary'!X37</f>
        <v>2562763.0817437526</v>
      </c>
      <c r="Z59" s="96">
        <f>'AG uptake Summary'!Y37</f>
        <v>2711310.3566934653</v>
      </c>
      <c r="AA59" s="96">
        <f>'AG uptake Summary'!Z37</f>
        <v>2861690.92698398</v>
      </c>
      <c r="AB59" s="96">
        <f>'AG uptake Summary'!AA37</f>
        <v>3014013.3656224674</v>
      </c>
      <c r="AC59" s="96">
        <f>'AG uptake Summary'!AB37</f>
        <v>3168509.2075556228</v>
      </c>
      <c r="AD59" s="96">
        <f>'AG uptake Summary'!AC37</f>
        <v>3288753.8812877168</v>
      </c>
      <c r="AE59" s="96"/>
      <c r="AF59" s="96"/>
      <c r="AG59" s="96"/>
      <c r="AH59" s="96"/>
    </row>
    <row r="60" spans="2:34" x14ac:dyDescent="0.3">
      <c r="B60" s="54" t="s">
        <v>199</v>
      </c>
      <c r="C60" s="96">
        <f>'AG uptake Summary'!B12</f>
        <v>585</v>
      </c>
      <c r="D60" s="96">
        <f>'AG uptake Summary'!C12</f>
        <v>1283</v>
      </c>
      <c r="E60" s="96">
        <f>'AG uptake Summary'!D12</f>
        <v>4545</v>
      </c>
      <c r="F60" s="96">
        <f>'AG uptake Summary'!E12</f>
        <v>24010</v>
      </c>
      <c r="G60" s="96">
        <f>'AG uptake Summary'!F12</f>
        <v>43800</v>
      </c>
      <c r="H60" s="96">
        <f>'AG uptake Summary'!G12</f>
        <v>71240</v>
      </c>
      <c r="I60" s="96">
        <f>'AG uptake Summary'!H12</f>
        <v>105059</v>
      </c>
      <c r="J60" s="96">
        <f>'AG uptake Summary'!I12</f>
        <v>144893</v>
      </c>
      <c r="K60" s="96">
        <f>'AG uptake Summary'!J12</f>
        <v>186369</v>
      </c>
      <c r="L60" s="96">
        <f>'AG uptake Summary'!K12</f>
        <v>229203</v>
      </c>
      <c r="M60" s="96">
        <f>'AG uptake Summary'!L12</f>
        <v>276629</v>
      </c>
      <c r="N60" s="96">
        <f>'AG uptake Summary'!M12</f>
        <v>323260</v>
      </c>
      <c r="O60" s="96">
        <f>'AG uptake Summary'!N12</f>
        <v>369248</v>
      </c>
      <c r="P60" s="96">
        <f>'AG uptake Summary'!O12</f>
        <v>415064</v>
      </c>
      <c r="Q60" s="96">
        <f>'AG uptake Summary'!P12</f>
        <v>460535</v>
      </c>
      <c r="R60" s="96">
        <f>'AG uptake Summary'!Q12</f>
        <v>505743</v>
      </c>
      <c r="S60" s="96">
        <f>'AG uptake Summary'!R12</f>
        <v>550952</v>
      </c>
      <c r="T60" s="96">
        <f>'AG uptake Summary'!S12</f>
        <v>596193</v>
      </c>
      <c r="U60" s="96">
        <f>'AG uptake Summary'!T12</f>
        <v>641394</v>
      </c>
      <c r="V60" s="96">
        <f>'AG uptake Summary'!U12</f>
        <v>686542</v>
      </c>
      <c r="W60" s="96">
        <f>'AG uptake Summary'!V12</f>
        <v>731607</v>
      </c>
      <c r="X60" s="96">
        <f>'AG uptake Summary'!W12</f>
        <v>776595</v>
      </c>
      <c r="Y60" s="96">
        <f>'AG uptake Summary'!X12</f>
        <v>821519</v>
      </c>
      <c r="Z60" s="96">
        <f>'AG uptake Summary'!Y12</f>
        <v>866406</v>
      </c>
      <c r="AA60" s="96">
        <f>'AG uptake Summary'!Z12</f>
        <v>911288</v>
      </c>
      <c r="AB60" s="96">
        <f>'AG uptake Summary'!AA12</f>
        <v>956113</v>
      </c>
      <c r="AC60" s="96">
        <f>'AG uptake Summary'!AB12</f>
        <v>1000885</v>
      </c>
      <c r="AD60" s="96">
        <f>'AG uptake Summary'!AC12</f>
        <v>1034226</v>
      </c>
      <c r="AE60" s="54"/>
      <c r="AF60" s="54"/>
      <c r="AG60" s="54"/>
    </row>
    <row r="61" spans="2:34" x14ac:dyDescent="0.3">
      <c r="B61" s="54" t="s">
        <v>200</v>
      </c>
      <c r="C61" s="54">
        <f>C59/C48</f>
        <v>0.49008203999362432</v>
      </c>
      <c r="D61" s="54">
        <f t="shared" ref="D61:AD61" si="75">D59/D48</f>
        <v>0.49406205606776155</v>
      </c>
      <c r="E61" s="54">
        <f t="shared" si="75"/>
        <v>0.50110502886364983</v>
      </c>
      <c r="F61" s="54">
        <f t="shared" si="75"/>
        <v>0.51008051459891179</v>
      </c>
      <c r="G61" s="54">
        <f t="shared" si="75"/>
        <v>0.51348769354353963</v>
      </c>
      <c r="H61" s="54">
        <f t="shared" si="75"/>
        <v>0.51553480571264065</v>
      </c>
      <c r="I61" s="54">
        <f t="shared" si="75"/>
        <v>0.51742243412249533</v>
      </c>
      <c r="J61" s="54">
        <f t="shared" si="75"/>
        <v>0.51936785839047739</v>
      </c>
      <c r="K61" s="54">
        <f t="shared" si="75"/>
        <v>0.52169504877526285</v>
      </c>
      <c r="L61" s="54">
        <f t="shared" si="75"/>
        <v>0.52424314700051067</v>
      </c>
      <c r="M61" s="54">
        <f t="shared" si="75"/>
        <v>0.52471661515251877</v>
      </c>
      <c r="N61" s="54">
        <f t="shared" si="75"/>
        <v>0.5258926885630173</v>
      </c>
      <c r="O61" s="54">
        <f t="shared" si="75"/>
        <v>0.52738905403984848</v>
      </c>
      <c r="P61" s="54">
        <f t="shared" si="75"/>
        <v>0.52902145221629915</v>
      </c>
      <c r="Q61" s="54">
        <f t="shared" si="75"/>
        <v>0.53072113524642572</v>
      </c>
      <c r="R61" s="54">
        <f t="shared" si="75"/>
        <v>0.53242362315084368</v>
      </c>
      <c r="S61" s="54">
        <f t="shared" si="75"/>
        <v>0.534137012672801</v>
      </c>
      <c r="T61" s="54">
        <f t="shared" si="75"/>
        <v>0.53589939376403561</v>
      </c>
      <c r="U61" s="54">
        <f t="shared" si="75"/>
        <v>0.53749744119126663</v>
      </c>
      <c r="V61" s="54">
        <f t="shared" si="75"/>
        <v>0.53909934028848816</v>
      </c>
      <c r="W61" s="54">
        <f t="shared" si="75"/>
        <v>0.54074334733510998</v>
      </c>
      <c r="X61" s="54">
        <f t="shared" si="75"/>
        <v>0.54246590448757448</v>
      </c>
      <c r="Y61" s="54">
        <f t="shared" si="75"/>
        <v>0.54429167932877776</v>
      </c>
      <c r="Z61" s="54">
        <f t="shared" si="75"/>
        <v>0.54625662755333959</v>
      </c>
      <c r="AA61" s="54">
        <f t="shared" si="75"/>
        <v>0.54838074668779813</v>
      </c>
      <c r="AB61" s="54">
        <f t="shared" si="75"/>
        <v>0.55066182637356398</v>
      </c>
      <c r="AC61" s="54">
        <f t="shared" si="75"/>
        <v>0.55311893891472785</v>
      </c>
      <c r="AD61" s="54">
        <f t="shared" si="75"/>
        <v>0.55588186656547423</v>
      </c>
      <c r="AE61" s="54"/>
      <c r="AF61" s="54"/>
      <c r="AG61" s="54"/>
    </row>
    <row r="62" spans="2:34" x14ac:dyDescent="0.3">
      <c r="B62" s="54" t="s">
        <v>201</v>
      </c>
      <c r="C62" s="54">
        <f>C60/C49</f>
        <v>0.77896138482023969</v>
      </c>
      <c r="D62" s="54">
        <f t="shared" ref="D62:AD62" si="76">D60/D49</f>
        <v>0.84020956123117219</v>
      </c>
      <c r="E62" s="54">
        <f t="shared" si="76"/>
        <v>0.8159784560143627</v>
      </c>
      <c r="F62" s="54">
        <f t="shared" si="76"/>
        <v>0.82468915298481826</v>
      </c>
      <c r="G62" s="54">
        <f t="shared" si="76"/>
        <v>0.82199493290794778</v>
      </c>
      <c r="H62" s="54">
        <f t="shared" si="76"/>
        <v>0.81589646681555283</v>
      </c>
      <c r="I62" s="54">
        <f t="shared" si="76"/>
        <v>0.80677463696331619</v>
      </c>
      <c r="J62" s="54">
        <f t="shared" si="76"/>
        <v>0.79634291116143074</v>
      </c>
      <c r="K62" s="54">
        <f t="shared" si="76"/>
        <v>0.78256652292033202</v>
      </c>
      <c r="L62" s="54">
        <f t="shared" si="76"/>
        <v>0.76809627216793341</v>
      </c>
      <c r="M62" s="54">
        <f t="shared" si="76"/>
        <v>0.74527516521767245</v>
      </c>
      <c r="N62" s="54">
        <f t="shared" si="76"/>
        <v>0.72815818282568445</v>
      </c>
      <c r="O62" s="54">
        <f t="shared" si="76"/>
        <v>0.71460669808308253</v>
      </c>
      <c r="P62" s="54">
        <f t="shared" si="76"/>
        <v>0.70411052321764522</v>
      </c>
      <c r="Q62" s="54">
        <f t="shared" si="76"/>
        <v>0.69539173777343577</v>
      </c>
      <c r="R62" s="54">
        <f t="shared" si="76"/>
        <v>0.68804358916801012</v>
      </c>
      <c r="S62" s="54">
        <f t="shared" si="76"/>
        <v>0.6820156245938187</v>
      </c>
      <c r="T62" s="54">
        <f t="shared" si="76"/>
        <v>0.67702120797808796</v>
      </c>
      <c r="U62" s="54">
        <f t="shared" si="76"/>
        <v>0.67274315844015264</v>
      </c>
      <c r="V62" s="54">
        <f t="shared" si="76"/>
        <v>0.66902231269739332</v>
      </c>
      <c r="W62" s="54">
        <f t="shared" si="76"/>
        <v>0.66571517745107045</v>
      </c>
      <c r="X62" s="54">
        <f t="shared" si="76"/>
        <v>0.66275547954499492</v>
      </c>
      <c r="Y62" s="54">
        <f t="shared" si="76"/>
        <v>0.66008790255190586</v>
      </c>
      <c r="Z62" s="54">
        <f t="shared" si="76"/>
        <v>0.65769003914686108</v>
      </c>
      <c r="AA62" s="54">
        <f t="shared" si="76"/>
        <v>0.65553590928121008</v>
      </c>
      <c r="AB62" s="54">
        <f t="shared" si="76"/>
        <v>0.65356076747401959</v>
      </c>
      <c r="AC62" s="54">
        <f t="shared" si="76"/>
        <v>0.65173622031606004</v>
      </c>
      <c r="AD62" s="54">
        <f t="shared" si="76"/>
        <v>0.64930704444646736</v>
      </c>
      <c r="AE62" s="54"/>
      <c r="AF62" s="54"/>
      <c r="AG62" s="54"/>
    </row>
    <row r="63" spans="2:34" x14ac:dyDescent="0.3">
      <c r="B63" s="54"/>
      <c r="D63" s="54"/>
      <c r="E63" s="54"/>
      <c r="F63" s="54"/>
      <c r="G63" s="54"/>
      <c r="H63" s="54"/>
      <c r="I63" s="54"/>
      <c r="J63" s="54"/>
      <c r="K63" s="54"/>
      <c r="L63" s="54"/>
      <c r="M63" s="54"/>
      <c r="N63" s="54"/>
      <c r="O63" s="54"/>
      <c r="P63" s="54"/>
      <c r="Q63" s="54"/>
      <c r="R63" s="54"/>
      <c r="S63" s="54"/>
      <c r="T63" s="54"/>
      <c r="U63" s="54"/>
      <c r="V63" s="54"/>
      <c r="W63" s="54"/>
      <c r="X63" s="54"/>
      <c r="Y63" s="54"/>
      <c r="Z63" s="54"/>
      <c r="AA63" s="54"/>
      <c r="AB63" s="54"/>
      <c r="AC63" s="54"/>
      <c r="AD63" s="54"/>
      <c r="AE63" s="54"/>
      <c r="AF63" s="54"/>
      <c r="AG63" s="54"/>
    </row>
    <row r="64" spans="2:34" x14ac:dyDescent="0.3">
      <c r="B64" s="54"/>
      <c r="D64" s="54"/>
      <c r="E64" s="54"/>
      <c r="F64" s="54"/>
      <c r="G64" s="54"/>
      <c r="H64" s="54"/>
      <c r="I64" s="54"/>
      <c r="J64" s="54"/>
      <c r="K64" s="54"/>
      <c r="L64" s="54"/>
      <c r="M64" s="54"/>
      <c r="N64" s="54"/>
      <c r="O64" s="54"/>
      <c r="P64" s="54"/>
      <c r="Q64" s="54"/>
      <c r="R64" s="54"/>
      <c r="S64" s="54"/>
      <c r="T64" s="54"/>
      <c r="U64" s="54"/>
      <c r="V64" s="54"/>
      <c r="W64" s="54"/>
      <c r="X64" s="54"/>
      <c r="Y64" s="54"/>
      <c r="Z64" s="54"/>
      <c r="AA64" s="54"/>
      <c r="AB64" s="54"/>
      <c r="AC64" s="54"/>
      <c r="AD64" s="54"/>
      <c r="AE64" s="54"/>
      <c r="AF64" s="54"/>
      <c r="AG64" s="54"/>
    </row>
    <row r="65" spans="1:34" x14ac:dyDescent="0.3">
      <c r="B65" s="54"/>
      <c r="D65" s="54"/>
      <c r="E65" s="54"/>
      <c r="F65" s="54"/>
      <c r="G65" s="54"/>
      <c r="H65" s="54"/>
      <c r="I65" s="54"/>
      <c r="J65" s="54"/>
      <c r="K65" s="54"/>
      <c r="L65" s="54"/>
      <c r="M65" s="54"/>
      <c r="N65" s="54"/>
      <c r="O65" s="54"/>
      <c r="P65" s="54"/>
      <c r="Q65" s="54"/>
      <c r="R65" s="54"/>
      <c r="S65" s="54"/>
      <c r="T65" s="54"/>
      <c r="U65" s="54"/>
      <c r="V65" s="54"/>
      <c r="W65" s="54"/>
      <c r="X65" s="54"/>
      <c r="Y65" s="54"/>
      <c r="Z65" s="54"/>
      <c r="AA65" s="54"/>
      <c r="AB65" s="54"/>
      <c r="AC65" s="54"/>
      <c r="AD65" s="54"/>
      <c r="AE65" s="54"/>
      <c r="AF65" s="54"/>
      <c r="AG65" s="54"/>
    </row>
    <row r="66" spans="1:34" x14ac:dyDescent="0.3">
      <c r="B66" s="54"/>
      <c r="D66" s="54"/>
      <c r="E66" s="54"/>
      <c r="F66" s="54"/>
      <c r="G66" s="54"/>
      <c r="H66" s="54"/>
      <c r="I66" s="54"/>
      <c r="J66" s="54"/>
      <c r="K66" s="54"/>
      <c r="L66" s="54"/>
      <c r="M66" s="54"/>
      <c r="N66" s="54"/>
      <c r="O66" s="54"/>
      <c r="P66" s="54"/>
      <c r="Q66" s="54"/>
      <c r="R66" s="54"/>
      <c r="S66" s="54"/>
      <c r="T66" s="54"/>
      <c r="U66" s="54"/>
      <c r="V66" s="54"/>
      <c r="W66" s="54"/>
      <c r="X66" s="54"/>
      <c r="Y66" s="54"/>
      <c r="Z66" s="54"/>
      <c r="AA66" s="54"/>
      <c r="AB66" s="54"/>
      <c r="AC66" s="54"/>
      <c r="AD66" s="54"/>
      <c r="AE66" s="54"/>
      <c r="AF66" s="54"/>
      <c r="AG66" s="54"/>
    </row>
    <row r="67" spans="1:34" x14ac:dyDescent="0.3">
      <c r="B67" s="54"/>
      <c r="D67" s="54"/>
      <c r="E67" s="54"/>
      <c r="F67" s="54"/>
      <c r="G67" s="54"/>
      <c r="H67" s="54"/>
      <c r="I67" s="54"/>
      <c r="J67" s="54"/>
      <c r="K67" s="54"/>
      <c r="L67" s="54"/>
      <c r="M67" s="54"/>
      <c r="N67" s="54"/>
      <c r="O67" s="54"/>
      <c r="P67" s="54"/>
      <c r="Q67" s="54"/>
      <c r="R67" s="54"/>
      <c r="S67" s="54"/>
      <c r="T67" s="54"/>
      <c r="U67" s="54"/>
      <c r="V67" s="54"/>
      <c r="W67" s="54"/>
      <c r="X67" s="54"/>
      <c r="Y67" s="54"/>
      <c r="Z67" s="54"/>
      <c r="AA67" s="54"/>
      <c r="AB67" s="54"/>
      <c r="AC67" s="54"/>
      <c r="AD67" s="54"/>
      <c r="AE67" s="54"/>
      <c r="AF67" s="54"/>
      <c r="AG67" s="54"/>
    </row>
    <row r="68" spans="1:34" x14ac:dyDescent="0.3">
      <c r="B68" s="54"/>
      <c r="D68" s="54"/>
      <c r="E68" s="54"/>
      <c r="F68" s="54"/>
      <c r="G68" s="54"/>
      <c r="H68" s="54"/>
      <c r="I68" s="54"/>
      <c r="J68" s="54"/>
      <c r="K68" s="54"/>
      <c r="L68" s="54"/>
      <c r="M68" s="54"/>
      <c r="N68" s="54"/>
      <c r="O68" s="54"/>
      <c r="P68" s="54"/>
      <c r="Q68" s="54"/>
      <c r="R68" s="54"/>
      <c r="S68" s="54"/>
      <c r="T68" s="54"/>
      <c r="U68" s="54"/>
      <c r="V68" s="54"/>
      <c r="W68" s="54"/>
      <c r="X68" s="54"/>
      <c r="Y68" s="54"/>
      <c r="Z68" s="54"/>
      <c r="AA68" s="54"/>
      <c r="AB68" s="54"/>
      <c r="AC68" s="54"/>
      <c r="AD68" s="54"/>
      <c r="AE68" s="54"/>
      <c r="AF68" s="54"/>
      <c r="AG68" s="54"/>
    </row>
    <row r="69" spans="1:34" x14ac:dyDescent="0.3">
      <c r="A69" s="98" t="s">
        <v>202</v>
      </c>
      <c r="B69" s="35"/>
    </row>
    <row r="70" spans="1:34" ht="14.5" thickBot="1" x14ac:dyDescent="0.35">
      <c r="B70" s="62" t="s">
        <v>203</v>
      </c>
    </row>
    <row r="71" spans="1:34" ht="14.5" thickBot="1" x14ac:dyDescent="0.35">
      <c r="B71" s="63" t="s">
        <v>61</v>
      </c>
      <c r="C71" s="64" t="str">
        <f>C35</f>
        <v>2022-23</v>
      </c>
      <c r="D71" s="64" t="str">
        <f t="shared" ref="D71:AH71" si="77">D35</f>
        <v>2023-24</v>
      </c>
      <c r="E71" s="64" t="str">
        <f t="shared" si="77"/>
        <v>2024-25</v>
      </c>
      <c r="F71" s="64" t="str">
        <f t="shared" si="77"/>
        <v>2025-26</v>
      </c>
      <c r="G71" s="64" t="str">
        <f t="shared" si="77"/>
        <v>2026-27</v>
      </c>
      <c r="H71" s="64" t="str">
        <f t="shared" si="77"/>
        <v>2027-28</v>
      </c>
      <c r="I71" s="64" t="str">
        <f t="shared" si="77"/>
        <v>2028-29</v>
      </c>
      <c r="J71" s="64" t="str">
        <f t="shared" si="77"/>
        <v>2029-30</v>
      </c>
      <c r="K71" s="64" t="str">
        <f t="shared" si="77"/>
        <v>2030-31</v>
      </c>
      <c r="L71" s="64" t="str">
        <f t="shared" si="77"/>
        <v>2031-32</v>
      </c>
      <c r="M71" s="64" t="str">
        <f t="shared" si="77"/>
        <v>2032-33</v>
      </c>
      <c r="N71" s="64" t="str">
        <f t="shared" si="77"/>
        <v>2033-34</v>
      </c>
      <c r="O71" s="64" t="str">
        <f t="shared" si="77"/>
        <v>2034-35</v>
      </c>
      <c r="P71" s="64" t="str">
        <f t="shared" si="77"/>
        <v>2035-36</v>
      </c>
      <c r="Q71" s="64" t="str">
        <f t="shared" si="77"/>
        <v>2036-37</v>
      </c>
      <c r="R71" s="64" t="str">
        <f t="shared" si="77"/>
        <v>2037-38</v>
      </c>
      <c r="S71" s="64" t="str">
        <f t="shared" si="77"/>
        <v>2038-39</v>
      </c>
      <c r="T71" s="64" t="str">
        <f t="shared" si="77"/>
        <v>2039-40</v>
      </c>
      <c r="U71" s="64" t="str">
        <f t="shared" si="77"/>
        <v>2040-41</v>
      </c>
      <c r="V71" s="64" t="str">
        <f t="shared" si="77"/>
        <v>2041-42</v>
      </c>
      <c r="W71" s="64" t="str">
        <f t="shared" si="77"/>
        <v>2042-43</v>
      </c>
      <c r="X71" s="64" t="str">
        <f t="shared" si="77"/>
        <v>2043-44</v>
      </c>
      <c r="Y71" s="64" t="str">
        <f t="shared" si="77"/>
        <v>2044-45</v>
      </c>
      <c r="Z71" s="64" t="str">
        <f t="shared" si="77"/>
        <v>2045-46</v>
      </c>
      <c r="AA71" s="64" t="str">
        <f t="shared" si="77"/>
        <v>2046-47</v>
      </c>
      <c r="AB71" s="64" t="str">
        <f t="shared" si="77"/>
        <v>2047-48</v>
      </c>
      <c r="AC71" s="64" t="str">
        <f t="shared" si="77"/>
        <v>2048-49</v>
      </c>
      <c r="AD71" s="64" t="str">
        <f t="shared" si="77"/>
        <v>2049-50</v>
      </c>
      <c r="AE71" s="64" t="str">
        <f t="shared" si="77"/>
        <v>2050-51</v>
      </c>
      <c r="AF71" s="64" t="str">
        <f t="shared" si="77"/>
        <v>2051-52</v>
      </c>
      <c r="AG71" s="64" t="str">
        <f t="shared" si="77"/>
        <v>2052-53</v>
      </c>
      <c r="AH71" s="64" t="str">
        <f t="shared" si="77"/>
        <v>2053-54</v>
      </c>
    </row>
    <row r="72" spans="1:34" ht="14.5" thickBot="1" x14ac:dyDescent="0.35">
      <c r="B72" s="65" t="s">
        <v>94</v>
      </c>
      <c r="C72" s="33">
        <v>0.43</v>
      </c>
      <c r="D72" s="33">
        <v>0.43</v>
      </c>
      <c r="E72" s="33">
        <v>0.43</v>
      </c>
      <c r="F72" s="33">
        <v>0.43</v>
      </c>
      <c r="G72" s="33">
        <v>0.43</v>
      </c>
      <c r="H72" s="33">
        <v>0.43</v>
      </c>
      <c r="I72" s="33">
        <v>0.43</v>
      </c>
      <c r="J72" s="33">
        <v>0.43</v>
      </c>
      <c r="K72" s="33">
        <v>0.43</v>
      </c>
      <c r="L72" s="33">
        <v>0.43</v>
      </c>
      <c r="M72" s="33">
        <v>0.43</v>
      </c>
      <c r="N72" s="33">
        <v>0.43</v>
      </c>
      <c r="O72" s="33">
        <v>0.43</v>
      </c>
      <c r="P72" s="33">
        <v>0.43</v>
      </c>
      <c r="Q72" s="33">
        <v>0.43</v>
      </c>
      <c r="R72" s="33">
        <v>0.43</v>
      </c>
      <c r="S72" s="33">
        <v>0.43</v>
      </c>
      <c r="T72" s="33">
        <v>0.43</v>
      </c>
      <c r="U72" s="33">
        <v>0.43</v>
      </c>
      <c r="V72" s="33">
        <v>0.43</v>
      </c>
      <c r="W72" s="33">
        <v>0.43</v>
      </c>
      <c r="X72" s="33">
        <v>0.43</v>
      </c>
      <c r="Y72" s="33">
        <v>0.43</v>
      </c>
      <c r="Z72" s="33">
        <v>0.43</v>
      </c>
      <c r="AA72" s="33">
        <v>0.43</v>
      </c>
      <c r="AB72" s="33">
        <v>0.43</v>
      </c>
      <c r="AC72" s="33">
        <v>0.43</v>
      </c>
      <c r="AD72" s="33">
        <v>0.43</v>
      </c>
      <c r="AE72" s="33">
        <v>0.43</v>
      </c>
      <c r="AF72" s="33">
        <v>0.43</v>
      </c>
      <c r="AG72" s="33">
        <v>0.43</v>
      </c>
      <c r="AH72" s="33">
        <v>0.43</v>
      </c>
    </row>
    <row r="73" spans="1:34" ht="14.5" thickBot="1" x14ac:dyDescent="0.35">
      <c r="B73" s="65" t="s">
        <v>95</v>
      </c>
      <c r="C73" s="32">
        <v>0.43</v>
      </c>
      <c r="D73" s="32">
        <v>0.43</v>
      </c>
      <c r="E73" s="32">
        <v>0.43</v>
      </c>
      <c r="F73" s="32">
        <v>0.43</v>
      </c>
      <c r="G73" s="32">
        <v>0.43</v>
      </c>
      <c r="H73" s="32">
        <v>0.43</v>
      </c>
      <c r="I73" s="32">
        <v>0.43</v>
      </c>
      <c r="J73" s="32">
        <v>0.43</v>
      </c>
      <c r="K73" s="32">
        <v>0.43</v>
      </c>
      <c r="L73" s="32">
        <v>0.43</v>
      </c>
      <c r="M73" s="32">
        <v>0.43</v>
      </c>
      <c r="N73" s="32">
        <v>0.43</v>
      </c>
      <c r="O73" s="32">
        <v>0.43</v>
      </c>
      <c r="P73" s="32">
        <v>0.43</v>
      </c>
      <c r="Q73" s="32">
        <v>0.43</v>
      </c>
      <c r="R73" s="32">
        <v>0.43</v>
      </c>
      <c r="S73" s="32">
        <v>0.43</v>
      </c>
      <c r="T73" s="32">
        <v>0.43</v>
      </c>
      <c r="U73" s="32">
        <v>0.43</v>
      </c>
      <c r="V73" s="32">
        <v>0.43</v>
      </c>
      <c r="W73" s="32">
        <v>0.43</v>
      </c>
      <c r="X73" s="32">
        <v>0.43</v>
      </c>
      <c r="Y73" s="32">
        <v>0.43</v>
      </c>
      <c r="Z73" s="32">
        <v>0.43</v>
      </c>
      <c r="AA73" s="32">
        <v>0.43</v>
      </c>
      <c r="AB73" s="32">
        <v>0.43</v>
      </c>
      <c r="AC73" s="32">
        <v>0.43</v>
      </c>
      <c r="AD73" s="32">
        <v>0.43</v>
      </c>
      <c r="AE73" s="32">
        <v>0.43</v>
      </c>
      <c r="AF73" s="32">
        <v>0.43</v>
      </c>
      <c r="AG73" s="32">
        <v>0.43</v>
      </c>
      <c r="AH73" s="32">
        <v>0.43</v>
      </c>
    </row>
    <row r="74" spans="1:34" ht="14.5" thickBot="1" x14ac:dyDescent="0.35">
      <c r="B74" s="65" t="s">
        <v>96</v>
      </c>
      <c r="C74" s="33">
        <v>0.43</v>
      </c>
      <c r="D74" s="33">
        <v>0.43</v>
      </c>
      <c r="E74" s="33">
        <v>0.43</v>
      </c>
      <c r="F74" s="33">
        <v>0.43</v>
      </c>
      <c r="G74" s="33">
        <v>0.43</v>
      </c>
      <c r="H74" s="33">
        <v>0.43</v>
      </c>
      <c r="I74" s="33">
        <v>0.43</v>
      </c>
      <c r="J74" s="33">
        <v>0.43</v>
      </c>
      <c r="K74" s="33">
        <v>0.43</v>
      </c>
      <c r="L74" s="33">
        <v>0.43</v>
      </c>
      <c r="M74" s="33">
        <v>0.43</v>
      </c>
      <c r="N74" s="33">
        <v>0.43</v>
      </c>
      <c r="O74" s="33">
        <v>0.43</v>
      </c>
      <c r="P74" s="33">
        <v>0.43</v>
      </c>
      <c r="Q74" s="33">
        <v>0.43</v>
      </c>
      <c r="R74" s="33">
        <v>0.43</v>
      </c>
      <c r="S74" s="33">
        <v>0.43</v>
      </c>
      <c r="T74" s="33">
        <v>0.43</v>
      </c>
      <c r="U74" s="33">
        <v>0.43</v>
      </c>
      <c r="V74" s="33">
        <v>0.43</v>
      </c>
      <c r="W74" s="33">
        <v>0.43</v>
      </c>
      <c r="X74" s="33">
        <v>0.43</v>
      </c>
      <c r="Y74" s="33">
        <v>0.43</v>
      </c>
      <c r="Z74" s="33">
        <v>0.43</v>
      </c>
      <c r="AA74" s="33">
        <v>0.43</v>
      </c>
      <c r="AB74" s="33">
        <v>0.43</v>
      </c>
      <c r="AC74" s="33">
        <v>0.43</v>
      </c>
      <c r="AD74" s="33">
        <v>0.43</v>
      </c>
      <c r="AE74" s="33">
        <v>0.43</v>
      </c>
      <c r="AF74" s="33">
        <v>0.43</v>
      </c>
      <c r="AG74" s="33">
        <v>0.43</v>
      </c>
      <c r="AH74" s="33">
        <v>0.43</v>
      </c>
    </row>
    <row r="75" spans="1:34" ht="14.5" thickBot="1" x14ac:dyDescent="0.35">
      <c r="B75" s="65" t="s">
        <v>97</v>
      </c>
      <c r="C75" s="32">
        <v>0.7</v>
      </c>
      <c r="D75" s="32">
        <v>0.7</v>
      </c>
      <c r="E75" s="32">
        <v>0.7</v>
      </c>
      <c r="F75" s="32">
        <v>0.6</v>
      </c>
      <c r="G75" s="32">
        <v>0.6</v>
      </c>
      <c r="H75" s="32">
        <v>0.6</v>
      </c>
      <c r="I75" s="32">
        <v>0.6</v>
      </c>
      <c r="J75" s="32">
        <v>0.6</v>
      </c>
      <c r="K75" s="32">
        <v>0.46</v>
      </c>
      <c r="L75" s="32">
        <v>0.46</v>
      </c>
      <c r="M75" s="32">
        <v>0.46</v>
      </c>
      <c r="N75" s="32">
        <v>0.46</v>
      </c>
      <c r="O75" s="32">
        <v>0.46</v>
      </c>
      <c r="P75" s="32">
        <v>0.46</v>
      </c>
      <c r="Q75" s="32">
        <v>0.46</v>
      </c>
      <c r="R75" s="32">
        <v>0.46</v>
      </c>
      <c r="S75" s="32">
        <v>0.46</v>
      </c>
      <c r="T75" s="32">
        <v>0.46</v>
      </c>
      <c r="U75" s="32">
        <v>0.46</v>
      </c>
      <c r="V75" s="32">
        <v>0.46</v>
      </c>
      <c r="W75" s="32">
        <v>0.46</v>
      </c>
      <c r="X75" s="32">
        <v>0.46</v>
      </c>
      <c r="Y75" s="32">
        <v>0.46</v>
      </c>
      <c r="Z75" s="32">
        <v>0.46</v>
      </c>
      <c r="AA75" s="32">
        <v>0.46</v>
      </c>
      <c r="AB75" s="32">
        <v>0.46</v>
      </c>
      <c r="AC75" s="32">
        <v>0.46</v>
      </c>
      <c r="AD75" s="32">
        <v>0.46</v>
      </c>
      <c r="AE75" s="32">
        <v>0.46</v>
      </c>
      <c r="AF75" s="32">
        <v>0.46</v>
      </c>
      <c r="AG75" s="32">
        <v>0.46</v>
      </c>
      <c r="AH75" s="32">
        <v>0.46</v>
      </c>
    </row>
    <row r="76" spans="1:34" ht="14.5" thickBot="1" x14ac:dyDescent="0.35">
      <c r="B76" s="65" t="s">
        <v>98</v>
      </c>
      <c r="C76" s="33">
        <v>0.43</v>
      </c>
      <c r="D76" s="33">
        <v>0.43</v>
      </c>
      <c r="E76" s="33">
        <v>0.43</v>
      </c>
      <c r="F76" s="33">
        <v>0.43</v>
      </c>
      <c r="G76" s="33">
        <v>0.43</v>
      </c>
      <c r="H76" s="33">
        <v>0.43</v>
      </c>
      <c r="I76" s="33">
        <v>0.43</v>
      </c>
      <c r="J76" s="33">
        <v>0.43</v>
      </c>
      <c r="K76" s="33">
        <v>0.43</v>
      </c>
      <c r="L76" s="33">
        <v>0.43</v>
      </c>
      <c r="M76" s="33">
        <v>0.43</v>
      </c>
      <c r="N76" s="33">
        <v>0.43</v>
      </c>
      <c r="O76" s="33">
        <v>0.43</v>
      </c>
      <c r="P76" s="33">
        <v>0.43</v>
      </c>
      <c r="Q76" s="33">
        <v>0.43</v>
      </c>
      <c r="R76" s="33">
        <v>0.43</v>
      </c>
      <c r="S76" s="33">
        <v>0.43</v>
      </c>
      <c r="T76" s="33">
        <v>0.43</v>
      </c>
      <c r="U76" s="33">
        <v>0.43</v>
      </c>
      <c r="V76" s="33">
        <v>0.43</v>
      </c>
      <c r="W76" s="33">
        <v>0.43</v>
      </c>
      <c r="X76" s="33">
        <v>0.43</v>
      </c>
      <c r="Y76" s="33">
        <v>0.43</v>
      </c>
      <c r="Z76" s="33">
        <v>0.43</v>
      </c>
      <c r="AA76" s="33">
        <v>0.43</v>
      </c>
      <c r="AB76" s="33">
        <v>0.43</v>
      </c>
      <c r="AC76" s="33">
        <v>0.43</v>
      </c>
      <c r="AD76" s="33">
        <v>0.43</v>
      </c>
      <c r="AE76" s="33">
        <v>0.43</v>
      </c>
      <c r="AF76" s="33">
        <v>0.43</v>
      </c>
      <c r="AG76" s="33">
        <v>0.43</v>
      </c>
      <c r="AH76" s="33">
        <v>0.43</v>
      </c>
    </row>
    <row r="77" spans="1:34" ht="14.5" thickBot="1" x14ac:dyDescent="0.35">
      <c r="B77" s="65" t="s">
        <v>99</v>
      </c>
      <c r="C77" s="32">
        <v>0.7</v>
      </c>
      <c r="D77" s="32">
        <v>0.7</v>
      </c>
      <c r="E77" s="32">
        <v>0.7</v>
      </c>
      <c r="F77" s="32">
        <v>0.6</v>
      </c>
      <c r="G77" s="32">
        <v>0.6</v>
      </c>
      <c r="H77" s="32">
        <v>0.6</v>
      </c>
      <c r="I77" s="32">
        <v>0.6</v>
      </c>
      <c r="J77" s="32">
        <v>0.6</v>
      </c>
      <c r="K77" s="32">
        <v>0.46</v>
      </c>
      <c r="L77" s="32">
        <v>0.46</v>
      </c>
      <c r="M77" s="32">
        <v>0.46</v>
      </c>
      <c r="N77" s="32">
        <v>0.46</v>
      </c>
      <c r="O77" s="32">
        <v>0.46</v>
      </c>
      <c r="P77" s="32">
        <v>0.46</v>
      </c>
      <c r="Q77" s="32">
        <v>0.46</v>
      </c>
      <c r="R77" s="32">
        <v>0.46</v>
      </c>
      <c r="S77" s="32">
        <v>0.46</v>
      </c>
      <c r="T77" s="32">
        <v>0.46</v>
      </c>
      <c r="U77" s="32">
        <v>0.46</v>
      </c>
      <c r="V77" s="32">
        <v>0.46</v>
      </c>
      <c r="W77" s="32">
        <v>0.46</v>
      </c>
      <c r="X77" s="32">
        <v>0.46</v>
      </c>
      <c r="Y77" s="32">
        <v>0.46</v>
      </c>
      <c r="Z77" s="32">
        <v>0.46</v>
      </c>
      <c r="AA77" s="32">
        <v>0.46</v>
      </c>
      <c r="AB77" s="32">
        <v>0.46</v>
      </c>
      <c r="AC77" s="32">
        <v>0.46</v>
      </c>
      <c r="AD77" s="32">
        <v>0.46</v>
      </c>
      <c r="AE77" s="32">
        <v>0.46</v>
      </c>
      <c r="AF77" s="32">
        <v>0.46</v>
      </c>
      <c r="AG77" s="32">
        <v>0.46</v>
      </c>
      <c r="AH77" s="32">
        <v>0.46</v>
      </c>
    </row>
    <row r="78" spans="1:34" ht="14.5" thickBot="1" x14ac:dyDescent="0.35">
      <c r="B78" s="65" t="s">
        <v>100</v>
      </c>
      <c r="C78" s="33">
        <v>0.7</v>
      </c>
      <c r="D78" s="33">
        <v>0.7</v>
      </c>
      <c r="E78" s="33">
        <v>0.7</v>
      </c>
      <c r="F78" s="33">
        <v>0.6</v>
      </c>
      <c r="G78" s="33">
        <v>0.6</v>
      </c>
      <c r="H78" s="33">
        <v>0.6</v>
      </c>
      <c r="I78" s="33">
        <v>0.6</v>
      </c>
      <c r="J78" s="33">
        <v>0.6</v>
      </c>
      <c r="K78" s="33">
        <v>0.46</v>
      </c>
      <c r="L78" s="33">
        <v>0.46</v>
      </c>
      <c r="M78" s="33">
        <v>0.46</v>
      </c>
      <c r="N78" s="33">
        <v>0.46</v>
      </c>
      <c r="O78" s="33">
        <v>0.46</v>
      </c>
      <c r="P78" s="33">
        <v>0.46</v>
      </c>
      <c r="Q78" s="33">
        <v>0.46</v>
      </c>
      <c r="R78" s="33">
        <v>0.46</v>
      </c>
      <c r="S78" s="33">
        <v>0.46</v>
      </c>
      <c r="T78" s="33">
        <v>0.46</v>
      </c>
      <c r="U78" s="33">
        <v>0.46</v>
      </c>
      <c r="V78" s="33">
        <v>0.46</v>
      </c>
      <c r="W78" s="33">
        <v>0.46</v>
      </c>
      <c r="X78" s="33">
        <v>0.46</v>
      </c>
      <c r="Y78" s="33">
        <v>0.46</v>
      </c>
      <c r="Z78" s="33">
        <v>0.46</v>
      </c>
      <c r="AA78" s="33">
        <v>0.46</v>
      </c>
      <c r="AB78" s="33">
        <v>0.46</v>
      </c>
      <c r="AC78" s="33">
        <v>0.46</v>
      </c>
      <c r="AD78" s="33">
        <v>0.46</v>
      </c>
      <c r="AE78" s="33">
        <v>0.46</v>
      </c>
      <c r="AF78" s="33">
        <v>0.46</v>
      </c>
      <c r="AG78" s="33">
        <v>0.46</v>
      </c>
      <c r="AH78" s="33">
        <v>0.46</v>
      </c>
    </row>
    <row r="79" spans="1:34" ht="14.5" thickBot="1" x14ac:dyDescent="0.35">
      <c r="B79" s="65" t="s">
        <v>101</v>
      </c>
      <c r="C79" s="32">
        <v>0.43</v>
      </c>
      <c r="D79" s="32">
        <v>0.43</v>
      </c>
      <c r="E79" s="32">
        <v>0.43</v>
      </c>
      <c r="F79" s="32">
        <v>0.43</v>
      </c>
      <c r="G79" s="32">
        <v>0.43</v>
      </c>
      <c r="H79" s="32">
        <v>0.43</v>
      </c>
      <c r="I79" s="32">
        <v>0.43</v>
      </c>
      <c r="J79" s="32">
        <v>0.43</v>
      </c>
      <c r="K79" s="32">
        <v>0.43</v>
      </c>
      <c r="L79" s="32">
        <v>0.43</v>
      </c>
      <c r="M79" s="32">
        <v>0.43</v>
      </c>
      <c r="N79" s="32">
        <v>0.43</v>
      </c>
      <c r="O79" s="32">
        <v>0.43</v>
      </c>
      <c r="P79" s="32">
        <v>0.43</v>
      </c>
      <c r="Q79" s="32">
        <v>0.43</v>
      </c>
      <c r="R79" s="32">
        <v>0.43</v>
      </c>
      <c r="S79" s="32">
        <v>0.43</v>
      </c>
      <c r="T79" s="32">
        <v>0.43</v>
      </c>
      <c r="U79" s="32">
        <v>0.43</v>
      </c>
      <c r="V79" s="32">
        <v>0.43</v>
      </c>
      <c r="W79" s="32">
        <v>0.43</v>
      </c>
      <c r="X79" s="32">
        <v>0.43</v>
      </c>
      <c r="Y79" s="32">
        <v>0.43</v>
      </c>
      <c r="Z79" s="32">
        <v>0.43</v>
      </c>
      <c r="AA79" s="32">
        <v>0.43</v>
      </c>
      <c r="AB79" s="32">
        <v>0.43</v>
      </c>
      <c r="AC79" s="32">
        <v>0.43</v>
      </c>
      <c r="AD79" s="32">
        <v>0.43</v>
      </c>
      <c r="AE79" s="32">
        <v>0.43</v>
      </c>
      <c r="AF79" s="32">
        <v>0.43</v>
      </c>
      <c r="AG79" s="32">
        <v>0.43</v>
      </c>
      <c r="AH79" s="32">
        <v>0.43</v>
      </c>
    </row>
    <row r="80" spans="1:34" ht="14.5" thickBot="1" x14ac:dyDescent="0.35">
      <c r="B80" s="65" t="s">
        <v>102</v>
      </c>
      <c r="C80" s="33">
        <v>0.43</v>
      </c>
      <c r="D80" s="33">
        <v>0.43</v>
      </c>
      <c r="E80" s="33">
        <v>0.43</v>
      </c>
      <c r="F80" s="33">
        <v>0.43</v>
      </c>
      <c r="G80" s="33">
        <v>0.43</v>
      </c>
      <c r="H80" s="33">
        <v>0.43</v>
      </c>
      <c r="I80" s="33">
        <v>0.43</v>
      </c>
      <c r="J80" s="33">
        <v>0.43</v>
      </c>
      <c r="K80" s="33">
        <v>0.43</v>
      </c>
      <c r="L80" s="33">
        <v>0.43</v>
      </c>
      <c r="M80" s="33">
        <v>0.43</v>
      </c>
      <c r="N80" s="33">
        <v>0.43</v>
      </c>
      <c r="O80" s="33">
        <v>0.43</v>
      </c>
      <c r="P80" s="33">
        <v>0.43</v>
      </c>
      <c r="Q80" s="33">
        <v>0.43</v>
      </c>
      <c r="R80" s="33">
        <v>0.43</v>
      </c>
      <c r="S80" s="33">
        <v>0.43</v>
      </c>
      <c r="T80" s="33">
        <v>0.43</v>
      </c>
      <c r="U80" s="33">
        <v>0.43</v>
      </c>
      <c r="V80" s="33">
        <v>0.43</v>
      </c>
      <c r="W80" s="33">
        <v>0.43</v>
      </c>
      <c r="X80" s="33">
        <v>0.43</v>
      </c>
      <c r="Y80" s="33">
        <v>0.43</v>
      </c>
      <c r="Z80" s="33">
        <v>0.43</v>
      </c>
      <c r="AA80" s="33">
        <v>0.43</v>
      </c>
      <c r="AB80" s="33">
        <v>0.43</v>
      </c>
      <c r="AC80" s="33">
        <v>0.43</v>
      </c>
      <c r="AD80" s="33">
        <v>0.43</v>
      </c>
      <c r="AE80" s="33">
        <v>0.43</v>
      </c>
      <c r="AF80" s="33">
        <v>0.43</v>
      </c>
      <c r="AG80" s="33">
        <v>0.43</v>
      </c>
      <c r="AH80" s="33">
        <v>0.43</v>
      </c>
    </row>
    <row r="81" spans="1:34" ht="14.5" thickBot="1" x14ac:dyDescent="0.35">
      <c r="B81" s="65" t="s">
        <v>103</v>
      </c>
      <c r="C81" s="32">
        <v>0.7</v>
      </c>
      <c r="D81" s="32">
        <v>0.7</v>
      </c>
      <c r="E81" s="32">
        <v>0.7</v>
      </c>
      <c r="F81" s="32">
        <v>0.6</v>
      </c>
      <c r="G81" s="32">
        <v>0.6</v>
      </c>
      <c r="H81" s="32">
        <v>0.6</v>
      </c>
      <c r="I81" s="32">
        <v>0.6</v>
      </c>
      <c r="J81" s="32">
        <v>0.6</v>
      </c>
      <c r="K81" s="32">
        <v>0.46</v>
      </c>
      <c r="L81" s="32">
        <v>0.46</v>
      </c>
      <c r="M81" s="32">
        <v>0.46</v>
      </c>
      <c r="N81" s="32">
        <v>0.46</v>
      </c>
      <c r="O81" s="32">
        <v>0.46</v>
      </c>
      <c r="P81" s="32">
        <v>0.46</v>
      </c>
      <c r="Q81" s="32">
        <v>0.46</v>
      </c>
      <c r="R81" s="32">
        <v>0.46</v>
      </c>
      <c r="S81" s="32">
        <v>0.46</v>
      </c>
      <c r="T81" s="32">
        <v>0.46</v>
      </c>
      <c r="U81" s="32">
        <v>0.46</v>
      </c>
      <c r="V81" s="32">
        <v>0.46</v>
      </c>
      <c r="W81" s="32">
        <v>0.46</v>
      </c>
      <c r="X81" s="32">
        <v>0.46</v>
      </c>
      <c r="Y81" s="32">
        <v>0.46</v>
      </c>
      <c r="Z81" s="32">
        <v>0.46</v>
      </c>
      <c r="AA81" s="32">
        <v>0.46</v>
      </c>
      <c r="AB81" s="32">
        <v>0.46</v>
      </c>
      <c r="AC81" s="32">
        <v>0.46</v>
      </c>
      <c r="AD81" s="32">
        <v>0.46</v>
      </c>
      <c r="AE81" s="32">
        <v>0.46</v>
      </c>
      <c r="AF81" s="32">
        <v>0.46</v>
      </c>
      <c r="AG81" s="32">
        <v>0.46</v>
      </c>
      <c r="AH81" s="32">
        <v>0.46</v>
      </c>
    </row>
    <row r="84" spans="1:34" ht="14.5" thickBot="1" x14ac:dyDescent="0.35">
      <c r="A84" s="98" t="s">
        <v>204</v>
      </c>
    </row>
    <row r="85" spans="1:34" ht="14.5" thickBot="1" x14ac:dyDescent="0.35">
      <c r="B85" s="63" t="s">
        <v>61</v>
      </c>
      <c r="C85" s="64" t="str">
        <f>C71</f>
        <v>2022-23</v>
      </c>
      <c r="D85" s="64" t="str">
        <f t="shared" ref="D85:AH85" si="78">D71</f>
        <v>2023-24</v>
      </c>
      <c r="E85" s="64" t="str">
        <f t="shared" si="78"/>
        <v>2024-25</v>
      </c>
      <c r="F85" s="64" t="str">
        <f t="shared" si="78"/>
        <v>2025-26</v>
      </c>
      <c r="G85" s="64" t="str">
        <f t="shared" si="78"/>
        <v>2026-27</v>
      </c>
      <c r="H85" s="64" t="str">
        <f t="shared" si="78"/>
        <v>2027-28</v>
      </c>
      <c r="I85" s="64" t="str">
        <f t="shared" si="78"/>
        <v>2028-29</v>
      </c>
      <c r="J85" s="64" t="str">
        <f t="shared" si="78"/>
        <v>2029-30</v>
      </c>
      <c r="K85" s="64" t="str">
        <f t="shared" si="78"/>
        <v>2030-31</v>
      </c>
      <c r="L85" s="64" t="str">
        <f t="shared" si="78"/>
        <v>2031-32</v>
      </c>
      <c r="M85" s="64" t="str">
        <f t="shared" si="78"/>
        <v>2032-33</v>
      </c>
      <c r="N85" s="64" t="str">
        <f t="shared" si="78"/>
        <v>2033-34</v>
      </c>
      <c r="O85" s="64" t="str">
        <f t="shared" si="78"/>
        <v>2034-35</v>
      </c>
      <c r="P85" s="64" t="str">
        <f t="shared" si="78"/>
        <v>2035-36</v>
      </c>
      <c r="Q85" s="64" t="str">
        <f t="shared" si="78"/>
        <v>2036-37</v>
      </c>
      <c r="R85" s="64" t="str">
        <f t="shared" si="78"/>
        <v>2037-38</v>
      </c>
      <c r="S85" s="64" t="str">
        <f t="shared" si="78"/>
        <v>2038-39</v>
      </c>
      <c r="T85" s="64" t="str">
        <f t="shared" si="78"/>
        <v>2039-40</v>
      </c>
      <c r="U85" s="64" t="str">
        <f t="shared" si="78"/>
        <v>2040-41</v>
      </c>
      <c r="V85" s="64" t="str">
        <f t="shared" si="78"/>
        <v>2041-42</v>
      </c>
      <c r="W85" s="64" t="str">
        <f t="shared" si="78"/>
        <v>2042-43</v>
      </c>
      <c r="X85" s="64" t="str">
        <f t="shared" si="78"/>
        <v>2043-44</v>
      </c>
      <c r="Y85" s="64" t="str">
        <f t="shared" si="78"/>
        <v>2044-45</v>
      </c>
      <c r="Z85" s="64" t="str">
        <f t="shared" si="78"/>
        <v>2045-46</v>
      </c>
      <c r="AA85" s="64" t="str">
        <f t="shared" si="78"/>
        <v>2046-47</v>
      </c>
      <c r="AB85" s="64" t="str">
        <f t="shared" si="78"/>
        <v>2047-48</v>
      </c>
      <c r="AC85" s="64" t="str">
        <f t="shared" si="78"/>
        <v>2048-49</v>
      </c>
      <c r="AD85" s="64" t="str">
        <f t="shared" si="78"/>
        <v>2049-50</v>
      </c>
      <c r="AE85" s="64" t="str">
        <f t="shared" si="78"/>
        <v>2050-51</v>
      </c>
      <c r="AF85" s="64" t="str">
        <f t="shared" si="78"/>
        <v>2051-52</v>
      </c>
      <c r="AG85" s="64" t="str">
        <f t="shared" si="78"/>
        <v>2052-53</v>
      </c>
      <c r="AH85" s="64" t="str">
        <f t="shared" si="78"/>
        <v>2053-54</v>
      </c>
    </row>
    <row r="86" spans="1:34" ht="14.5" thickBot="1" x14ac:dyDescent="0.35">
      <c r="B86" s="65" t="s">
        <v>94</v>
      </c>
      <c r="C86" s="103">
        <v>0.3155414874907812</v>
      </c>
      <c r="D86" s="103">
        <v>0.30884987069107706</v>
      </c>
      <c r="E86" s="103">
        <v>0.30576062301511603</v>
      </c>
      <c r="F86" s="103">
        <v>0.30313340585520909</v>
      </c>
      <c r="G86" s="103">
        <v>0.30049796613362229</v>
      </c>
      <c r="H86" s="103">
        <v>0.29753252265971225</v>
      </c>
      <c r="I86" s="103">
        <v>0.2941231414439705</v>
      </c>
      <c r="J86" s="103">
        <v>0.29014110936406973</v>
      </c>
      <c r="K86" s="103">
        <v>0.28575034624444656</v>
      </c>
      <c r="L86" s="103">
        <v>0.28150918377513978</v>
      </c>
      <c r="M86" s="103">
        <v>0.27739861713971448</v>
      </c>
      <c r="N86" s="103">
        <v>0.27329353053977606</v>
      </c>
      <c r="O86" s="103">
        <v>0.26930163423196479</v>
      </c>
      <c r="P86" s="103">
        <v>0.26574859373699922</v>
      </c>
      <c r="Q86" s="103">
        <v>0.26248312913244287</v>
      </c>
      <c r="R86" s="103">
        <v>0.25954569609605943</v>
      </c>
      <c r="S86" s="103">
        <v>0.25697672599862609</v>
      </c>
      <c r="T86" s="103">
        <v>0.25464513010889717</v>
      </c>
      <c r="U86" s="103">
        <v>0.25225243427983551</v>
      </c>
      <c r="V86" s="103">
        <v>0.24987680665610529</v>
      </c>
      <c r="W86" s="103">
        <v>0.24752025120006507</v>
      </c>
      <c r="X86" s="103">
        <v>0.24516704264570011</v>
      </c>
      <c r="Y86" s="103">
        <v>0.24286291192480455</v>
      </c>
      <c r="Z86" s="103">
        <v>0.24052433877757548</v>
      </c>
      <c r="AA86" s="103">
        <v>0.23818577588641029</v>
      </c>
      <c r="AB86" s="103">
        <v>0.23585069920476165</v>
      </c>
      <c r="AC86" s="103">
        <v>0.23349960709848808</v>
      </c>
      <c r="AD86" s="103">
        <v>0.23115582085549696</v>
      </c>
      <c r="AE86" s="103">
        <v>0.22920054136034887</v>
      </c>
      <c r="AF86" s="103">
        <v>0.22726812675321523</v>
      </c>
      <c r="AG86" s="33">
        <v>0.43</v>
      </c>
      <c r="AH86" s="33">
        <v>0.43</v>
      </c>
    </row>
    <row r="87" spans="1:34" ht="14.5" thickBot="1" x14ac:dyDescent="0.35">
      <c r="B87" s="65" t="s">
        <v>95</v>
      </c>
      <c r="C87" s="104">
        <v>7.4912710000000002</v>
      </c>
      <c r="D87" s="104">
        <v>9.5277868940740742</v>
      </c>
      <c r="E87" s="104">
        <v>11.325606990317434</v>
      </c>
      <c r="F87" s="104">
        <v>6.8324019900236612</v>
      </c>
      <c r="G87" s="104">
        <v>4.617613468342693</v>
      </c>
      <c r="H87" s="104">
        <v>3.4610228106667522</v>
      </c>
      <c r="I87" s="104">
        <v>3.1805337226022941</v>
      </c>
      <c r="J87" s="104">
        <v>1.0885953471556025</v>
      </c>
      <c r="K87" s="104">
        <v>0.78858847210739835</v>
      </c>
      <c r="L87" s="104">
        <v>0.62242881740528044</v>
      </c>
      <c r="M87" s="104">
        <v>0.51411713102036094</v>
      </c>
      <c r="N87" s="104">
        <v>0.43798107852701873</v>
      </c>
      <c r="O87" s="104">
        <v>0.38143347538258127</v>
      </c>
      <c r="P87" s="104">
        <v>0.33824482311699927</v>
      </c>
      <c r="Q87" s="104">
        <v>0.30396708787081766</v>
      </c>
      <c r="R87" s="104">
        <v>0.27607579881291339</v>
      </c>
      <c r="S87" s="104">
        <v>0.25298018281910006</v>
      </c>
      <c r="T87" s="104">
        <v>0.23352386953735996</v>
      </c>
      <c r="U87" s="104">
        <v>0.21695737191953607</v>
      </c>
      <c r="V87" s="104">
        <v>0.20266051788393086</v>
      </c>
      <c r="W87" s="104">
        <v>0.19020573899805121</v>
      </c>
      <c r="X87" s="104">
        <v>0.17925453182246071</v>
      </c>
      <c r="Y87" s="104">
        <v>0.16955184695685324</v>
      </c>
      <c r="Z87" s="104">
        <v>0.16091124292856815</v>
      </c>
      <c r="AA87" s="104">
        <v>0.1531686502671829</v>
      </c>
      <c r="AB87" s="104">
        <v>0.14619213840549444</v>
      </c>
      <c r="AC87" s="104">
        <v>0.13987098623336244</v>
      </c>
      <c r="AD87" s="104">
        <v>0.13412420577876433</v>
      </c>
      <c r="AE87" s="104">
        <v>0.13453891012461217</v>
      </c>
      <c r="AF87" s="104">
        <v>0.13495811303982808</v>
      </c>
      <c r="AG87" s="32">
        <v>0.43</v>
      </c>
      <c r="AH87" s="32">
        <v>0.43</v>
      </c>
    </row>
    <row r="88" spans="1:34" ht="14.5" thickBot="1" x14ac:dyDescent="0.35">
      <c r="B88" s="108" t="s">
        <v>96</v>
      </c>
      <c r="C88" s="109">
        <v>0.69607080786351272</v>
      </c>
      <c r="D88" s="109">
        <v>0.68376195082662139</v>
      </c>
      <c r="E88" s="109">
        <v>0.67935534533466835</v>
      </c>
      <c r="F88" s="109">
        <v>0.67464084803033353</v>
      </c>
      <c r="G88" s="109">
        <v>0.66970238614898037</v>
      </c>
      <c r="H88" s="109">
        <v>0.6640110647913271</v>
      </c>
      <c r="I88" s="109">
        <v>0.65760761640668586</v>
      </c>
      <c r="J88" s="109">
        <v>0.65052959671540089</v>
      </c>
      <c r="K88" s="103">
        <v>0.64263798583865395</v>
      </c>
      <c r="L88" s="103">
        <v>0.63507160897870218</v>
      </c>
      <c r="M88" s="103">
        <v>0.62773349943665147</v>
      </c>
      <c r="N88" s="103">
        <v>0.62049963701912103</v>
      </c>
      <c r="O88" s="103">
        <v>0.6135729175390916</v>
      </c>
      <c r="P88" s="103">
        <v>0.60729624829138618</v>
      </c>
      <c r="Q88" s="103">
        <v>0.60173387699966663</v>
      </c>
      <c r="R88" s="103">
        <v>0.5969266407022833</v>
      </c>
      <c r="S88" s="103">
        <v>0.59293623853026978</v>
      </c>
      <c r="T88" s="103">
        <v>0.58952599879041701</v>
      </c>
      <c r="U88" s="103">
        <v>0.58638755063244496</v>
      </c>
      <c r="V88" s="103">
        <v>0.58347958373943831</v>
      </c>
      <c r="W88" s="103">
        <v>0.58073227482807521</v>
      </c>
      <c r="X88" s="103">
        <v>0.57812218899706902</v>
      </c>
      <c r="Y88" s="103">
        <v>0.57567787463996833</v>
      </c>
      <c r="Z88" s="103">
        <v>0.5732620438170869</v>
      </c>
      <c r="AA88" s="103">
        <v>0.57092538682314575</v>
      </c>
      <c r="AB88" s="103">
        <v>0.56862273308321309</v>
      </c>
      <c r="AC88" s="103">
        <v>0.56635963805091449</v>
      </c>
      <c r="AD88" s="103">
        <v>0.5641178662665266</v>
      </c>
      <c r="AE88" s="103">
        <v>0.56197378075463511</v>
      </c>
      <c r="AF88" s="103">
        <v>0.55981642475163873</v>
      </c>
      <c r="AG88" s="33">
        <v>0.43</v>
      </c>
      <c r="AH88" s="33">
        <v>0.43</v>
      </c>
    </row>
    <row r="89" spans="1:34" ht="14.5" thickBot="1" x14ac:dyDescent="0.35">
      <c r="B89" s="112" t="s">
        <v>97</v>
      </c>
      <c r="C89" s="113">
        <v>0.59124194425055698</v>
      </c>
      <c r="D89" s="113">
        <v>0.5833436664934849</v>
      </c>
      <c r="E89" s="113">
        <v>0.58212647468869927</v>
      </c>
      <c r="F89" s="113">
        <v>0.58067642745448256</v>
      </c>
      <c r="G89" s="113">
        <v>0.57954777523112166</v>
      </c>
      <c r="H89" s="113">
        <v>0.5784280306168782</v>
      </c>
      <c r="I89" s="113">
        <v>0.57759778032373743</v>
      </c>
      <c r="J89" s="114">
        <v>0.57703337999462156</v>
      </c>
      <c r="K89" s="107">
        <v>0.57722160277831203</v>
      </c>
      <c r="L89" s="104">
        <v>0.57976388175216875</v>
      </c>
      <c r="M89" s="104">
        <v>0.5826201970093785</v>
      </c>
      <c r="N89" s="104">
        <v>0.58558434123845393</v>
      </c>
      <c r="O89" s="104">
        <v>0.58847548364906066</v>
      </c>
      <c r="P89" s="104">
        <v>0.59122786155332463</v>
      </c>
      <c r="Q89" s="104">
        <v>0.59382977154777095</v>
      </c>
      <c r="R89" s="104">
        <v>0.59626117259003986</v>
      </c>
      <c r="S89" s="104">
        <v>0.59855554213319273</v>
      </c>
      <c r="T89" s="104">
        <v>0.60079192960385042</v>
      </c>
      <c r="U89" s="104">
        <v>0.60281780775170957</v>
      </c>
      <c r="V89" s="104">
        <v>0.60477437020951907</v>
      </c>
      <c r="W89" s="104">
        <v>0.60670775495541396</v>
      </c>
      <c r="X89" s="104">
        <v>0.60866389900778284</v>
      </c>
      <c r="Y89" s="104">
        <v>0.6106724488437637</v>
      </c>
      <c r="Z89" s="104">
        <v>0.61277700837509586</v>
      </c>
      <c r="AA89" s="104">
        <v>0.61499588478528</v>
      </c>
      <c r="AB89" s="104">
        <v>0.61732881750784308</v>
      </c>
      <c r="AC89" s="104">
        <v>0.61979743196705372</v>
      </c>
      <c r="AD89" s="104">
        <v>0.62240659273436183</v>
      </c>
      <c r="AE89" s="104">
        <v>0.62488072274657169</v>
      </c>
      <c r="AF89" s="104">
        <v>0.62739700926495845</v>
      </c>
      <c r="AG89" s="32">
        <v>0.46</v>
      </c>
      <c r="AH89" s="32">
        <v>0.46</v>
      </c>
    </row>
    <row r="90" spans="1:34" ht="14.5" thickBot="1" x14ac:dyDescent="0.35">
      <c r="B90" s="115" t="s">
        <v>98</v>
      </c>
      <c r="C90" s="116">
        <v>0.45104667052826691</v>
      </c>
      <c r="D90" s="116">
        <v>0.44344360592255133</v>
      </c>
      <c r="E90" s="116">
        <v>0.4408779278340697</v>
      </c>
      <c r="F90" s="116">
        <v>0.43839466567137536</v>
      </c>
      <c r="G90" s="116">
        <v>0.43594187777126925</v>
      </c>
      <c r="H90" s="116">
        <v>0.43320682381764486</v>
      </c>
      <c r="I90" s="116">
        <v>0.43023427947725812</v>
      </c>
      <c r="J90" s="116">
        <v>0.42705145230217967</v>
      </c>
      <c r="K90" s="103">
        <v>0.42353026732403692</v>
      </c>
      <c r="L90" s="103">
        <v>0.42036603822294261</v>
      </c>
      <c r="M90" s="103">
        <v>0.41741311510795237</v>
      </c>
      <c r="N90" s="103">
        <v>0.41448499593083071</v>
      </c>
      <c r="O90" s="103">
        <v>0.41162472940678735</v>
      </c>
      <c r="P90" s="103">
        <v>0.40897511930230401</v>
      </c>
      <c r="Q90" s="103">
        <v>0.40655636634837911</v>
      </c>
      <c r="R90" s="103">
        <v>0.40439694853872732</v>
      </c>
      <c r="S90" s="103">
        <v>0.40255166604833692</v>
      </c>
      <c r="T90" s="103">
        <v>0.40090092990858822</v>
      </c>
      <c r="U90" s="103">
        <v>0.39926974901959572</v>
      </c>
      <c r="V90" s="103">
        <v>0.3976618514660602</v>
      </c>
      <c r="W90" s="103">
        <v>0.39606500614708506</v>
      </c>
      <c r="X90" s="103">
        <v>0.3944832420124218</v>
      </c>
      <c r="Y90" s="103">
        <v>0.39296172479731351</v>
      </c>
      <c r="Z90" s="103">
        <v>0.39141645338008252</v>
      </c>
      <c r="AA90" s="103">
        <v>0.38989456469107425</v>
      </c>
      <c r="AB90" s="103">
        <v>0.38837650442231963</v>
      </c>
      <c r="AC90" s="103">
        <v>0.38687004319624413</v>
      </c>
      <c r="AD90" s="103">
        <v>0.38536565631501057</v>
      </c>
      <c r="AE90" s="103">
        <v>0.38407516047862378</v>
      </c>
      <c r="AF90" s="103">
        <v>0.38277406849689627</v>
      </c>
      <c r="AG90" s="33">
        <v>0.43</v>
      </c>
      <c r="AH90" s="33">
        <v>0.43</v>
      </c>
    </row>
    <row r="91" spans="1:34" ht="14.5" thickBot="1" x14ac:dyDescent="0.35">
      <c r="B91" s="112" t="s">
        <v>99</v>
      </c>
      <c r="C91" s="113">
        <v>0.55702928520477768</v>
      </c>
      <c r="D91" s="113">
        <v>0.54962511736133512</v>
      </c>
      <c r="E91" s="113">
        <v>0.54849706949663579</v>
      </c>
      <c r="F91" s="113">
        <v>0.54713112649589413</v>
      </c>
      <c r="G91" s="113">
        <v>0.5460665711081395</v>
      </c>
      <c r="H91" s="113">
        <v>0.54501109020573424</v>
      </c>
      <c r="I91" s="113">
        <v>0.54422843923340347</v>
      </c>
      <c r="J91" s="114">
        <v>0.54369793805397948</v>
      </c>
      <c r="K91" s="107">
        <v>0.54387629943227966</v>
      </c>
      <c r="L91" s="104">
        <v>0.54627150468065799</v>
      </c>
      <c r="M91" s="104">
        <v>0.54896160930941695</v>
      </c>
      <c r="N91" s="104">
        <v>0.55175186263076381</v>
      </c>
      <c r="O91" s="104">
        <v>0.55447018539050996</v>
      </c>
      <c r="P91" s="104">
        <v>0.55705256542767601</v>
      </c>
      <c r="Q91" s="104">
        <v>0.55948457381663752</v>
      </c>
      <c r="R91" s="104">
        <v>0.56173990651612582</v>
      </c>
      <c r="S91" s="104">
        <v>0.56384500724208486</v>
      </c>
      <c r="T91" s="104">
        <v>0.56586425439272625</v>
      </c>
      <c r="U91" s="104">
        <v>0.56772450308930078</v>
      </c>
      <c r="V91" s="104">
        <v>0.56951261121938335</v>
      </c>
      <c r="W91" s="104">
        <v>0.57126739000138516</v>
      </c>
      <c r="X91" s="104">
        <v>0.57303337279795552</v>
      </c>
      <c r="Y91" s="104">
        <v>0.57483511872648019</v>
      </c>
      <c r="Z91" s="104">
        <v>0.57671155148061315</v>
      </c>
      <c r="AA91" s="104">
        <v>0.57867937015738935</v>
      </c>
      <c r="AB91" s="104">
        <v>0.58073318228294135</v>
      </c>
      <c r="AC91" s="104">
        <v>0.58289297664957951</v>
      </c>
      <c r="AD91" s="104">
        <v>0.58516154395487852</v>
      </c>
      <c r="AE91" s="104">
        <v>0.58733638723611969</v>
      </c>
      <c r="AF91" s="104">
        <v>0.58953572216136363</v>
      </c>
      <c r="AG91" s="32">
        <v>0.46</v>
      </c>
      <c r="AH91" s="32">
        <v>0.46</v>
      </c>
    </row>
    <row r="92" spans="1:34" ht="14.5" thickBot="1" x14ac:dyDescent="0.35">
      <c r="B92" s="110" t="s">
        <v>100</v>
      </c>
      <c r="C92" s="111">
        <v>0.36262056108027291</v>
      </c>
      <c r="D92" s="111">
        <v>0.35472937855518555</v>
      </c>
      <c r="E92" s="111">
        <v>0.35082344990172804</v>
      </c>
      <c r="F92" s="111">
        <v>0.34691269127740837</v>
      </c>
      <c r="G92" s="111">
        <v>0.34315523041207668</v>
      </c>
      <c r="H92" s="111">
        <v>0.33942418098921701</v>
      </c>
      <c r="I92" s="111">
        <v>0.33573313564347518</v>
      </c>
      <c r="J92" s="111">
        <v>0.33441256396599739</v>
      </c>
      <c r="K92" s="103">
        <v>0.33158954169963245</v>
      </c>
      <c r="L92" s="103">
        <v>0.33290158418786003</v>
      </c>
      <c r="M92" s="103">
        <v>0.33429220357066847</v>
      </c>
      <c r="N92" s="103">
        <v>0.33574116064111409</v>
      </c>
      <c r="O92" s="103">
        <v>0.33722268463227062</v>
      </c>
      <c r="P92" s="103">
        <v>0.33864994698659423</v>
      </c>
      <c r="Q92" s="103">
        <v>0.34013057869828356</v>
      </c>
      <c r="R92" s="103">
        <v>0.34165455575607623</v>
      </c>
      <c r="S92" s="103">
        <v>0.34323391341232296</v>
      </c>
      <c r="T92" s="103">
        <v>0.34486366900334714</v>
      </c>
      <c r="U92" s="103">
        <v>0.34655660737324506</v>
      </c>
      <c r="V92" s="103">
        <v>0.34828230089610462</v>
      </c>
      <c r="W92" s="103">
        <v>0.35005572409537744</v>
      </c>
      <c r="X92" s="103">
        <v>0.35188337179176365</v>
      </c>
      <c r="Y92" s="103">
        <v>0.3537646834075408</v>
      </c>
      <c r="Z92" s="103">
        <v>0.35572400289431194</v>
      </c>
      <c r="AA92" s="103">
        <v>0.35775594819699175</v>
      </c>
      <c r="AB92" s="103">
        <v>0.35984875687918322</v>
      </c>
      <c r="AC92" s="103">
        <v>0.3620077769879913</v>
      </c>
      <c r="AD92" s="103">
        <v>0.36423271541552044</v>
      </c>
      <c r="AE92" s="103">
        <v>0.36531623532340002</v>
      </c>
      <c r="AF92" s="103">
        <v>0.36640294761932141</v>
      </c>
      <c r="AG92" s="33">
        <v>0.46</v>
      </c>
      <c r="AH92" s="33">
        <v>0.46</v>
      </c>
    </row>
    <row r="93" spans="1:34" ht="14.5" thickBot="1" x14ac:dyDescent="0.35">
      <c r="B93" s="65" t="s">
        <v>101</v>
      </c>
      <c r="C93" s="104">
        <v>8.5294430302100904E-2</v>
      </c>
      <c r="D93" s="104">
        <v>8.3366777443051127E-2</v>
      </c>
      <c r="E93" s="104">
        <v>8.2439349373842175E-2</v>
      </c>
      <c r="F93" s="104">
        <v>8.1599724767753609E-2</v>
      </c>
      <c r="G93" s="104">
        <v>8.0783442791738658E-2</v>
      </c>
      <c r="H93" s="104">
        <v>7.9915382045765107E-2</v>
      </c>
      <c r="I93" s="104">
        <v>7.8951472144020207E-2</v>
      </c>
      <c r="J93" s="104">
        <v>7.7969080780044123E-2</v>
      </c>
      <c r="K93" s="104">
        <v>7.6742475000220703E-2</v>
      </c>
      <c r="L93" s="104">
        <v>7.564014762374717E-2</v>
      </c>
      <c r="M93" s="104">
        <v>7.4561303759263675E-2</v>
      </c>
      <c r="N93" s="104">
        <v>7.3476719923699946E-2</v>
      </c>
      <c r="O93" s="104">
        <v>7.2406762248645617E-2</v>
      </c>
      <c r="P93" s="104">
        <v>7.1488943756596188E-2</v>
      </c>
      <c r="Q93" s="104">
        <v>7.0647227760209916E-2</v>
      </c>
      <c r="R93" s="104">
        <v>6.9890976989586892E-2</v>
      </c>
      <c r="S93" s="104">
        <v>6.923798056692565E-2</v>
      </c>
      <c r="T93" s="104">
        <v>6.863627126304496E-2</v>
      </c>
      <c r="U93" s="104">
        <v>6.8050567967529826E-2</v>
      </c>
      <c r="V93" s="104">
        <v>6.7471580225047012E-2</v>
      </c>
      <c r="W93" s="104">
        <v>6.6893606762089816E-2</v>
      </c>
      <c r="X93" s="104">
        <v>6.6317328057305253E-2</v>
      </c>
      <c r="Y93" s="104">
        <v>6.5755236627356092E-2</v>
      </c>
      <c r="Z93" s="104">
        <v>6.5181735948770095E-2</v>
      </c>
      <c r="AA93" s="104">
        <v>6.4610905653603973E-2</v>
      </c>
      <c r="AB93" s="104">
        <v>6.4040425036354251E-2</v>
      </c>
      <c r="AC93" s="104">
        <v>6.3468800955106652E-2</v>
      </c>
      <c r="AD93" s="104">
        <v>6.2896906111684026E-2</v>
      </c>
      <c r="AE93" s="104">
        <v>6.2384276852370482E-2</v>
      </c>
      <c r="AF93" s="104">
        <v>6.1874402058651981E-2</v>
      </c>
      <c r="AG93" s="32">
        <v>0.43</v>
      </c>
      <c r="AH93" s="32">
        <v>0.43</v>
      </c>
    </row>
    <row r="94" spans="1:34" ht="14.5" thickBot="1" x14ac:dyDescent="0.35">
      <c r="B94" s="108" t="s">
        <v>102</v>
      </c>
      <c r="C94" s="109">
        <v>0.65617292514599201</v>
      </c>
      <c r="D94" s="109">
        <v>0.64493826896583406</v>
      </c>
      <c r="E94" s="109">
        <v>0.64127206774339396</v>
      </c>
      <c r="F94" s="109">
        <v>0.63766696387922306</v>
      </c>
      <c r="G94" s="109">
        <v>0.63408794199100549</v>
      </c>
      <c r="H94" s="109">
        <v>0.63010867688756489</v>
      </c>
      <c r="I94" s="109">
        <v>0.62577932605683761</v>
      </c>
      <c r="J94" s="109">
        <v>0.62114163020256496</v>
      </c>
      <c r="K94" s="103">
        <v>0.61600880846116224</v>
      </c>
      <c r="L94" s="103">
        <v>0.61140076910367314</v>
      </c>
      <c r="M94" s="103">
        <v>0.60710499616791991</v>
      </c>
      <c r="N94" s="103">
        <v>0.6028467386638322</v>
      </c>
      <c r="O94" s="103">
        <v>0.59867387533365646</v>
      </c>
      <c r="P94" s="103">
        <v>0.59481418342216108</v>
      </c>
      <c r="Q94" s="103">
        <v>0.59130014500286499</v>
      </c>
      <c r="R94" s="103">
        <v>0.58814550659628306</v>
      </c>
      <c r="S94" s="103">
        <v>0.5854630080865123</v>
      </c>
      <c r="T94" s="103">
        <v>0.58305320779069647</v>
      </c>
      <c r="U94" s="103">
        <v>0.58068059908647951</v>
      </c>
      <c r="V94" s="103">
        <v>0.57833529677700413</v>
      </c>
      <c r="W94" s="103">
        <v>0.57600809407714759</v>
      </c>
      <c r="X94" s="103">
        <v>0.5737048330541622</v>
      </c>
      <c r="Y94" s="103">
        <v>0.5714922651751202</v>
      </c>
      <c r="Z94" s="103">
        <v>0.56923316819351222</v>
      </c>
      <c r="AA94" s="103">
        <v>0.56702293421329497</v>
      </c>
      <c r="AB94" s="103">
        <v>0.56481171134455177</v>
      </c>
      <c r="AC94" s="103">
        <v>0.56261461363632959</v>
      </c>
      <c r="AD94" s="103">
        <v>0.56041982862276041</v>
      </c>
      <c r="AE94" s="103">
        <v>0.55853881439599817</v>
      </c>
      <c r="AF94" s="103">
        <v>0.55664039564441448</v>
      </c>
      <c r="AG94" s="33">
        <v>0.43</v>
      </c>
      <c r="AH94" s="33">
        <v>0.43</v>
      </c>
    </row>
    <row r="95" spans="1:34" ht="14.5" thickBot="1" x14ac:dyDescent="0.35">
      <c r="B95" s="112" t="s">
        <v>103</v>
      </c>
      <c r="C95" s="113">
        <v>0.57567577399369763</v>
      </c>
      <c r="D95" s="113">
        <v>0.56794785268197467</v>
      </c>
      <c r="E95" s="113">
        <v>0.56681920898152016</v>
      </c>
      <c r="F95" s="113">
        <v>0.56540841228034067</v>
      </c>
      <c r="G95" s="113">
        <v>0.56430832577972934</v>
      </c>
      <c r="H95" s="113">
        <v>0.56321774785374978</v>
      </c>
      <c r="I95" s="113">
        <v>0.56240925649236451</v>
      </c>
      <c r="J95" s="114">
        <v>0.56186069746407796</v>
      </c>
      <c r="K95" s="107">
        <v>0.56204509919634782</v>
      </c>
      <c r="L95" s="104">
        <v>0.56451949285040437</v>
      </c>
      <c r="M95" s="104">
        <v>0.56729866109944427</v>
      </c>
      <c r="N95" s="104">
        <v>0.57018069972034191</v>
      </c>
      <c r="O95" s="104">
        <v>0.5729861508092442</v>
      </c>
      <c r="P95" s="104">
        <v>0.57564684096603225</v>
      </c>
      <c r="Q95" s="104">
        <v>0.57814464502687812</v>
      </c>
      <c r="R95" s="104">
        <v>0.58044936762611865</v>
      </c>
      <c r="S95" s="104">
        <v>0.58258170456773528</v>
      </c>
      <c r="T95" s="104">
        <v>0.58459995108597729</v>
      </c>
      <c r="U95" s="104">
        <v>0.58648782563316337</v>
      </c>
      <c r="V95" s="104">
        <v>0.58829368766137913</v>
      </c>
      <c r="W95" s="104">
        <v>0.5900601173192459</v>
      </c>
      <c r="X95" s="104">
        <v>0.59182825798205208</v>
      </c>
      <c r="Y95" s="104">
        <v>0.59362510733733009</v>
      </c>
      <c r="Z95" s="104">
        <v>0.59548774584973363</v>
      </c>
      <c r="AA95" s="104">
        <v>0.59743368986104872</v>
      </c>
      <c r="AB95" s="104">
        <v>0.59945432964825152</v>
      </c>
      <c r="AC95" s="104">
        <v>0.60156893587546134</v>
      </c>
      <c r="AD95" s="104">
        <v>0.60377933488767754</v>
      </c>
      <c r="AE95" s="104">
        <v>0.60591662024259862</v>
      </c>
      <c r="AF95" s="104">
        <v>0.60806757839459102</v>
      </c>
      <c r="AG95" s="32">
        <v>0.46</v>
      </c>
      <c r="AH95" s="32">
        <v>0.46</v>
      </c>
    </row>
    <row r="98" spans="1:34" ht="14.5" thickBot="1" x14ac:dyDescent="0.35">
      <c r="A98" s="98" t="s">
        <v>205</v>
      </c>
    </row>
    <row r="99" spans="1:34" ht="14.5" thickBot="1" x14ac:dyDescent="0.35">
      <c r="B99" s="63" t="s">
        <v>61</v>
      </c>
      <c r="C99" s="64">
        <f>C82</f>
        <v>0</v>
      </c>
      <c r="D99" s="64">
        <f t="shared" ref="D99:AD99" si="79">D82</f>
        <v>0</v>
      </c>
      <c r="E99" s="64">
        <f t="shared" si="79"/>
        <v>0</v>
      </c>
      <c r="F99" s="64">
        <f t="shared" si="79"/>
        <v>0</v>
      </c>
      <c r="G99" s="64">
        <f t="shared" si="79"/>
        <v>0</v>
      </c>
      <c r="H99" s="64">
        <f t="shared" si="79"/>
        <v>0</v>
      </c>
      <c r="I99" s="64">
        <f t="shared" si="79"/>
        <v>0</v>
      </c>
      <c r="J99" s="64">
        <f t="shared" si="79"/>
        <v>0</v>
      </c>
      <c r="K99" s="64">
        <f t="shared" si="79"/>
        <v>0</v>
      </c>
      <c r="L99" s="64">
        <f t="shared" si="79"/>
        <v>0</v>
      </c>
      <c r="M99" s="64">
        <f t="shared" si="79"/>
        <v>0</v>
      </c>
      <c r="N99" s="64">
        <f t="shared" si="79"/>
        <v>0</v>
      </c>
      <c r="O99" s="64">
        <f t="shared" si="79"/>
        <v>0</v>
      </c>
      <c r="P99" s="64">
        <f t="shared" si="79"/>
        <v>0</v>
      </c>
      <c r="Q99" s="64">
        <f t="shared" si="79"/>
        <v>0</v>
      </c>
      <c r="R99" s="64">
        <f t="shared" si="79"/>
        <v>0</v>
      </c>
      <c r="S99" s="64">
        <f t="shared" si="79"/>
        <v>0</v>
      </c>
      <c r="T99" s="64">
        <f t="shared" si="79"/>
        <v>0</v>
      </c>
      <c r="U99" s="64">
        <f t="shared" si="79"/>
        <v>0</v>
      </c>
      <c r="V99" s="64">
        <f t="shared" si="79"/>
        <v>0</v>
      </c>
      <c r="W99" s="64">
        <f t="shared" si="79"/>
        <v>0</v>
      </c>
      <c r="X99" s="64">
        <f t="shared" si="79"/>
        <v>0</v>
      </c>
      <c r="Y99" s="64">
        <f t="shared" si="79"/>
        <v>0</v>
      </c>
      <c r="Z99" s="64">
        <f t="shared" si="79"/>
        <v>0</v>
      </c>
      <c r="AA99" s="64">
        <f t="shared" si="79"/>
        <v>0</v>
      </c>
      <c r="AB99" s="64">
        <f t="shared" si="79"/>
        <v>0</v>
      </c>
      <c r="AC99" s="64">
        <f t="shared" si="79"/>
        <v>0</v>
      </c>
      <c r="AD99" s="64">
        <f t="shared" si="79"/>
        <v>0</v>
      </c>
      <c r="AE99" s="64"/>
      <c r="AF99" s="64"/>
      <c r="AG99" s="64"/>
      <c r="AH99" s="64"/>
    </row>
    <row r="100" spans="1:34" ht="14.5" thickBot="1" x14ac:dyDescent="0.35">
      <c r="B100" s="65" t="s">
        <v>94</v>
      </c>
      <c r="C100" s="103">
        <v>0</v>
      </c>
      <c r="D100" s="103">
        <v>0</v>
      </c>
      <c r="E100" s="103">
        <v>0</v>
      </c>
      <c r="F100" s="103">
        <v>0</v>
      </c>
      <c r="G100" s="103">
        <v>0</v>
      </c>
      <c r="H100" s="103">
        <v>0</v>
      </c>
      <c r="I100" s="103">
        <v>0</v>
      </c>
      <c r="J100" s="103">
        <v>0</v>
      </c>
      <c r="K100" s="103">
        <v>0</v>
      </c>
      <c r="L100" s="103">
        <v>0</v>
      </c>
      <c r="M100" s="103">
        <v>0</v>
      </c>
      <c r="N100" s="103">
        <v>0</v>
      </c>
      <c r="O100" s="103">
        <v>0</v>
      </c>
      <c r="P100" s="103">
        <v>0</v>
      </c>
      <c r="Q100" s="103">
        <v>0</v>
      </c>
      <c r="R100" s="103">
        <v>0</v>
      </c>
      <c r="S100" s="103">
        <v>0</v>
      </c>
      <c r="T100" s="103">
        <v>0</v>
      </c>
      <c r="U100" s="103">
        <v>0</v>
      </c>
      <c r="V100" s="103">
        <v>0</v>
      </c>
      <c r="W100" s="103">
        <v>0</v>
      </c>
      <c r="X100" s="103">
        <v>0</v>
      </c>
      <c r="Y100" s="103">
        <v>0</v>
      </c>
      <c r="Z100" s="103">
        <v>0</v>
      </c>
      <c r="AA100" s="103">
        <v>0</v>
      </c>
      <c r="AB100" s="103">
        <v>0</v>
      </c>
      <c r="AC100" s="103">
        <v>0</v>
      </c>
      <c r="AD100" s="103">
        <v>0</v>
      </c>
      <c r="AE100" s="103"/>
      <c r="AF100" s="103"/>
      <c r="AG100" s="103"/>
      <c r="AH100" s="103"/>
    </row>
    <row r="101" spans="1:34" ht="14.5" thickBot="1" x14ac:dyDescent="0.35">
      <c r="B101" s="65" t="s">
        <v>95</v>
      </c>
      <c r="C101" s="104">
        <v>0</v>
      </c>
      <c r="D101" s="104">
        <v>0</v>
      </c>
      <c r="E101" s="104">
        <v>0</v>
      </c>
      <c r="F101" s="104">
        <v>0</v>
      </c>
      <c r="G101" s="104">
        <v>0</v>
      </c>
      <c r="H101" s="104">
        <v>0</v>
      </c>
      <c r="I101" s="104">
        <v>0</v>
      </c>
      <c r="J101" s="104">
        <v>0</v>
      </c>
      <c r="K101" s="104">
        <v>0</v>
      </c>
      <c r="L101" s="104">
        <v>0</v>
      </c>
      <c r="M101" s="104">
        <v>0</v>
      </c>
      <c r="N101" s="104">
        <v>0</v>
      </c>
      <c r="O101" s="104">
        <v>0</v>
      </c>
      <c r="P101" s="104">
        <v>0</v>
      </c>
      <c r="Q101" s="104">
        <v>0</v>
      </c>
      <c r="R101" s="104">
        <v>0</v>
      </c>
      <c r="S101" s="104">
        <v>0</v>
      </c>
      <c r="T101" s="104">
        <v>0</v>
      </c>
      <c r="U101" s="104">
        <v>0</v>
      </c>
      <c r="V101" s="104">
        <v>0</v>
      </c>
      <c r="W101" s="104">
        <v>0</v>
      </c>
      <c r="X101" s="104">
        <v>0</v>
      </c>
      <c r="Y101" s="104">
        <v>0</v>
      </c>
      <c r="Z101" s="104">
        <v>0</v>
      </c>
      <c r="AA101" s="104">
        <v>0</v>
      </c>
      <c r="AB101" s="104">
        <v>0</v>
      </c>
      <c r="AC101" s="104">
        <v>0</v>
      </c>
      <c r="AD101" s="104">
        <v>0</v>
      </c>
      <c r="AE101" s="104"/>
      <c r="AF101" s="104"/>
      <c r="AG101" s="104"/>
      <c r="AH101" s="104"/>
    </row>
    <row r="102" spans="1:34" x14ac:dyDescent="0.3">
      <c r="B102" s="108" t="s">
        <v>96</v>
      </c>
      <c r="C102" s="109">
        <f>C62</f>
        <v>0.77896138482023969</v>
      </c>
      <c r="D102" s="109">
        <f t="shared" ref="D102:AD102" si="80">D62</f>
        <v>0.84020956123117219</v>
      </c>
      <c r="E102" s="109">
        <f t="shared" si="80"/>
        <v>0.8159784560143627</v>
      </c>
      <c r="F102" s="109">
        <f t="shared" si="80"/>
        <v>0.82468915298481826</v>
      </c>
      <c r="G102" s="109">
        <f t="shared" si="80"/>
        <v>0.82199493290794778</v>
      </c>
      <c r="H102" s="109">
        <f t="shared" si="80"/>
        <v>0.81589646681555283</v>
      </c>
      <c r="I102" s="109">
        <f t="shared" si="80"/>
        <v>0.80677463696331619</v>
      </c>
      <c r="J102" s="109">
        <f t="shared" si="80"/>
        <v>0.79634291116143074</v>
      </c>
      <c r="K102" s="109">
        <f t="shared" si="80"/>
        <v>0.78256652292033202</v>
      </c>
      <c r="L102" s="109">
        <f t="shared" si="80"/>
        <v>0.76809627216793341</v>
      </c>
      <c r="M102" s="109">
        <f t="shared" si="80"/>
        <v>0.74527516521767245</v>
      </c>
      <c r="N102" s="109">
        <f t="shared" si="80"/>
        <v>0.72815818282568445</v>
      </c>
      <c r="O102" s="109">
        <f t="shared" si="80"/>
        <v>0.71460669808308253</v>
      </c>
      <c r="P102" s="109">
        <f t="shared" si="80"/>
        <v>0.70411052321764522</v>
      </c>
      <c r="Q102" s="109">
        <f t="shared" si="80"/>
        <v>0.69539173777343577</v>
      </c>
      <c r="R102" s="109">
        <f t="shared" si="80"/>
        <v>0.68804358916801012</v>
      </c>
      <c r="S102" s="109">
        <f t="shared" si="80"/>
        <v>0.6820156245938187</v>
      </c>
      <c r="T102" s="109">
        <f t="shared" si="80"/>
        <v>0.67702120797808796</v>
      </c>
      <c r="U102" s="109">
        <f t="shared" si="80"/>
        <v>0.67274315844015264</v>
      </c>
      <c r="V102" s="109">
        <f t="shared" si="80"/>
        <v>0.66902231269739332</v>
      </c>
      <c r="W102" s="109">
        <f t="shared" si="80"/>
        <v>0.66571517745107045</v>
      </c>
      <c r="X102" s="109">
        <f t="shared" si="80"/>
        <v>0.66275547954499492</v>
      </c>
      <c r="Y102" s="109">
        <f t="shared" si="80"/>
        <v>0.66008790255190586</v>
      </c>
      <c r="Z102" s="109">
        <f t="shared" si="80"/>
        <v>0.65769003914686108</v>
      </c>
      <c r="AA102" s="109">
        <f t="shared" si="80"/>
        <v>0.65553590928121008</v>
      </c>
      <c r="AB102" s="109">
        <f t="shared" si="80"/>
        <v>0.65356076747401959</v>
      </c>
      <c r="AC102" s="109">
        <f t="shared" si="80"/>
        <v>0.65173622031606004</v>
      </c>
      <c r="AD102" s="109">
        <f t="shared" si="80"/>
        <v>0.64930704444646736</v>
      </c>
      <c r="AE102" s="109"/>
      <c r="AF102" s="109"/>
      <c r="AG102" s="109"/>
      <c r="AH102" s="109"/>
    </row>
    <row r="103" spans="1:34" x14ac:dyDescent="0.3">
      <c r="B103" s="112" t="s">
        <v>97</v>
      </c>
      <c r="C103" s="113">
        <f>C61</f>
        <v>0.49008203999362432</v>
      </c>
      <c r="D103" s="113">
        <f t="shared" ref="D103:AD103" si="81">D61</f>
        <v>0.49406205606776155</v>
      </c>
      <c r="E103" s="113">
        <f t="shared" si="81"/>
        <v>0.50110502886364983</v>
      </c>
      <c r="F103" s="113">
        <f t="shared" si="81"/>
        <v>0.51008051459891179</v>
      </c>
      <c r="G103" s="113">
        <f t="shared" si="81"/>
        <v>0.51348769354353963</v>
      </c>
      <c r="H103" s="113">
        <f t="shared" si="81"/>
        <v>0.51553480571264065</v>
      </c>
      <c r="I103" s="113">
        <f t="shared" si="81"/>
        <v>0.51742243412249533</v>
      </c>
      <c r="J103" s="113">
        <f t="shared" si="81"/>
        <v>0.51936785839047739</v>
      </c>
      <c r="K103" s="113">
        <f t="shared" si="81"/>
        <v>0.52169504877526285</v>
      </c>
      <c r="L103" s="113">
        <f t="shared" si="81"/>
        <v>0.52424314700051067</v>
      </c>
      <c r="M103" s="113">
        <f t="shared" si="81"/>
        <v>0.52471661515251877</v>
      </c>
      <c r="N103" s="113">
        <f t="shared" si="81"/>
        <v>0.5258926885630173</v>
      </c>
      <c r="O103" s="113">
        <f t="shared" si="81"/>
        <v>0.52738905403984848</v>
      </c>
      <c r="P103" s="113">
        <f t="shared" si="81"/>
        <v>0.52902145221629915</v>
      </c>
      <c r="Q103" s="113">
        <f t="shared" si="81"/>
        <v>0.53072113524642572</v>
      </c>
      <c r="R103" s="113">
        <f t="shared" si="81"/>
        <v>0.53242362315084368</v>
      </c>
      <c r="S103" s="113">
        <f t="shared" si="81"/>
        <v>0.534137012672801</v>
      </c>
      <c r="T103" s="113">
        <f t="shared" si="81"/>
        <v>0.53589939376403561</v>
      </c>
      <c r="U103" s="113">
        <f t="shared" si="81"/>
        <v>0.53749744119126663</v>
      </c>
      <c r="V103" s="113">
        <f t="shared" si="81"/>
        <v>0.53909934028848816</v>
      </c>
      <c r="W103" s="113">
        <f t="shared" si="81"/>
        <v>0.54074334733510998</v>
      </c>
      <c r="X103" s="113">
        <f t="shared" si="81"/>
        <v>0.54246590448757448</v>
      </c>
      <c r="Y103" s="113">
        <f t="shared" si="81"/>
        <v>0.54429167932877776</v>
      </c>
      <c r="Z103" s="113">
        <f t="shared" si="81"/>
        <v>0.54625662755333959</v>
      </c>
      <c r="AA103" s="113">
        <f t="shared" si="81"/>
        <v>0.54838074668779813</v>
      </c>
      <c r="AB103" s="113">
        <f t="shared" si="81"/>
        <v>0.55066182637356398</v>
      </c>
      <c r="AC103" s="113">
        <f t="shared" si="81"/>
        <v>0.55311893891472785</v>
      </c>
      <c r="AD103" s="113">
        <f t="shared" si="81"/>
        <v>0.55588186656547423</v>
      </c>
      <c r="AE103" s="113"/>
      <c r="AF103" s="113"/>
      <c r="AG103" s="113"/>
      <c r="AH103" s="113"/>
    </row>
    <row r="104" spans="1:34" x14ac:dyDescent="0.3">
      <c r="B104" s="115" t="s">
        <v>98</v>
      </c>
      <c r="C104" s="116">
        <f>C62</f>
        <v>0.77896138482023969</v>
      </c>
      <c r="D104" s="116">
        <f t="shared" ref="D104:AD104" si="82">D62</f>
        <v>0.84020956123117219</v>
      </c>
      <c r="E104" s="116">
        <f t="shared" si="82"/>
        <v>0.8159784560143627</v>
      </c>
      <c r="F104" s="116">
        <f t="shared" si="82"/>
        <v>0.82468915298481826</v>
      </c>
      <c r="G104" s="116">
        <f t="shared" si="82"/>
        <v>0.82199493290794778</v>
      </c>
      <c r="H104" s="116">
        <f t="shared" si="82"/>
        <v>0.81589646681555283</v>
      </c>
      <c r="I104" s="116">
        <f t="shared" si="82"/>
        <v>0.80677463696331619</v>
      </c>
      <c r="J104" s="116">
        <f t="shared" si="82"/>
        <v>0.79634291116143074</v>
      </c>
      <c r="K104" s="116">
        <f t="shared" si="82"/>
        <v>0.78256652292033202</v>
      </c>
      <c r="L104" s="116">
        <f t="shared" si="82"/>
        <v>0.76809627216793341</v>
      </c>
      <c r="M104" s="116">
        <f t="shared" si="82"/>
        <v>0.74527516521767245</v>
      </c>
      <c r="N104" s="116">
        <f t="shared" si="82"/>
        <v>0.72815818282568445</v>
      </c>
      <c r="O104" s="116">
        <f t="shared" si="82"/>
        <v>0.71460669808308253</v>
      </c>
      <c r="P104" s="116">
        <f t="shared" si="82"/>
        <v>0.70411052321764522</v>
      </c>
      <c r="Q104" s="116">
        <f t="shared" si="82"/>
        <v>0.69539173777343577</v>
      </c>
      <c r="R104" s="116">
        <f t="shared" si="82"/>
        <v>0.68804358916801012</v>
      </c>
      <c r="S104" s="116">
        <f t="shared" si="82"/>
        <v>0.6820156245938187</v>
      </c>
      <c r="T104" s="116">
        <f t="shared" si="82"/>
        <v>0.67702120797808796</v>
      </c>
      <c r="U104" s="116">
        <f t="shared" si="82"/>
        <v>0.67274315844015264</v>
      </c>
      <c r="V104" s="116">
        <f t="shared" si="82"/>
        <v>0.66902231269739332</v>
      </c>
      <c r="W104" s="116">
        <f t="shared" si="82"/>
        <v>0.66571517745107045</v>
      </c>
      <c r="X104" s="116">
        <f t="shared" si="82"/>
        <v>0.66275547954499492</v>
      </c>
      <c r="Y104" s="116">
        <f t="shared" si="82"/>
        <v>0.66008790255190586</v>
      </c>
      <c r="Z104" s="116">
        <f t="shared" si="82"/>
        <v>0.65769003914686108</v>
      </c>
      <c r="AA104" s="116">
        <f t="shared" si="82"/>
        <v>0.65553590928121008</v>
      </c>
      <c r="AB104" s="116">
        <f t="shared" si="82"/>
        <v>0.65356076747401959</v>
      </c>
      <c r="AC104" s="116">
        <f t="shared" si="82"/>
        <v>0.65173622031606004</v>
      </c>
      <c r="AD104" s="116">
        <f t="shared" si="82"/>
        <v>0.64930704444646736</v>
      </c>
      <c r="AE104" s="116"/>
      <c r="AF104" s="116"/>
      <c r="AG104" s="116"/>
      <c r="AH104" s="116"/>
    </row>
    <row r="105" spans="1:34" x14ac:dyDescent="0.3">
      <c r="B105" s="112" t="s">
        <v>99</v>
      </c>
      <c r="C105" s="113">
        <f>C61</f>
        <v>0.49008203999362432</v>
      </c>
      <c r="D105" s="113">
        <f t="shared" ref="D105:AD105" si="83">D61</f>
        <v>0.49406205606776155</v>
      </c>
      <c r="E105" s="113">
        <f t="shared" si="83"/>
        <v>0.50110502886364983</v>
      </c>
      <c r="F105" s="113">
        <f t="shared" si="83"/>
        <v>0.51008051459891179</v>
      </c>
      <c r="G105" s="113">
        <f t="shared" si="83"/>
        <v>0.51348769354353963</v>
      </c>
      <c r="H105" s="113">
        <f t="shared" si="83"/>
        <v>0.51553480571264065</v>
      </c>
      <c r="I105" s="113">
        <f t="shared" si="83"/>
        <v>0.51742243412249533</v>
      </c>
      <c r="J105" s="113">
        <f t="shared" si="83"/>
        <v>0.51936785839047739</v>
      </c>
      <c r="K105" s="113">
        <f t="shared" si="83"/>
        <v>0.52169504877526285</v>
      </c>
      <c r="L105" s="113">
        <f t="shared" si="83"/>
        <v>0.52424314700051067</v>
      </c>
      <c r="M105" s="113">
        <f t="shared" si="83"/>
        <v>0.52471661515251877</v>
      </c>
      <c r="N105" s="113">
        <f t="shared" si="83"/>
        <v>0.5258926885630173</v>
      </c>
      <c r="O105" s="113">
        <f t="shared" si="83"/>
        <v>0.52738905403984848</v>
      </c>
      <c r="P105" s="113">
        <f t="shared" si="83"/>
        <v>0.52902145221629915</v>
      </c>
      <c r="Q105" s="113">
        <f t="shared" si="83"/>
        <v>0.53072113524642572</v>
      </c>
      <c r="R105" s="113">
        <f t="shared" si="83"/>
        <v>0.53242362315084368</v>
      </c>
      <c r="S105" s="113">
        <f t="shared" si="83"/>
        <v>0.534137012672801</v>
      </c>
      <c r="T105" s="113">
        <f t="shared" si="83"/>
        <v>0.53589939376403561</v>
      </c>
      <c r="U105" s="113">
        <f t="shared" si="83"/>
        <v>0.53749744119126663</v>
      </c>
      <c r="V105" s="113">
        <f t="shared" si="83"/>
        <v>0.53909934028848816</v>
      </c>
      <c r="W105" s="113">
        <f t="shared" si="83"/>
        <v>0.54074334733510998</v>
      </c>
      <c r="X105" s="113">
        <f t="shared" si="83"/>
        <v>0.54246590448757448</v>
      </c>
      <c r="Y105" s="113">
        <f t="shared" si="83"/>
        <v>0.54429167932877776</v>
      </c>
      <c r="Z105" s="113">
        <f t="shared" si="83"/>
        <v>0.54625662755333959</v>
      </c>
      <c r="AA105" s="113">
        <f t="shared" si="83"/>
        <v>0.54838074668779813</v>
      </c>
      <c r="AB105" s="113">
        <f t="shared" si="83"/>
        <v>0.55066182637356398</v>
      </c>
      <c r="AC105" s="113">
        <f t="shared" si="83"/>
        <v>0.55311893891472785</v>
      </c>
      <c r="AD105" s="113">
        <f t="shared" si="83"/>
        <v>0.55588186656547423</v>
      </c>
      <c r="AE105" s="113"/>
      <c r="AF105" s="113"/>
      <c r="AG105" s="113"/>
      <c r="AH105" s="113"/>
    </row>
    <row r="106" spans="1:34" ht="14.5" thickBot="1" x14ac:dyDescent="0.35">
      <c r="B106" s="110" t="s">
        <v>100</v>
      </c>
      <c r="C106" s="111">
        <f>C61</f>
        <v>0.49008203999362432</v>
      </c>
      <c r="D106" s="111">
        <f t="shared" ref="D106:AD106" si="84">D61</f>
        <v>0.49406205606776155</v>
      </c>
      <c r="E106" s="111">
        <f t="shared" si="84"/>
        <v>0.50110502886364983</v>
      </c>
      <c r="F106" s="111">
        <f t="shared" si="84"/>
        <v>0.51008051459891179</v>
      </c>
      <c r="G106" s="111">
        <f t="shared" si="84"/>
        <v>0.51348769354353963</v>
      </c>
      <c r="H106" s="111">
        <f t="shared" si="84"/>
        <v>0.51553480571264065</v>
      </c>
      <c r="I106" s="111">
        <f t="shared" si="84"/>
        <v>0.51742243412249533</v>
      </c>
      <c r="J106" s="111">
        <f t="shared" si="84"/>
        <v>0.51936785839047739</v>
      </c>
      <c r="K106" s="111">
        <f t="shared" si="84"/>
        <v>0.52169504877526285</v>
      </c>
      <c r="L106" s="111">
        <f t="shared" si="84"/>
        <v>0.52424314700051067</v>
      </c>
      <c r="M106" s="111">
        <f t="shared" si="84"/>
        <v>0.52471661515251877</v>
      </c>
      <c r="N106" s="111">
        <f t="shared" si="84"/>
        <v>0.5258926885630173</v>
      </c>
      <c r="O106" s="111">
        <f t="shared" si="84"/>
        <v>0.52738905403984848</v>
      </c>
      <c r="P106" s="111">
        <f t="shared" si="84"/>
        <v>0.52902145221629915</v>
      </c>
      <c r="Q106" s="111">
        <f t="shared" si="84"/>
        <v>0.53072113524642572</v>
      </c>
      <c r="R106" s="111">
        <f t="shared" si="84"/>
        <v>0.53242362315084368</v>
      </c>
      <c r="S106" s="111">
        <f t="shared" si="84"/>
        <v>0.534137012672801</v>
      </c>
      <c r="T106" s="111">
        <f t="shared" si="84"/>
        <v>0.53589939376403561</v>
      </c>
      <c r="U106" s="111">
        <f t="shared" si="84"/>
        <v>0.53749744119126663</v>
      </c>
      <c r="V106" s="111">
        <f t="shared" si="84"/>
        <v>0.53909934028848816</v>
      </c>
      <c r="W106" s="111">
        <f t="shared" si="84"/>
        <v>0.54074334733510998</v>
      </c>
      <c r="X106" s="111">
        <f t="shared" si="84"/>
        <v>0.54246590448757448</v>
      </c>
      <c r="Y106" s="111">
        <f t="shared" si="84"/>
        <v>0.54429167932877776</v>
      </c>
      <c r="Z106" s="111">
        <f t="shared" si="84"/>
        <v>0.54625662755333959</v>
      </c>
      <c r="AA106" s="111">
        <f t="shared" si="84"/>
        <v>0.54838074668779813</v>
      </c>
      <c r="AB106" s="111">
        <f t="shared" si="84"/>
        <v>0.55066182637356398</v>
      </c>
      <c r="AC106" s="111">
        <f t="shared" si="84"/>
        <v>0.55311893891472785</v>
      </c>
      <c r="AD106" s="111">
        <f t="shared" si="84"/>
        <v>0.55588186656547423</v>
      </c>
      <c r="AE106" s="111"/>
      <c r="AF106" s="111"/>
      <c r="AG106" s="111"/>
      <c r="AH106" s="111"/>
    </row>
    <row r="107" spans="1:34" ht="14.5" thickBot="1" x14ac:dyDescent="0.35">
      <c r="B107" s="65" t="s">
        <v>101</v>
      </c>
      <c r="C107" s="104">
        <f>0</f>
        <v>0</v>
      </c>
      <c r="D107" s="104">
        <f>0</f>
        <v>0</v>
      </c>
      <c r="E107" s="104">
        <f>0</f>
        <v>0</v>
      </c>
      <c r="F107" s="104">
        <f>0</f>
        <v>0</v>
      </c>
      <c r="G107" s="104">
        <f>0</f>
        <v>0</v>
      </c>
      <c r="H107" s="104">
        <f>0</f>
        <v>0</v>
      </c>
      <c r="I107" s="104">
        <f>0</f>
        <v>0</v>
      </c>
      <c r="J107" s="104">
        <f>0</f>
        <v>0</v>
      </c>
      <c r="K107" s="104">
        <f>0</f>
        <v>0</v>
      </c>
      <c r="L107" s="104">
        <f>0</f>
        <v>0</v>
      </c>
      <c r="M107" s="104">
        <f>0</f>
        <v>0</v>
      </c>
      <c r="N107" s="104">
        <f>0</f>
        <v>0</v>
      </c>
      <c r="O107" s="104">
        <f>0</f>
        <v>0</v>
      </c>
      <c r="P107" s="104">
        <f>0</f>
        <v>0</v>
      </c>
      <c r="Q107" s="104">
        <f>0</f>
        <v>0</v>
      </c>
      <c r="R107" s="104">
        <f>0</f>
        <v>0</v>
      </c>
      <c r="S107" s="104">
        <f>0</f>
        <v>0</v>
      </c>
      <c r="T107" s="104">
        <f>0</f>
        <v>0</v>
      </c>
      <c r="U107" s="104">
        <f>0</f>
        <v>0</v>
      </c>
      <c r="V107" s="104">
        <f>0</f>
        <v>0</v>
      </c>
      <c r="W107" s="104">
        <f>0</f>
        <v>0</v>
      </c>
      <c r="X107" s="104">
        <f>0</f>
        <v>0</v>
      </c>
      <c r="Y107" s="104">
        <f>0</f>
        <v>0</v>
      </c>
      <c r="Z107" s="104">
        <f>0</f>
        <v>0</v>
      </c>
      <c r="AA107" s="104">
        <f>0</f>
        <v>0</v>
      </c>
      <c r="AB107" s="104">
        <f>0</f>
        <v>0</v>
      </c>
      <c r="AC107" s="104">
        <f>0</f>
        <v>0</v>
      </c>
      <c r="AD107" s="104">
        <f>0</f>
        <v>0</v>
      </c>
      <c r="AE107" s="104"/>
      <c r="AF107" s="104"/>
      <c r="AG107" s="104"/>
      <c r="AH107" s="104"/>
    </row>
    <row r="108" spans="1:34" x14ac:dyDescent="0.3">
      <c r="B108" s="108" t="s">
        <v>102</v>
      </c>
      <c r="C108" s="109">
        <f>C62</f>
        <v>0.77896138482023969</v>
      </c>
      <c r="D108" s="109">
        <f t="shared" ref="D108:AD108" si="85">D62</f>
        <v>0.84020956123117219</v>
      </c>
      <c r="E108" s="109">
        <f t="shared" si="85"/>
        <v>0.8159784560143627</v>
      </c>
      <c r="F108" s="109">
        <f t="shared" si="85"/>
        <v>0.82468915298481826</v>
      </c>
      <c r="G108" s="109">
        <f t="shared" si="85"/>
        <v>0.82199493290794778</v>
      </c>
      <c r="H108" s="109">
        <f t="shared" si="85"/>
        <v>0.81589646681555283</v>
      </c>
      <c r="I108" s="109">
        <f t="shared" si="85"/>
        <v>0.80677463696331619</v>
      </c>
      <c r="J108" s="109">
        <f t="shared" si="85"/>
        <v>0.79634291116143074</v>
      </c>
      <c r="K108" s="109">
        <f t="shared" si="85"/>
        <v>0.78256652292033202</v>
      </c>
      <c r="L108" s="109">
        <f t="shared" si="85"/>
        <v>0.76809627216793341</v>
      </c>
      <c r="M108" s="109">
        <f t="shared" si="85"/>
        <v>0.74527516521767245</v>
      </c>
      <c r="N108" s="109">
        <f t="shared" si="85"/>
        <v>0.72815818282568445</v>
      </c>
      <c r="O108" s="109">
        <f t="shared" si="85"/>
        <v>0.71460669808308253</v>
      </c>
      <c r="P108" s="109">
        <f t="shared" si="85"/>
        <v>0.70411052321764522</v>
      </c>
      <c r="Q108" s="109">
        <f t="shared" si="85"/>
        <v>0.69539173777343577</v>
      </c>
      <c r="R108" s="109">
        <f t="shared" si="85"/>
        <v>0.68804358916801012</v>
      </c>
      <c r="S108" s="109">
        <f t="shared" si="85"/>
        <v>0.6820156245938187</v>
      </c>
      <c r="T108" s="109">
        <f t="shared" si="85"/>
        <v>0.67702120797808796</v>
      </c>
      <c r="U108" s="109">
        <f t="shared" si="85"/>
        <v>0.67274315844015264</v>
      </c>
      <c r="V108" s="109">
        <f t="shared" si="85"/>
        <v>0.66902231269739332</v>
      </c>
      <c r="W108" s="109">
        <f t="shared" si="85"/>
        <v>0.66571517745107045</v>
      </c>
      <c r="X108" s="109">
        <f t="shared" si="85"/>
        <v>0.66275547954499492</v>
      </c>
      <c r="Y108" s="109">
        <f t="shared" si="85"/>
        <v>0.66008790255190586</v>
      </c>
      <c r="Z108" s="109">
        <f t="shared" si="85"/>
        <v>0.65769003914686108</v>
      </c>
      <c r="AA108" s="109">
        <f t="shared" si="85"/>
        <v>0.65553590928121008</v>
      </c>
      <c r="AB108" s="109">
        <f t="shared" si="85"/>
        <v>0.65356076747401959</v>
      </c>
      <c r="AC108" s="109">
        <f t="shared" si="85"/>
        <v>0.65173622031606004</v>
      </c>
      <c r="AD108" s="109">
        <f t="shared" si="85"/>
        <v>0.64930704444646736</v>
      </c>
      <c r="AE108" s="109"/>
      <c r="AF108" s="109"/>
      <c r="AG108" s="109"/>
      <c r="AH108" s="109"/>
    </row>
    <row r="109" spans="1:34" x14ac:dyDescent="0.3">
      <c r="B109" s="112" t="s">
        <v>103</v>
      </c>
      <c r="C109" s="113">
        <f>C61</f>
        <v>0.49008203999362432</v>
      </c>
      <c r="D109" s="113">
        <f t="shared" ref="D109:AD109" si="86">D61</f>
        <v>0.49406205606776155</v>
      </c>
      <c r="E109" s="113">
        <f t="shared" si="86"/>
        <v>0.50110502886364983</v>
      </c>
      <c r="F109" s="113">
        <f t="shared" si="86"/>
        <v>0.51008051459891179</v>
      </c>
      <c r="G109" s="113">
        <f t="shared" si="86"/>
        <v>0.51348769354353963</v>
      </c>
      <c r="H109" s="113">
        <f t="shared" si="86"/>
        <v>0.51553480571264065</v>
      </c>
      <c r="I109" s="113">
        <f t="shared" si="86"/>
        <v>0.51742243412249533</v>
      </c>
      <c r="J109" s="113">
        <f t="shared" si="86"/>
        <v>0.51936785839047739</v>
      </c>
      <c r="K109" s="113">
        <f t="shared" si="86"/>
        <v>0.52169504877526285</v>
      </c>
      <c r="L109" s="113">
        <f t="shared" si="86"/>
        <v>0.52424314700051067</v>
      </c>
      <c r="M109" s="113">
        <f t="shared" si="86"/>
        <v>0.52471661515251877</v>
      </c>
      <c r="N109" s="113">
        <f t="shared" si="86"/>
        <v>0.5258926885630173</v>
      </c>
      <c r="O109" s="113">
        <f t="shared" si="86"/>
        <v>0.52738905403984848</v>
      </c>
      <c r="P109" s="113">
        <f t="shared" si="86"/>
        <v>0.52902145221629915</v>
      </c>
      <c r="Q109" s="113">
        <f t="shared" si="86"/>
        <v>0.53072113524642572</v>
      </c>
      <c r="R109" s="113">
        <f t="shared" si="86"/>
        <v>0.53242362315084368</v>
      </c>
      <c r="S109" s="113">
        <f t="shared" si="86"/>
        <v>0.534137012672801</v>
      </c>
      <c r="T109" s="113">
        <f t="shared" si="86"/>
        <v>0.53589939376403561</v>
      </c>
      <c r="U109" s="113">
        <f t="shared" si="86"/>
        <v>0.53749744119126663</v>
      </c>
      <c r="V109" s="113">
        <f t="shared" si="86"/>
        <v>0.53909934028848816</v>
      </c>
      <c r="W109" s="113">
        <f t="shared" si="86"/>
        <v>0.54074334733510998</v>
      </c>
      <c r="X109" s="113">
        <f t="shared" si="86"/>
        <v>0.54246590448757448</v>
      </c>
      <c r="Y109" s="113">
        <f t="shared" si="86"/>
        <v>0.54429167932877776</v>
      </c>
      <c r="Z109" s="113">
        <f t="shared" si="86"/>
        <v>0.54625662755333959</v>
      </c>
      <c r="AA109" s="113">
        <f t="shared" si="86"/>
        <v>0.54838074668779813</v>
      </c>
      <c r="AB109" s="113">
        <f t="shared" si="86"/>
        <v>0.55066182637356398</v>
      </c>
      <c r="AC109" s="113">
        <f t="shared" si="86"/>
        <v>0.55311893891472785</v>
      </c>
      <c r="AD109" s="113">
        <f t="shared" si="86"/>
        <v>0.55588186656547423</v>
      </c>
      <c r="AE109" s="113"/>
      <c r="AF109" s="113"/>
      <c r="AG109" s="113"/>
      <c r="AH109" s="113"/>
    </row>
    <row r="111" spans="1:34" x14ac:dyDescent="0.3">
      <c r="A111" t="s">
        <v>206</v>
      </c>
      <c r="B111" s="174" t="s">
        <v>207</v>
      </c>
    </row>
    <row r="112" spans="1:34" ht="14.5" thickBot="1" x14ac:dyDescent="0.35">
      <c r="A112" s="35" t="str">
        <f>B33</f>
        <v>Step Change</v>
      </c>
      <c r="B112" s="62" t="s">
        <v>203</v>
      </c>
    </row>
    <row r="113" spans="1:34" ht="14.5" thickBot="1" x14ac:dyDescent="0.35">
      <c r="B113" s="63" t="str">
        <f>B35</f>
        <v>Vehicle Type</v>
      </c>
      <c r="C113" s="64" t="str">
        <f>C35</f>
        <v>2022-23</v>
      </c>
      <c r="D113" s="64" t="str">
        <f t="shared" ref="D113:AH113" si="87">D35</f>
        <v>2023-24</v>
      </c>
      <c r="E113" s="64" t="str">
        <f t="shared" si="87"/>
        <v>2024-25</v>
      </c>
      <c r="F113" s="64" t="str">
        <f t="shared" si="87"/>
        <v>2025-26</v>
      </c>
      <c r="G113" s="64" t="str">
        <f t="shared" si="87"/>
        <v>2026-27</v>
      </c>
      <c r="H113" s="64" t="str">
        <f t="shared" si="87"/>
        <v>2027-28</v>
      </c>
      <c r="I113" s="64" t="str">
        <f t="shared" si="87"/>
        <v>2028-29</v>
      </c>
      <c r="J113" s="64" t="str">
        <f t="shared" si="87"/>
        <v>2029-30</v>
      </c>
      <c r="K113" s="64" t="str">
        <f t="shared" si="87"/>
        <v>2030-31</v>
      </c>
      <c r="L113" s="64" t="str">
        <f t="shared" si="87"/>
        <v>2031-32</v>
      </c>
      <c r="M113" s="64" t="str">
        <f t="shared" si="87"/>
        <v>2032-33</v>
      </c>
      <c r="N113" s="64" t="str">
        <f t="shared" si="87"/>
        <v>2033-34</v>
      </c>
      <c r="O113" s="64" t="str">
        <f t="shared" si="87"/>
        <v>2034-35</v>
      </c>
      <c r="P113" s="64" t="str">
        <f t="shared" si="87"/>
        <v>2035-36</v>
      </c>
      <c r="Q113" s="64" t="str">
        <f t="shared" si="87"/>
        <v>2036-37</v>
      </c>
      <c r="R113" s="64" t="str">
        <f t="shared" si="87"/>
        <v>2037-38</v>
      </c>
      <c r="S113" s="64" t="str">
        <f t="shared" si="87"/>
        <v>2038-39</v>
      </c>
      <c r="T113" s="64" t="str">
        <f t="shared" si="87"/>
        <v>2039-40</v>
      </c>
      <c r="U113" s="64" t="str">
        <f t="shared" si="87"/>
        <v>2040-41</v>
      </c>
      <c r="V113" s="64" t="str">
        <f t="shared" si="87"/>
        <v>2041-42</v>
      </c>
      <c r="W113" s="64" t="str">
        <f t="shared" si="87"/>
        <v>2042-43</v>
      </c>
      <c r="X113" s="64" t="str">
        <f t="shared" si="87"/>
        <v>2043-44</v>
      </c>
      <c r="Y113" s="64" t="str">
        <f t="shared" si="87"/>
        <v>2044-45</v>
      </c>
      <c r="Z113" s="64" t="str">
        <f t="shared" si="87"/>
        <v>2045-46</v>
      </c>
      <c r="AA113" s="64" t="str">
        <f t="shared" si="87"/>
        <v>2046-47</v>
      </c>
      <c r="AB113" s="64" t="str">
        <f t="shared" si="87"/>
        <v>2047-48</v>
      </c>
      <c r="AC113" s="64" t="str">
        <f t="shared" si="87"/>
        <v>2048-49</v>
      </c>
      <c r="AD113" s="64" t="str">
        <f t="shared" si="87"/>
        <v>2049-50</v>
      </c>
      <c r="AE113" s="64" t="str">
        <f t="shared" si="87"/>
        <v>2050-51</v>
      </c>
      <c r="AF113" s="64" t="str">
        <f t="shared" si="87"/>
        <v>2051-52</v>
      </c>
      <c r="AG113" s="64" t="str">
        <f t="shared" si="87"/>
        <v>2052-53</v>
      </c>
      <c r="AH113" s="64" t="str">
        <f t="shared" si="87"/>
        <v>2053-54</v>
      </c>
    </row>
    <row r="114" spans="1:34" ht="14.5" thickBot="1" x14ac:dyDescent="0.35">
      <c r="B114" s="65" t="str">
        <f t="shared" ref="B114:B123" si="88">B36</f>
        <v>Articulated Truck</v>
      </c>
      <c r="C114" s="103">
        <f>IF($B$111="Evenergi2023",C100,IF($B$111="Evenergi2022",C86,IF($B$111="CERI2021",C72,"")))</f>
        <v>0</v>
      </c>
      <c r="D114" s="103">
        <f t="shared" ref="D114:AD123" si="89">IF($B$111="Evenergi2023",D100,IF($B$111="Evenergi2022",D86,IF($B$111="CERI2021",D72,"")))</f>
        <v>0</v>
      </c>
      <c r="E114" s="103">
        <f t="shared" si="89"/>
        <v>0</v>
      </c>
      <c r="F114" s="103">
        <f t="shared" si="89"/>
        <v>0</v>
      </c>
      <c r="G114" s="103">
        <f t="shared" si="89"/>
        <v>0</v>
      </c>
      <c r="H114" s="103">
        <f t="shared" si="89"/>
        <v>0</v>
      </c>
      <c r="I114" s="103">
        <f t="shared" si="89"/>
        <v>0</v>
      </c>
      <c r="J114" s="103">
        <f t="shared" si="89"/>
        <v>0</v>
      </c>
      <c r="K114" s="103">
        <f t="shared" si="89"/>
        <v>0</v>
      </c>
      <c r="L114" s="103">
        <f t="shared" si="89"/>
        <v>0</v>
      </c>
      <c r="M114" s="103">
        <f t="shared" si="89"/>
        <v>0</v>
      </c>
      <c r="N114" s="103">
        <f t="shared" si="89"/>
        <v>0</v>
      </c>
      <c r="O114" s="103">
        <f t="shared" si="89"/>
        <v>0</v>
      </c>
      <c r="P114" s="103">
        <f t="shared" si="89"/>
        <v>0</v>
      </c>
      <c r="Q114" s="103">
        <f t="shared" si="89"/>
        <v>0</v>
      </c>
      <c r="R114" s="103">
        <f t="shared" si="89"/>
        <v>0</v>
      </c>
      <c r="S114" s="103">
        <f t="shared" si="89"/>
        <v>0</v>
      </c>
      <c r="T114" s="103">
        <f t="shared" si="89"/>
        <v>0</v>
      </c>
      <c r="U114" s="103">
        <f t="shared" si="89"/>
        <v>0</v>
      </c>
      <c r="V114" s="103">
        <f t="shared" si="89"/>
        <v>0</v>
      </c>
      <c r="W114" s="103">
        <f t="shared" si="89"/>
        <v>0</v>
      </c>
      <c r="X114" s="103">
        <f t="shared" si="89"/>
        <v>0</v>
      </c>
      <c r="Y114" s="103">
        <f t="shared" si="89"/>
        <v>0</v>
      </c>
      <c r="Z114" s="103">
        <f t="shared" si="89"/>
        <v>0</v>
      </c>
      <c r="AA114" s="103">
        <f t="shared" si="89"/>
        <v>0</v>
      </c>
      <c r="AB114" s="103">
        <f t="shared" si="89"/>
        <v>0</v>
      </c>
      <c r="AC114" s="103">
        <f t="shared" si="89"/>
        <v>0</v>
      </c>
      <c r="AD114" s="103">
        <f t="shared" si="89"/>
        <v>0</v>
      </c>
      <c r="AE114" s="103" t="str">
        <f t="shared" ref="AE114:AH123" si="90">IF($B$111="EVEnergy2022",AE86,IF($B$111="CERI",AE72,""))</f>
        <v/>
      </c>
      <c r="AF114" s="103" t="str">
        <f t="shared" si="90"/>
        <v/>
      </c>
      <c r="AG114" s="103" t="str">
        <f t="shared" si="90"/>
        <v/>
      </c>
      <c r="AH114" s="103" t="str">
        <f t="shared" si="90"/>
        <v/>
      </c>
    </row>
    <row r="115" spans="1:34" ht="14.5" thickBot="1" x14ac:dyDescent="0.35">
      <c r="B115" s="65" t="str">
        <f t="shared" si="88"/>
        <v>Bus</v>
      </c>
      <c r="C115" s="103">
        <f t="shared" ref="C115:R123" si="91">IF($B$111="Evenergi2023",C101,IF($B$111="Evenergi2022",C87,IF($B$111="CERI2021",C73,"")))</f>
        <v>0</v>
      </c>
      <c r="D115" s="103">
        <f t="shared" si="91"/>
        <v>0</v>
      </c>
      <c r="E115" s="103">
        <f t="shared" si="91"/>
        <v>0</v>
      </c>
      <c r="F115" s="103">
        <f t="shared" si="91"/>
        <v>0</v>
      </c>
      <c r="G115" s="103">
        <f t="shared" si="91"/>
        <v>0</v>
      </c>
      <c r="H115" s="103">
        <f t="shared" si="91"/>
        <v>0</v>
      </c>
      <c r="I115" s="103">
        <f t="shared" si="91"/>
        <v>0</v>
      </c>
      <c r="J115" s="103">
        <f t="shared" si="91"/>
        <v>0</v>
      </c>
      <c r="K115" s="103">
        <f t="shared" si="91"/>
        <v>0</v>
      </c>
      <c r="L115" s="103">
        <f t="shared" si="91"/>
        <v>0</v>
      </c>
      <c r="M115" s="103">
        <f t="shared" si="91"/>
        <v>0</v>
      </c>
      <c r="N115" s="103">
        <f t="shared" si="91"/>
        <v>0</v>
      </c>
      <c r="O115" s="103">
        <f t="shared" si="91"/>
        <v>0</v>
      </c>
      <c r="P115" s="103">
        <f t="shared" si="91"/>
        <v>0</v>
      </c>
      <c r="Q115" s="103">
        <f t="shared" si="91"/>
        <v>0</v>
      </c>
      <c r="R115" s="103">
        <f t="shared" si="91"/>
        <v>0</v>
      </c>
      <c r="S115" s="103">
        <f t="shared" si="89"/>
        <v>0</v>
      </c>
      <c r="T115" s="103">
        <f t="shared" si="89"/>
        <v>0</v>
      </c>
      <c r="U115" s="103">
        <f t="shared" si="89"/>
        <v>0</v>
      </c>
      <c r="V115" s="103">
        <f t="shared" si="89"/>
        <v>0</v>
      </c>
      <c r="W115" s="103">
        <f t="shared" si="89"/>
        <v>0</v>
      </c>
      <c r="X115" s="103">
        <f t="shared" si="89"/>
        <v>0</v>
      </c>
      <c r="Y115" s="103">
        <f t="shared" si="89"/>
        <v>0</v>
      </c>
      <c r="Z115" s="103">
        <f t="shared" si="89"/>
        <v>0</v>
      </c>
      <c r="AA115" s="103">
        <f t="shared" si="89"/>
        <v>0</v>
      </c>
      <c r="AB115" s="103">
        <f t="shared" si="89"/>
        <v>0</v>
      </c>
      <c r="AC115" s="103">
        <f t="shared" si="89"/>
        <v>0</v>
      </c>
      <c r="AD115" s="103">
        <f t="shared" si="89"/>
        <v>0</v>
      </c>
      <c r="AE115" s="103" t="str">
        <f t="shared" si="90"/>
        <v/>
      </c>
      <c r="AF115" s="103" t="str">
        <f t="shared" si="90"/>
        <v/>
      </c>
      <c r="AG115" s="103" t="str">
        <f t="shared" si="90"/>
        <v/>
      </c>
      <c r="AH115" s="103" t="str">
        <f t="shared" si="90"/>
        <v/>
      </c>
    </row>
    <row r="116" spans="1:34" ht="14.5" thickBot="1" x14ac:dyDescent="0.35">
      <c r="B116" s="108" t="str">
        <f t="shared" si="88"/>
        <v>Large Light Commercial</v>
      </c>
      <c r="C116" s="103">
        <f t="shared" si="91"/>
        <v>0.77896138482023969</v>
      </c>
      <c r="D116" s="103">
        <f t="shared" si="89"/>
        <v>0.84020956123117219</v>
      </c>
      <c r="E116" s="103">
        <f t="shared" si="89"/>
        <v>0.8159784560143627</v>
      </c>
      <c r="F116" s="103">
        <f t="shared" si="89"/>
        <v>0.82468915298481826</v>
      </c>
      <c r="G116" s="103">
        <f t="shared" si="89"/>
        <v>0.82199493290794778</v>
      </c>
      <c r="H116" s="103">
        <f t="shared" si="89"/>
        <v>0.81589646681555283</v>
      </c>
      <c r="I116" s="103">
        <f t="shared" si="89"/>
        <v>0.80677463696331619</v>
      </c>
      <c r="J116" s="103">
        <f t="shared" si="89"/>
        <v>0.79634291116143074</v>
      </c>
      <c r="K116" s="103">
        <f t="shared" si="89"/>
        <v>0.78256652292033202</v>
      </c>
      <c r="L116" s="103">
        <f t="shared" si="89"/>
        <v>0.76809627216793341</v>
      </c>
      <c r="M116" s="103">
        <f t="shared" si="89"/>
        <v>0.74527516521767245</v>
      </c>
      <c r="N116" s="103">
        <f t="shared" si="89"/>
        <v>0.72815818282568445</v>
      </c>
      <c r="O116" s="103">
        <f t="shared" si="89"/>
        <v>0.71460669808308253</v>
      </c>
      <c r="P116" s="103">
        <f t="shared" si="89"/>
        <v>0.70411052321764522</v>
      </c>
      <c r="Q116" s="103">
        <f t="shared" si="89"/>
        <v>0.69539173777343577</v>
      </c>
      <c r="R116" s="103">
        <f t="shared" si="89"/>
        <v>0.68804358916801012</v>
      </c>
      <c r="S116" s="103">
        <f t="shared" si="89"/>
        <v>0.6820156245938187</v>
      </c>
      <c r="T116" s="103">
        <f t="shared" si="89"/>
        <v>0.67702120797808796</v>
      </c>
      <c r="U116" s="103">
        <f t="shared" si="89"/>
        <v>0.67274315844015264</v>
      </c>
      <c r="V116" s="103">
        <f t="shared" si="89"/>
        <v>0.66902231269739332</v>
      </c>
      <c r="W116" s="103">
        <f t="shared" si="89"/>
        <v>0.66571517745107045</v>
      </c>
      <c r="X116" s="103">
        <f t="shared" si="89"/>
        <v>0.66275547954499492</v>
      </c>
      <c r="Y116" s="103">
        <f t="shared" si="89"/>
        <v>0.66008790255190586</v>
      </c>
      <c r="Z116" s="103">
        <f t="shared" si="89"/>
        <v>0.65769003914686108</v>
      </c>
      <c r="AA116" s="103">
        <f t="shared" si="89"/>
        <v>0.65553590928121008</v>
      </c>
      <c r="AB116" s="103">
        <f t="shared" si="89"/>
        <v>0.65356076747401959</v>
      </c>
      <c r="AC116" s="103">
        <f t="shared" si="89"/>
        <v>0.65173622031606004</v>
      </c>
      <c r="AD116" s="103">
        <f t="shared" si="89"/>
        <v>0.64930704444646736</v>
      </c>
      <c r="AE116" s="103" t="str">
        <f t="shared" si="90"/>
        <v/>
      </c>
      <c r="AF116" s="103" t="str">
        <f t="shared" si="90"/>
        <v/>
      </c>
      <c r="AG116" s="103" t="str">
        <f t="shared" si="90"/>
        <v/>
      </c>
      <c r="AH116" s="103" t="str">
        <f t="shared" si="90"/>
        <v/>
      </c>
    </row>
    <row r="117" spans="1:34" ht="14.5" thickBot="1" x14ac:dyDescent="0.35">
      <c r="B117" s="112" t="str">
        <f t="shared" si="88"/>
        <v>Large Residential</v>
      </c>
      <c r="C117" s="103">
        <f t="shared" si="91"/>
        <v>0.49008203999362432</v>
      </c>
      <c r="D117" s="103">
        <f t="shared" si="89"/>
        <v>0.49406205606776155</v>
      </c>
      <c r="E117" s="103">
        <f t="shared" si="89"/>
        <v>0.50110502886364983</v>
      </c>
      <c r="F117" s="103">
        <f t="shared" si="89"/>
        <v>0.51008051459891179</v>
      </c>
      <c r="G117" s="103">
        <f t="shared" si="89"/>
        <v>0.51348769354353963</v>
      </c>
      <c r="H117" s="103">
        <f t="shared" si="89"/>
        <v>0.51553480571264065</v>
      </c>
      <c r="I117" s="103">
        <f t="shared" si="89"/>
        <v>0.51742243412249533</v>
      </c>
      <c r="J117" s="103">
        <f t="shared" si="89"/>
        <v>0.51936785839047739</v>
      </c>
      <c r="K117" s="103">
        <f t="shared" si="89"/>
        <v>0.52169504877526285</v>
      </c>
      <c r="L117" s="103">
        <f t="shared" si="89"/>
        <v>0.52424314700051067</v>
      </c>
      <c r="M117" s="103">
        <f t="shared" si="89"/>
        <v>0.52471661515251877</v>
      </c>
      <c r="N117" s="103">
        <f t="shared" si="89"/>
        <v>0.5258926885630173</v>
      </c>
      <c r="O117" s="103">
        <f t="shared" si="89"/>
        <v>0.52738905403984848</v>
      </c>
      <c r="P117" s="103">
        <f t="shared" si="89"/>
        <v>0.52902145221629915</v>
      </c>
      <c r="Q117" s="103">
        <f t="shared" si="89"/>
        <v>0.53072113524642572</v>
      </c>
      <c r="R117" s="103">
        <f t="shared" si="89"/>
        <v>0.53242362315084368</v>
      </c>
      <c r="S117" s="103">
        <f t="shared" si="89"/>
        <v>0.534137012672801</v>
      </c>
      <c r="T117" s="103">
        <f t="shared" si="89"/>
        <v>0.53589939376403561</v>
      </c>
      <c r="U117" s="103">
        <f t="shared" si="89"/>
        <v>0.53749744119126663</v>
      </c>
      <c r="V117" s="103">
        <f t="shared" si="89"/>
        <v>0.53909934028848816</v>
      </c>
      <c r="W117" s="103">
        <f t="shared" si="89"/>
        <v>0.54074334733510998</v>
      </c>
      <c r="X117" s="103">
        <f t="shared" si="89"/>
        <v>0.54246590448757448</v>
      </c>
      <c r="Y117" s="103">
        <f t="shared" si="89"/>
        <v>0.54429167932877776</v>
      </c>
      <c r="Z117" s="103">
        <f t="shared" si="89"/>
        <v>0.54625662755333959</v>
      </c>
      <c r="AA117" s="103">
        <f t="shared" si="89"/>
        <v>0.54838074668779813</v>
      </c>
      <c r="AB117" s="103">
        <f t="shared" si="89"/>
        <v>0.55066182637356398</v>
      </c>
      <c r="AC117" s="103">
        <f t="shared" si="89"/>
        <v>0.55311893891472785</v>
      </c>
      <c r="AD117" s="103">
        <f t="shared" si="89"/>
        <v>0.55588186656547423</v>
      </c>
      <c r="AE117" s="103" t="str">
        <f t="shared" si="90"/>
        <v/>
      </c>
      <c r="AF117" s="103" t="str">
        <f t="shared" si="90"/>
        <v/>
      </c>
      <c r="AG117" s="103" t="str">
        <f t="shared" si="90"/>
        <v/>
      </c>
      <c r="AH117" s="103" t="str">
        <f t="shared" si="90"/>
        <v/>
      </c>
    </row>
    <row r="118" spans="1:34" ht="14.5" thickBot="1" x14ac:dyDescent="0.35">
      <c r="B118" s="115" t="str">
        <f t="shared" si="88"/>
        <v>Medium Light Commercial</v>
      </c>
      <c r="C118" s="103">
        <f t="shared" si="91"/>
        <v>0.77896138482023969</v>
      </c>
      <c r="D118" s="103">
        <f t="shared" si="89"/>
        <v>0.84020956123117219</v>
      </c>
      <c r="E118" s="103">
        <f t="shared" si="89"/>
        <v>0.8159784560143627</v>
      </c>
      <c r="F118" s="103">
        <f t="shared" si="89"/>
        <v>0.82468915298481826</v>
      </c>
      <c r="G118" s="103">
        <f t="shared" si="89"/>
        <v>0.82199493290794778</v>
      </c>
      <c r="H118" s="103">
        <f t="shared" si="89"/>
        <v>0.81589646681555283</v>
      </c>
      <c r="I118" s="103">
        <f t="shared" si="89"/>
        <v>0.80677463696331619</v>
      </c>
      <c r="J118" s="103">
        <f t="shared" si="89"/>
        <v>0.79634291116143074</v>
      </c>
      <c r="K118" s="103">
        <f t="shared" si="89"/>
        <v>0.78256652292033202</v>
      </c>
      <c r="L118" s="103">
        <f t="shared" si="89"/>
        <v>0.76809627216793341</v>
      </c>
      <c r="M118" s="103">
        <f t="shared" si="89"/>
        <v>0.74527516521767245</v>
      </c>
      <c r="N118" s="103">
        <f t="shared" si="89"/>
        <v>0.72815818282568445</v>
      </c>
      <c r="O118" s="103">
        <f t="shared" si="89"/>
        <v>0.71460669808308253</v>
      </c>
      <c r="P118" s="103">
        <f t="shared" si="89"/>
        <v>0.70411052321764522</v>
      </c>
      <c r="Q118" s="103">
        <f t="shared" si="89"/>
        <v>0.69539173777343577</v>
      </c>
      <c r="R118" s="103">
        <f t="shared" si="89"/>
        <v>0.68804358916801012</v>
      </c>
      <c r="S118" s="103">
        <f t="shared" si="89"/>
        <v>0.6820156245938187</v>
      </c>
      <c r="T118" s="103">
        <f t="shared" si="89"/>
        <v>0.67702120797808796</v>
      </c>
      <c r="U118" s="103">
        <f t="shared" si="89"/>
        <v>0.67274315844015264</v>
      </c>
      <c r="V118" s="103">
        <f t="shared" si="89"/>
        <v>0.66902231269739332</v>
      </c>
      <c r="W118" s="103">
        <f t="shared" si="89"/>
        <v>0.66571517745107045</v>
      </c>
      <c r="X118" s="103">
        <f t="shared" si="89"/>
        <v>0.66275547954499492</v>
      </c>
      <c r="Y118" s="103">
        <f t="shared" si="89"/>
        <v>0.66008790255190586</v>
      </c>
      <c r="Z118" s="103">
        <f t="shared" si="89"/>
        <v>0.65769003914686108</v>
      </c>
      <c r="AA118" s="103">
        <f t="shared" si="89"/>
        <v>0.65553590928121008</v>
      </c>
      <c r="AB118" s="103">
        <f t="shared" si="89"/>
        <v>0.65356076747401959</v>
      </c>
      <c r="AC118" s="103">
        <f t="shared" si="89"/>
        <v>0.65173622031606004</v>
      </c>
      <c r="AD118" s="103">
        <f t="shared" si="89"/>
        <v>0.64930704444646736</v>
      </c>
      <c r="AE118" s="103" t="str">
        <f t="shared" si="90"/>
        <v/>
      </c>
      <c r="AF118" s="103" t="str">
        <f t="shared" si="90"/>
        <v/>
      </c>
      <c r="AG118" s="103" t="str">
        <f t="shared" si="90"/>
        <v/>
      </c>
      <c r="AH118" s="103" t="str">
        <f t="shared" si="90"/>
        <v/>
      </c>
    </row>
    <row r="119" spans="1:34" ht="14.5" thickBot="1" x14ac:dyDescent="0.35">
      <c r="B119" s="112" t="str">
        <f t="shared" si="88"/>
        <v>Medium Residential</v>
      </c>
      <c r="C119" s="103">
        <f t="shared" si="91"/>
        <v>0.49008203999362432</v>
      </c>
      <c r="D119" s="103">
        <f t="shared" si="89"/>
        <v>0.49406205606776155</v>
      </c>
      <c r="E119" s="103">
        <f t="shared" si="89"/>
        <v>0.50110502886364983</v>
      </c>
      <c r="F119" s="103">
        <f t="shared" si="89"/>
        <v>0.51008051459891179</v>
      </c>
      <c r="G119" s="103">
        <f t="shared" si="89"/>
        <v>0.51348769354353963</v>
      </c>
      <c r="H119" s="103">
        <f t="shared" si="89"/>
        <v>0.51553480571264065</v>
      </c>
      <c r="I119" s="103">
        <f t="shared" si="89"/>
        <v>0.51742243412249533</v>
      </c>
      <c r="J119" s="103">
        <f t="shared" si="89"/>
        <v>0.51936785839047739</v>
      </c>
      <c r="K119" s="103">
        <f t="shared" si="89"/>
        <v>0.52169504877526285</v>
      </c>
      <c r="L119" s="103">
        <f t="shared" si="89"/>
        <v>0.52424314700051067</v>
      </c>
      <c r="M119" s="103">
        <f t="shared" si="89"/>
        <v>0.52471661515251877</v>
      </c>
      <c r="N119" s="103">
        <f t="shared" si="89"/>
        <v>0.5258926885630173</v>
      </c>
      <c r="O119" s="103">
        <f t="shared" si="89"/>
        <v>0.52738905403984848</v>
      </c>
      <c r="P119" s="103">
        <f t="shared" si="89"/>
        <v>0.52902145221629915</v>
      </c>
      <c r="Q119" s="103">
        <f t="shared" si="89"/>
        <v>0.53072113524642572</v>
      </c>
      <c r="R119" s="103">
        <f t="shared" si="89"/>
        <v>0.53242362315084368</v>
      </c>
      <c r="S119" s="103">
        <f t="shared" si="89"/>
        <v>0.534137012672801</v>
      </c>
      <c r="T119" s="103">
        <f t="shared" si="89"/>
        <v>0.53589939376403561</v>
      </c>
      <c r="U119" s="103">
        <f t="shared" si="89"/>
        <v>0.53749744119126663</v>
      </c>
      <c r="V119" s="103">
        <f t="shared" si="89"/>
        <v>0.53909934028848816</v>
      </c>
      <c r="W119" s="103">
        <f t="shared" si="89"/>
        <v>0.54074334733510998</v>
      </c>
      <c r="X119" s="103">
        <f t="shared" si="89"/>
        <v>0.54246590448757448</v>
      </c>
      <c r="Y119" s="103">
        <f t="shared" si="89"/>
        <v>0.54429167932877776</v>
      </c>
      <c r="Z119" s="103">
        <f t="shared" si="89"/>
        <v>0.54625662755333959</v>
      </c>
      <c r="AA119" s="103">
        <f t="shared" si="89"/>
        <v>0.54838074668779813</v>
      </c>
      <c r="AB119" s="103">
        <f t="shared" si="89"/>
        <v>0.55066182637356398</v>
      </c>
      <c r="AC119" s="103">
        <f t="shared" si="89"/>
        <v>0.55311893891472785</v>
      </c>
      <c r="AD119" s="103">
        <f t="shared" si="89"/>
        <v>0.55588186656547423</v>
      </c>
      <c r="AE119" s="103" t="str">
        <f t="shared" si="90"/>
        <v/>
      </c>
      <c r="AF119" s="103" t="str">
        <f t="shared" si="90"/>
        <v/>
      </c>
      <c r="AG119" s="103" t="str">
        <f t="shared" si="90"/>
        <v/>
      </c>
      <c r="AH119" s="103" t="str">
        <f t="shared" si="90"/>
        <v/>
      </c>
    </row>
    <row r="120" spans="1:34" ht="14.5" thickBot="1" x14ac:dyDescent="0.35">
      <c r="B120" s="110" t="str">
        <f t="shared" si="88"/>
        <v>Motorcycle</v>
      </c>
      <c r="C120" s="103">
        <f t="shared" si="91"/>
        <v>0.49008203999362432</v>
      </c>
      <c r="D120" s="103">
        <f t="shared" si="89"/>
        <v>0.49406205606776155</v>
      </c>
      <c r="E120" s="103">
        <f t="shared" si="89"/>
        <v>0.50110502886364983</v>
      </c>
      <c r="F120" s="103">
        <f t="shared" si="89"/>
        <v>0.51008051459891179</v>
      </c>
      <c r="G120" s="103">
        <f t="shared" si="89"/>
        <v>0.51348769354353963</v>
      </c>
      <c r="H120" s="103">
        <f t="shared" si="89"/>
        <v>0.51553480571264065</v>
      </c>
      <c r="I120" s="103">
        <f t="shared" si="89"/>
        <v>0.51742243412249533</v>
      </c>
      <c r="J120" s="103">
        <f t="shared" si="89"/>
        <v>0.51936785839047739</v>
      </c>
      <c r="K120" s="103">
        <f t="shared" si="89"/>
        <v>0.52169504877526285</v>
      </c>
      <c r="L120" s="103">
        <f t="shared" si="89"/>
        <v>0.52424314700051067</v>
      </c>
      <c r="M120" s="103">
        <f t="shared" si="89"/>
        <v>0.52471661515251877</v>
      </c>
      <c r="N120" s="103">
        <f t="shared" si="89"/>
        <v>0.5258926885630173</v>
      </c>
      <c r="O120" s="103">
        <f t="shared" si="89"/>
        <v>0.52738905403984848</v>
      </c>
      <c r="P120" s="103">
        <f t="shared" si="89"/>
        <v>0.52902145221629915</v>
      </c>
      <c r="Q120" s="103">
        <f t="shared" si="89"/>
        <v>0.53072113524642572</v>
      </c>
      <c r="R120" s="103">
        <f t="shared" si="89"/>
        <v>0.53242362315084368</v>
      </c>
      <c r="S120" s="103">
        <f t="shared" si="89"/>
        <v>0.534137012672801</v>
      </c>
      <c r="T120" s="103">
        <f t="shared" si="89"/>
        <v>0.53589939376403561</v>
      </c>
      <c r="U120" s="103">
        <f t="shared" si="89"/>
        <v>0.53749744119126663</v>
      </c>
      <c r="V120" s="103">
        <f t="shared" si="89"/>
        <v>0.53909934028848816</v>
      </c>
      <c r="W120" s="103">
        <f t="shared" si="89"/>
        <v>0.54074334733510998</v>
      </c>
      <c r="X120" s="103">
        <f t="shared" si="89"/>
        <v>0.54246590448757448</v>
      </c>
      <c r="Y120" s="103">
        <f t="shared" si="89"/>
        <v>0.54429167932877776</v>
      </c>
      <c r="Z120" s="103">
        <f t="shared" si="89"/>
        <v>0.54625662755333959</v>
      </c>
      <c r="AA120" s="103">
        <f t="shared" si="89"/>
        <v>0.54838074668779813</v>
      </c>
      <c r="AB120" s="103">
        <f t="shared" si="89"/>
        <v>0.55066182637356398</v>
      </c>
      <c r="AC120" s="103">
        <f t="shared" si="89"/>
        <v>0.55311893891472785</v>
      </c>
      <c r="AD120" s="103">
        <f t="shared" si="89"/>
        <v>0.55588186656547423</v>
      </c>
      <c r="AE120" s="103" t="str">
        <f t="shared" si="90"/>
        <v/>
      </c>
      <c r="AF120" s="103" t="str">
        <f t="shared" si="90"/>
        <v/>
      </c>
      <c r="AG120" s="103" t="str">
        <f t="shared" si="90"/>
        <v/>
      </c>
      <c r="AH120" s="103" t="str">
        <f t="shared" si="90"/>
        <v/>
      </c>
    </row>
    <row r="121" spans="1:34" ht="14.5" thickBot="1" x14ac:dyDescent="0.35">
      <c r="B121" s="65" t="str">
        <f t="shared" si="88"/>
        <v>Rigid Truck</v>
      </c>
      <c r="C121" s="103">
        <f t="shared" si="91"/>
        <v>0</v>
      </c>
      <c r="D121" s="103">
        <f t="shared" si="89"/>
        <v>0</v>
      </c>
      <c r="E121" s="103">
        <f t="shared" si="89"/>
        <v>0</v>
      </c>
      <c r="F121" s="103">
        <f t="shared" si="89"/>
        <v>0</v>
      </c>
      <c r="G121" s="103">
        <f t="shared" si="89"/>
        <v>0</v>
      </c>
      <c r="H121" s="103">
        <f t="shared" si="89"/>
        <v>0</v>
      </c>
      <c r="I121" s="103">
        <f t="shared" si="89"/>
        <v>0</v>
      </c>
      <c r="J121" s="103">
        <f t="shared" si="89"/>
        <v>0</v>
      </c>
      <c r="K121" s="103">
        <f t="shared" si="89"/>
        <v>0</v>
      </c>
      <c r="L121" s="103">
        <f t="shared" si="89"/>
        <v>0</v>
      </c>
      <c r="M121" s="103">
        <f t="shared" si="89"/>
        <v>0</v>
      </c>
      <c r="N121" s="103">
        <f t="shared" si="89"/>
        <v>0</v>
      </c>
      <c r="O121" s="103">
        <f t="shared" si="89"/>
        <v>0</v>
      </c>
      <c r="P121" s="103">
        <f t="shared" si="89"/>
        <v>0</v>
      </c>
      <c r="Q121" s="103">
        <f t="shared" si="89"/>
        <v>0</v>
      </c>
      <c r="R121" s="103">
        <f t="shared" si="89"/>
        <v>0</v>
      </c>
      <c r="S121" s="103">
        <f t="shared" si="89"/>
        <v>0</v>
      </c>
      <c r="T121" s="103">
        <f t="shared" si="89"/>
        <v>0</v>
      </c>
      <c r="U121" s="103">
        <f t="shared" si="89"/>
        <v>0</v>
      </c>
      <c r="V121" s="103">
        <f t="shared" si="89"/>
        <v>0</v>
      </c>
      <c r="W121" s="103">
        <f t="shared" si="89"/>
        <v>0</v>
      </c>
      <c r="X121" s="103">
        <f t="shared" si="89"/>
        <v>0</v>
      </c>
      <c r="Y121" s="103">
        <f t="shared" si="89"/>
        <v>0</v>
      </c>
      <c r="Z121" s="103">
        <f t="shared" si="89"/>
        <v>0</v>
      </c>
      <c r="AA121" s="103">
        <f t="shared" si="89"/>
        <v>0</v>
      </c>
      <c r="AB121" s="103">
        <f t="shared" si="89"/>
        <v>0</v>
      </c>
      <c r="AC121" s="103">
        <f t="shared" si="89"/>
        <v>0</v>
      </c>
      <c r="AD121" s="103">
        <f t="shared" si="89"/>
        <v>0</v>
      </c>
      <c r="AE121" s="103" t="str">
        <f t="shared" si="90"/>
        <v/>
      </c>
      <c r="AF121" s="103" t="str">
        <f t="shared" si="90"/>
        <v/>
      </c>
      <c r="AG121" s="103" t="str">
        <f t="shared" si="90"/>
        <v/>
      </c>
      <c r="AH121" s="103" t="str">
        <f t="shared" si="90"/>
        <v/>
      </c>
    </row>
    <row r="122" spans="1:34" ht="14.5" thickBot="1" x14ac:dyDescent="0.35">
      <c r="B122" s="108" t="str">
        <f t="shared" si="88"/>
        <v>Small Light Commercial</v>
      </c>
      <c r="C122" s="103">
        <f t="shared" si="91"/>
        <v>0.77896138482023969</v>
      </c>
      <c r="D122" s="103">
        <f t="shared" si="89"/>
        <v>0.84020956123117219</v>
      </c>
      <c r="E122" s="103">
        <f t="shared" si="89"/>
        <v>0.8159784560143627</v>
      </c>
      <c r="F122" s="103">
        <f t="shared" si="89"/>
        <v>0.82468915298481826</v>
      </c>
      <c r="G122" s="103">
        <f t="shared" si="89"/>
        <v>0.82199493290794778</v>
      </c>
      <c r="H122" s="103">
        <f t="shared" si="89"/>
        <v>0.81589646681555283</v>
      </c>
      <c r="I122" s="103">
        <f t="shared" si="89"/>
        <v>0.80677463696331619</v>
      </c>
      <c r="J122" s="103">
        <f t="shared" si="89"/>
        <v>0.79634291116143074</v>
      </c>
      <c r="K122" s="103">
        <f t="shared" si="89"/>
        <v>0.78256652292033202</v>
      </c>
      <c r="L122" s="103">
        <f t="shared" si="89"/>
        <v>0.76809627216793341</v>
      </c>
      <c r="M122" s="103">
        <f t="shared" si="89"/>
        <v>0.74527516521767245</v>
      </c>
      <c r="N122" s="103">
        <f t="shared" si="89"/>
        <v>0.72815818282568445</v>
      </c>
      <c r="O122" s="103">
        <f t="shared" si="89"/>
        <v>0.71460669808308253</v>
      </c>
      <c r="P122" s="103">
        <f t="shared" si="89"/>
        <v>0.70411052321764522</v>
      </c>
      <c r="Q122" s="103">
        <f t="shared" si="89"/>
        <v>0.69539173777343577</v>
      </c>
      <c r="R122" s="103">
        <f t="shared" si="89"/>
        <v>0.68804358916801012</v>
      </c>
      <c r="S122" s="103">
        <f t="shared" si="89"/>
        <v>0.6820156245938187</v>
      </c>
      <c r="T122" s="103">
        <f t="shared" si="89"/>
        <v>0.67702120797808796</v>
      </c>
      <c r="U122" s="103">
        <f t="shared" si="89"/>
        <v>0.67274315844015264</v>
      </c>
      <c r="V122" s="103">
        <f t="shared" si="89"/>
        <v>0.66902231269739332</v>
      </c>
      <c r="W122" s="103">
        <f t="shared" si="89"/>
        <v>0.66571517745107045</v>
      </c>
      <c r="X122" s="103">
        <f t="shared" si="89"/>
        <v>0.66275547954499492</v>
      </c>
      <c r="Y122" s="103">
        <f t="shared" si="89"/>
        <v>0.66008790255190586</v>
      </c>
      <c r="Z122" s="103">
        <f t="shared" si="89"/>
        <v>0.65769003914686108</v>
      </c>
      <c r="AA122" s="103">
        <f t="shared" si="89"/>
        <v>0.65553590928121008</v>
      </c>
      <c r="AB122" s="103">
        <f t="shared" si="89"/>
        <v>0.65356076747401959</v>
      </c>
      <c r="AC122" s="103">
        <f t="shared" si="89"/>
        <v>0.65173622031606004</v>
      </c>
      <c r="AD122" s="103">
        <f t="shared" si="89"/>
        <v>0.64930704444646736</v>
      </c>
      <c r="AE122" s="103" t="str">
        <f t="shared" si="90"/>
        <v/>
      </c>
      <c r="AF122" s="103" t="str">
        <f t="shared" si="90"/>
        <v/>
      </c>
      <c r="AG122" s="103" t="str">
        <f t="shared" si="90"/>
        <v/>
      </c>
      <c r="AH122" s="103" t="str">
        <f t="shared" si="90"/>
        <v/>
      </c>
    </row>
    <row r="123" spans="1:34" ht="14.5" thickBot="1" x14ac:dyDescent="0.35">
      <c r="B123" s="112" t="str">
        <f t="shared" si="88"/>
        <v>Small Residential</v>
      </c>
      <c r="C123" s="103">
        <f t="shared" si="91"/>
        <v>0.49008203999362432</v>
      </c>
      <c r="D123" s="103">
        <f t="shared" si="89"/>
        <v>0.49406205606776155</v>
      </c>
      <c r="E123" s="103">
        <f t="shared" si="89"/>
        <v>0.50110502886364983</v>
      </c>
      <c r="F123" s="103">
        <f t="shared" si="89"/>
        <v>0.51008051459891179</v>
      </c>
      <c r="G123" s="103">
        <f t="shared" si="89"/>
        <v>0.51348769354353963</v>
      </c>
      <c r="H123" s="103">
        <f t="shared" si="89"/>
        <v>0.51553480571264065</v>
      </c>
      <c r="I123" s="103">
        <f t="shared" si="89"/>
        <v>0.51742243412249533</v>
      </c>
      <c r="J123" s="103">
        <f t="shared" si="89"/>
        <v>0.51936785839047739</v>
      </c>
      <c r="K123" s="103">
        <f t="shared" si="89"/>
        <v>0.52169504877526285</v>
      </c>
      <c r="L123" s="103">
        <f t="shared" si="89"/>
        <v>0.52424314700051067</v>
      </c>
      <c r="M123" s="103">
        <f t="shared" si="89"/>
        <v>0.52471661515251877</v>
      </c>
      <c r="N123" s="103">
        <f t="shared" si="89"/>
        <v>0.5258926885630173</v>
      </c>
      <c r="O123" s="103">
        <f t="shared" si="89"/>
        <v>0.52738905403984848</v>
      </c>
      <c r="P123" s="103">
        <f t="shared" si="89"/>
        <v>0.52902145221629915</v>
      </c>
      <c r="Q123" s="103">
        <f t="shared" si="89"/>
        <v>0.53072113524642572</v>
      </c>
      <c r="R123" s="103">
        <f t="shared" si="89"/>
        <v>0.53242362315084368</v>
      </c>
      <c r="S123" s="103">
        <f t="shared" si="89"/>
        <v>0.534137012672801</v>
      </c>
      <c r="T123" s="103">
        <f t="shared" si="89"/>
        <v>0.53589939376403561</v>
      </c>
      <c r="U123" s="103">
        <f t="shared" si="89"/>
        <v>0.53749744119126663</v>
      </c>
      <c r="V123" s="103">
        <f t="shared" si="89"/>
        <v>0.53909934028848816</v>
      </c>
      <c r="W123" s="103">
        <f t="shared" si="89"/>
        <v>0.54074334733510998</v>
      </c>
      <c r="X123" s="103">
        <f t="shared" si="89"/>
        <v>0.54246590448757448</v>
      </c>
      <c r="Y123" s="103">
        <f t="shared" si="89"/>
        <v>0.54429167932877776</v>
      </c>
      <c r="Z123" s="103">
        <f t="shared" si="89"/>
        <v>0.54625662755333959</v>
      </c>
      <c r="AA123" s="103">
        <f t="shared" si="89"/>
        <v>0.54838074668779813</v>
      </c>
      <c r="AB123" s="103">
        <f t="shared" si="89"/>
        <v>0.55066182637356398</v>
      </c>
      <c r="AC123" s="103">
        <f t="shared" si="89"/>
        <v>0.55311893891472785</v>
      </c>
      <c r="AD123" s="103">
        <f t="shared" si="89"/>
        <v>0.55588186656547423</v>
      </c>
      <c r="AE123" s="103" t="str">
        <f t="shared" si="90"/>
        <v/>
      </c>
      <c r="AF123" s="103" t="str">
        <f t="shared" si="90"/>
        <v/>
      </c>
      <c r="AG123" s="103" t="str">
        <f t="shared" si="90"/>
        <v/>
      </c>
      <c r="AH123" s="103" t="str">
        <f t="shared" si="90"/>
        <v/>
      </c>
    </row>
    <row r="126" spans="1:34" x14ac:dyDescent="0.3">
      <c r="B126" s="35" t="str">
        <f>A112</f>
        <v>Step Change</v>
      </c>
    </row>
    <row r="127" spans="1:34" ht="14.5" thickBot="1" x14ac:dyDescent="0.35">
      <c r="B127" s="62" t="str">
        <f t="shared" ref="B127:B138" si="92">B112</f>
        <v>AG</v>
      </c>
      <c r="E127" s="83">
        <v>2025</v>
      </c>
      <c r="F127" s="83">
        <v>2026</v>
      </c>
      <c r="G127" s="83">
        <v>2027</v>
      </c>
      <c r="H127" s="83">
        <v>2028</v>
      </c>
      <c r="I127" s="83">
        <v>2029</v>
      </c>
      <c r="J127" s="83">
        <v>2030</v>
      </c>
    </row>
    <row r="128" spans="1:34" ht="14.5" thickBot="1" x14ac:dyDescent="0.35">
      <c r="A128" s="194" t="s">
        <v>208</v>
      </c>
      <c r="B128" s="63" t="str">
        <f t="shared" si="92"/>
        <v>Vehicle Type</v>
      </c>
      <c r="C128" s="64" t="str">
        <f>C113</f>
        <v>2022-23</v>
      </c>
      <c r="D128" s="64" t="str">
        <f t="shared" ref="D128:AH128" si="93">D113</f>
        <v>2023-24</v>
      </c>
      <c r="E128" s="64" t="str">
        <f t="shared" si="93"/>
        <v>2024-25</v>
      </c>
      <c r="F128" s="64" t="str">
        <f t="shared" si="93"/>
        <v>2025-26</v>
      </c>
      <c r="G128" s="64" t="str">
        <f t="shared" si="93"/>
        <v>2026-27</v>
      </c>
      <c r="H128" s="64" t="str">
        <f t="shared" si="93"/>
        <v>2027-28</v>
      </c>
      <c r="I128" s="64" t="str">
        <f t="shared" si="93"/>
        <v>2028-29</v>
      </c>
      <c r="J128" s="64" t="str">
        <f t="shared" si="93"/>
        <v>2029-30</v>
      </c>
      <c r="K128" s="64" t="str">
        <f t="shared" si="93"/>
        <v>2030-31</v>
      </c>
      <c r="L128" s="64" t="str">
        <f t="shared" si="93"/>
        <v>2031-32</v>
      </c>
      <c r="M128" s="64" t="str">
        <f t="shared" si="93"/>
        <v>2032-33</v>
      </c>
      <c r="N128" s="64" t="str">
        <f t="shared" si="93"/>
        <v>2033-34</v>
      </c>
      <c r="O128" s="64" t="str">
        <f t="shared" si="93"/>
        <v>2034-35</v>
      </c>
      <c r="P128" s="64" t="str">
        <f t="shared" si="93"/>
        <v>2035-36</v>
      </c>
      <c r="Q128" s="64" t="str">
        <f t="shared" si="93"/>
        <v>2036-37</v>
      </c>
      <c r="R128" s="64" t="str">
        <f t="shared" si="93"/>
        <v>2037-38</v>
      </c>
      <c r="S128" s="64" t="str">
        <f t="shared" si="93"/>
        <v>2038-39</v>
      </c>
      <c r="T128" s="64" t="str">
        <f t="shared" si="93"/>
        <v>2039-40</v>
      </c>
      <c r="U128" s="64" t="str">
        <f t="shared" si="93"/>
        <v>2040-41</v>
      </c>
      <c r="V128" s="64" t="str">
        <f t="shared" si="93"/>
        <v>2041-42</v>
      </c>
      <c r="W128" s="64" t="str">
        <f t="shared" si="93"/>
        <v>2042-43</v>
      </c>
      <c r="X128" s="64" t="str">
        <f t="shared" si="93"/>
        <v>2043-44</v>
      </c>
      <c r="Y128" s="64" t="str">
        <f t="shared" si="93"/>
        <v>2044-45</v>
      </c>
      <c r="Z128" s="64" t="str">
        <f t="shared" si="93"/>
        <v>2045-46</v>
      </c>
      <c r="AA128" s="64" t="str">
        <f t="shared" si="93"/>
        <v>2046-47</v>
      </c>
      <c r="AB128" s="64" t="str">
        <f t="shared" si="93"/>
        <v>2047-48</v>
      </c>
      <c r="AC128" s="64" t="str">
        <f t="shared" si="93"/>
        <v>2048-49</v>
      </c>
      <c r="AD128" s="64" t="str">
        <f t="shared" si="93"/>
        <v>2049-50</v>
      </c>
      <c r="AE128" s="64" t="str">
        <f t="shared" si="93"/>
        <v>2050-51</v>
      </c>
      <c r="AF128" s="64" t="str">
        <f t="shared" si="93"/>
        <v>2051-52</v>
      </c>
      <c r="AG128" s="64" t="str">
        <f t="shared" si="93"/>
        <v>2052-53</v>
      </c>
      <c r="AH128" s="64" t="str">
        <f t="shared" si="93"/>
        <v>2053-54</v>
      </c>
    </row>
    <row r="129" spans="1:34" ht="14.5" thickBot="1" x14ac:dyDescent="0.35">
      <c r="A129">
        <f>IF('AG_Profile_kW '!$F$113=$C$143,Uptake!C145,Uptake!D145)</f>
        <v>0</v>
      </c>
      <c r="B129" s="65" t="str">
        <f t="shared" si="92"/>
        <v>Articulated Truck</v>
      </c>
      <c r="C129" s="66">
        <f t="shared" ref="C129:AH129" si="94">C114*C36</f>
        <v>0</v>
      </c>
      <c r="D129" s="66">
        <f t="shared" si="94"/>
        <v>0</v>
      </c>
      <c r="E129" s="66">
        <f t="shared" si="94"/>
        <v>0</v>
      </c>
      <c r="F129" s="66">
        <f t="shared" si="94"/>
        <v>0</v>
      </c>
      <c r="G129" s="66">
        <f t="shared" si="94"/>
        <v>0</v>
      </c>
      <c r="H129" s="66">
        <f t="shared" si="94"/>
        <v>0</v>
      </c>
      <c r="I129" s="66">
        <f t="shared" si="94"/>
        <v>0</v>
      </c>
      <c r="J129" s="66">
        <f t="shared" si="94"/>
        <v>0</v>
      </c>
      <c r="K129" s="66">
        <f t="shared" si="94"/>
        <v>0</v>
      </c>
      <c r="L129" s="66">
        <f t="shared" si="94"/>
        <v>0</v>
      </c>
      <c r="M129" s="66">
        <f t="shared" si="94"/>
        <v>0</v>
      </c>
      <c r="N129" s="66">
        <f t="shared" si="94"/>
        <v>0</v>
      </c>
      <c r="O129" s="66">
        <f t="shared" si="94"/>
        <v>0</v>
      </c>
      <c r="P129" s="66">
        <f t="shared" si="94"/>
        <v>0</v>
      </c>
      <c r="Q129" s="66">
        <f t="shared" si="94"/>
        <v>0</v>
      </c>
      <c r="R129" s="66">
        <f t="shared" si="94"/>
        <v>0</v>
      </c>
      <c r="S129" s="66">
        <f t="shared" si="94"/>
        <v>0</v>
      </c>
      <c r="T129" s="66">
        <f t="shared" si="94"/>
        <v>0</v>
      </c>
      <c r="U129" s="66">
        <f t="shared" si="94"/>
        <v>0</v>
      </c>
      <c r="V129" s="66">
        <f t="shared" si="94"/>
        <v>0</v>
      </c>
      <c r="W129" s="66">
        <f t="shared" si="94"/>
        <v>0</v>
      </c>
      <c r="X129" s="66">
        <f t="shared" si="94"/>
        <v>0</v>
      </c>
      <c r="Y129" s="66">
        <f t="shared" si="94"/>
        <v>0</v>
      </c>
      <c r="Z129" s="66">
        <f t="shared" si="94"/>
        <v>0</v>
      </c>
      <c r="AA129" s="66">
        <f t="shared" si="94"/>
        <v>0</v>
      </c>
      <c r="AB129" s="66">
        <f t="shared" si="94"/>
        <v>0</v>
      </c>
      <c r="AC129" s="66">
        <f t="shared" si="94"/>
        <v>0</v>
      </c>
      <c r="AD129" s="66">
        <f t="shared" si="94"/>
        <v>0</v>
      </c>
      <c r="AE129" s="66" t="e">
        <f t="shared" si="94"/>
        <v>#VALUE!</v>
      </c>
      <c r="AF129" s="66" t="e">
        <f t="shared" si="94"/>
        <v>#VALUE!</v>
      </c>
      <c r="AG129" s="66" t="e">
        <f t="shared" si="94"/>
        <v>#VALUE!</v>
      </c>
      <c r="AH129" s="66" t="e">
        <f t="shared" si="94"/>
        <v>#VALUE!</v>
      </c>
    </row>
    <row r="130" spans="1:34" ht="14.5" thickBot="1" x14ac:dyDescent="0.35">
      <c r="A130">
        <f>IF('AG_Profile_kW '!$F$113=$C$143,Uptake!C146,Uptake!D146)</f>
        <v>0</v>
      </c>
      <c r="B130" s="65" t="str">
        <f t="shared" si="92"/>
        <v>Bus</v>
      </c>
      <c r="C130" s="67">
        <f t="shared" ref="C130:AH130" si="95">C115*C37</f>
        <v>0</v>
      </c>
      <c r="D130" s="67">
        <f t="shared" si="95"/>
        <v>0</v>
      </c>
      <c r="E130" s="67">
        <f t="shared" si="95"/>
        <v>0</v>
      </c>
      <c r="F130" s="67">
        <f t="shared" si="95"/>
        <v>0</v>
      </c>
      <c r="G130" s="67">
        <f t="shared" si="95"/>
        <v>0</v>
      </c>
      <c r="H130" s="67">
        <f t="shared" si="95"/>
        <v>0</v>
      </c>
      <c r="I130" s="67">
        <f t="shared" si="95"/>
        <v>0</v>
      </c>
      <c r="J130" s="67">
        <f t="shared" si="95"/>
        <v>0</v>
      </c>
      <c r="K130" s="67">
        <f t="shared" si="95"/>
        <v>0</v>
      </c>
      <c r="L130" s="67">
        <f t="shared" si="95"/>
        <v>0</v>
      </c>
      <c r="M130" s="67">
        <f t="shared" si="95"/>
        <v>0</v>
      </c>
      <c r="N130" s="67">
        <f t="shared" si="95"/>
        <v>0</v>
      </c>
      <c r="O130" s="67">
        <f t="shared" si="95"/>
        <v>0</v>
      </c>
      <c r="P130" s="67">
        <f t="shared" si="95"/>
        <v>0</v>
      </c>
      <c r="Q130" s="67">
        <f t="shared" si="95"/>
        <v>0</v>
      </c>
      <c r="R130" s="67">
        <f t="shared" si="95"/>
        <v>0</v>
      </c>
      <c r="S130" s="67">
        <f t="shared" si="95"/>
        <v>0</v>
      </c>
      <c r="T130" s="67">
        <f t="shared" si="95"/>
        <v>0</v>
      </c>
      <c r="U130" s="67">
        <f t="shared" si="95"/>
        <v>0</v>
      </c>
      <c r="V130" s="67">
        <f t="shared" si="95"/>
        <v>0</v>
      </c>
      <c r="W130" s="67">
        <f t="shared" si="95"/>
        <v>0</v>
      </c>
      <c r="X130" s="67">
        <f t="shared" si="95"/>
        <v>0</v>
      </c>
      <c r="Y130" s="67">
        <f t="shared" si="95"/>
        <v>0</v>
      </c>
      <c r="Z130" s="67">
        <f t="shared" si="95"/>
        <v>0</v>
      </c>
      <c r="AA130" s="67">
        <f t="shared" si="95"/>
        <v>0</v>
      </c>
      <c r="AB130" s="67">
        <f t="shared" si="95"/>
        <v>0</v>
      </c>
      <c r="AC130" s="67">
        <f t="shared" si="95"/>
        <v>0</v>
      </c>
      <c r="AD130" s="67">
        <f t="shared" si="95"/>
        <v>0</v>
      </c>
      <c r="AE130" s="67" t="e">
        <f t="shared" si="95"/>
        <v>#VALUE!</v>
      </c>
      <c r="AF130" s="67" t="e">
        <f t="shared" si="95"/>
        <v>#VALUE!</v>
      </c>
      <c r="AG130" s="67" t="e">
        <f t="shared" si="95"/>
        <v>#VALUE!</v>
      </c>
      <c r="AH130" s="67" t="e">
        <f t="shared" si="95"/>
        <v>#VALUE!</v>
      </c>
    </row>
    <row r="131" spans="1:34" ht="14.5" thickBot="1" x14ac:dyDescent="0.35">
      <c r="A131">
        <v>1</v>
      </c>
      <c r="B131" s="65" t="str">
        <f t="shared" si="92"/>
        <v>Large Light Commercial</v>
      </c>
      <c r="C131" s="66">
        <f t="shared" ref="C131:AH131" si="96">C116*C38</f>
        <v>47.516644474034621</v>
      </c>
      <c r="D131" s="66">
        <f t="shared" si="96"/>
        <v>293.23313686967907</v>
      </c>
      <c r="E131" s="66">
        <f t="shared" si="96"/>
        <v>2125.623877917415</v>
      </c>
      <c r="F131" s="66">
        <f t="shared" si="96"/>
        <v>18079.660300886171</v>
      </c>
      <c r="G131" s="66">
        <f t="shared" si="96"/>
        <v>33242.297081730314</v>
      </c>
      <c r="H131" s="66">
        <f t="shared" si="96"/>
        <v>54340.336482849452</v>
      </c>
      <c r="I131" s="66">
        <f t="shared" si="96"/>
        <v>80260.36120902159</v>
      </c>
      <c r="J131" s="66">
        <f t="shared" si="96"/>
        <v>110670.16339283751</v>
      </c>
      <c r="K131" s="66">
        <f t="shared" si="96"/>
        <v>141236.8234901386</v>
      </c>
      <c r="L131" s="66">
        <f t="shared" si="96"/>
        <v>171833.1213355049</v>
      </c>
      <c r="M131" s="66">
        <f t="shared" si="96"/>
        <v>199275.40005172734</v>
      </c>
      <c r="N131" s="66">
        <f t="shared" si="96"/>
        <v>226498.69987520893</v>
      </c>
      <c r="O131" s="66">
        <f t="shared" si="96"/>
        <v>253493.14861770996</v>
      </c>
      <c r="P131" s="66">
        <f t="shared" si="96"/>
        <v>280519.74478147953</v>
      </c>
      <c r="Q131" s="66">
        <f t="shared" si="96"/>
        <v>307415.9978679294</v>
      </c>
      <c r="R131" s="66">
        <f t="shared" si="96"/>
        <v>334217.17343836091</v>
      </c>
      <c r="S131" s="66">
        <f t="shared" si="96"/>
        <v>361074.0760037087</v>
      </c>
      <c r="T131" s="66">
        <f t="shared" si="96"/>
        <v>387997.46918620233</v>
      </c>
      <c r="U131" s="66">
        <f t="shared" si="96"/>
        <v>414926.45234481606</v>
      </c>
      <c r="V131" s="66">
        <f t="shared" si="96"/>
        <v>441849.76522017916</v>
      </c>
      <c r="W131" s="66">
        <f t="shared" si="96"/>
        <v>468739.37645578303</v>
      </c>
      <c r="X131" s="66">
        <f t="shared" si="96"/>
        <v>495600.59453799267</v>
      </c>
      <c r="Y131" s="66">
        <f t="shared" si="96"/>
        <v>522433.83144163399</v>
      </c>
      <c r="Z131" s="66">
        <f t="shared" si="96"/>
        <v>549259.3131528747</v>
      </c>
      <c r="AA131" s="66">
        <f t="shared" si="96"/>
        <v>576090.20136360172</v>
      </c>
      <c r="AB131" s="66">
        <f t="shared" si="96"/>
        <v>602897.39034020109</v>
      </c>
      <c r="AC131" s="66">
        <f t="shared" si="96"/>
        <v>629677.55620324262</v>
      </c>
      <c r="AD131" s="66">
        <f t="shared" si="96"/>
        <v>648154.52444257494</v>
      </c>
      <c r="AE131" s="66" t="e">
        <f t="shared" si="96"/>
        <v>#VALUE!</v>
      </c>
      <c r="AF131" s="66" t="e">
        <f t="shared" si="96"/>
        <v>#VALUE!</v>
      </c>
      <c r="AG131" s="66" t="e">
        <f t="shared" si="96"/>
        <v>#VALUE!</v>
      </c>
      <c r="AH131" s="66" t="e">
        <f t="shared" si="96"/>
        <v>#VALUE!</v>
      </c>
    </row>
    <row r="132" spans="1:34" s="93" customFormat="1" ht="14.5" thickBot="1" x14ac:dyDescent="0.35">
      <c r="A132" s="93">
        <f>IF('AG_Profile_kW '!$F$113=$C$143,Uptake!C148,Uptake!D148)</f>
        <v>1</v>
      </c>
      <c r="B132" s="94" t="str">
        <f t="shared" si="92"/>
        <v>Large Residential</v>
      </c>
      <c r="C132" s="95">
        <f t="shared" ref="C132:AH132" si="97">C117*C39</f>
        <v>2949.8037987216248</v>
      </c>
      <c r="D132" s="95">
        <f t="shared" si="97"/>
        <v>5990.5024298216085</v>
      </c>
      <c r="E132" s="95">
        <f t="shared" si="97"/>
        <v>13426.107038343769</v>
      </c>
      <c r="F132" s="95">
        <f t="shared" si="97"/>
        <v>32888.971420308633</v>
      </c>
      <c r="G132" s="95">
        <f t="shared" si="97"/>
        <v>58083.673942871028</v>
      </c>
      <c r="H132" s="95">
        <f t="shared" si="97"/>
        <v>93709.277169192399</v>
      </c>
      <c r="I132" s="95">
        <f t="shared" si="97"/>
        <v>138751.99993428835</v>
      </c>
      <c r="J132" s="95">
        <f t="shared" si="97"/>
        <v>193248.4702213624</v>
      </c>
      <c r="K132" s="95">
        <f t="shared" si="97"/>
        <v>251158.08224672847</v>
      </c>
      <c r="L132" s="95">
        <f t="shared" si="97"/>
        <v>312155.86369313108</v>
      </c>
      <c r="M132" s="95">
        <f t="shared" si="97"/>
        <v>357174.07521770441</v>
      </c>
      <c r="N132" s="95">
        <f t="shared" si="97"/>
        <v>402807.50480484311</v>
      </c>
      <c r="O132" s="95">
        <f t="shared" si="97"/>
        <v>448917.2545220973</v>
      </c>
      <c r="P132" s="95">
        <f t="shared" si="97"/>
        <v>495413.77739990212</v>
      </c>
      <c r="Q132" s="95">
        <f t="shared" si="97"/>
        <v>542260.07416895346</v>
      </c>
      <c r="R132" s="95">
        <f t="shared" si="97"/>
        <v>589403.59930044692</v>
      </c>
      <c r="S132" s="95">
        <f t="shared" si="97"/>
        <v>636852.62848380604</v>
      </c>
      <c r="T132" s="95">
        <f t="shared" si="97"/>
        <v>684660.24237838807</v>
      </c>
      <c r="U132" s="95">
        <f t="shared" si="97"/>
        <v>732546.66264051828</v>
      </c>
      <c r="V132" s="95">
        <f t="shared" si="97"/>
        <v>780712.88261898281</v>
      </c>
      <c r="W132" s="95">
        <f t="shared" si="97"/>
        <v>829218.56752809708</v>
      </c>
      <c r="X132" s="95">
        <f t="shared" si="97"/>
        <v>878132.41440049128</v>
      </c>
      <c r="Y132" s="95">
        <f t="shared" si="97"/>
        <v>927516.02061890427</v>
      </c>
      <c r="Z132" s="95">
        <f t="shared" si="97"/>
        <v>977460.13795476721</v>
      </c>
      <c r="AA132" s="95">
        <f t="shared" si="97"/>
        <v>1028037.321439188</v>
      </c>
      <c r="AB132" s="95">
        <f t="shared" si="97"/>
        <v>1079285.0651320051</v>
      </c>
      <c r="AC132" s="95">
        <f t="shared" si="97"/>
        <v>1131281.9971456367</v>
      </c>
      <c r="AD132" s="95">
        <f t="shared" si="97"/>
        <v>1171856.7864341424</v>
      </c>
      <c r="AE132" s="95" t="e">
        <f t="shared" si="97"/>
        <v>#VALUE!</v>
      </c>
      <c r="AF132" s="95" t="e">
        <f t="shared" si="97"/>
        <v>#VALUE!</v>
      </c>
      <c r="AG132" s="95" t="e">
        <f t="shared" si="97"/>
        <v>#VALUE!</v>
      </c>
      <c r="AH132" s="95" t="e">
        <f t="shared" si="97"/>
        <v>#VALUE!</v>
      </c>
    </row>
    <row r="133" spans="1:34" ht="14.5" thickBot="1" x14ac:dyDescent="0.35">
      <c r="A133">
        <v>1</v>
      </c>
      <c r="B133" s="65" t="str">
        <f t="shared" si="92"/>
        <v>Medium Light Commercial</v>
      </c>
      <c r="C133" s="66">
        <f t="shared" ref="C133:AH133" si="98">C118*C40</f>
        <v>344.30093209054593</v>
      </c>
      <c r="D133" s="66">
        <f t="shared" si="98"/>
        <v>751.1473477406679</v>
      </c>
      <c r="E133" s="66">
        <f t="shared" si="98"/>
        <v>1630.3249551166966</v>
      </c>
      <c r="F133" s="66">
        <f t="shared" si="98"/>
        <v>4037.6780930136701</v>
      </c>
      <c r="G133" s="66">
        <f t="shared" si="98"/>
        <v>7088.0623064652336</v>
      </c>
      <c r="H133" s="66">
        <f t="shared" si="98"/>
        <v>11328.722441733951</v>
      </c>
      <c r="I133" s="66">
        <f t="shared" si="98"/>
        <v>16521.131015734791</v>
      </c>
      <c r="J133" s="66">
        <f t="shared" si="98"/>
        <v>22593.841075472112</v>
      </c>
      <c r="K133" s="66">
        <f t="shared" si="98"/>
        <v>28707.670326809461</v>
      </c>
      <c r="L133" s="66">
        <f t="shared" si="98"/>
        <v>34835.470231632287</v>
      </c>
      <c r="M133" s="66">
        <f t="shared" si="98"/>
        <v>42280.205397963779</v>
      </c>
      <c r="N133" s="66">
        <f t="shared" si="98"/>
        <v>49591.213041343239</v>
      </c>
      <c r="O133" s="66">
        <f t="shared" si="98"/>
        <v>56799.08418373765</v>
      </c>
      <c r="P133" s="66">
        <f t="shared" si="98"/>
        <v>63974.07391850881</v>
      </c>
      <c r="Q133" s="66">
        <f t="shared" si="98"/>
        <v>71094.765094742746</v>
      </c>
      <c r="R133" s="66">
        <f t="shared" si="98"/>
        <v>78170.696296145135</v>
      </c>
      <c r="S133" s="66">
        <f t="shared" si="98"/>
        <v>85247.178964855178</v>
      </c>
      <c r="T133" s="66">
        <f t="shared" si="98"/>
        <v>92325.382131971855</v>
      </c>
      <c r="U133" s="66">
        <f t="shared" si="98"/>
        <v>99397.801659532546</v>
      </c>
      <c r="V133" s="66">
        <f t="shared" si="98"/>
        <v>106460.18257491081</v>
      </c>
      <c r="W133" s="66">
        <f t="shared" si="98"/>
        <v>113509.76347682712</v>
      </c>
      <c r="X133" s="66">
        <f t="shared" si="98"/>
        <v>120545.94315252095</v>
      </c>
      <c r="Y133" s="66">
        <f t="shared" si="98"/>
        <v>127573.20866249919</v>
      </c>
      <c r="Z133" s="66">
        <f t="shared" si="98"/>
        <v>134592.97806120937</v>
      </c>
      <c r="AA133" s="66">
        <f t="shared" si="98"/>
        <v>141612.1448024734</v>
      </c>
      <c r="AB133" s="66">
        <f t="shared" si="98"/>
        <v>148621.67920589447</v>
      </c>
      <c r="AC133" s="66">
        <f t="shared" si="98"/>
        <v>155624.18163195008</v>
      </c>
      <c r="AD133" s="66">
        <f t="shared" si="98"/>
        <v>160470.39227154438</v>
      </c>
      <c r="AE133" s="66" t="e">
        <f t="shared" si="98"/>
        <v>#VALUE!</v>
      </c>
      <c r="AF133" s="66" t="e">
        <f t="shared" si="98"/>
        <v>#VALUE!</v>
      </c>
      <c r="AG133" s="66" t="e">
        <f t="shared" si="98"/>
        <v>#VALUE!</v>
      </c>
      <c r="AH133" s="66" t="e">
        <f t="shared" si="98"/>
        <v>#VALUE!</v>
      </c>
    </row>
    <row r="134" spans="1:34" s="93" customFormat="1" ht="14.5" thickBot="1" x14ac:dyDescent="0.35">
      <c r="A134" s="93">
        <f>IF('AG_Profile_kW '!$F$113=$C$143,Uptake!C150,Uptake!D150)</f>
        <v>1</v>
      </c>
      <c r="B134" s="94" t="str">
        <f t="shared" si="92"/>
        <v>Medium Residential</v>
      </c>
      <c r="C134" s="95">
        <f t="shared" ref="C134:AH134" si="99">C119*C41</f>
        <v>7473.2610278627772</v>
      </c>
      <c r="D134" s="95">
        <f t="shared" si="99"/>
        <v>11575.379911611586</v>
      </c>
      <c r="E134" s="95">
        <f t="shared" si="99"/>
        <v>18835.034719898005</v>
      </c>
      <c r="F134" s="95">
        <f t="shared" si="99"/>
        <v>32667.596476972707</v>
      </c>
      <c r="G134" s="95">
        <f t="shared" si="99"/>
        <v>53424.80009935049</v>
      </c>
      <c r="H134" s="95">
        <f t="shared" si="99"/>
        <v>82706.217810867514</v>
      </c>
      <c r="I134" s="95">
        <f t="shared" si="99"/>
        <v>119601.16080254655</v>
      </c>
      <c r="J134" s="95">
        <f t="shared" si="99"/>
        <v>164041.8187047739</v>
      </c>
      <c r="K134" s="95">
        <f t="shared" si="99"/>
        <v>211402.83274985832</v>
      </c>
      <c r="L134" s="95">
        <f t="shared" si="99"/>
        <v>261426.95133047967</v>
      </c>
      <c r="M134" s="95">
        <f t="shared" si="99"/>
        <v>314757.03348200506</v>
      </c>
      <c r="N134" s="95">
        <f t="shared" si="99"/>
        <v>368668.12914139772</v>
      </c>
      <c r="O134" s="95">
        <f t="shared" si="99"/>
        <v>423082.04693184723</v>
      </c>
      <c r="P134" s="95">
        <f t="shared" si="99"/>
        <v>477929.61840415339</v>
      </c>
      <c r="Q134" s="95">
        <f t="shared" si="99"/>
        <v>533185.27347737493</v>
      </c>
      <c r="R134" s="95">
        <f t="shared" si="99"/>
        <v>588796.10394643189</v>
      </c>
      <c r="S134" s="95">
        <f t="shared" si="99"/>
        <v>644772.81210771832</v>
      </c>
      <c r="T134" s="95">
        <f t="shared" si="99"/>
        <v>701166.47960571409</v>
      </c>
      <c r="U134" s="95">
        <f t="shared" si="99"/>
        <v>757690.7929394457</v>
      </c>
      <c r="V134" s="95">
        <f t="shared" si="99"/>
        <v>814550.53091087029</v>
      </c>
      <c r="W134" s="95">
        <f t="shared" si="99"/>
        <v>871805.89133416838</v>
      </c>
      <c r="X134" s="95">
        <f t="shared" si="99"/>
        <v>929529.97391887999</v>
      </c>
      <c r="Y134" s="95">
        <f t="shared" si="99"/>
        <v>987790.88118777308</v>
      </c>
      <c r="Z134" s="95">
        <f t="shared" si="99"/>
        <v>1046687.240364602</v>
      </c>
      <c r="AA134" s="95">
        <f t="shared" si="99"/>
        <v>1106303.8667487106</v>
      </c>
      <c r="AB134" s="95">
        <f t="shared" si="99"/>
        <v>1166682.806243059</v>
      </c>
      <c r="AC134" s="95">
        <f t="shared" si="99"/>
        <v>1227914.6413687342</v>
      </c>
      <c r="AD134" s="95">
        <f t="shared" si="99"/>
        <v>1275489.2869360773</v>
      </c>
      <c r="AE134" s="95" t="e">
        <f t="shared" si="99"/>
        <v>#VALUE!</v>
      </c>
      <c r="AF134" s="95" t="e">
        <f t="shared" si="99"/>
        <v>#VALUE!</v>
      </c>
      <c r="AG134" s="95" t="e">
        <f t="shared" si="99"/>
        <v>#VALUE!</v>
      </c>
      <c r="AH134" s="95" t="e">
        <f t="shared" si="99"/>
        <v>#VALUE!</v>
      </c>
    </row>
    <row r="135" spans="1:34" ht="14.5" thickBot="1" x14ac:dyDescent="0.35">
      <c r="A135">
        <f>IF('AG_Profile_kW '!$F$113=$C$143,Uptake!C151,Uptake!D151)</f>
        <v>1</v>
      </c>
      <c r="B135" s="65" t="str">
        <f t="shared" si="92"/>
        <v>Motorcycle</v>
      </c>
      <c r="C135" s="66">
        <f t="shared" ref="C135:AH135" si="100">C120*C42</f>
        <v>1828.4960912162123</v>
      </c>
      <c r="D135" s="66">
        <f t="shared" si="100"/>
        <v>2563.6880089356146</v>
      </c>
      <c r="E135" s="66">
        <f t="shared" si="100"/>
        <v>3707.1750035332816</v>
      </c>
      <c r="F135" s="66">
        <f t="shared" si="100"/>
        <v>5512.4401212704397</v>
      </c>
      <c r="G135" s="66">
        <f t="shared" si="100"/>
        <v>8706.1838440307147</v>
      </c>
      <c r="H135" s="66">
        <f t="shared" si="100"/>
        <v>13251.306646037716</v>
      </c>
      <c r="I135" s="66">
        <f t="shared" si="100"/>
        <v>18982.159418217863</v>
      </c>
      <c r="J135" s="66">
        <f t="shared" si="100"/>
        <v>25958.005562356058</v>
      </c>
      <c r="K135" s="66">
        <f t="shared" si="100"/>
        <v>33421.871604738437</v>
      </c>
      <c r="L135" s="66">
        <f t="shared" si="100"/>
        <v>41332.90243896126</v>
      </c>
      <c r="M135" s="66">
        <f t="shared" si="100"/>
        <v>52556.665606906587</v>
      </c>
      <c r="N135" s="66">
        <f t="shared" si="100"/>
        <v>63887.021484701028</v>
      </c>
      <c r="O135" s="66">
        <f t="shared" si="100"/>
        <v>75312.211694998448</v>
      </c>
      <c r="P135" s="66">
        <f t="shared" si="100"/>
        <v>86823.529759191239</v>
      </c>
      <c r="Q135" s="66">
        <f t="shared" si="100"/>
        <v>98417.458041232429</v>
      </c>
      <c r="R135" s="66">
        <f t="shared" si="100"/>
        <v>110083.90832266845</v>
      </c>
      <c r="S135" s="66">
        <f t="shared" si="100"/>
        <v>121825.96985041245</v>
      </c>
      <c r="T135" s="66">
        <f t="shared" si="100"/>
        <v>133652.77290535672</v>
      </c>
      <c r="U135" s="66">
        <f t="shared" si="100"/>
        <v>145510.76978185851</v>
      </c>
      <c r="V135" s="66">
        <f t="shared" si="100"/>
        <v>157437.4931391695</v>
      </c>
      <c r="W135" s="66">
        <f t="shared" si="100"/>
        <v>169446.25383423539</v>
      </c>
      <c r="X135" s="66">
        <f t="shared" si="100"/>
        <v>181551.40398209245</v>
      </c>
      <c r="Y135" s="66">
        <f t="shared" si="100"/>
        <v>193766.20496600689</v>
      </c>
      <c r="Z135" s="66">
        <f t="shared" si="100"/>
        <v>206111.91193854343</v>
      </c>
      <c r="AA135" s="66">
        <f t="shared" si="100"/>
        <v>218604.30733663708</v>
      </c>
      <c r="AB135" s="66">
        <f t="shared" si="100"/>
        <v>231253.18729471005</v>
      </c>
      <c r="AC135" s="66">
        <f t="shared" si="100"/>
        <v>244077.55976959653</v>
      </c>
      <c r="AD135" s="66">
        <f t="shared" si="100"/>
        <v>254011.33069082658</v>
      </c>
      <c r="AE135" s="66" t="e">
        <f t="shared" si="100"/>
        <v>#VALUE!</v>
      </c>
      <c r="AF135" s="66" t="e">
        <f t="shared" si="100"/>
        <v>#VALUE!</v>
      </c>
      <c r="AG135" s="66" t="e">
        <f t="shared" si="100"/>
        <v>#VALUE!</v>
      </c>
      <c r="AH135" s="66" t="e">
        <f t="shared" si="100"/>
        <v>#VALUE!</v>
      </c>
    </row>
    <row r="136" spans="1:34" ht="14.5" thickBot="1" x14ac:dyDescent="0.35">
      <c r="A136">
        <f>IF('AG_Profile_kW '!$F$113=$C$143,Uptake!C152,Uptake!D152)</f>
        <v>0</v>
      </c>
      <c r="B136" s="65" t="str">
        <f t="shared" si="92"/>
        <v>Rigid Truck</v>
      </c>
      <c r="C136" s="67">
        <f t="shared" ref="C136:AH136" si="101">C121*C43</f>
        <v>0</v>
      </c>
      <c r="D136" s="67">
        <f t="shared" si="101"/>
        <v>0</v>
      </c>
      <c r="E136" s="67">
        <f t="shared" si="101"/>
        <v>0</v>
      </c>
      <c r="F136" s="67">
        <f t="shared" si="101"/>
        <v>0</v>
      </c>
      <c r="G136" s="67">
        <f t="shared" si="101"/>
        <v>0</v>
      </c>
      <c r="H136" s="67">
        <f t="shared" si="101"/>
        <v>0</v>
      </c>
      <c r="I136" s="67">
        <f t="shared" si="101"/>
        <v>0</v>
      </c>
      <c r="J136" s="67">
        <f t="shared" si="101"/>
        <v>0</v>
      </c>
      <c r="K136" s="67">
        <f t="shared" si="101"/>
        <v>0</v>
      </c>
      <c r="L136" s="67">
        <f t="shared" si="101"/>
        <v>0</v>
      </c>
      <c r="M136" s="67">
        <f t="shared" si="101"/>
        <v>0</v>
      </c>
      <c r="N136" s="67">
        <f t="shared" si="101"/>
        <v>0</v>
      </c>
      <c r="O136" s="67">
        <f t="shared" si="101"/>
        <v>0</v>
      </c>
      <c r="P136" s="67">
        <f t="shared" si="101"/>
        <v>0</v>
      </c>
      <c r="Q136" s="67">
        <f t="shared" si="101"/>
        <v>0</v>
      </c>
      <c r="R136" s="67">
        <f t="shared" si="101"/>
        <v>0</v>
      </c>
      <c r="S136" s="67">
        <f t="shared" si="101"/>
        <v>0</v>
      </c>
      <c r="T136" s="67">
        <f t="shared" si="101"/>
        <v>0</v>
      </c>
      <c r="U136" s="67">
        <f t="shared" si="101"/>
        <v>0</v>
      </c>
      <c r="V136" s="67">
        <f t="shared" si="101"/>
        <v>0</v>
      </c>
      <c r="W136" s="67">
        <f t="shared" si="101"/>
        <v>0</v>
      </c>
      <c r="X136" s="67">
        <f t="shared" si="101"/>
        <v>0</v>
      </c>
      <c r="Y136" s="67">
        <f t="shared" si="101"/>
        <v>0</v>
      </c>
      <c r="Z136" s="67">
        <f t="shared" si="101"/>
        <v>0</v>
      </c>
      <c r="AA136" s="67">
        <f t="shared" si="101"/>
        <v>0</v>
      </c>
      <c r="AB136" s="67">
        <f t="shared" si="101"/>
        <v>0</v>
      </c>
      <c r="AC136" s="67">
        <f t="shared" si="101"/>
        <v>0</v>
      </c>
      <c r="AD136" s="67">
        <f t="shared" si="101"/>
        <v>0</v>
      </c>
      <c r="AE136" s="67" t="e">
        <f t="shared" si="101"/>
        <v>#VALUE!</v>
      </c>
      <c r="AF136" s="67" t="e">
        <f t="shared" si="101"/>
        <v>#VALUE!</v>
      </c>
      <c r="AG136" s="67" t="e">
        <f t="shared" si="101"/>
        <v>#VALUE!</v>
      </c>
      <c r="AH136" s="67" t="e">
        <f t="shared" si="101"/>
        <v>#VALUE!</v>
      </c>
    </row>
    <row r="137" spans="1:34" ht="14.5" thickBot="1" x14ac:dyDescent="0.35">
      <c r="A137">
        <v>1</v>
      </c>
      <c r="B137" s="65" t="str">
        <f t="shared" si="92"/>
        <v>Small Light Commercial</v>
      </c>
      <c r="C137" s="66">
        <f t="shared" ref="C137:AH137" si="102">C122*C44</f>
        <v>30.379494007989347</v>
      </c>
      <c r="D137" s="66">
        <f t="shared" si="102"/>
        <v>38.649639816633922</v>
      </c>
      <c r="E137" s="66">
        <f t="shared" si="102"/>
        <v>454.5</v>
      </c>
      <c r="F137" s="66">
        <f t="shared" si="102"/>
        <v>1160.3376382496392</v>
      </c>
      <c r="G137" s="66">
        <f t="shared" si="102"/>
        <v>2105.1290231772541</v>
      </c>
      <c r="H137" s="66">
        <f t="shared" si="102"/>
        <v>3415.3426100899042</v>
      </c>
      <c r="I137" s="66">
        <f t="shared" si="102"/>
        <v>5018.9450165487897</v>
      </c>
      <c r="J137" s="66">
        <f t="shared" si="102"/>
        <v>6892.3478961021829</v>
      </c>
      <c r="K137" s="66">
        <f t="shared" si="102"/>
        <v>8786.6569193494888</v>
      </c>
      <c r="L137" s="66">
        <f t="shared" si="102"/>
        <v>10692.668204849801</v>
      </c>
      <c r="M137" s="66">
        <f t="shared" si="102"/>
        <v>13365.01953784852</v>
      </c>
      <c r="N137" s="66">
        <f t="shared" si="102"/>
        <v>15979.431322109645</v>
      </c>
      <c r="O137" s="66">
        <f t="shared" si="102"/>
        <v>18549.046062142574</v>
      </c>
      <c r="P137" s="66">
        <f t="shared" si="102"/>
        <v>21101.488270309608</v>
      </c>
      <c r="Q137" s="66">
        <f t="shared" si="102"/>
        <v>23630.802033016895</v>
      </c>
      <c r="R137" s="66">
        <f t="shared" si="102"/>
        <v>26141.528126849378</v>
      </c>
      <c r="S137" s="66">
        <f t="shared" si="102"/>
        <v>28648.74832668795</v>
      </c>
      <c r="T137" s="66">
        <f t="shared" si="102"/>
        <v>31155.161948735651</v>
      </c>
      <c r="U137" s="66">
        <f t="shared" si="102"/>
        <v>33658.012959919281</v>
      </c>
      <c r="V137" s="66">
        <f t="shared" si="102"/>
        <v>36156.641867417922</v>
      </c>
      <c r="W137" s="66">
        <f t="shared" si="102"/>
        <v>38647.428911744442</v>
      </c>
      <c r="X137" s="66">
        <f t="shared" si="102"/>
        <v>41135.244348919201</v>
      </c>
      <c r="Y137" s="66">
        <f t="shared" si="102"/>
        <v>43618.608600629937</v>
      </c>
      <c r="Z137" s="66">
        <f t="shared" si="102"/>
        <v>46098.810223881788</v>
      </c>
      <c r="AA137" s="66">
        <f t="shared" si="102"/>
        <v>48577.83302137479</v>
      </c>
      <c r="AB137" s="66">
        <f t="shared" si="102"/>
        <v>51053.552912000516</v>
      </c>
      <c r="AC137" s="66">
        <f t="shared" si="102"/>
        <v>53526.444038337693</v>
      </c>
      <c r="AD137" s="66">
        <f t="shared" si="102"/>
        <v>55236.55027106098</v>
      </c>
      <c r="AE137" s="66" t="e">
        <f t="shared" si="102"/>
        <v>#VALUE!</v>
      </c>
      <c r="AF137" s="66" t="e">
        <f t="shared" si="102"/>
        <v>#VALUE!</v>
      </c>
      <c r="AG137" s="66" t="e">
        <f t="shared" si="102"/>
        <v>#VALUE!</v>
      </c>
      <c r="AH137" s="66" t="e">
        <f t="shared" si="102"/>
        <v>#VALUE!</v>
      </c>
    </row>
    <row r="138" spans="1:34" s="93" customFormat="1" ht="14.5" thickBot="1" x14ac:dyDescent="0.35">
      <c r="A138" s="93">
        <f>IF('AG_Profile_kW '!$F$113=$C$143,Uptake!C154,Uptake!D154)</f>
        <v>1</v>
      </c>
      <c r="B138" s="94" t="str">
        <f t="shared" si="92"/>
        <v>Small Residential</v>
      </c>
      <c r="C138" s="95">
        <f t="shared" ref="C138:AH138" si="103">C123*C45</f>
        <v>7449.7370899430834</v>
      </c>
      <c r="D138" s="95">
        <f t="shared" si="103"/>
        <v>9871.3598802338765</v>
      </c>
      <c r="E138" s="95">
        <f t="shared" si="103"/>
        <v>13369.983275111041</v>
      </c>
      <c r="F138" s="95">
        <f t="shared" si="103"/>
        <v>18829.11211590423</v>
      </c>
      <c r="G138" s="95">
        <f t="shared" si="103"/>
        <v>27523.96734932081</v>
      </c>
      <c r="H138" s="95">
        <f t="shared" si="103"/>
        <v>40053.961195037904</v>
      </c>
      <c r="I138" s="95">
        <f t="shared" si="103"/>
        <v>55787.452002219201</v>
      </c>
      <c r="J138" s="95">
        <f t="shared" si="103"/>
        <v>74726.1280973635</v>
      </c>
      <c r="K138" s="95">
        <f t="shared" si="103"/>
        <v>94927.10938009806</v>
      </c>
      <c r="L138" s="95">
        <f t="shared" si="103"/>
        <v>116285.51789506528</v>
      </c>
      <c r="M138" s="95">
        <f t="shared" si="103"/>
        <v>141061.66651791224</v>
      </c>
      <c r="N138" s="95">
        <f t="shared" si="103"/>
        <v>166098.47264843195</v>
      </c>
      <c r="O138" s="95">
        <f t="shared" si="103"/>
        <v>191367.33737079133</v>
      </c>
      <c r="P138" s="95">
        <f t="shared" si="103"/>
        <v>216837.95794167777</v>
      </c>
      <c r="Q138" s="95">
        <f t="shared" si="103"/>
        <v>242500.81616474356</v>
      </c>
      <c r="R138" s="95">
        <f t="shared" si="103"/>
        <v>268329.7927483159</v>
      </c>
      <c r="S138" s="95">
        <f t="shared" si="103"/>
        <v>294330.85946322029</v>
      </c>
      <c r="T138" s="95">
        <f t="shared" si="103"/>
        <v>320526.78640420735</v>
      </c>
      <c r="U138" s="95">
        <f t="shared" si="103"/>
        <v>346786.89908731094</v>
      </c>
      <c r="V138" s="95">
        <f t="shared" si="103"/>
        <v>373203.37850019225</v>
      </c>
      <c r="W138" s="95">
        <f t="shared" si="103"/>
        <v>399804.54202903423</v>
      </c>
      <c r="X138" s="95">
        <f t="shared" si="103"/>
        <v>426622.85305015743</v>
      </c>
      <c r="Y138" s="95">
        <f t="shared" si="103"/>
        <v>453689.97497106809</v>
      </c>
      <c r="Z138" s="95">
        <f t="shared" si="103"/>
        <v>481051.06643555255</v>
      </c>
      <c r="AA138" s="95">
        <f t="shared" si="103"/>
        <v>508745.43145944417</v>
      </c>
      <c r="AB138" s="95">
        <f t="shared" si="103"/>
        <v>536792.30695269303</v>
      </c>
      <c r="AC138" s="95">
        <f t="shared" si="103"/>
        <v>565235.009271655</v>
      </c>
      <c r="AD138" s="95">
        <f t="shared" si="103"/>
        <v>587396.4772266706</v>
      </c>
      <c r="AE138" s="95" t="e">
        <f t="shared" si="103"/>
        <v>#VALUE!</v>
      </c>
      <c r="AF138" s="95" t="e">
        <f t="shared" si="103"/>
        <v>#VALUE!</v>
      </c>
      <c r="AG138" s="95" t="e">
        <f t="shared" si="103"/>
        <v>#VALUE!</v>
      </c>
      <c r="AH138" s="95" t="e">
        <f t="shared" si="103"/>
        <v>#VALUE!</v>
      </c>
    </row>
    <row r="139" spans="1:34" ht="14.5" thickBot="1" x14ac:dyDescent="0.35">
      <c r="B139" t="s">
        <v>190</v>
      </c>
      <c r="C139" s="67">
        <f>SUM(C129:C138)</f>
        <v>20123.495078316268</v>
      </c>
      <c r="D139" s="67">
        <f t="shared" ref="D139:AH139" si="104">SUM(D129:D138)</f>
        <v>31083.960355029667</v>
      </c>
      <c r="E139" s="67">
        <f t="shared" si="104"/>
        <v>53548.748869920208</v>
      </c>
      <c r="F139" s="67">
        <f t="shared" si="104"/>
        <v>113175.79616660549</v>
      </c>
      <c r="G139" s="67">
        <f t="shared" si="104"/>
        <v>190174.11364694586</v>
      </c>
      <c r="H139" s="67">
        <f t="shared" si="104"/>
        <v>298805.16435580887</v>
      </c>
      <c r="I139" s="67">
        <f t="shared" si="104"/>
        <v>434923.20939857711</v>
      </c>
      <c r="J139" s="67">
        <f t="shared" si="104"/>
        <v>598130.77495026763</v>
      </c>
      <c r="K139" s="67">
        <f t="shared" si="104"/>
        <v>769641.0467177208</v>
      </c>
      <c r="L139" s="67">
        <f t="shared" si="104"/>
        <v>948562.49512962415</v>
      </c>
      <c r="M139" s="67">
        <f t="shared" si="104"/>
        <v>1120470.0658120681</v>
      </c>
      <c r="N139" s="67">
        <f t="shared" si="104"/>
        <v>1293530.4723180356</v>
      </c>
      <c r="O139" s="67">
        <f t="shared" si="104"/>
        <v>1467520.1293833244</v>
      </c>
      <c r="P139" s="67">
        <f t="shared" si="104"/>
        <v>1642600.1904752227</v>
      </c>
      <c r="Q139" s="67">
        <f t="shared" si="104"/>
        <v>1818505.1868479936</v>
      </c>
      <c r="R139" s="67">
        <f t="shared" si="104"/>
        <v>1995142.8021792185</v>
      </c>
      <c r="S139" s="67">
        <f t="shared" si="104"/>
        <v>2172752.2732004086</v>
      </c>
      <c r="T139" s="67">
        <f t="shared" si="104"/>
        <v>2351484.2945605759</v>
      </c>
      <c r="U139" s="67">
        <f t="shared" si="104"/>
        <v>2530517.3914134013</v>
      </c>
      <c r="V139" s="67">
        <f t="shared" si="104"/>
        <v>2710370.874831723</v>
      </c>
      <c r="W139" s="67">
        <f t="shared" si="104"/>
        <v>2891171.8235698901</v>
      </c>
      <c r="X139" s="67">
        <f t="shared" si="104"/>
        <v>3073118.4273910541</v>
      </c>
      <c r="Y139" s="67">
        <f t="shared" si="104"/>
        <v>3256388.7304485156</v>
      </c>
      <c r="Z139" s="67">
        <f t="shared" si="104"/>
        <v>3441261.4581314311</v>
      </c>
      <c r="AA139" s="67">
        <f t="shared" si="104"/>
        <v>3627971.1061714301</v>
      </c>
      <c r="AB139" s="67">
        <f t="shared" si="104"/>
        <v>3816585.988080563</v>
      </c>
      <c r="AC139" s="67">
        <f t="shared" si="104"/>
        <v>4007337.3894291529</v>
      </c>
      <c r="AD139" s="67">
        <f t="shared" si="104"/>
        <v>4152615.3482728973</v>
      </c>
      <c r="AE139" s="67" t="e">
        <f t="shared" si="104"/>
        <v>#VALUE!</v>
      </c>
      <c r="AF139" s="67" t="e">
        <f t="shared" si="104"/>
        <v>#VALUE!</v>
      </c>
      <c r="AG139" s="67" t="e">
        <f t="shared" si="104"/>
        <v>#VALUE!</v>
      </c>
      <c r="AH139" s="67" t="e">
        <f t="shared" si="104"/>
        <v>#VALUE!</v>
      </c>
    </row>
    <row r="140" spans="1:34" ht="14.5" thickBot="1" x14ac:dyDescent="0.35">
      <c r="B140" s="195" t="s">
        <v>209</v>
      </c>
      <c r="C140" s="67">
        <f>SUMPRODUCT($A$129:$A$138,C129:C138)</f>
        <v>20123.495078316268</v>
      </c>
      <c r="D140" s="67">
        <f t="shared" ref="D140:AH140" si="105">SUMPRODUCT($A$129:$A$138,D129:D138)</f>
        <v>31083.960355029667</v>
      </c>
      <c r="E140" s="196">
        <f t="shared" si="105"/>
        <v>53548.748869920208</v>
      </c>
      <c r="F140" s="196">
        <f t="shared" si="105"/>
        <v>113175.79616660549</v>
      </c>
      <c r="G140" s="196">
        <f t="shared" si="105"/>
        <v>190174.11364694586</v>
      </c>
      <c r="H140" s="196">
        <f t="shared" si="105"/>
        <v>298805.16435580887</v>
      </c>
      <c r="I140" s="196">
        <f t="shared" si="105"/>
        <v>434923.20939857711</v>
      </c>
      <c r="J140" s="196">
        <f t="shared" si="105"/>
        <v>598130.77495026763</v>
      </c>
      <c r="K140" s="67">
        <f t="shared" si="105"/>
        <v>769641.0467177208</v>
      </c>
      <c r="L140" s="67">
        <f t="shared" si="105"/>
        <v>948562.49512962415</v>
      </c>
      <c r="M140" s="67">
        <f t="shared" si="105"/>
        <v>1120470.0658120681</v>
      </c>
      <c r="N140" s="67">
        <f t="shared" si="105"/>
        <v>1293530.4723180356</v>
      </c>
      <c r="O140" s="67">
        <f t="shared" si="105"/>
        <v>1467520.1293833244</v>
      </c>
      <c r="P140" s="67">
        <f t="shared" si="105"/>
        <v>1642600.1904752227</v>
      </c>
      <c r="Q140" s="67">
        <f t="shared" si="105"/>
        <v>1818505.1868479936</v>
      </c>
      <c r="R140" s="67">
        <f t="shared" si="105"/>
        <v>1995142.8021792185</v>
      </c>
      <c r="S140" s="67">
        <f t="shared" si="105"/>
        <v>2172752.2732004086</v>
      </c>
      <c r="T140" s="67">
        <f t="shared" si="105"/>
        <v>2351484.2945605759</v>
      </c>
      <c r="U140" s="67">
        <f t="shared" si="105"/>
        <v>2530517.3914134013</v>
      </c>
      <c r="V140" s="67">
        <f t="shared" si="105"/>
        <v>2710370.874831723</v>
      </c>
      <c r="W140" s="67">
        <f t="shared" si="105"/>
        <v>2891171.8235698901</v>
      </c>
      <c r="X140" s="67">
        <f t="shared" si="105"/>
        <v>3073118.4273910541</v>
      </c>
      <c r="Y140" s="67">
        <f t="shared" si="105"/>
        <v>3256388.7304485156</v>
      </c>
      <c r="Z140" s="67">
        <f t="shared" si="105"/>
        <v>3441261.4581314311</v>
      </c>
      <c r="AA140" s="67">
        <f t="shared" si="105"/>
        <v>3627971.1061714301</v>
      </c>
      <c r="AB140" s="67">
        <f t="shared" si="105"/>
        <v>3816585.988080563</v>
      </c>
      <c r="AC140" s="67">
        <f t="shared" si="105"/>
        <v>4007337.3894291529</v>
      </c>
      <c r="AD140" s="67">
        <f t="shared" si="105"/>
        <v>4152615.3482728973</v>
      </c>
      <c r="AE140" s="67" t="e">
        <f t="shared" si="105"/>
        <v>#VALUE!</v>
      </c>
      <c r="AF140" s="67" t="e">
        <f t="shared" si="105"/>
        <v>#VALUE!</v>
      </c>
      <c r="AG140" s="67" t="e">
        <f t="shared" si="105"/>
        <v>#VALUE!</v>
      </c>
      <c r="AH140" s="67" t="e">
        <f t="shared" si="105"/>
        <v>#VALUE!</v>
      </c>
    </row>
    <row r="141" spans="1:34" x14ac:dyDescent="0.3">
      <c r="B141" t="s">
        <v>210</v>
      </c>
      <c r="C141" s="180">
        <f t="shared" ref="C141:AH141" si="106">C139/C46</f>
        <v>0.49140424112515613</v>
      </c>
      <c r="D141" s="180">
        <f t="shared" si="106"/>
        <v>0.49934072859485407</v>
      </c>
      <c r="E141" s="180">
        <f t="shared" si="106"/>
        <v>0.51474828047871468</v>
      </c>
      <c r="F141" s="180">
        <f t="shared" si="106"/>
        <v>0.5511173038494207</v>
      </c>
      <c r="G141" s="180">
        <f t="shared" si="106"/>
        <v>0.55769371247282518</v>
      </c>
      <c r="H141" s="180">
        <f t="shared" si="106"/>
        <v>0.56070263825136024</v>
      </c>
      <c r="I141" s="180">
        <f t="shared" si="106"/>
        <v>0.56189233456270871</v>
      </c>
      <c r="J141" s="180">
        <f>J139/J46</f>
        <v>0.5622903857618099</v>
      </c>
      <c r="K141" s="180">
        <f t="shared" si="106"/>
        <v>0.56144409983901711</v>
      </c>
      <c r="L141" s="180">
        <f t="shared" si="106"/>
        <v>0.56022576179460304</v>
      </c>
      <c r="M141" s="180">
        <f t="shared" si="106"/>
        <v>0.55448694400104714</v>
      </c>
      <c r="N141" s="180">
        <f t="shared" si="106"/>
        <v>0.55084893991992989</v>
      </c>
      <c r="O141" s="180">
        <f t="shared" si="106"/>
        <v>0.54844122598881551</v>
      </c>
      <c r="P141" s="180">
        <f t="shared" si="106"/>
        <v>0.54691592874152506</v>
      </c>
      <c r="Q141" s="180">
        <f t="shared" si="106"/>
        <v>0.54593043177404932</v>
      </c>
      <c r="R141" s="180">
        <f t="shared" si="106"/>
        <v>0.54531735804839521</v>
      </c>
      <c r="S141" s="180">
        <f t="shared" si="106"/>
        <v>0.54504380619925907</v>
      </c>
      <c r="T141" s="180">
        <f t="shared" si="106"/>
        <v>0.54506898641307111</v>
      </c>
      <c r="U141" s="180">
        <f t="shared" si="106"/>
        <v>0.54515206663313154</v>
      </c>
      <c r="V141" s="180">
        <f t="shared" si="106"/>
        <v>0.54538751318645495</v>
      </c>
      <c r="W141" s="180">
        <f t="shared" si="106"/>
        <v>0.54577051545157795</v>
      </c>
      <c r="X141" s="180">
        <f t="shared" si="106"/>
        <v>0.54631254617897351</v>
      </c>
      <c r="Y141" s="180">
        <f t="shared" si="106"/>
        <v>0.5470166926757255</v>
      </c>
      <c r="Z141" s="180">
        <f t="shared" si="106"/>
        <v>0.54790316911573955</v>
      </c>
      <c r="AA141" s="180">
        <f t="shared" si="106"/>
        <v>0.54897891924913222</v>
      </c>
      <c r="AB141" s="180">
        <f t="shared" si="106"/>
        <v>0.55022838152602982</v>
      </c>
      <c r="AC141" s="180">
        <f t="shared" si="106"/>
        <v>0.55165859316314159</v>
      </c>
      <c r="AD141" s="180">
        <f t="shared" si="106"/>
        <v>0.55301128062041249</v>
      </c>
      <c r="AE141" s="180" t="e">
        <f t="shared" si="106"/>
        <v>#VALUE!</v>
      </c>
      <c r="AF141" s="180" t="e">
        <f t="shared" si="106"/>
        <v>#VALUE!</v>
      </c>
      <c r="AG141" s="180" t="e">
        <f t="shared" si="106"/>
        <v>#VALUE!</v>
      </c>
      <c r="AH141" s="180" t="e">
        <f t="shared" si="106"/>
        <v>#VALUE!</v>
      </c>
    </row>
    <row r="142" spans="1:34" ht="14.5" thickBot="1" x14ac:dyDescent="0.35">
      <c r="C142">
        <v>1</v>
      </c>
      <c r="D142">
        <v>2</v>
      </c>
      <c r="E142">
        <v>3</v>
      </c>
      <c r="G142" s="106"/>
      <c r="H142" s="106"/>
      <c r="I142" s="106"/>
      <c r="J142" s="106"/>
    </row>
    <row r="143" spans="1:34" ht="14.5" thickBot="1" x14ac:dyDescent="0.35">
      <c r="C143" s="88" t="s">
        <v>211</v>
      </c>
      <c r="D143" s="88" t="s">
        <v>212</v>
      </c>
    </row>
    <row r="144" spans="1:34" ht="14.5" thickBot="1" x14ac:dyDescent="0.35">
      <c r="A144" s="194" t="s">
        <v>208</v>
      </c>
      <c r="B144" s="63" t="str">
        <f t="shared" ref="B144:B154" si="107">B128</f>
        <v>Vehicle Type</v>
      </c>
      <c r="C144" s="83">
        <v>1</v>
      </c>
      <c r="D144" s="84">
        <v>2</v>
      </c>
      <c r="J144" s="69"/>
      <c r="AD144" s="69"/>
    </row>
    <row r="145" spans="1:4" ht="14.5" thickBot="1" x14ac:dyDescent="0.35">
      <c r="A145">
        <v>0</v>
      </c>
      <c r="B145" s="65" t="str">
        <f t="shared" si="107"/>
        <v>Articulated Truck</v>
      </c>
      <c r="C145" s="83">
        <v>0</v>
      </c>
      <c r="D145" s="83">
        <v>0</v>
      </c>
    </row>
    <row r="146" spans="1:4" ht="14.5" thickBot="1" x14ac:dyDescent="0.35">
      <c r="A146">
        <v>0</v>
      </c>
      <c r="B146" s="65" t="str">
        <f t="shared" si="107"/>
        <v>Bus</v>
      </c>
      <c r="C146" s="83">
        <v>0</v>
      </c>
      <c r="D146" s="83">
        <v>0</v>
      </c>
    </row>
    <row r="147" spans="1:4" ht="14.5" thickBot="1" x14ac:dyDescent="0.35">
      <c r="A147">
        <v>1</v>
      </c>
      <c r="B147" s="65" t="str">
        <f t="shared" si="107"/>
        <v>Large Light Commercial</v>
      </c>
      <c r="C147" s="83">
        <v>1</v>
      </c>
      <c r="D147" s="83">
        <v>0</v>
      </c>
    </row>
    <row r="148" spans="1:4" ht="14.5" thickBot="1" x14ac:dyDescent="0.35">
      <c r="A148">
        <v>1</v>
      </c>
      <c r="B148" s="65" t="str">
        <f t="shared" si="107"/>
        <v>Large Residential</v>
      </c>
      <c r="C148" s="83">
        <v>1</v>
      </c>
      <c r="D148" s="83">
        <v>1</v>
      </c>
    </row>
    <row r="149" spans="1:4" ht="14.5" thickBot="1" x14ac:dyDescent="0.35">
      <c r="A149">
        <v>1</v>
      </c>
      <c r="B149" s="65" t="str">
        <f t="shared" si="107"/>
        <v>Medium Light Commercial</v>
      </c>
      <c r="C149" s="83">
        <v>1</v>
      </c>
      <c r="D149" s="83">
        <v>0</v>
      </c>
    </row>
    <row r="150" spans="1:4" ht="14.5" thickBot="1" x14ac:dyDescent="0.35">
      <c r="A150">
        <v>1</v>
      </c>
      <c r="B150" s="65" t="str">
        <f t="shared" si="107"/>
        <v>Medium Residential</v>
      </c>
      <c r="C150" s="83">
        <v>1</v>
      </c>
      <c r="D150" s="83">
        <v>1</v>
      </c>
    </row>
    <row r="151" spans="1:4" ht="14.5" thickBot="1" x14ac:dyDescent="0.35">
      <c r="A151">
        <v>1</v>
      </c>
      <c r="B151" s="65" t="str">
        <f t="shared" si="107"/>
        <v>Motorcycle</v>
      </c>
      <c r="C151" s="83">
        <v>1</v>
      </c>
      <c r="D151" s="83">
        <v>1</v>
      </c>
    </row>
    <row r="152" spans="1:4" ht="14.5" thickBot="1" x14ac:dyDescent="0.35">
      <c r="A152">
        <v>0</v>
      </c>
      <c r="B152" s="65" t="str">
        <f t="shared" si="107"/>
        <v>Rigid Truck</v>
      </c>
      <c r="C152" s="83">
        <v>0</v>
      </c>
      <c r="D152" s="83">
        <v>0</v>
      </c>
    </row>
    <row r="153" spans="1:4" ht="14.5" thickBot="1" x14ac:dyDescent="0.35">
      <c r="A153">
        <v>1</v>
      </c>
      <c r="B153" s="65" t="str">
        <f t="shared" si="107"/>
        <v>Small Light Commercial</v>
      </c>
      <c r="C153" s="83">
        <v>1</v>
      </c>
      <c r="D153" s="83">
        <v>0</v>
      </c>
    </row>
    <row r="154" spans="1:4" ht="14.5" thickBot="1" x14ac:dyDescent="0.35">
      <c r="A154">
        <v>1</v>
      </c>
      <c r="B154" s="65" t="str">
        <f t="shared" si="107"/>
        <v>Small Residential</v>
      </c>
      <c r="C154" s="83">
        <v>1</v>
      </c>
      <c r="D154" s="83">
        <v>1</v>
      </c>
    </row>
  </sheetData>
  <conditionalFormatting sqref="A129:A138">
    <cfRule type="colorScale" priority="10">
      <colorScale>
        <cfvo type="min"/>
        <cfvo type="percentile" val="50"/>
        <cfvo type="max"/>
        <color rgb="FFF8696B"/>
        <color rgb="FFFFEB84"/>
        <color rgb="FF63BE7B"/>
      </colorScale>
    </cfRule>
  </conditionalFormatting>
  <conditionalFormatting sqref="A145:A154">
    <cfRule type="colorScale" priority="9">
      <colorScale>
        <cfvo type="min"/>
        <cfvo type="percentile" val="50"/>
        <cfvo type="max"/>
        <color rgb="FFF8696B"/>
        <color rgb="FFFFEB84"/>
        <color rgb="FF63BE7B"/>
      </colorScale>
    </cfRule>
  </conditionalFormatting>
  <conditionalFormatting sqref="C145:C154">
    <cfRule type="colorScale" priority="6">
      <colorScale>
        <cfvo type="min"/>
        <cfvo type="percentile" val="50"/>
        <cfvo type="max"/>
        <color rgb="FFF8696B"/>
        <color rgb="FFFFEB84"/>
        <color rgb="FF63BE7B"/>
      </colorScale>
    </cfRule>
  </conditionalFormatting>
  <conditionalFormatting sqref="C72:AH81">
    <cfRule type="colorScale" priority="3">
      <colorScale>
        <cfvo type="min"/>
        <cfvo type="percentile" val="50"/>
        <cfvo type="max"/>
        <color rgb="FFF8696B"/>
        <color rgb="FFFFEB84"/>
        <color rgb="FF63BE7B"/>
      </colorScale>
    </cfRule>
  </conditionalFormatting>
  <conditionalFormatting sqref="C86:AH98 C100:AH109">
    <cfRule type="colorScale" priority="2">
      <colorScale>
        <cfvo type="min"/>
        <cfvo type="percentile" val="50"/>
        <cfvo type="max"/>
        <color rgb="FFF8696B"/>
        <color rgb="FFFFEB84"/>
        <color rgb="FF63BE7B"/>
      </colorScale>
    </cfRule>
  </conditionalFormatting>
  <conditionalFormatting sqref="C100:AH109">
    <cfRule type="colorScale" priority="1">
      <colorScale>
        <cfvo type="min"/>
        <cfvo type="percentile" val="50"/>
        <cfvo type="max"/>
        <color rgb="FFF8696B"/>
        <color rgb="FFFFEB84"/>
        <color rgb="FF63BE7B"/>
      </colorScale>
    </cfRule>
  </conditionalFormatting>
  <conditionalFormatting sqref="C114:AH123">
    <cfRule type="colorScale" priority="11">
      <colorScale>
        <cfvo type="min"/>
        <cfvo type="percentile" val="50"/>
        <cfvo type="max"/>
        <color rgb="FFF8696B"/>
        <color rgb="FFFFEB84"/>
        <color rgb="FF63BE7B"/>
      </colorScale>
    </cfRule>
  </conditionalFormatting>
  <conditionalFormatting sqref="D145:D154">
    <cfRule type="colorScale" priority="5">
      <colorScale>
        <cfvo type="min"/>
        <cfvo type="percentile" val="50"/>
        <cfvo type="max"/>
        <color rgb="FFF8696B"/>
        <color rgb="FFFFEB84"/>
        <color rgb="FF63BE7B"/>
      </colorScale>
    </cfRule>
  </conditionalFormatting>
  <dataValidations count="1">
    <dataValidation type="list" allowBlank="1" showInputMessage="1" showErrorMessage="1" sqref="B111" xr:uid="{434936F3-BCB9-4074-9956-1CE6C194FDEB}">
      <formula1>"CERI2021,Evenergi2022,Evenergi2023"</formula1>
    </dataValidation>
  </dataValidations>
  <pageMargins left="0.7" right="0.7" top="0.75" bottom="0.75" header="0.3" footer="0.3"/>
  <pageSetup paperSize="0"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AA7EBB-6D23-4D1C-9C53-0C35B492173A}">
  <sheetPr>
    <tabColor theme="9"/>
  </sheetPr>
  <dimension ref="A1:AE74"/>
  <sheetViews>
    <sheetView zoomScale="85" zoomScaleNormal="85" workbookViewId="0">
      <pane xSplit="1" ySplit="1" topLeftCell="B2" activePane="bottomRight" state="frozen"/>
      <selection pane="topRight" activeCell="B1" sqref="B1"/>
      <selection pane="bottomLeft" activeCell="A2" sqref="A2"/>
      <selection pane="bottomRight"/>
    </sheetView>
  </sheetViews>
  <sheetFormatPr defaultColWidth="8.08203125" defaultRowHeight="14.5" x14ac:dyDescent="0.35"/>
  <cols>
    <col min="1" max="1" width="36.75" style="72" customWidth="1"/>
    <col min="2" max="29" width="10.08203125" style="72" customWidth="1"/>
    <col min="30" max="16384" width="8.08203125" style="72"/>
  </cols>
  <sheetData>
    <row r="1" spans="1:29" x14ac:dyDescent="0.35">
      <c r="A1" s="72" t="s">
        <v>213</v>
      </c>
      <c r="B1" s="125">
        <v>2023</v>
      </c>
      <c r="C1" s="125">
        <v>2024</v>
      </c>
      <c r="D1" s="125">
        <v>2025</v>
      </c>
      <c r="E1" s="125">
        <v>2026</v>
      </c>
      <c r="F1" s="125">
        <v>2027</v>
      </c>
      <c r="G1" s="125">
        <v>2028</v>
      </c>
      <c r="H1" s="125">
        <v>2029</v>
      </c>
      <c r="I1" s="125">
        <v>2030</v>
      </c>
      <c r="J1" s="125">
        <v>2031</v>
      </c>
      <c r="K1" s="125">
        <v>2032</v>
      </c>
      <c r="L1" s="125">
        <v>2033</v>
      </c>
      <c r="M1" s="125">
        <v>2034</v>
      </c>
      <c r="N1" s="125">
        <v>2035</v>
      </c>
      <c r="O1" s="125">
        <v>2036</v>
      </c>
      <c r="P1" s="125">
        <v>2037</v>
      </c>
      <c r="Q1" s="125">
        <v>2038</v>
      </c>
      <c r="R1" s="125">
        <v>2039</v>
      </c>
      <c r="S1" s="125">
        <v>2040</v>
      </c>
      <c r="T1" s="125">
        <v>2041</v>
      </c>
      <c r="U1" s="125">
        <v>2042</v>
      </c>
      <c r="V1" s="125">
        <v>2043</v>
      </c>
      <c r="W1" s="125">
        <v>2044</v>
      </c>
      <c r="X1" s="125">
        <v>2045</v>
      </c>
      <c r="Y1" s="125">
        <v>2046</v>
      </c>
      <c r="Z1" s="125">
        <v>2047</v>
      </c>
      <c r="AA1" s="125">
        <v>2048</v>
      </c>
      <c r="AB1" s="125">
        <v>2049</v>
      </c>
      <c r="AC1" s="125">
        <v>2050</v>
      </c>
    </row>
    <row r="2" spans="1:29" x14ac:dyDescent="0.35">
      <c r="B2" s="125"/>
      <c r="C2" s="125"/>
      <c r="D2" s="125"/>
      <c r="E2" s="125"/>
      <c r="F2" s="125"/>
      <c r="G2" s="125"/>
      <c r="H2" s="125"/>
      <c r="I2" s="125"/>
      <c r="J2" s="125"/>
      <c r="K2" s="125"/>
      <c r="L2" s="125"/>
      <c r="M2" s="125"/>
      <c r="N2" s="125"/>
      <c r="O2" s="125"/>
      <c r="P2" s="125"/>
      <c r="Q2" s="125"/>
      <c r="R2" s="125"/>
      <c r="S2" s="125"/>
      <c r="T2" s="125"/>
      <c r="U2" s="125"/>
      <c r="V2" s="125"/>
      <c r="W2" s="125"/>
      <c r="X2" s="125"/>
      <c r="Y2" s="125"/>
      <c r="Z2" s="125"/>
      <c r="AA2" s="125"/>
      <c r="AB2" s="125"/>
      <c r="AC2" s="125"/>
    </row>
    <row r="3" spans="1:29" ht="21.5" thickBot="1" x14ac:dyDescent="0.55000000000000004">
      <c r="A3" s="126" t="s">
        <v>214</v>
      </c>
      <c r="B3" s="127" t="s">
        <v>215</v>
      </c>
      <c r="C3" s="128"/>
      <c r="D3" s="128"/>
      <c r="E3" s="128"/>
      <c r="F3" s="128"/>
      <c r="G3" s="128"/>
      <c r="H3" s="128"/>
      <c r="I3" s="128"/>
      <c r="J3" s="128"/>
      <c r="K3" s="128"/>
      <c r="L3" s="128"/>
      <c r="M3" s="128"/>
      <c r="N3" s="128"/>
      <c r="O3" s="128"/>
      <c r="P3" s="128"/>
      <c r="Q3" s="128"/>
      <c r="R3" s="128"/>
      <c r="S3" s="128"/>
      <c r="T3" s="128"/>
      <c r="U3" s="128"/>
      <c r="V3" s="128"/>
      <c r="W3" s="128"/>
      <c r="X3" s="128"/>
      <c r="Y3" s="128"/>
      <c r="Z3" s="128"/>
      <c r="AA3" s="128"/>
      <c r="AB3" s="128"/>
      <c r="AC3" s="128"/>
    </row>
    <row r="4" spans="1:29" x14ac:dyDescent="0.35">
      <c r="A4" s="129"/>
      <c r="B4" s="130"/>
      <c r="C4" s="130"/>
      <c r="D4" s="130"/>
      <c r="E4" s="130"/>
      <c r="F4" s="130"/>
      <c r="G4" s="130"/>
      <c r="H4" s="130"/>
      <c r="I4" s="130"/>
      <c r="J4" s="130"/>
      <c r="K4" s="130"/>
      <c r="L4" s="130"/>
      <c r="M4" s="130"/>
      <c r="N4" s="130"/>
      <c r="O4" s="130"/>
      <c r="P4" s="130"/>
      <c r="Q4" s="130"/>
      <c r="R4" s="130"/>
      <c r="S4" s="130"/>
      <c r="T4" s="130"/>
      <c r="U4" s="130"/>
      <c r="V4" s="130"/>
      <c r="W4" s="130"/>
      <c r="X4" s="130"/>
      <c r="Y4" s="130"/>
      <c r="Z4" s="130"/>
      <c r="AA4" s="130"/>
      <c r="AB4" s="130"/>
      <c r="AC4" s="131"/>
    </row>
    <row r="5" spans="1:29" x14ac:dyDescent="0.35">
      <c r="A5" s="132" t="s">
        <v>59</v>
      </c>
      <c r="AC5" s="133"/>
    </row>
    <row r="6" spans="1:29" x14ac:dyDescent="0.35">
      <c r="A6" s="134" t="s">
        <v>216</v>
      </c>
      <c r="B6" s="135">
        <v>585</v>
      </c>
      <c r="C6" s="135">
        <v>1340</v>
      </c>
      <c r="D6" s="135">
        <v>3037</v>
      </c>
      <c r="E6" s="135">
        <v>11648</v>
      </c>
      <c r="F6" s="135">
        <v>20563</v>
      </c>
      <c r="G6" s="135">
        <v>33179</v>
      </c>
      <c r="H6" s="135">
        <v>48755</v>
      </c>
      <c r="I6" s="135">
        <v>66347</v>
      </c>
      <c r="J6" s="135">
        <v>85940</v>
      </c>
      <c r="K6" s="135">
        <v>107467</v>
      </c>
      <c r="L6" s="135">
        <v>130899</v>
      </c>
      <c r="M6" s="135">
        <v>156193</v>
      </c>
      <c r="N6" s="135">
        <v>182933</v>
      </c>
      <c r="O6" s="135">
        <v>211233</v>
      </c>
      <c r="P6" s="135">
        <v>240646</v>
      </c>
      <c r="Q6" s="135">
        <v>271172</v>
      </c>
      <c r="R6" s="135">
        <v>302795</v>
      </c>
      <c r="S6" s="135">
        <v>335517</v>
      </c>
      <c r="T6" s="135">
        <v>369303</v>
      </c>
      <c r="U6" s="135">
        <v>404110</v>
      </c>
      <c r="V6" s="135">
        <v>439904</v>
      </c>
      <c r="W6" s="135">
        <v>476647</v>
      </c>
      <c r="X6" s="135">
        <v>514222</v>
      </c>
      <c r="Y6" s="135">
        <v>552773</v>
      </c>
      <c r="Z6" s="135">
        <v>591678</v>
      </c>
      <c r="AA6" s="135">
        <v>630921</v>
      </c>
      <c r="AB6" s="135">
        <v>670586</v>
      </c>
      <c r="AC6" s="136">
        <v>710641</v>
      </c>
    </row>
    <row r="7" spans="1:29" x14ac:dyDescent="0.35">
      <c r="A7" s="134" t="s">
        <v>217</v>
      </c>
      <c r="B7" s="135">
        <v>890023</v>
      </c>
      <c r="C7" s="135">
        <v>4745842</v>
      </c>
      <c r="D7" s="135">
        <v>4765508</v>
      </c>
      <c r="E7" s="135">
        <v>4780691</v>
      </c>
      <c r="F7" s="135">
        <v>4796445</v>
      </c>
      <c r="G7" s="135">
        <v>4817394</v>
      </c>
      <c r="H7" s="135">
        <v>4837660</v>
      </c>
      <c r="I7" s="135">
        <v>4856364</v>
      </c>
      <c r="J7" s="135">
        <v>4872901</v>
      </c>
      <c r="K7" s="135">
        <v>4888187</v>
      </c>
      <c r="L7" s="135">
        <v>4901378</v>
      </c>
      <c r="M7" s="135">
        <v>4913990</v>
      </c>
      <c r="N7" s="135">
        <v>4926905</v>
      </c>
      <c r="O7" s="135">
        <v>4938793</v>
      </c>
      <c r="P7" s="135">
        <v>4950977</v>
      </c>
      <c r="Q7" s="135">
        <v>4963639</v>
      </c>
      <c r="R7" s="135">
        <v>4976707</v>
      </c>
      <c r="S7" s="135">
        <v>4989733</v>
      </c>
      <c r="T7" s="135">
        <v>5002787</v>
      </c>
      <c r="U7" s="135">
        <v>5015753</v>
      </c>
      <c r="V7" s="135">
        <v>5028464</v>
      </c>
      <c r="W7" s="135">
        <v>5040663</v>
      </c>
      <c r="X7" s="135">
        <v>5051425</v>
      </c>
      <c r="Y7" s="135">
        <v>5062227</v>
      </c>
      <c r="Z7" s="135">
        <v>5072012</v>
      </c>
      <c r="AA7" s="135">
        <v>5081169</v>
      </c>
      <c r="AB7" s="135">
        <v>5089277</v>
      </c>
      <c r="AC7" s="136">
        <v>5096454</v>
      </c>
    </row>
    <row r="8" spans="1:29" x14ac:dyDescent="0.35">
      <c r="A8" s="134" t="s">
        <v>218</v>
      </c>
      <c r="B8" s="135">
        <v>941</v>
      </c>
      <c r="C8" s="135">
        <v>2810</v>
      </c>
      <c r="D8" s="135">
        <v>12446</v>
      </c>
      <c r="E8" s="135">
        <v>22203</v>
      </c>
      <c r="F8" s="135">
        <v>36090</v>
      </c>
      <c r="G8" s="135">
        <v>53263</v>
      </c>
      <c r="H8" s="135">
        <v>72675</v>
      </c>
      <c r="I8" s="135">
        <v>94312</v>
      </c>
      <c r="J8" s="135">
        <v>118091</v>
      </c>
      <c r="K8" s="135">
        <v>143949</v>
      </c>
      <c r="L8" s="135">
        <v>171806</v>
      </c>
      <c r="M8" s="135">
        <v>201159</v>
      </c>
      <c r="N8" s="135">
        <v>231936</v>
      </c>
      <c r="O8" s="135">
        <v>263613</v>
      </c>
      <c r="P8" s="135">
        <v>296185</v>
      </c>
      <c r="Q8" s="135">
        <v>329590</v>
      </c>
      <c r="R8" s="135">
        <v>363760</v>
      </c>
      <c r="S8" s="135">
        <v>398631</v>
      </c>
      <c r="T8" s="135">
        <v>434155</v>
      </c>
      <c r="U8" s="135">
        <v>470271</v>
      </c>
      <c r="V8" s="135">
        <v>506919</v>
      </c>
      <c r="W8" s="135">
        <v>543946</v>
      </c>
      <c r="X8" s="135">
        <v>581432</v>
      </c>
      <c r="Y8" s="135">
        <v>618659</v>
      </c>
      <c r="Z8" s="135">
        <v>655709</v>
      </c>
      <c r="AA8" s="135">
        <v>692557</v>
      </c>
      <c r="AB8" s="135">
        <v>729062</v>
      </c>
      <c r="AC8" s="136">
        <v>761688</v>
      </c>
    </row>
    <row r="9" spans="1:29" x14ac:dyDescent="0.35">
      <c r="A9" s="137" t="s">
        <v>219</v>
      </c>
      <c r="B9" s="138">
        <f>B6/B8</f>
        <v>0.62167906482465463</v>
      </c>
      <c r="C9" s="138">
        <f t="shared" ref="C9:AC9" si="0">C6/C8</f>
        <v>0.47686832740213525</v>
      </c>
      <c r="D9" s="138">
        <f t="shared" si="0"/>
        <v>0.24401414108950667</v>
      </c>
      <c r="E9" s="138">
        <f t="shared" si="0"/>
        <v>0.52461379092915372</v>
      </c>
      <c r="F9" s="138">
        <f t="shared" si="0"/>
        <v>0.56977001939595451</v>
      </c>
      <c r="G9" s="138">
        <f t="shared" si="0"/>
        <v>0.62292773595178641</v>
      </c>
      <c r="H9" s="138">
        <f t="shared" si="0"/>
        <v>0.67086343309253527</v>
      </c>
      <c r="I9" s="138">
        <f t="shared" si="0"/>
        <v>0.70348418016795322</v>
      </c>
      <c r="J9" s="138">
        <f t="shared" si="0"/>
        <v>0.72774385854976242</v>
      </c>
      <c r="K9" s="138">
        <f t="shared" si="0"/>
        <v>0.74656301884695275</v>
      </c>
      <c r="L9" s="138">
        <f t="shared" si="0"/>
        <v>0.761900050056459</v>
      </c>
      <c r="M9" s="138">
        <f t="shared" si="0"/>
        <v>0.77646538310490709</v>
      </c>
      <c r="N9" s="138">
        <f t="shared" si="0"/>
        <v>0.78872188879690952</v>
      </c>
      <c r="O9" s="138">
        <f t="shared" si="0"/>
        <v>0.80129963241570024</v>
      </c>
      <c r="P9" s="138">
        <f t="shared" si="0"/>
        <v>0.81248543984334121</v>
      </c>
      <c r="Q9" s="138">
        <f t="shared" si="0"/>
        <v>0.82275554476774171</v>
      </c>
      <c r="R9" s="138">
        <f t="shared" si="0"/>
        <v>0.83240323290081375</v>
      </c>
      <c r="S9" s="138">
        <f t="shared" si="0"/>
        <v>0.84167312627467505</v>
      </c>
      <c r="T9" s="138">
        <f t="shared" si="0"/>
        <v>0.85062477686540516</v>
      </c>
      <c r="U9" s="138">
        <f t="shared" si="0"/>
        <v>0.85931303439931439</v>
      </c>
      <c r="V9" s="138">
        <f t="shared" si="0"/>
        <v>0.86779939201331968</v>
      </c>
      <c r="W9" s="138">
        <f t="shared" si="0"/>
        <v>0.87627632154662416</v>
      </c>
      <c r="X9" s="138">
        <f t="shared" si="0"/>
        <v>0.88440608704027301</v>
      </c>
      <c r="Y9" s="138">
        <f t="shared" si="0"/>
        <v>0.89350191300862025</v>
      </c>
      <c r="Z9" s="138">
        <f t="shared" si="0"/>
        <v>0.90234845030341204</v>
      </c>
      <c r="AA9" s="138">
        <f t="shared" si="0"/>
        <v>0.91100227129319322</v>
      </c>
      <c r="AB9" s="138">
        <f t="shared" si="0"/>
        <v>0.91979282969075338</v>
      </c>
      <c r="AC9" s="138">
        <f t="shared" si="0"/>
        <v>0.93298174580668203</v>
      </c>
    </row>
    <row r="10" spans="1:29" x14ac:dyDescent="0.35">
      <c r="A10" s="139"/>
    </row>
    <row r="11" spans="1:29" x14ac:dyDescent="0.35">
      <c r="A11" s="132" t="s">
        <v>108</v>
      </c>
      <c r="AC11" s="133"/>
    </row>
    <row r="12" spans="1:29" s="144" customFormat="1" x14ac:dyDescent="0.35">
      <c r="A12" s="140" t="s">
        <v>220</v>
      </c>
      <c r="B12" s="141">
        <v>585</v>
      </c>
      <c r="C12" s="141">
        <v>1283</v>
      </c>
      <c r="D12" s="141">
        <v>4545</v>
      </c>
      <c r="E12" s="141">
        <v>24010</v>
      </c>
      <c r="F12" s="141">
        <v>43800</v>
      </c>
      <c r="G12" s="141">
        <v>71240</v>
      </c>
      <c r="H12" s="141">
        <v>105059</v>
      </c>
      <c r="I12" s="142">
        <v>144893</v>
      </c>
      <c r="J12" s="141">
        <v>186369</v>
      </c>
      <c r="K12" s="141">
        <v>229203</v>
      </c>
      <c r="L12" s="141">
        <v>276629</v>
      </c>
      <c r="M12" s="141">
        <v>323260</v>
      </c>
      <c r="N12" s="141">
        <v>369248</v>
      </c>
      <c r="O12" s="141">
        <v>415064</v>
      </c>
      <c r="P12" s="141">
        <v>460535</v>
      </c>
      <c r="Q12" s="141">
        <v>505743</v>
      </c>
      <c r="R12" s="141">
        <v>550952</v>
      </c>
      <c r="S12" s="141">
        <v>596193</v>
      </c>
      <c r="T12" s="141">
        <v>641394</v>
      </c>
      <c r="U12" s="141">
        <v>686542</v>
      </c>
      <c r="V12" s="141">
        <v>731607</v>
      </c>
      <c r="W12" s="141">
        <v>776595</v>
      </c>
      <c r="X12" s="141">
        <v>821519</v>
      </c>
      <c r="Y12" s="141">
        <v>866406</v>
      </c>
      <c r="Z12" s="141">
        <v>911288</v>
      </c>
      <c r="AA12" s="141">
        <v>956113</v>
      </c>
      <c r="AB12" s="141">
        <v>1000885</v>
      </c>
      <c r="AC12" s="143">
        <v>1034226</v>
      </c>
    </row>
    <row r="13" spans="1:29" s="144" customFormat="1" x14ac:dyDescent="0.35">
      <c r="A13" s="140" t="s">
        <v>217</v>
      </c>
      <c r="B13" s="141">
        <v>911307</v>
      </c>
      <c r="C13" s="141">
        <v>921479</v>
      </c>
      <c r="D13" s="141">
        <v>940321</v>
      </c>
      <c r="E13" s="141">
        <v>952310</v>
      </c>
      <c r="F13" s="141">
        <v>969824</v>
      </c>
      <c r="G13" s="141">
        <v>989929</v>
      </c>
      <c r="H13" s="141">
        <v>1011429</v>
      </c>
      <c r="I13" s="141">
        <v>1032880</v>
      </c>
      <c r="J13" s="141">
        <v>1054159</v>
      </c>
      <c r="K13" s="141">
        <v>1074422</v>
      </c>
      <c r="L13" s="141">
        <v>1094810</v>
      </c>
      <c r="M13" s="141">
        <v>1114903</v>
      </c>
      <c r="N13" s="141">
        <v>1133708</v>
      </c>
      <c r="O13" s="141">
        <v>1152102</v>
      </c>
      <c r="P13" s="141">
        <v>1169990</v>
      </c>
      <c r="Q13" s="141">
        <v>1187083</v>
      </c>
      <c r="R13" s="141">
        <v>1203455</v>
      </c>
      <c r="S13" s="141">
        <v>1219445</v>
      </c>
      <c r="T13" s="141">
        <v>1235172</v>
      </c>
      <c r="U13" s="141">
        <v>1250754</v>
      </c>
      <c r="V13" s="141">
        <v>1266251</v>
      </c>
      <c r="W13" s="141">
        <v>1281657</v>
      </c>
      <c r="X13" s="141">
        <v>1296980</v>
      </c>
      <c r="Y13" s="141">
        <v>1312210</v>
      </c>
      <c r="Z13" s="141">
        <v>1327462</v>
      </c>
      <c r="AA13" s="141">
        <v>1342734</v>
      </c>
      <c r="AB13" s="141">
        <v>1357588</v>
      </c>
      <c r="AC13" s="143">
        <v>1372688</v>
      </c>
    </row>
    <row r="14" spans="1:29" s="144" customFormat="1" x14ac:dyDescent="0.35">
      <c r="A14" s="140" t="s">
        <v>221</v>
      </c>
      <c r="B14" s="141">
        <v>1289</v>
      </c>
      <c r="C14" s="141">
        <v>5160</v>
      </c>
      <c r="D14" s="141">
        <v>28226</v>
      </c>
      <c r="E14" s="141">
        <v>51625</v>
      </c>
      <c r="F14" s="141">
        <v>84673</v>
      </c>
      <c r="G14" s="141">
        <v>126182</v>
      </c>
      <c r="H14" s="141">
        <v>176000</v>
      </c>
      <c r="I14" s="141">
        <v>228391</v>
      </c>
      <c r="J14" s="141">
        <v>282987</v>
      </c>
      <c r="K14" s="141">
        <v>342049</v>
      </c>
      <c r="L14" s="141">
        <v>401107</v>
      </c>
      <c r="M14" s="141">
        <v>460171</v>
      </c>
      <c r="N14" s="141">
        <v>519230</v>
      </c>
      <c r="O14" s="141">
        <v>578295</v>
      </c>
      <c r="P14" s="141">
        <v>637357</v>
      </c>
      <c r="Q14" s="141">
        <v>696421</v>
      </c>
      <c r="R14" s="141">
        <v>755483</v>
      </c>
      <c r="S14" s="141">
        <v>814549</v>
      </c>
      <c r="T14" s="141">
        <v>873613</v>
      </c>
      <c r="U14" s="141">
        <v>932676</v>
      </c>
      <c r="V14" s="141">
        <v>991741</v>
      </c>
      <c r="W14" s="141">
        <v>1050808</v>
      </c>
      <c r="X14" s="141">
        <v>1109871</v>
      </c>
      <c r="Y14" s="141">
        <v>1168937</v>
      </c>
      <c r="Z14" s="141">
        <v>1228000</v>
      </c>
      <c r="AA14" s="141">
        <v>1287067</v>
      </c>
      <c r="AB14" s="141">
        <v>1330436</v>
      </c>
      <c r="AC14" s="143">
        <v>1345234</v>
      </c>
    </row>
    <row r="15" spans="1:29" x14ac:dyDescent="0.35">
      <c r="A15" s="145" t="s">
        <v>222</v>
      </c>
      <c r="B15" s="146">
        <f>B12/B14</f>
        <v>0.4538401861908456</v>
      </c>
      <c r="C15" s="146">
        <f t="shared" ref="C15:AC15" si="1">C12/C14</f>
        <v>0.24864341085271319</v>
      </c>
      <c r="D15" s="146">
        <f t="shared" si="1"/>
        <v>0.16102175299369376</v>
      </c>
      <c r="E15" s="146">
        <f t="shared" si="1"/>
        <v>0.46508474576271186</v>
      </c>
      <c r="F15" s="146">
        <f t="shared" si="1"/>
        <v>0.51728414016274371</v>
      </c>
      <c r="G15" s="146">
        <f t="shared" si="1"/>
        <v>0.56458131904709075</v>
      </c>
      <c r="H15" s="146">
        <f t="shared" si="1"/>
        <v>0.59692613636363634</v>
      </c>
      <c r="I15" s="146">
        <f t="shared" si="1"/>
        <v>0.63440766054704434</v>
      </c>
      <c r="J15" s="146">
        <f t="shared" si="1"/>
        <v>0.65857795587783186</v>
      </c>
      <c r="K15" s="146">
        <f t="shared" si="1"/>
        <v>0.67008820373689149</v>
      </c>
      <c r="L15" s="146">
        <f t="shared" si="1"/>
        <v>0.68966385528051122</v>
      </c>
      <c r="M15" s="146">
        <f t="shared" si="1"/>
        <v>0.70247799187693272</v>
      </c>
      <c r="N15" s="146">
        <f t="shared" si="1"/>
        <v>0.71114534984496269</v>
      </c>
      <c r="O15" s="146">
        <f t="shared" si="1"/>
        <v>0.71773748692276429</v>
      </c>
      <c r="P15" s="146">
        <f t="shared" si="1"/>
        <v>0.72256992548916854</v>
      </c>
      <c r="Q15" s="146">
        <f t="shared" si="1"/>
        <v>0.72620297205282436</v>
      </c>
      <c r="R15" s="146">
        <f t="shared" si="1"/>
        <v>0.7292712079557051</v>
      </c>
      <c r="S15" s="146">
        <f t="shared" si="1"/>
        <v>0.7319301846788836</v>
      </c>
      <c r="T15" s="146">
        <f t="shared" si="1"/>
        <v>0.73418550319191678</v>
      </c>
      <c r="U15" s="146">
        <f t="shared" si="1"/>
        <v>0.73609913839318264</v>
      </c>
      <c r="V15" s="146">
        <f t="shared" si="1"/>
        <v>0.7376996615043645</v>
      </c>
      <c r="W15" s="146">
        <f t="shared" si="1"/>
        <v>0.73904557254988545</v>
      </c>
      <c r="X15" s="146">
        <f t="shared" si="1"/>
        <v>0.74019322966362755</v>
      </c>
      <c r="Y15" s="146">
        <f t="shared" si="1"/>
        <v>0.74119135590711904</v>
      </c>
      <c r="Z15" s="146">
        <f t="shared" si="1"/>
        <v>0.74209120521172633</v>
      </c>
      <c r="AA15" s="146">
        <f t="shared" si="1"/>
        <v>0.74286187121571756</v>
      </c>
      <c r="AB15" s="146">
        <f t="shared" si="1"/>
        <v>0.75229849462882847</v>
      </c>
      <c r="AC15" s="146">
        <f t="shared" si="1"/>
        <v>0.76880750858214997</v>
      </c>
    </row>
    <row r="16" spans="1:29" x14ac:dyDescent="0.35">
      <c r="A16" s="139"/>
      <c r="AC16" s="133"/>
    </row>
    <row r="17" spans="1:31" x14ac:dyDescent="0.35">
      <c r="A17" s="132" t="s">
        <v>109</v>
      </c>
      <c r="AC17" s="133"/>
    </row>
    <row r="18" spans="1:31" s="144" customFormat="1" x14ac:dyDescent="0.35">
      <c r="A18" s="147" t="s">
        <v>220</v>
      </c>
      <c r="B18" s="148">
        <v>585</v>
      </c>
      <c r="C18" s="148">
        <v>5718</v>
      </c>
      <c r="D18" s="148">
        <v>19172</v>
      </c>
      <c r="E18" s="148">
        <v>39689</v>
      </c>
      <c r="F18" s="148">
        <v>66657</v>
      </c>
      <c r="G18" s="148">
        <v>102672</v>
      </c>
      <c r="H18" s="148">
        <v>146109</v>
      </c>
      <c r="I18" s="148">
        <v>191741</v>
      </c>
      <c r="J18" s="148">
        <v>249732</v>
      </c>
      <c r="K18" s="148">
        <v>305999</v>
      </c>
      <c r="L18" s="148">
        <v>360747</v>
      </c>
      <c r="M18" s="148">
        <v>413938</v>
      </c>
      <c r="N18" s="148">
        <v>465795</v>
      </c>
      <c r="O18" s="148">
        <v>516857</v>
      </c>
      <c r="P18" s="148">
        <v>566962</v>
      </c>
      <c r="Q18" s="148">
        <v>616058</v>
      </c>
      <c r="R18" s="148">
        <v>664429</v>
      </c>
      <c r="S18" s="148">
        <v>712516</v>
      </c>
      <c r="T18" s="148">
        <v>760071</v>
      </c>
      <c r="U18" s="148">
        <v>806904</v>
      </c>
      <c r="V18" s="148">
        <v>853083</v>
      </c>
      <c r="W18" s="148">
        <v>898663</v>
      </c>
      <c r="X18" s="148">
        <v>943593</v>
      </c>
      <c r="Y18" s="148">
        <v>953021</v>
      </c>
      <c r="Z18" s="148">
        <v>962549</v>
      </c>
      <c r="AA18" s="148">
        <v>972169</v>
      </c>
      <c r="AB18" s="148">
        <v>981895</v>
      </c>
      <c r="AC18" s="149">
        <v>991720</v>
      </c>
    </row>
    <row r="19" spans="1:31" s="144" customFormat="1" x14ac:dyDescent="0.35">
      <c r="A19" s="147" t="s">
        <v>217</v>
      </c>
      <c r="B19" s="148">
        <v>928053</v>
      </c>
      <c r="C19" s="148">
        <v>956495</v>
      </c>
      <c r="D19" s="148">
        <v>980357</v>
      </c>
      <c r="E19" s="148">
        <v>1000677</v>
      </c>
      <c r="F19" s="148">
        <v>1023078</v>
      </c>
      <c r="G19" s="148">
        <v>1046404</v>
      </c>
      <c r="H19" s="148">
        <v>1070980</v>
      </c>
      <c r="I19" s="148">
        <v>1098176</v>
      </c>
      <c r="J19" s="148">
        <v>1125692</v>
      </c>
      <c r="K19" s="148">
        <v>1153305</v>
      </c>
      <c r="L19" s="148">
        <v>1181352</v>
      </c>
      <c r="M19" s="148">
        <v>1209410</v>
      </c>
      <c r="N19" s="148">
        <v>1236552</v>
      </c>
      <c r="O19" s="148">
        <v>1263458</v>
      </c>
      <c r="P19" s="148">
        <v>1290462</v>
      </c>
      <c r="Q19" s="148">
        <v>1317111</v>
      </c>
      <c r="R19" s="148">
        <v>1342768</v>
      </c>
      <c r="S19" s="148">
        <v>1368159</v>
      </c>
      <c r="T19" s="148">
        <v>1393681</v>
      </c>
      <c r="U19" s="148">
        <v>1419312</v>
      </c>
      <c r="V19" s="148">
        <v>1445026</v>
      </c>
      <c r="W19" s="148">
        <v>1470954</v>
      </c>
      <c r="X19" s="148">
        <v>1496203</v>
      </c>
      <c r="Y19" s="148">
        <v>1521627</v>
      </c>
      <c r="Z19" s="148">
        <v>1547421</v>
      </c>
      <c r="AA19" s="148">
        <v>1573679</v>
      </c>
      <c r="AB19" s="148">
        <v>1600412</v>
      </c>
      <c r="AC19" s="149">
        <v>1627971</v>
      </c>
    </row>
    <row r="20" spans="1:31" s="144" customFormat="1" x14ac:dyDescent="0.35">
      <c r="A20" s="147" t="s">
        <v>221</v>
      </c>
      <c r="B20" s="148">
        <v>6667</v>
      </c>
      <c r="C20" s="148">
        <v>23156</v>
      </c>
      <c r="D20" s="148">
        <v>48652</v>
      </c>
      <c r="E20" s="148">
        <v>82578</v>
      </c>
      <c r="F20" s="148">
        <v>128771</v>
      </c>
      <c r="G20" s="148">
        <v>185526</v>
      </c>
      <c r="H20" s="148">
        <v>245831</v>
      </c>
      <c r="I20" s="148">
        <v>321625</v>
      </c>
      <c r="J20" s="148">
        <v>397413</v>
      </c>
      <c r="K20" s="148">
        <v>473203</v>
      </c>
      <c r="L20" s="148">
        <v>548992</v>
      </c>
      <c r="M20" s="148">
        <v>624783</v>
      </c>
      <c r="N20" s="148">
        <v>700571</v>
      </c>
      <c r="O20" s="148">
        <v>776364</v>
      </c>
      <c r="P20" s="148">
        <v>852155</v>
      </c>
      <c r="Q20" s="148">
        <v>927947</v>
      </c>
      <c r="R20" s="148">
        <v>1003738</v>
      </c>
      <c r="S20" s="148">
        <v>1079531</v>
      </c>
      <c r="T20" s="148">
        <v>1155321</v>
      </c>
      <c r="U20" s="148">
        <v>1231113</v>
      </c>
      <c r="V20" s="148">
        <v>1306904</v>
      </c>
      <c r="W20" s="148">
        <v>1382697</v>
      </c>
      <c r="X20" s="148">
        <v>1406431</v>
      </c>
      <c r="Y20" s="148">
        <v>1430330</v>
      </c>
      <c r="Z20" s="148">
        <v>1454576</v>
      </c>
      <c r="AA20" s="148">
        <v>1479258</v>
      </c>
      <c r="AB20" s="148">
        <v>1504388</v>
      </c>
      <c r="AC20" s="149">
        <v>1530293</v>
      </c>
    </row>
    <row r="21" spans="1:31" ht="15" thickBot="1" x14ac:dyDescent="0.4">
      <c r="A21" s="150" t="s">
        <v>219</v>
      </c>
      <c r="B21" s="151">
        <f>B18/B20</f>
        <v>8.7745612719364027E-2</v>
      </c>
      <c r="C21" s="151">
        <f t="shared" ref="C21:AC21" si="2">C18/C20</f>
        <v>0.24693384004145794</v>
      </c>
      <c r="D21" s="151">
        <f t="shared" si="2"/>
        <v>0.39406396448244674</v>
      </c>
      <c r="E21" s="151">
        <f t="shared" si="2"/>
        <v>0.48062437937465186</v>
      </c>
      <c r="F21" s="151">
        <f t="shared" si="2"/>
        <v>0.51763984126860862</v>
      </c>
      <c r="G21" s="151">
        <f t="shared" si="2"/>
        <v>0.55341030367711264</v>
      </c>
      <c r="H21" s="151">
        <f t="shared" si="2"/>
        <v>0.59434733617810609</v>
      </c>
      <c r="I21" s="151">
        <f t="shared" si="2"/>
        <v>0.5961632335794792</v>
      </c>
      <c r="J21" s="151">
        <f t="shared" si="2"/>
        <v>0.6283941390945943</v>
      </c>
      <c r="K21" s="151">
        <f t="shared" si="2"/>
        <v>0.64665481833378069</v>
      </c>
      <c r="L21" s="151">
        <f t="shared" si="2"/>
        <v>0.65710793599906736</v>
      </c>
      <c r="M21" s="151">
        <f t="shared" si="2"/>
        <v>0.66253083070442054</v>
      </c>
      <c r="N21" s="151">
        <f t="shared" si="2"/>
        <v>0.66487907720987593</v>
      </c>
      <c r="O21" s="151">
        <f t="shared" si="2"/>
        <v>0.66574055468826476</v>
      </c>
      <c r="P21" s="151">
        <f t="shared" si="2"/>
        <v>0.66532731721341776</v>
      </c>
      <c r="Q21" s="151">
        <f t="shared" si="2"/>
        <v>0.66389351978076339</v>
      </c>
      <c r="R21" s="151">
        <f t="shared" si="2"/>
        <v>0.66195461365416075</v>
      </c>
      <c r="S21" s="151">
        <f t="shared" si="2"/>
        <v>0.66002365842203703</v>
      </c>
      <c r="T21" s="151">
        <f t="shared" si="2"/>
        <v>0.65788728846788036</v>
      </c>
      <c r="U21" s="151">
        <f t="shared" si="2"/>
        <v>0.65542643120493405</v>
      </c>
      <c r="V21" s="151">
        <f t="shared" si="2"/>
        <v>0.65275108194634035</v>
      </c>
      <c r="W21" s="151">
        <f t="shared" si="2"/>
        <v>0.64993487365633973</v>
      </c>
      <c r="X21" s="151">
        <f t="shared" si="2"/>
        <v>0.67091311269447274</v>
      </c>
      <c r="Y21" s="151">
        <f t="shared" si="2"/>
        <v>0.66629449148098685</v>
      </c>
      <c r="Z21" s="151">
        <f t="shared" si="2"/>
        <v>0.66173854099063922</v>
      </c>
      <c r="AA21" s="151">
        <f t="shared" si="2"/>
        <v>0.65720043427177677</v>
      </c>
      <c r="AB21" s="151">
        <f t="shared" si="2"/>
        <v>0.65268733863870221</v>
      </c>
      <c r="AC21" s="151">
        <f t="shared" si="2"/>
        <v>0.64805890113854014</v>
      </c>
    </row>
    <row r="24" spans="1:31" ht="21.5" thickBot="1" x14ac:dyDescent="0.55000000000000004">
      <c r="A24" s="126" t="s">
        <v>198</v>
      </c>
      <c r="B24" s="127" t="s">
        <v>223</v>
      </c>
      <c r="C24" s="128"/>
      <c r="D24" s="128"/>
      <c r="E24" s="128"/>
      <c r="F24" s="128"/>
      <c r="G24" s="128"/>
      <c r="H24" s="128"/>
      <c r="I24" s="128"/>
      <c r="J24" s="128"/>
      <c r="K24" s="128"/>
      <c r="L24" s="128"/>
      <c r="M24" s="128"/>
      <c r="N24" s="128"/>
      <c r="O24" s="128"/>
      <c r="P24" s="128"/>
      <c r="Q24" s="128"/>
      <c r="R24" s="128"/>
      <c r="S24" s="128"/>
      <c r="T24" s="128"/>
      <c r="U24" s="128"/>
      <c r="V24" s="128"/>
      <c r="W24" s="128"/>
      <c r="X24" s="128"/>
      <c r="Y24" s="128"/>
      <c r="Z24" s="128"/>
      <c r="AA24" s="128"/>
      <c r="AB24" s="128"/>
      <c r="AC24" s="128"/>
    </row>
    <row r="25" spans="1:31" x14ac:dyDescent="0.35">
      <c r="A25" s="152"/>
      <c r="B25" s="153"/>
      <c r="C25" s="153"/>
      <c r="D25" s="153"/>
      <c r="E25" s="153"/>
      <c r="F25" s="153"/>
      <c r="G25" s="153"/>
      <c r="H25" s="153"/>
      <c r="I25" s="153"/>
      <c r="J25" s="153"/>
      <c r="K25" s="153"/>
      <c r="L25" s="153"/>
      <c r="M25" s="153"/>
      <c r="N25" s="153"/>
      <c r="O25" s="153"/>
      <c r="P25" s="153"/>
      <c r="Q25" s="153"/>
      <c r="R25" s="153"/>
      <c r="S25" s="153"/>
      <c r="T25" s="153"/>
      <c r="U25" s="153"/>
      <c r="V25" s="153"/>
      <c r="W25" s="153"/>
      <c r="X25" s="153"/>
      <c r="Y25" s="153"/>
      <c r="Z25" s="153"/>
      <c r="AA25" s="153"/>
      <c r="AB25" s="153"/>
      <c r="AC25" s="154"/>
    </row>
    <row r="26" spans="1:31" x14ac:dyDescent="0.35">
      <c r="A26" s="132" t="s">
        <v>224</v>
      </c>
      <c r="AC26" s="133"/>
    </row>
    <row r="27" spans="1:31" x14ac:dyDescent="0.35">
      <c r="A27" s="134" t="s">
        <v>225</v>
      </c>
      <c r="B27" s="135">
        <v>2342877</v>
      </c>
      <c r="C27" s="135">
        <v>2366303</v>
      </c>
      <c r="D27" s="135">
        <v>2389966</v>
      </c>
      <c r="E27" s="135">
        <v>2413868</v>
      </c>
      <c r="F27" s="135">
        <v>2438011</v>
      </c>
      <c r="G27" s="135">
        <v>2462388</v>
      </c>
      <c r="H27" s="135">
        <v>2487003</v>
      </c>
      <c r="I27" s="135">
        <v>2511866</v>
      </c>
      <c r="J27" s="135">
        <v>2536990</v>
      </c>
      <c r="K27" s="135">
        <v>2562367</v>
      </c>
      <c r="L27" s="135">
        <v>2587995</v>
      </c>
      <c r="M27" s="135">
        <v>2613879</v>
      </c>
      <c r="N27" s="135">
        <v>2640020</v>
      </c>
      <c r="O27" s="135">
        <v>2666420</v>
      </c>
      <c r="P27" s="135">
        <v>2693091</v>
      </c>
      <c r="Q27" s="135">
        <v>2720019</v>
      </c>
      <c r="R27" s="135">
        <v>2747216</v>
      </c>
      <c r="S27" s="135">
        <v>2774693</v>
      </c>
      <c r="T27" s="135">
        <v>2802436</v>
      </c>
      <c r="U27" s="135">
        <v>2830454</v>
      </c>
      <c r="V27" s="135">
        <v>2858762</v>
      </c>
      <c r="W27" s="135">
        <v>2887349</v>
      </c>
      <c r="X27" s="135">
        <v>2916228</v>
      </c>
      <c r="Y27" s="135">
        <v>2945384</v>
      </c>
      <c r="Z27" s="135">
        <v>2974840</v>
      </c>
      <c r="AA27" s="135">
        <v>3004595</v>
      </c>
      <c r="AB27" s="135">
        <v>3034647</v>
      </c>
      <c r="AC27" s="136">
        <v>3065000</v>
      </c>
      <c r="AD27" s="144"/>
      <c r="AE27" s="144"/>
    </row>
    <row r="28" spans="1:31" x14ac:dyDescent="0.35">
      <c r="A28" s="134" t="s">
        <v>220</v>
      </c>
      <c r="B28" s="135">
        <v>19175.206029196903</v>
      </c>
      <c r="C28" s="135">
        <v>24116.676533364542</v>
      </c>
      <c r="D28" s="135">
        <v>32110.644677912176</v>
      </c>
      <c r="E28" s="135">
        <v>46884.432435218005</v>
      </c>
      <c r="F28" s="135">
        <v>70680.671071730147</v>
      </c>
      <c r="G28" s="135">
        <v>105782.12063436108</v>
      </c>
      <c r="H28" s="135">
        <v>149537.26251200883</v>
      </c>
      <c r="I28" s="135">
        <v>199844.09132573617</v>
      </c>
      <c r="J28" s="135">
        <v>256669.1206125243</v>
      </c>
      <c r="K28" s="135">
        <v>319953.0153765867</v>
      </c>
      <c r="L28" s="135">
        <v>389934.68371856265</v>
      </c>
      <c r="M28" s="135">
        <v>466486.53316628269</v>
      </c>
      <c r="N28" s="135">
        <v>548307.24652268435</v>
      </c>
      <c r="O28" s="135">
        <v>635489.80048028508</v>
      </c>
      <c r="P28" s="135">
        <v>726552.25983940461</v>
      </c>
      <c r="Q28" s="135">
        <v>821493.37662461295</v>
      </c>
      <c r="R28" s="135">
        <v>920196.06089862867</v>
      </c>
      <c r="S28" s="135">
        <v>1022599.7547916358</v>
      </c>
      <c r="T28" s="135">
        <v>1128562.1464846164</v>
      </c>
      <c r="U28" s="135">
        <v>1238039.0352894093</v>
      </c>
      <c r="V28" s="135">
        <v>1350969.4222708649</v>
      </c>
      <c r="W28" s="135">
        <v>1467308.3610705717</v>
      </c>
      <c r="X28" s="135">
        <v>1583992.5314224544</v>
      </c>
      <c r="Y28" s="135">
        <v>1706978.4694499662</v>
      </c>
      <c r="Z28" s="135">
        <v>1831555.7769048866</v>
      </c>
      <c r="AA28" s="135">
        <v>1957875.8550189789</v>
      </c>
      <c r="AB28" s="135">
        <v>2086090.0689209488</v>
      </c>
      <c r="AC28" s="136">
        <v>2215812.8807399902</v>
      </c>
    </row>
    <row r="29" spans="1:31" x14ac:dyDescent="0.35">
      <c r="A29" s="134" t="s">
        <v>226</v>
      </c>
      <c r="B29" s="135">
        <v>4724088</v>
      </c>
      <c r="C29" s="135">
        <v>4745842</v>
      </c>
      <c r="D29" s="135">
        <v>4765508</v>
      </c>
      <c r="E29" s="135">
        <v>4780691</v>
      </c>
      <c r="F29" s="135">
        <v>4796445</v>
      </c>
      <c r="G29" s="135">
        <v>4817394</v>
      </c>
      <c r="H29" s="135">
        <v>4837660</v>
      </c>
      <c r="I29" s="135">
        <v>4856364</v>
      </c>
      <c r="J29" s="135">
        <v>4872901</v>
      </c>
      <c r="K29" s="135">
        <v>4888187</v>
      </c>
      <c r="L29" s="135">
        <v>4901378</v>
      </c>
      <c r="M29" s="135">
        <v>4913990</v>
      </c>
      <c r="N29" s="135">
        <v>4926905</v>
      </c>
      <c r="O29" s="135">
        <v>4938793</v>
      </c>
      <c r="P29" s="135">
        <v>4950977</v>
      </c>
      <c r="Q29" s="135">
        <v>4963639</v>
      </c>
      <c r="R29" s="135">
        <v>4976707</v>
      </c>
      <c r="S29" s="135">
        <v>4989733</v>
      </c>
      <c r="T29" s="135">
        <v>5002787</v>
      </c>
      <c r="U29" s="135">
        <v>5015753</v>
      </c>
      <c r="V29" s="135">
        <v>5028464</v>
      </c>
      <c r="W29" s="135">
        <v>5040663</v>
      </c>
      <c r="X29" s="135">
        <v>5051425</v>
      </c>
      <c r="Y29" s="135">
        <v>5062227</v>
      </c>
      <c r="Z29" s="135">
        <v>5072012</v>
      </c>
      <c r="AA29" s="135">
        <v>5081169</v>
      </c>
      <c r="AB29" s="135">
        <v>5089277</v>
      </c>
      <c r="AC29" s="136">
        <v>5096454</v>
      </c>
    </row>
    <row r="30" spans="1:31" x14ac:dyDescent="0.35">
      <c r="A30" s="134" t="s">
        <v>218</v>
      </c>
      <c r="B30" s="135">
        <v>35313</v>
      </c>
      <c r="C30" s="135">
        <v>44176</v>
      </c>
      <c r="D30" s="135">
        <v>58478</v>
      </c>
      <c r="E30" s="135">
        <v>84807</v>
      </c>
      <c r="F30" s="135">
        <v>127002</v>
      </c>
      <c r="G30" s="135">
        <v>189014</v>
      </c>
      <c r="H30" s="135">
        <v>265665</v>
      </c>
      <c r="I30" s="135">
        <v>352884</v>
      </c>
      <c r="J30" s="135">
        <v>450265</v>
      </c>
      <c r="K30" s="135">
        <v>557466</v>
      </c>
      <c r="L30" s="135">
        <v>674485</v>
      </c>
      <c r="M30" s="135">
        <v>800965</v>
      </c>
      <c r="N30" s="135">
        <v>934580</v>
      </c>
      <c r="O30" s="135">
        <v>1075044</v>
      </c>
      <c r="P30" s="135">
        <v>1219922</v>
      </c>
      <c r="Q30" s="135">
        <v>1369171</v>
      </c>
      <c r="R30" s="135">
        <v>1522492</v>
      </c>
      <c r="S30" s="135">
        <v>1679551</v>
      </c>
      <c r="T30" s="135">
        <v>1840039</v>
      </c>
      <c r="U30" s="135">
        <v>2003732</v>
      </c>
      <c r="V30" s="135">
        <v>2170341</v>
      </c>
      <c r="W30" s="135">
        <v>2339564</v>
      </c>
      <c r="X30" s="135">
        <v>2505940</v>
      </c>
      <c r="Y30" s="135">
        <v>2679494</v>
      </c>
      <c r="Z30" s="135">
        <v>2852081</v>
      </c>
      <c r="AA30" s="135">
        <v>3024043</v>
      </c>
      <c r="AB30" s="135">
        <v>3195258</v>
      </c>
      <c r="AC30" s="136">
        <v>3365082</v>
      </c>
    </row>
    <row r="31" spans="1:31" x14ac:dyDescent="0.35">
      <c r="A31" s="137" t="s">
        <v>219</v>
      </c>
      <c r="B31" s="135"/>
      <c r="C31" s="135"/>
      <c r="D31" s="135"/>
      <c r="E31" s="135"/>
      <c r="F31" s="135"/>
      <c r="G31" s="135"/>
      <c r="H31" s="135"/>
      <c r="I31" s="135"/>
      <c r="J31" s="135"/>
      <c r="K31" s="135"/>
      <c r="L31" s="135"/>
      <c r="M31" s="135"/>
      <c r="N31" s="135"/>
      <c r="O31" s="135"/>
      <c r="P31" s="135"/>
      <c r="Q31" s="135"/>
      <c r="R31" s="135"/>
      <c r="S31" s="135"/>
      <c r="T31" s="135"/>
      <c r="U31" s="135"/>
      <c r="V31" s="135"/>
      <c r="W31" s="135"/>
      <c r="X31" s="135"/>
      <c r="Y31" s="135"/>
      <c r="Z31" s="135"/>
      <c r="AA31" s="135"/>
      <c r="AB31" s="135"/>
      <c r="AC31" s="136"/>
    </row>
    <row r="32" spans="1:31" s="156" customFormat="1" x14ac:dyDescent="0.35">
      <c r="A32" s="155" t="s">
        <v>227</v>
      </c>
      <c r="B32" s="138">
        <f>B28/B30</f>
        <v>0.54300699541803021</v>
      </c>
      <c r="C32" s="138">
        <f t="shared" ref="C32:AC32" si="3">C28/C30</f>
        <v>0.54592259447130886</v>
      </c>
      <c r="D32" s="138">
        <f t="shared" si="3"/>
        <v>0.54910641058025544</v>
      </c>
      <c r="E32" s="138">
        <f t="shared" si="3"/>
        <v>0.55283682284738289</v>
      </c>
      <c r="F32" s="138">
        <f t="shared" si="3"/>
        <v>0.55653195281751588</v>
      </c>
      <c r="G32" s="138">
        <f t="shared" si="3"/>
        <v>0.5596523042439242</v>
      </c>
      <c r="H32" s="138">
        <f t="shared" si="3"/>
        <v>0.56287904884726569</v>
      </c>
      <c r="I32" s="138">
        <f t="shared" si="3"/>
        <v>0.56631666872325226</v>
      </c>
      <c r="J32" s="138">
        <f t="shared" si="3"/>
        <v>0.57004013328267644</v>
      </c>
      <c r="K32" s="138">
        <f t="shared" si="3"/>
        <v>0.57394175676469361</v>
      </c>
      <c r="L32" s="138">
        <f t="shared" si="3"/>
        <v>0.57812209866574149</v>
      </c>
      <c r="M32" s="138">
        <f t="shared" si="3"/>
        <v>0.58240563965501946</v>
      </c>
      <c r="N32" s="138">
        <f t="shared" si="3"/>
        <v>0.58668840176623116</v>
      </c>
      <c r="O32" s="138">
        <f t="shared" si="3"/>
        <v>0.59112910772050731</v>
      </c>
      <c r="P32" s="138">
        <f t="shared" si="3"/>
        <v>0.59557271681255408</v>
      </c>
      <c r="Q32" s="138">
        <f t="shared" si="3"/>
        <v>0.59999326353290638</v>
      </c>
      <c r="R32" s="138">
        <f t="shared" si="3"/>
        <v>0.60440124539152174</v>
      </c>
      <c r="S32" s="138">
        <f t="shared" si="3"/>
        <v>0.60885305345990437</v>
      </c>
      <c r="T32" s="138">
        <f t="shared" si="3"/>
        <v>0.61333599259831795</v>
      </c>
      <c r="U32" s="138">
        <f t="shared" si="3"/>
        <v>0.61786657860902028</v>
      </c>
      <c r="V32" s="138">
        <f t="shared" si="3"/>
        <v>0.62246873752597631</v>
      </c>
      <c r="W32" s="138">
        <f t="shared" si="3"/>
        <v>0.62717171279373918</v>
      </c>
      <c r="X32" s="138">
        <f t="shared" si="3"/>
        <v>0.63209515448193265</v>
      </c>
      <c r="Y32" s="138">
        <f t="shared" si="3"/>
        <v>0.63705254404375089</v>
      </c>
      <c r="Z32" s="138">
        <f t="shared" si="3"/>
        <v>0.64218224408945135</v>
      </c>
      <c r="AA32" s="138">
        <f t="shared" si="3"/>
        <v>0.64743651297914051</v>
      </c>
      <c r="AB32" s="138">
        <f t="shared" si="3"/>
        <v>0.65287061918660361</v>
      </c>
      <c r="AC32" s="138">
        <f t="shared" si="3"/>
        <v>0.65847218009545982</v>
      </c>
    </row>
    <row r="33" spans="1:29" s="156" customFormat="1" x14ac:dyDescent="0.35">
      <c r="A33" s="155" t="s">
        <v>228</v>
      </c>
      <c r="B33" s="138">
        <f>B27/B29</f>
        <v>0.49594270894191639</v>
      </c>
      <c r="C33" s="138">
        <f t="shared" ref="C33:AC33" si="4">C27/C29</f>
        <v>0.49860551615498366</v>
      </c>
      <c r="D33" s="138">
        <f t="shared" si="4"/>
        <v>0.50151337485951131</v>
      </c>
      <c r="E33" s="138">
        <f t="shared" si="4"/>
        <v>0.50492031382074265</v>
      </c>
      <c r="F33" s="138">
        <f t="shared" si="4"/>
        <v>0.50829541462478978</v>
      </c>
      <c r="G33" s="138">
        <f t="shared" si="4"/>
        <v>0.51114523744580576</v>
      </c>
      <c r="H33" s="138">
        <f t="shared" si="4"/>
        <v>0.51409214372237821</v>
      </c>
      <c r="I33" s="138">
        <f t="shared" si="4"/>
        <v>0.51723182199686846</v>
      </c>
      <c r="J33" s="138">
        <f t="shared" si="4"/>
        <v>0.52063237073767765</v>
      </c>
      <c r="K33" s="138">
        <f t="shared" si="4"/>
        <v>0.52419578056240479</v>
      </c>
      <c r="L33" s="138">
        <f t="shared" si="4"/>
        <v>0.52801375449924493</v>
      </c>
      <c r="M33" s="138">
        <f t="shared" si="4"/>
        <v>0.53192599089538239</v>
      </c>
      <c r="N33" s="138">
        <f t="shared" si="4"/>
        <v>0.5358374070537183</v>
      </c>
      <c r="O33" s="138">
        <f t="shared" si="4"/>
        <v>0.53989304674239236</v>
      </c>
      <c r="P33" s="138">
        <f t="shared" si="4"/>
        <v>0.5439514261528583</v>
      </c>
      <c r="Q33" s="138">
        <f t="shared" si="4"/>
        <v>0.54798888476780849</v>
      </c>
      <c r="R33" s="138">
        <f t="shared" si="4"/>
        <v>0.55201481622285575</v>
      </c>
      <c r="S33" s="138">
        <f t="shared" si="4"/>
        <v>0.55608045560754449</v>
      </c>
      <c r="T33" s="138">
        <f t="shared" si="4"/>
        <v>0.56017495847814425</v>
      </c>
      <c r="U33" s="138">
        <f t="shared" si="4"/>
        <v>0.56431287585333645</v>
      </c>
      <c r="V33" s="138">
        <f t="shared" si="4"/>
        <v>0.56851595238625552</v>
      </c>
      <c r="W33" s="138">
        <f t="shared" si="4"/>
        <v>0.57281135437937425</v>
      </c>
      <c r="X33" s="138">
        <f t="shared" si="4"/>
        <v>0.57730798735010413</v>
      </c>
      <c r="Y33" s="138">
        <f t="shared" si="4"/>
        <v>0.58183562293828384</v>
      </c>
      <c r="Z33" s="138">
        <f t="shared" si="4"/>
        <v>0.58652069435166954</v>
      </c>
      <c r="AA33" s="138">
        <f t="shared" si="4"/>
        <v>0.59131963530439546</v>
      </c>
      <c r="AB33" s="138">
        <f t="shared" si="4"/>
        <v>0.59628253679255427</v>
      </c>
      <c r="AC33" s="138">
        <f t="shared" si="4"/>
        <v>0.60139854102479884</v>
      </c>
    </row>
    <row r="34" spans="1:29" x14ac:dyDescent="0.35">
      <c r="A34" s="139"/>
      <c r="AC34" s="133"/>
    </row>
    <row r="35" spans="1:29" x14ac:dyDescent="0.35">
      <c r="A35" s="132" t="s">
        <v>229</v>
      </c>
      <c r="AC35" s="133"/>
    </row>
    <row r="36" spans="1:29" s="144" customFormat="1" x14ac:dyDescent="0.35">
      <c r="A36" s="140" t="s">
        <v>225</v>
      </c>
      <c r="B36" s="141">
        <v>2342877</v>
      </c>
      <c r="C36" s="141">
        <v>2366303</v>
      </c>
      <c r="D36" s="141">
        <v>2389966</v>
      </c>
      <c r="E36" s="141">
        <v>2413868</v>
      </c>
      <c r="F36" s="141">
        <v>2438011</v>
      </c>
      <c r="G36" s="141">
        <v>2462388</v>
      </c>
      <c r="H36" s="141">
        <v>2487003</v>
      </c>
      <c r="I36" s="141">
        <v>2511866</v>
      </c>
      <c r="J36" s="141">
        <v>2536990</v>
      </c>
      <c r="K36" s="141">
        <v>2562367</v>
      </c>
      <c r="L36" s="141">
        <v>2587995</v>
      </c>
      <c r="M36" s="141">
        <v>2613879</v>
      </c>
      <c r="N36" s="141">
        <v>2640020</v>
      </c>
      <c r="O36" s="141">
        <v>2666420</v>
      </c>
      <c r="P36" s="141">
        <v>2693091</v>
      </c>
      <c r="Q36" s="141">
        <v>2720019</v>
      </c>
      <c r="R36" s="141">
        <v>2747216</v>
      </c>
      <c r="S36" s="141">
        <v>2774693</v>
      </c>
      <c r="T36" s="141">
        <v>2802436</v>
      </c>
      <c r="U36" s="141">
        <v>2830454</v>
      </c>
      <c r="V36" s="141">
        <v>2858762</v>
      </c>
      <c r="W36" s="141">
        <v>2887349</v>
      </c>
      <c r="X36" s="141">
        <v>2916228</v>
      </c>
      <c r="Y36" s="141">
        <v>2945384</v>
      </c>
      <c r="Z36" s="141">
        <v>2974840</v>
      </c>
      <c r="AA36" s="141">
        <v>3004595</v>
      </c>
      <c r="AB36" s="141">
        <v>3034647</v>
      </c>
      <c r="AC36" s="143">
        <v>3065000</v>
      </c>
    </row>
    <row r="37" spans="1:29" s="144" customFormat="1" x14ac:dyDescent="0.35">
      <c r="A37" s="140" t="s">
        <v>220</v>
      </c>
      <c r="B37" s="141">
        <v>19701.298007743699</v>
      </c>
      <c r="C37" s="141">
        <v>30000.930230602684</v>
      </c>
      <c r="D37" s="141">
        <v>49338.300036886096</v>
      </c>
      <c r="E37" s="141">
        <v>89898.12013445601</v>
      </c>
      <c r="F37" s="141">
        <v>147738.62523557304</v>
      </c>
      <c r="G37" s="141">
        <v>229720.76282113552</v>
      </c>
      <c r="H37" s="141">
        <v>333122.77215727197</v>
      </c>
      <c r="I37" s="142">
        <v>457974.42258585582</v>
      </c>
      <c r="J37" s="141">
        <v>590909.89598142332</v>
      </c>
      <c r="K37" s="141">
        <v>731201.23535763728</v>
      </c>
      <c r="L37" s="141">
        <v>865549.44082452834</v>
      </c>
      <c r="M37" s="141">
        <v>1001461.1280793737</v>
      </c>
      <c r="N37" s="141">
        <v>1138678.8505197344</v>
      </c>
      <c r="O37" s="141">
        <v>1277004.8835049246</v>
      </c>
      <c r="P37" s="141">
        <v>1416363.6218523043</v>
      </c>
      <c r="Q37" s="141">
        <v>1556613.4043178633</v>
      </c>
      <c r="R37" s="141">
        <v>1697782.2699051569</v>
      </c>
      <c r="S37" s="141">
        <v>1840006.281293666</v>
      </c>
      <c r="T37" s="141">
        <v>1982535.1244491332</v>
      </c>
      <c r="U37" s="141">
        <v>2125904.2851692149</v>
      </c>
      <c r="V37" s="141">
        <v>2270275.2547255349</v>
      </c>
      <c r="W37" s="141">
        <v>2415836.6453516213</v>
      </c>
      <c r="X37" s="141">
        <v>2562763.0817437526</v>
      </c>
      <c r="Y37" s="141">
        <v>2711310.3566934653</v>
      </c>
      <c r="Z37" s="141">
        <v>2861690.92698398</v>
      </c>
      <c r="AA37" s="141">
        <v>3014013.3656224674</v>
      </c>
      <c r="AB37" s="141">
        <v>3168509.2075556228</v>
      </c>
      <c r="AC37" s="143">
        <v>3288753.8812877168</v>
      </c>
    </row>
    <row r="38" spans="1:29" s="144" customFormat="1" x14ac:dyDescent="0.35">
      <c r="A38" s="140" t="s">
        <v>226</v>
      </c>
      <c r="B38" s="141">
        <v>4748456</v>
      </c>
      <c r="C38" s="141">
        <v>4795883</v>
      </c>
      <c r="D38" s="141">
        <v>4829631</v>
      </c>
      <c r="E38" s="141">
        <v>4863703</v>
      </c>
      <c r="F38" s="141">
        <v>4892171</v>
      </c>
      <c r="G38" s="141">
        <v>4927979</v>
      </c>
      <c r="H38" s="141">
        <v>4962779</v>
      </c>
      <c r="I38" s="141">
        <v>4995219</v>
      </c>
      <c r="J38" s="141">
        <v>5023317</v>
      </c>
      <c r="K38" s="141">
        <v>5049079</v>
      </c>
      <c r="L38" s="141">
        <v>5072333</v>
      </c>
      <c r="M38" s="141">
        <v>5094883</v>
      </c>
      <c r="N38" s="141">
        <v>5118378</v>
      </c>
      <c r="O38" s="141">
        <v>5143402</v>
      </c>
      <c r="P38" s="141">
        <v>5169901</v>
      </c>
      <c r="Q38" s="141">
        <v>5197994</v>
      </c>
      <c r="R38" s="141">
        <v>5227294</v>
      </c>
      <c r="S38" s="141">
        <v>5257221</v>
      </c>
      <c r="T38" s="141">
        <v>5289664</v>
      </c>
      <c r="U38" s="141">
        <v>5322877</v>
      </c>
      <c r="V38" s="141">
        <v>5356411</v>
      </c>
      <c r="W38" s="141">
        <v>5389801</v>
      </c>
      <c r="X38" s="141">
        <v>5422764</v>
      </c>
      <c r="Y38" s="141">
        <v>5454853</v>
      </c>
      <c r="Z38" s="141">
        <v>5485864</v>
      </c>
      <c r="AA38" s="141">
        <v>5515774</v>
      </c>
      <c r="AB38" s="141">
        <v>5544357</v>
      </c>
      <c r="AC38" s="143">
        <v>5570748</v>
      </c>
    </row>
    <row r="39" spans="1:29" s="144" customFormat="1" x14ac:dyDescent="0.35">
      <c r="A39" s="140" t="s">
        <v>218</v>
      </c>
      <c r="B39" s="141">
        <v>36469</v>
      </c>
      <c r="C39" s="141">
        <v>55534</v>
      </c>
      <c r="D39" s="141">
        <v>91061</v>
      </c>
      <c r="E39" s="141">
        <v>165436</v>
      </c>
      <c r="F39" s="141">
        <v>270761</v>
      </c>
      <c r="G39" s="141">
        <v>419893</v>
      </c>
      <c r="H39" s="141">
        <v>607126</v>
      </c>
      <c r="I39" s="141">
        <v>831812</v>
      </c>
      <c r="J39" s="141">
        <v>1068609</v>
      </c>
      <c r="K39" s="141">
        <v>1315932</v>
      </c>
      <c r="L39" s="141">
        <v>1549394</v>
      </c>
      <c r="M39" s="141">
        <v>1782824</v>
      </c>
      <c r="N39" s="141">
        <v>2016285</v>
      </c>
      <c r="O39" s="141">
        <v>2249779</v>
      </c>
      <c r="P39" s="141">
        <v>2483312</v>
      </c>
      <c r="Q39" s="141">
        <v>2716877</v>
      </c>
      <c r="R39" s="141">
        <v>2950472</v>
      </c>
      <c r="S39" s="141">
        <v>3184093</v>
      </c>
      <c r="T39" s="141">
        <v>3417736</v>
      </c>
      <c r="U39" s="141">
        <v>3651399</v>
      </c>
      <c r="V39" s="141">
        <v>3885076</v>
      </c>
      <c r="W39" s="141">
        <v>4118757</v>
      </c>
      <c r="X39" s="141">
        <v>4352440</v>
      </c>
      <c r="Y39" s="141">
        <v>4586120</v>
      </c>
      <c r="Z39" s="141">
        <v>4819802</v>
      </c>
      <c r="AA39" s="141">
        <v>5053483</v>
      </c>
      <c r="AB39" s="141">
        <v>5287166</v>
      </c>
      <c r="AC39" s="143">
        <v>5459330</v>
      </c>
    </row>
    <row r="40" spans="1:29" x14ac:dyDescent="0.35">
      <c r="A40" s="145" t="s">
        <v>219</v>
      </c>
      <c r="B40" s="157"/>
      <c r="C40" s="157"/>
      <c r="D40" s="157"/>
      <c r="E40" s="157"/>
      <c r="F40" s="157"/>
      <c r="G40" s="157"/>
      <c r="H40" s="157"/>
      <c r="I40" s="157"/>
      <c r="J40" s="157"/>
      <c r="K40" s="157"/>
      <c r="L40" s="157"/>
      <c r="M40" s="157"/>
      <c r="N40" s="157"/>
      <c r="O40" s="157"/>
      <c r="P40" s="157"/>
      <c r="Q40" s="157"/>
      <c r="R40" s="157"/>
      <c r="S40" s="157"/>
      <c r="T40" s="157"/>
      <c r="U40" s="157"/>
      <c r="V40" s="157"/>
      <c r="W40" s="157"/>
      <c r="X40" s="157"/>
      <c r="Y40" s="157"/>
      <c r="Z40" s="157"/>
      <c r="AA40" s="157"/>
      <c r="AB40" s="157"/>
      <c r="AC40" s="158"/>
    </row>
    <row r="41" spans="1:29" s="156" customFormat="1" x14ac:dyDescent="0.35">
      <c r="A41" s="159" t="s">
        <v>227</v>
      </c>
      <c r="B41" s="138">
        <f>B37/B39</f>
        <v>0.54022040658487203</v>
      </c>
      <c r="C41" s="138">
        <f t="shared" ref="C41:AC41" si="5">C37/C39</f>
        <v>0.5402263519754148</v>
      </c>
      <c r="D41" s="138">
        <f t="shared" si="5"/>
        <v>0.54181592599341211</v>
      </c>
      <c r="E41" s="138">
        <f t="shared" si="5"/>
        <v>0.54340119523233155</v>
      </c>
      <c r="F41" s="138">
        <f t="shared" si="5"/>
        <v>0.54564219084570176</v>
      </c>
      <c r="G41" s="138">
        <f t="shared" si="5"/>
        <v>0.54709357579463225</v>
      </c>
      <c r="H41" s="138">
        <f t="shared" si="5"/>
        <v>0.54868803536213562</v>
      </c>
      <c r="I41" s="138">
        <f t="shared" si="5"/>
        <v>0.55057443579301069</v>
      </c>
      <c r="J41" s="138">
        <f t="shared" si="5"/>
        <v>0.55297110166714236</v>
      </c>
      <c r="K41" s="138">
        <f t="shared" si="5"/>
        <v>0.55565275056586305</v>
      </c>
      <c r="L41" s="138">
        <f t="shared" si="5"/>
        <v>0.55863740328446365</v>
      </c>
      <c r="M41" s="138">
        <f t="shared" si="5"/>
        <v>0.56172742125940289</v>
      </c>
      <c r="N41" s="138">
        <f t="shared" si="5"/>
        <v>0.5647410214923656</v>
      </c>
      <c r="O41" s="138">
        <f t="shared" si="5"/>
        <v>0.56761347825938668</v>
      </c>
      <c r="P41" s="138">
        <f t="shared" si="5"/>
        <v>0.57035266686276409</v>
      </c>
      <c r="Q41" s="138">
        <f t="shared" si="5"/>
        <v>0.57294217011585846</v>
      </c>
      <c r="R41" s="138">
        <f t="shared" si="5"/>
        <v>0.57542734515194749</v>
      </c>
      <c r="S41" s="138">
        <f t="shared" si="5"/>
        <v>0.57787454113107439</v>
      </c>
      <c r="T41" s="138">
        <f t="shared" si="5"/>
        <v>0.58007263417921484</v>
      </c>
      <c r="U41" s="138">
        <f t="shared" si="5"/>
        <v>0.58221637382526947</v>
      </c>
      <c r="V41" s="138">
        <f t="shared" si="5"/>
        <v>0.58435800347934885</v>
      </c>
      <c r="W41" s="138">
        <f t="shared" si="5"/>
        <v>0.58654507788432808</v>
      </c>
      <c r="X41" s="138">
        <f t="shared" si="5"/>
        <v>0.5888106629255665</v>
      </c>
      <c r="Y41" s="138">
        <f t="shared" si="5"/>
        <v>0.59119917418067236</v>
      </c>
      <c r="Z41" s="138">
        <f t="shared" si="5"/>
        <v>0.59373620057089072</v>
      </c>
      <c r="AA41" s="138">
        <f t="shared" si="5"/>
        <v>0.59642297512873144</v>
      </c>
      <c r="AB41" s="138">
        <f t="shared" si="5"/>
        <v>0.59928309562355764</v>
      </c>
      <c r="AC41" s="138">
        <f t="shared" si="5"/>
        <v>0.60240979777513304</v>
      </c>
    </row>
    <row r="42" spans="1:29" s="156" customFormat="1" x14ac:dyDescent="0.35">
      <c r="A42" s="159" t="s">
        <v>228</v>
      </c>
      <c r="B42" s="138">
        <f>B36/B38</f>
        <v>0.49339764336028386</v>
      </c>
      <c r="C42" s="138">
        <f t="shared" ref="C42:AC42" si="6">C36/C38</f>
        <v>0.49340298752075479</v>
      </c>
      <c r="D42" s="138">
        <f t="shared" si="6"/>
        <v>0.49485478290163371</v>
      </c>
      <c r="E42" s="138">
        <f t="shared" si="6"/>
        <v>0.49630250860301295</v>
      </c>
      <c r="F42" s="138">
        <f t="shared" si="6"/>
        <v>0.4983495057715685</v>
      </c>
      <c r="G42" s="138">
        <f t="shared" si="6"/>
        <v>0.49967501890734517</v>
      </c>
      <c r="H42" s="138">
        <f t="shared" si="6"/>
        <v>0.50113112028563034</v>
      </c>
      <c r="I42" s="138">
        <f t="shared" si="6"/>
        <v>0.50285402902255139</v>
      </c>
      <c r="J42" s="138">
        <f t="shared" si="6"/>
        <v>0.50504278348350307</v>
      </c>
      <c r="K42" s="138">
        <f t="shared" si="6"/>
        <v>0.50749196041495881</v>
      </c>
      <c r="L42" s="138">
        <f t="shared" si="6"/>
        <v>0.51021788198842621</v>
      </c>
      <c r="M42" s="138">
        <f t="shared" si="6"/>
        <v>0.51304004429542349</v>
      </c>
      <c r="N42" s="138">
        <f t="shared" si="6"/>
        <v>0.51579230764120976</v>
      </c>
      <c r="O42" s="138">
        <f t="shared" si="6"/>
        <v>0.51841563229940024</v>
      </c>
      <c r="P42" s="138">
        <f t="shared" si="6"/>
        <v>0.52091732510932032</v>
      </c>
      <c r="Q42" s="138">
        <f t="shared" si="6"/>
        <v>0.52328244318866091</v>
      </c>
      <c r="R42" s="138">
        <f t="shared" si="6"/>
        <v>0.52555222644833066</v>
      </c>
      <c r="S42" s="138">
        <f t="shared" si="6"/>
        <v>0.52778701903534209</v>
      </c>
      <c r="T42" s="138">
        <f t="shared" si="6"/>
        <v>0.52979470907793014</v>
      </c>
      <c r="U42" s="138">
        <f t="shared" si="6"/>
        <v>0.53175265932314419</v>
      </c>
      <c r="V42" s="138">
        <f t="shared" si="6"/>
        <v>0.53370848502850132</v>
      </c>
      <c r="W42" s="138">
        <f t="shared" si="6"/>
        <v>0.53570604925859044</v>
      </c>
      <c r="X42" s="138">
        <f t="shared" si="6"/>
        <v>0.53777520098606546</v>
      </c>
      <c r="Y42" s="138">
        <f t="shared" si="6"/>
        <v>0.53995662211245654</v>
      </c>
      <c r="Z42" s="138">
        <f t="shared" si="6"/>
        <v>0.54227374211245483</v>
      </c>
      <c r="AA42" s="138">
        <f t="shared" si="6"/>
        <v>0.54472772089646893</v>
      </c>
      <c r="AB42" s="138">
        <f t="shared" si="6"/>
        <v>0.54733975463701201</v>
      </c>
      <c r="AC42" s="138">
        <f t="shared" si="6"/>
        <v>0.55019541361411428</v>
      </c>
    </row>
    <row r="43" spans="1:29" x14ac:dyDescent="0.35">
      <c r="A43" s="139"/>
      <c r="AC43" s="133"/>
    </row>
    <row r="44" spans="1:29" x14ac:dyDescent="0.35">
      <c r="A44" s="132" t="s">
        <v>230</v>
      </c>
      <c r="AC44" s="133"/>
    </row>
    <row r="45" spans="1:29" s="144" customFormat="1" x14ac:dyDescent="0.35">
      <c r="A45" s="147" t="s">
        <v>225</v>
      </c>
      <c r="B45" s="148">
        <v>2342877</v>
      </c>
      <c r="C45" s="148">
        <v>2366303</v>
      </c>
      <c r="D45" s="148">
        <v>2389966</v>
      </c>
      <c r="E45" s="148">
        <v>2413868</v>
      </c>
      <c r="F45" s="148">
        <v>2438011</v>
      </c>
      <c r="G45" s="148">
        <v>2462388</v>
      </c>
      <c r="H45" s="148">
        <v>2487003</v>
      </c>
      <c r="I45" s="148">
        <v>2511866</v>
      </c>
      <c r="J45" s="148">
        <v>2536990</v>
      </c>
      <c r="K45" s="148">
        <v>2562367</v>
      </c>
      <c r="L45" s="148">
        <v>2587995</v>
      </c>
      <c r="M45" s="148">
        <v>2613879</v>
      </c>
      <c r="N45" s="148">
        <v>2640020</v>
      </c>
      <c r="O45" s="148">
        <v>2666420</v>
      </c>
      <c r="P45" s="148">
        <v>2693091</v>
      </c>
      <c r="Q45" s="148">
        <v>2720019</v>
      </c>
      <c r="R45" s="148">
        <v>2747216</v>
      </c>
      <c r="S45" s="148">
        <v>2774693</v>
      </c>
      <c r="T45" s="148">
        <v>2802436</v>
      </c>
      <c r="U45" s="148">
        <v>2830454</v>
      </c>
      <c r="V45" s="148">
        <v>2858762</v>
      </c>
      <c r="W45" s="148">
        <v>2887349</v>
      </c>
      <c r="X45" s="148">
        <v>2916228</v>
      </c>
      <c r="Y45" s="148">
        <v>2945384</v>
      </c>
      <c r="Z45" s="148">
        <v>2974840</v>
      </c>
      <c r="AA45" s="148">
        <v>3004595</v>
      </c>
      <c r="AB45" s="148">
        <v>3034647</v>
      </c>
      <c r="AC45" s="149">
        <v>3065000</v>
      </c>
    </row>
    <row r="46" spans="1:29" s="144" customFormat="1" x14ac:dyDescent="0.35">
      <c r="A46" s="147" t="s">
        <v>220</v>
      </c>
      <c r="B46" s="148">
        <v>20071.650279914742</v>
      </c>
      <c r="C46" s="148">
        <v>34190.029340770227</v>
      </c>
      <c r="D46" s="148">
        <v>73204.290813591098</v>
      </c>
      <c r="E46" s="148">
        <v>134507.44822086033</v>
      </c>
      <c r="F46" s="148">
        <v>216965.18803933362</v>
      </c>
      <c r="G46" s="148">
        <v>329628.52425865043</v>
      </c>
      <c r="H46" s="148">
        <v>468086.91369364585</v>
      </c>
      <c r="I46" s="148">
        <v>615303.47980954719</v>
      </c>
      <c r="J46" s="148">
        <v>772087.1997363288</v>
      </c>
      <c r="K46" s="148">
        <v>929205.90311096294</v>
      </c>
      <c r="L46" s="148">
        <v>1087124.1363416649</v>
      </c>
      <c r="M46" s="148">
        <v>1245681.1904303893</v>
      </c>
      <c r="N46" s="148">
        <v>1404521.1953534177</v>
      </c>
      <c r="O46" s="148">
        <v>1563464.765777698</v>
      </c>
      <c r="P46" s="148">
        <v>1722554.7819206414</v>
      </c>
      <c r="Q46" s="148">
        <v>1881741.5226794709</v>
      </c>
      <c r="R46" s="148">
        <v>2041183.8522816985</v>
      </c>
      <c r="S46" s="148">
        <v>2201147.4330616929</v>
      </c>
      <c r="T46" s="148">
        <v>2360006.4709453559</v>
      </c>
      <c r="U46" s="148">
        <v>2519108.500809907</v>
      </c>
      <c r="V46" s="148">
        <v>2678793.0635111122</v>
      </c>
      <c r="W46" s="148">
        <v>2839428.8271932569</v>
      </c>
      <c r="X46" s="148">
        <v>3001401.6442950242</v>
      </c>
      <c r="Y46" s="148">
        <v>3031410.5512765674</v>
      </c>
      <c r="Z46" s="148">
        <v>3061726.7934326273</v>
      </c>
      <c r="AA46" s="148">
        <v>3092350.1490087602</v>
      </c>
      <c r="AB46" s="148">
        <v>3123281.3098398461</v>
      </c>
      <c r="AC46" s="149">
        <v>3154521.5561652477</v>
      </c>
    </row>
    <row r="47" spans="1:29" s="144" customFormat="1" x14ac:dyDescent="0.35">
      <c r="A47" s="147" t="s">
        <v>226</v>
      </c>
      <c r="B47" s="148">
        <v>4761165</v>
      </c>
      <c r="C47" s="148">
        <v>4816090</v>
      </c>
      <c r="D47" s="148">
        <v>4883209</v>
      </c>
      <c r="E47" s="148">
        <v>4941183</v>
      </c>
      <c r="F47" s="148">
        <v>4991437</v>
      </c>
      <c r="G47" s="148">
        <v>5048993</v>
      </c>
      <c r="H47" s="148">
        <v>5105943</v>
      </c>
      <c r="I47" s="148">
        <v>5160490</v>
      </c>
      <c r="J47" s="148">
        <v>5210217</v>
      </c>
      <c r="K47" s="148">
        <v>5257992</v>
      </c>
      <c r="L47" s="148">
        <v>5303639</v>
      </c>
      <c r="M47" s="148">
        <v>5348771</v>
      </c>
      <c r="N47" s="148">
        <v>5395052</v>
      </c>
      <c r="O47" s="148">
        <v>5442906</v>
      </c>
      <c r="P47" s="148">
        <v>5491924</v>
      </c>
      <c r="Q47" s="148">
        <v>5542038</v>
      </c>
      <c r="R47" s="148">
        <v>5592677</v>
      </c>
      <c r="S47" s="148">
        <v>5643155</v>
      </c>
      <c r="T47" s="148">
        <v>5697475</v>
      </c>
      <c r="U47" s="148">
        <v>5752025</v>
      </c>
      <c r="V47" s="148">
        <v>5806145</v>
      </c>
      <c r="W47" s="148">
        <v>5859183</v>
      </c>
      <c r="X47" s="148">
        <v>5910627</v>
      </c>
      <c r="Y47" s="148">
        <v>5968724</v>
      </c>
      <c r="Z47" s="148">
        <v>6025270</v>
      </c>
      <c r="AA47" s="148">
        <v>6080096</v>
      </c>
      <c r="AB47" s="148">
        <v>6133041</v>
      </c>
      <c r="AC47" s="149">
        <v>6183957</v>
      </c>
    </row>
    <row r="48" spans="1:29" s="144" customFormat="1" x14ac:dyDescent="0.35">
      <c r="A48" s="147" t="s">
        <v>218</v>
      </c>
      <c r="B48" s="148">
        <v>37254</v>
      </c>
      <c r="C48" s="148">
        <v>63555</v>
      </c>
      <c r="D48" s="148">
        <v>136608</v>
      </c>
      <c r="E48" s="148">
        <v>251472</v>
      </c>
      <c r="F48" s="148">
        <v>405701</v>
      </c>
      <c r="G48" s="148">
        <v>617304</v>
      </c>
      <c r="H48" s="148">
        <v>877712</v>
      </c>
      <c r="I48" s="148">
        <v>1154542</v>
      </c>
      <c r="J48" s="148">
        <v>1448202</v>
      </c>
      <c r="K48" s="148">
        <v>1741471</v>
      </c>
      <c r="L48" s="148">
        <v>2034770</v>
      </c>
      <c r="M48" s="148">
        <v>2328097</v>
      </c>
      <c r="N48" s="148">
        <v>2621454</v>
      </c>
      <c r="O48" s="148">
        <v>2914847</v>
      </c>
      <c r="P48" s="148">
        <v>3208277</v>
      </c>
      <c r="Q48" s="148">
        <v>3501732</v>
      </c>
      <c r="R48" s="148">
        <v>3795198</v>
      </c>
      <c r="S48" s="148">
        <v>4088663</v>
      </c>
      <c r="T48" s="148">
        <v>4382129</v>
      </c>
      <c r="U48" s="148">
        <v>4675594</v>
      </c>
      <c r="V48" s="148">
        <v>4969059</v>
      </c>
      <c r="W48" s="148">
        <v>5262522</v>
      </c>
      <c r="X48" s="148">
        <v>5555988</v>
      </c>
      <c r="Y48" s="148">
        <v>5610601</v>
      </c>
      <c r="Z48" s="148">
        <v>5663754</v>
      </c>
      <c r="AA48" s="148">
        <v>5715290</v>
      </c>
      <c r="AB48" s="148">
        <v>5765059</v>
      </c>
      <c r="AC48" s="149">
        <v>5812921</v>
      </c>
    </row>
    <row r="49" spans="1:29" x14ac:dyDescent="0.35">
      <c r="A49" s="160" t="s">
        <v>219</v>
      </c>
      <c r="B49" s="161"/>
      <c r="C49" s="161"/>
      <c r="D49" s="161"/>
      <c r="E49" s="161"/>
      <c r="F49" s="161"/>
      <c r="G49" s="161"/>
      <c r="H49" s="161"/>
      <c r="I49" s="161"/>
      <c r="J49" s="161"/>
      <c r="K49" s="161"/>
      <c r="L49" s="161"/>
      <c r="M49" s="161"/>
      <c r="N49" s="161"/>
      <c r="O49" s="161"/>
      <c r="P49" s="161"/>
      <c r="Q49" s="161"/>
      <c r="R49" s="161"/>
      <c r="S49" s="161"/>
      <c r="T49" s="161"/>
      <c r="U49" s="161"/>
      <c r="V49" s="161"/>
      <c r="W49" s="161"/>
      <c r="X49" s="161"/>
      <c r="Y49" s="161"/>
      <c r="Z49" s="161"/>
      <c r="AA49" s="161"/>
      <c r="AB49" s="161"/>
      <c r="AC49" s="162"/>
    </row>
    <row r="50" spans="1:29" s="156" customFormat="1" x14ac:dyDescent="0.35">
      <c r="A50" s="163" t="s">
        <v>227</v>
      </c>
      <c r="B50" s="138">
        <f t="shared" ref="B50:AA50" si="7">B46/B48</f>
        <v>0.53877839372724379</v>
      </c>
      <c r="C50" s="138">
        <f t="shared" si="7"/>
        <v>0.53795970955503469</v>
      </c>
      <c r="D50" s="138">
        <f t="shared" si="7"/>
        <v>0.53587118480316742</v>
      </c>
      <c r="E50" s="138">
        <f t="shared" si="7"/>
        <v>0.53488041698821476</v>
      </c>
      <c r="F50" s="138">
        <f t="shared" si="7"/>
        <v>0.5347908633188817</v>
      </c>
      <c r="G50" s="138">
        <f t="shared" si="7"/>
        <v>0.53398086560049896</v>
      </c>
      <c r="H50" s="138">
        <f t="shared" si="7"/>
        <v>0.53330353657423601</v>
      </c>
      <c r="I50" s="138">
        <f t="shared" si="7"/>
        <v>0.53294161651074379</v>
      </c>
      <c r="J50" s="138">
        <f t="shared" si="7"/>
        <v>0.53313501827530196</v>
      </c>
      <c r="K50" s="138">
        <f t="shared" si="7"/>
        <v>0.53357529531698367</v>
      </c>
      <c r="L50" s="138">
        <f t="shared" si="7"/>
        <v>0.53427371955634539</v>
      </c>
      <c r="M50" s="138">
        <f t="shared" si="7"/>
        <v>0.53506412766752809</v>
      </c>
      <c r="N50" s="138">
        <f t="shared" si="7"/>
        <v>0.53577945497171331</v>
      </c>
      <c r="O50" s="138">
        <f t="shared" si="7"/>
        <v>0.5363797021859803</v>
      </c>
      <c r="P50" s="138">
        <f t="shared" si="7"/>
        <v>0.5369096190636411</v>
      </c>
      <c r="Q50" s="138">
        <f t="shared" si="7"/>
        <v>0.53737451143590398</v>
      </c>
      <c r="R50" s="138">
        <f t="shared" si="7"/>
        <v>0.53783329678232827</v>
      </c>
      <c r="S50" s="138">
        <f t="shared" si="7"/>
        <v>0.53835384160095678</v>
      </c>
      <c r="T50" s="138">
        <f t="shared" si="7"/>
        <v>0.53855248691796975</v>
      </c>
      <c r="U50" s="138">
        <f t="shared" si="7"/>
        <v>0.5387782816065525</v>
      </c>
      <c r="V50" s="138">
        <f t="shared" si="7"/>
        <v>0.53909463814197256</v>
      </c>
      <c r="W50" s="138">
        <f t="shared" si="7"/>
        <v>0.5395566664031537</v>
      </c>
      <c r="X50" s="138">
        <f t="shared" si="7"/>
        <v>0.54021024600755518</v>
      </c>
      <c r="Y50" s="138">
        <f t="shared" si="7"/>
        <v>0.54030050457634882</v>
      </c>
      <c r="Z50" s="138">
        <f t="shared" si="7"/>
        <v>0.54058258770289591</v>
      </c>
      <c r="AA50" s="138">
        <f t="shared" si="7"/>
        <v>0.54106618369474868</v>
      </c>
      <c r="AB50" s="164">
        <v>0.54176051100948774</v>
      </c>
      <c r="AC50" s="165">
        <v>0.54267408006495321</v>
      </c>
    </row>
    <row r="51" spans="1:29" s="156" customFormat="1" ht="15" thickBot="1" x14ac:dyDescent="0.4">
      <c r="A51" s="166" t="s">
        <v>228</v>
      </c>
      <c r="B51" s="138">
        <f t="shared" ref="B51:AA51" si="8">B45/B47</f>
        <v>0.49208061472349729</v>
      </c>
      <c r="C51" s="138">
        <f t="shared" si="8"/>
        <v>0.49133280316605377</v>
      </c>
      <c r="D51" s="138">
        <f t="shared" si="8"/>
        <v>0.48942529389997436</v>
      </c>
      <c r="E51" s="138">
        <f t="shared" si="8"/>
        <v>0.48852025921727649</v>
      </c>
      <c r="F51" s="138">
        <f t="shared" si="8"/>
        <v>0.48843870011782176</v>
      </c>
      <c r="G51" s="138">
        <f t="shared" si="8"/>
        <v>0.48769883420317678</v>
      </c>
      <c r="H51" s="138">
        <f t="shared" si="8"/>
        <v>0.48708005553528505</v>
      </c>
      <c r="I51" s="138">
        <f t="shared" si="8"/>
        <v>0.48674951409652961</v>
      </c>
      <c r="J51" s="138">
        <f t="shared" si="8"/>
        <v>0.48692597640366997</v>
      </c>
      <c r="K51" s="138">
        <f t="shared" si="8"/>
        <v>0.48732805222982462</v>
      </c>
      <c r="L51" s="138">
        <f t="shared" si="8"/>
        <v>0.48796590416504593</v>
      </c>
      <c r="M51" s="138">
        <f t="shared" si="8"/>
        <v>0.48868777519172163</v>
      </c>
      <c r="N51" s="138">
        <f t="shared" si="8"/>
        <v>0.48934097391461656</v>
      </c>
      <c r="O51" s="138">
        <f t="shared" si="8"/>
        <v>0.48988904089102403</v>
      </c>
      <c r="P51" s="138">
        <f t="shared" si="8"/>
        <v>0.49037295490614946</v>
      </c>
      <c r="Q51" s="138">
        <f t="shared" si="8"/>
        <v>0.49079760911058351</v>
      </c>
      <c r="R51" s="138">
        <f t="shared" si="8"/>
        <v>0.49121663918728009</v>
      </c>
      <c r="S51" s="138">
        <f t="shared" si="8"/>
        <v>0.49169179297750992</v>
      </c>
      <c r="T51" s="138">
        <f t="shared" si="8"/>
        <v>0.49187332985225912</v>
      </c>
      <c r="U51" s="138">
        <f t="shared" si="8"/>
        <v>0.49207957197682556</v>
      </c>
      <c r="V51" s="138">
        <f t="shared" si="8"/>
        <v>0.49236834422839937</v>
      </c>
      <c r="W51" s="138">
        <f t="shared" si="8"/>
        <v>0.49279037708840978</v>
      </c>
      <c r="X51" s="138">
        <f t="shared" si="8"/>
        <v>0.49338724977908432</v>
      </c>
      <c r="Y51" s="138">
        <f t="shared" si="8"/>
        <v>0.49346962600381589</v>
      </c>
      <c r="Z51" s="138">
        <f t="shared" si="8"/>
        <v>0.49372725205675433</v>
      </c>
      <c r="AA51" s="138">
        <f t="shared" si="8"/>
        <v>0.49416900654200197</v>
      </c>
      <c r="AB51" s="151">
        <v>0.49480298599014749</v>
      </c>
      <c r="AC51" s="167">
        <v>0.49563734029845291</v>
      </c>
    </row>
    <row r="58" spans="1:29" ht="21.5" thickBot="1" x14ac:dyDescent="0.55000000000000004">
      <c r="A58" s="126" t="s">
        <v>231</v>
      </c>
      <c r="B58" s="128"/>
      <c r="C58" s="128"/>
      <c r="D58" s="128"/>
      <c r="E58" s="128"/>
      <c r="F58" s="128"/>
      <c r="G58" s="128"/>
      <c r="H58" s="128"/>
      <c r="I58" s="128"/>
      <c r="J58" s="128"/>
      <c r="K58" s="128"/>
      <c r="L58" s="128"/>
      <c r="M58" s="128"/>
      <c r="N58" s="128"/>
      <c r="O58" s="128"/>
      <c r="P58" s="128"/>
      <c r="Q58" s="128"/>
      <c r="R58" s="128"/>
      <c r="S58" s="128"/>
      <c r="T58" s="128"/>
      <c r="U58" s="128"/>
      <c r="V58" s="128"/>
      <c r="W58" s="128"/>
      <c r="X58" s="128"/>
      <c r="Y58" s="128"/>
      <c r="Z58" s="128"/>
      <c r="AA58" s="128"/>
      <c r="AB58" s="128"/>
      <c r="AC58" s="128"/>
    </row>
    <row r="59" spans="1:29" x14ac:dyDescent="0.35">
      <c r="A59" s="129"/>
      <c r="B59" s="130"/>
      <c r="C59" s="130"/>
      <c r="D59" s="130"/>
      <c r="E59" s="130"/>
      <c r="F59" s="130"/>
      <c r="G59" s="130"/>
      <c r="H59" s="130"/>
      <c r="I59" s="130"/>
      <c r="J59" s="130"/>
      <c r="K59" s="130"/>
      <c r="L59" s="130"/>
      <c r="M59" s="130"/>
      <c r="N59" s="130"/>
      <c r="O59" s="130"/>
      <c r="P59" s="130"/>
      <c r="Q59" s="130"/>
      <c r="R59" s="130"/>
      <c r="S59" s="130"/>
      <c r="T59" s="130"/>
      <c r="U59" s="130"/>
      <c r="V59" s="130"/>
      <c r="W59" s="130"/>
      <c r="X59" s="130"/>
      <c r="Y59" s="130"/>
      <c r="Z59" s="130"/>
      <c r="AA59" s="130"/>
      <c r="AB59" s="130"/>
      <c r="AC59" s="131"/>
    </row>
    <row r="60" spans="1:29" x14ac:dyDescent="0.35">
      <c r="A60" s="132" t="s">
        <v>59</v>
      </c>
      <c r="B60" s="168"/>
      <c r="C60" s="168"/>
      <c r="D60" s="168"/>
      <c r="E60" s="168"/>
      <c r="F60" s="168"/>
      <c r="G60" s="168"/>
      <c r="H60" s="168"/>
      <c r="I60" s="168"/>
      <c r="J60" s="168"/>
      <c r="K60" s="168"/>
      <c r="L60" s="168"/>
      <c r="M60" s="168"/>
      <c r="N60" s="168"/>
      <c r="O60" s="168"/>
      <c r="P60" s="168"/>
      <c r="Q60" s="168"/>
      <c r="R60" s="168"/>
      <c r="S60" s="168"/>
      <c r="T60" s="168"/>
      <c r="U60" s="168"/>
      <c r="V60" s="168"/>
      <c r="W60" s="168"/>
      <c r="X60" s="168"/>
      <c r="Y60" s="168"/>
      <c r="Z60" s="168"/>
      <c r="AA60" s="168"/>
      <c r="AB60" s="168"/>
      <c r="AC60" s="169"/>
    </row>
    <row r="61" spans="1:29" x14ac:dyDescent="0.35">
      <c r="A61" s="134" t="s">
        <v>220</v>
      </c>
      <c r="B61" s="135">
        <f>B6+B28</f>
        <v>19760.206029196903</v>
      </c>
      <c r="C61" s="135">
        <f t="shared" ref="C61:AC61" si="9">C6+C28</f>
        <v>25456.676533364542</v>
      </c>
      <c r="D61" s="135">
        <f t="shared" si="9"/>
        <v>35147.644677912176</v>
      </c>
      <c r="E61" s="135">
        <f t="shared" si="9"/>
        <v>58532.432435218005</v>
      </c>
      <c r="F61" s="135">
        <f t="shared" si="9"/>
        <v>91243.671071730147</v>
      </c>
      <c r="G61" s="135">
        <f t="shared" si="9"/>
        <v>138961.12063436108</v>
      </c>
      <c r="H61" s="135">
        <f t="shared" si="9"/>
        <v>198292.26251200883</v>
      </c>
      <c r="I61" s="135">
        <f t="shared" si="9"/>
        <v>266191.09132573614</v>
      </c>
      <c r="J61" s="135">
        <f t="shared" si="9"/>
        <v>342609.12061252433</v>
      </c>
      <c r="K61" s="135">
        <f t="shared" si="9"/>
        <v>427420.0153765867</v>
      </c>
      <c r="L61" s="135">
        <f t="shared" si="9"/>
        <v>520833.68371856265</v>
      </c>
      <c r="M61" s="135">
        <f t="shared" si="9"/>
        <v>622679.53316628269</v>
      </c>
      <c r="N61" s="135">
        <f t="shared" si="9"/>
        <v>731240.24652268435</v>
      </c>
      <c r="O61" s="135">
        <f t="shared" si="9"/>
        <v>846722.80048028508</v>
      </c>
      <c r="P61" s="135">
        <f t="shared" si="9"/>
        <v>967198.25983940461</v>
      </c>
      <c r="Q61" s="135">
        <f t="shared" si="9"/>
        <v>1092665.3766246131</v>
      </c>
      <c r="R61" s="135">
        <f t="shared" si="9"/>
        <v>1222991.0608986286</v>
      </c>
      <c r="S61" s="135">
        <f t="shared" si="9"/>
        <v>1358116.7547916358</v>
      </c>
      <c r="T61" s="135">
        <f t="shared" si="9"/>
        <v>1497865.1464846164</v>
      </c>
      <c r="U61" s="135">
        <f t="shared" si="9"/>
        <v>1642149.0352894093</v>
      </c>
      <c r="V61" s="135">
        <f t="shared" si="9"/>
        <v>1790873.4222708649</v>
      </c>
      <c r="W61" s="135">
        <f t="shared" si="9"/>
        <v>1943955.3610705717</v>
      </c>
      <c r="X61" s="135">
        <f t="shared" si="9"/>
        <v>2098214.5314224544</v>
      </c>
      <c r="Y61" s="135">
        <f t="shared" si="9"/>
        <v>2259751.4694499662</v>
      </c>
      <c r="Z61" s="135">
        <f t="shared" si="9"/>
        <v>2423233.7769048866</v>
      </c>
      <c r="AA61" s="135">
        <f t="shared" si="9"/>
        <v>2588796.8550189789</v>
      </c>
      <c r="AB61" s="135">
        <f t="shared" si="9"/>
        <v>2756676.0689209485</v>
      </c>
      <c r="AC61" s="136">
        <f t="shared" si="9"/>
        <v>2926453.8807399902</v>
      </c>
    </row>
    <row r="62" spans="1:29" x14ac:dyDescent="0.35">
      <c r="A62" s="134" t="s">
        <v>232</v>
      </c>
      <c r="B62" s="135">
        <f>B8+B30</f>
        <v>36254</v>
      </c>
      <c r="C62" s="135">
        <f t="shared" ref="C62:AC62" si="10">C8+C30</f>
        <v>46986</v>
      </c>
      <c r="D62" s="135">
        <f t="shared" si="10"/>
        <v>70924</v>
      </c>
      <c r="E62" s="135">
        <f t="shared" si="10"/>
        <v>107010</v>
      </c>
      <c r="F62" s="135">
        <f t="shared" si="10"/>
        <v>163092</v>
      </c>
      <c r="G62" s="135">
        <f t="shared" si="10"/>
        <v>242277</v>
      </c>
      <c r="H62" s="135">
        <f t="shared" si="10"/>
        <v>338340</v>
      </c>
      <c r="I62" s="135">
        <f t="shared" si="10"/>
        <v>447196</v>
      </c>
      <c r="J62" s="135">
        <f t="shared" si="10"/>
        <v>568356</v>
      </c>
      <c r="K62" s="135">
        <f t="shared" si="10"/>
        <v>701415</v>
      </c>
      <c r="L62" s="135">
        <f t="shared" si="10"/>
        <v>846291</v>
      </c>
      <c r="M62" s="135">
        <f t="shared" si="10"/>
        <v>1002124</v>
      </c>
      <c r="N62" s="135">
        <f t="shared" si="10"/>
        <v>1166516</v>
      </c>
      <c r="O62" s="135">
        <f t="shared" si="10"/>
        <v>1338657</v>
      </c>
      <c r="P62" s="135">
        <f t="shared" si="10"/>
        <v>1516107</v>
      </c>
      <c r="Q62" s="135">
        <f t="shared" si="10"/>
        <v>1698761</v>
      </c>
      <c r="R62" s="135">
        <f t="shared" si="10"/>
        <v>1886252</v>
      </c>
      <c r="S62" s="135">
        <f t="shared" si="10"/>
        <v>2078182</v>
      </c>
      <c r="T62" s="135">
        <f t="shared" si="10"/>
        <v>2274194</v>
      </c>
      <c r="U62" s="135">
        <f t="shared" si="10"/>
        <v>2474003</v>
      </c>
      <c r="V62" s="135">
        <f t="shared" si="10"/>
        <v>2677260</v>
      </c>
      <c r="W62" s="135">
        <f t="shared" si="10"/>
        <v>2883510</v>
      </c>
      <c r="X62" s="135">
        <f t="shared" si="10"/>
        <v>3087372</v>
      </c>
      <c r="Y62" s="135">
        <f t="shared" si="10"/>
        <v>3298153</v>
      </c>
      <c r="Z62" s="135">
        <f t="shared" si="10"/>
        <v>3507790</v>
      </c>
      <c r="AA62" s="135">
        <f t="shared" si="10"/>
        <v>3716600</v>
      </c>
      <c r="AB62" s="135">
        <f t="shared" si="10"/>
        <v>3924320</v>
      </c>
      <c r="AC62" s="136">
        <f t="shared" si="10"/>
        <v>4126770</v>
      </c>
    </row>
    <row r="63" spans="1:29" x14ac:dyDescent="0.35">
      <c r="A63" s="137" t="s">
        <v>219</v>
      </c>
      <c r="B63" s="138">
        <f>B61/B62</f>
        <v>0.54504898850325212</v>
      </c>
      <c r="C63" s="138">
        <f t="shared" ref="C63:AC63" si="11">C61/C62</f>
        <v>0.54179280069306901</v>
      </c>
      <c r="D63" s="138">
        <f t="shared" si="11"/>
        <v>0.49556771583543197</v>
      </c>
      <c r="E63" s="138">
        <f t="shared" si="11"/>
        <v>0.5469809591180077</v>
      </c>
      <c r="F63" s="138">
        <f t="shared" si="11"/>
        <v>0.55946135354113102</v>
      </c>
      <c r="G63" s="138">
        <f t="shared" si="11"/>
        <v>0.57356299043805681</v>
      </c>
      <c r="H63" s="138">
        <f t="shared" si="11"/>
        <v>0.58607395670629792</v>
      </c>
      <c r="I63" s="138">
        <f t="shared" si="11"/>
        <v>0.59524479495732552</v>
      </c>
      <c r="J63" s="138">
        <f t="shared" si="11"/>
        <v>0.60280725568573978</v>
      </c>
      <c r="K63" s="138">
        <f t="shared" si="11"/>
        <v>0.60936822762071907</v>
      </c>
      <c r="L63" s="138">
        <f t="shared" si="11"/>
        <v>0.61543096135792852</v>
      </c>
      <c r="M63" s="138">
        <f t="shared" si="11"/>
        <v>0.62135976502536883</v>
      </c>
      <c r="N63" s="138">
        <f t="shared" si="11"/>
        <v>0.6268583084352759</v>
      </c>
      <c r="O63" s="138">
        <f t="shared" si="11"/>
        <v>0.6325166196271973</v>
      </c>
      <c r="P63" s="138">
        <f t="shared" si="11"/>
        <v>0.63794854838042736</v>
      </c>
      <c r="Q63" s="138">
        <f t="shared" si="11"/>
        <v>0.64321312805310049</v>
      </c>
      <c r="R63" s="138">
        <f t="shared" si="11"/>
        <v>0.64837098166025986</v>
      </c>
      <c r="S63" s="138">
        <f t="shared" si="11"/>
        <v>0.65351194206842123</v>
      </c>
      <c r="T63" s="138">
        <f t="shared" si="11"/>
        <v>0.65863560737765403</v>
      </c>
      <c r="U63" s="138">
        <f t="shared" si="11"/>
        <v>0.66376194179611314</v>
      </c>
      <c r="V63" s="138">
        <f t="shared" si="11"/>
        <v>0.66892024766771441</v>
      </c>
      <c r="W63" s="138">
        <f t="shared" si="11"/>
        <v>0.67416286438076223</v>
      </c>
      <c r="X63" s="138">
        <f t="shared" si="11"/>
        <v>0.67961182890252758</v>
      </c>
      <c r="Y63" s="138">
        <f t="shared" si="11"/>
        <v>0.68515665266285897</v>
      </c>
      <c r="Z63" s="138">
        <f t="shared" si="11"/>
        <v>0.69081495098192502</v>
      </c>
      <c r="AA63" s="138">
        <f t="shared" si="11"/>
        <v>0.69654976457487461</v>
      </c>
      <c r="AB63" s="138">
        <f t="shared" si="11"/>
        <v>0.70245955195319154</v>
      </c>
      <c r="AC63" s="170">
        <f t="shared" si="11"/>
        <v>0.70913907989541214</v>
      </c>
    </row>
    <row r="64" spans="1:29" x14ac:dyDescent="0.35">
      <c r="A64" s="139"/>
      <c r="AC64" s="133"/>
    </row>
    <row r="65" spans="1:29" x14ac:dyDescent="0.35">
      <c r="A65" s="132" t="s">
        <v>108</v>
      </c>
      <c r="B65" s="168"/>
      <c r="C65" s="168"/>
      <c r="D65" s="168"/>
      <c r="E65" s="168"/>
      <c r="F65" s="168"/>
      <c r="G65" s="168"/>
      <c r="H65" s="168"/>
      <c r="I65" s="168"/>
      <c r="J65" s="168"/>
      <c r="K65" s="168"/>
      <c r="L65" s="168"/>
      <c r="M65" s="168"/>
      <c r="N65" s="168"/>
      <c r="O65" s="168"/>
      <c r="P65" s="168"/>
      <c r="Q65" s="168"/>
      <c r="R65" s="168"/>
      <c r="S65" s="168"/>
      <c r="T65" s="168"/>
      <c r="U65" s="168"/>
      <c r="V65" s="168"/>
      <c r="W65" s="168"/>
      <c r="X65" s="168"/>
      <c r="Y65" s="168"/>
      <c r="Z65" s="168"/>
      <c r="AA65" s="168"/>
      <c r="AB65" s="168"/>
      <c r="AC65" s="169"/>
    </row>
    <row r="66" spans="1:29" s="144" customFormat="1" x14ac:dyDescent="0.35">
      <c r="A66" s="171" t="s">
        <v>220</v>
      </c>
      <c r="B66" s="141">
        <f>B12+B37</f>
        <v>20286.298007743699</v>
      </c>
      <c r="C66" s="141">
        <f t="shared" ref="C66:AC66" si="12">C12+C37</f>
        <v>31283.930230602684</v>
      </c>
      <c r="D66" s="141">
        <f t="shared" si="12"/>
        <v>53883.300036886096</v>
      </c>
      <c r="E66" s="141">
        <f t="shared" si="12"/>
        <v>113908.12013445601</v>
      </c>
      <c r="F66" s="141">
        <f t="shared" si="12"/>
        <v>191538.62523557304</v>
      </c>
      <c r="G66" s="141">
        <f t="shared" si="12"/>
        <v>300960.76282113552</v>
      </c>
      <c r="H66" s="141">
        <f t="shared" si="12"/>
        <v>438181.77215727197</v>
      </c>
      <c r="I66" s="142">
        <f t="shared" si="12"/>
        <v>602867.42258585582</v>
      </c>
      <c r="J66" s="141">
        <f t="shared" si="12"/>
        <v>777278.89598142332</v>
      </c>
      <c r="K66" s="141">
        <f t="shared" si="12"/>
        <v>960404.23535763728</v>
      </c>
      <c r="L66" s="141">
        <f t="shared" si="12"/>
        <v>1142178.4408245282</v>
      </c>
      <c r="M66" s="141">
        <f t="shared" si="12"/>
        <v>1324721.1280793739</v>
      </c>
      <c r="N66" s="141">
        <f t="shared" si="12"/>
        <v>1507926.8505197344</v>
      </c>
      <c r="O66" s="141">
        <f t="shared" si="12"/>
        <v>1692068.8835049246</v>
      </c>
      <c r="P66" s="141">
        <f t="shared" si="12"/>
        <v>1876898.6218523043</v>
      </c>
      <c r="Q66" s="141">
        <f t="shared" si="12"/>
        <v>2062356.4043178633</v>
      </c>
      <c r="R66" s="141">
        <f t="shared" si="12"/>
        <v>2248734.2699051569</v>
      </c>
      <c r="S66" s="141">
        <f t="shared" si="12"/>
        <v>2436199.281293666</v>
      </c>
      <c r="T66" s="141">
        <f t="shared" si="12"/>
        <v>2623929.1244491329</v>
      </c>
      <c r="U66" s="141">
        <f t="shared" si="12"/>
        <v>2812446.2851692149</v>
      </c>
      <c r="V66" s="141">
        <f t="shared" si="12"/>
        <v>3001882.2547255349</v>
      </c>
      <c r="W66" s="141">
        <f t="shared" si="12"/>
        <v>3192431.6453516213</v>
      </c>
      <c r="X66" s="141">
        <f t="shared" si="12"/>
        <v>3384282.0817437526</v>
      </c>
      <c r="Y66" s="141">
        <f t="shared" si="12"/>
        <v>3577716.3566934653</v>
      </c>
      <c r="Z66" s="141">
        <f t="shared" si="12"/>
        <v>3772978.92698398</v>
      </c>
      <c r="AA66" s="141">
        <f t="shared" si="12"/>
        <v>3970126.3656224674</v>
      </c>
      <c r="AB66" s="141">
        <f t="shared" si="12"/>
        <v>4169394.2075556228</v>
      </c>
      <c r="AC66" s="143">
        <f t="shared" si="12"/>
        <v>4322979.8812877163</v>
      </c>
    </row>
    <row r="67" spans="1:29" s="144" customFormat="1" x14ac:dyDescent="0.35">
      <c r="A67" s="171" t="s">
        <v>232</v>
      </c>
      <c r="B67" s="141">
        <f>B14+B39</f>
        <v>37758</v>
      </c>
      <c r="C67" s="141">
        <f t="shared" ref="C67:AC67" si="13">C14+C39</f>
        <v>60694</v>
      </c>
      <c r="D67" s="141">
        <f t="shared" si="13"/>
        <v>119287</v>
      </c>
      <c r="E67" s="141">
        <f t="shared" si="13"/>
        <v>217061</v>
      </c>
      <c r="F67" s="141">
        <f t="shared" si="13"/>
        <v>355434</v>
      </c>
      <c r="G67" s="141">
        <f t="shared" si="13"/>
        <v>546075</v>
      </c>
      <c r="H67" s="141">
        <f t="shared" si="13"/>
        <v>783126</v>
      </c>
      <c r="I67" s="141">
        <f t="shared" si="13"/>
        <v>1060203</v>
      </c>
      <c r="J67" s="141">
        <f t="shared" si="13"/>
        <v>1351596</v>
      </c>
      <c r="K67" s="141">
        <f t="shared" si="13"/>
        <v>1657981</v>
      </c>
      <c r="L67" s="141">
        <f t="shared" si="13"/>
        <v>1950501</v>
      </c>
      <c r="M67" s="141">
        <f t="shared" si="13"/>
        <v>2242995</v>
      </c>
      <c r="N67" s="141">
        <f t="shared" si="13"/>
        <v>2535515</v>
      </c>
      <c r="O67" s="141">
        <f t="shared" si="13"/>
        <v>2828074</v>
      </c>
      <c r="P67" s="141">
        <f t="shared" si="13"/>
        <v>3120669</v>
      </c>
      <c r="Q67" s="141">
        <f t="shared" si="13"/>
        <v>3413298</v>
      </c>
      <c r="R67" s="141">
        <f t="shared" si="13"/>
        <v>3705955</v>
      </c>
      <c r="S67" s="141">
        <f t="shared" si="13"/>
        <v>3998642</v>
      </c>
      <c r="T67" s="141">
        <f t="shared" si="13"/>
        <v>4291349</v>
      </c>
      <c r="U67" s="141">
        <f t="shared" si="13"/>
        <v>4584075</v>
      </c>
      <c r="V67" s="141">
        <f t="shared" si="13"/>
        <v>4876817</v>
      </c>
      <c r="W67" s="141">
        <f t="shared" si="13"/>
        <v>5169565</v>
      </c>
      <c r="X67" s="141">
        <f t="shared" si="13"/>
        <v>5462311</v>
      </c>
      <c r="Y67" s="141">
        <f t="shared" si="13"/>
        <v>5755057</v>
      </c>
      <c r="Z67" s="141">
        <f t="shared" si="13"/>
        <v>6047802</v>
      </c>
      <c r="AA67" s="141">
        <f t="shared" si="13"/>
        <v>6340550</v>
      </c>
      <c r="AB67" s="141">
        <f t="shared" si="13"/>
        <v>6617602</v>
      </c>
      <c r="AC67" s="143">
        <f t="shared" si="13"/>
        <v>6804564</v>
      </c>
    </row>
    <row r="68" spans="1:29" x14ac:dyDescent="0.35">
      <c r="A68" s="145" t="s">
        <v>219</v>
      </c>
      <c r="B68" s="146">
        <f>B66/B67</f>
        <v>0.53727151882365853</v>
      </c>
      <c r="C68" s="146">
        <f t="shared" ref="C68:AC68" si="14">C66/C67</f>
        <v>0.51543694979079779</v>
      </c>
      <c r="D68" s="146">
        <f t="shared" si="14"/>
        <v>0.45171141898854106</v>
      </c>
      <c r="E68" s="146">
        <f t="shared" si="14"/>
        <v>0.52477469529052212</v>
      </c>
      <c r="F68" s="146">
        <f t="shared" si="14"/>
        <v>0.53888661533666737</v>
      </c>
      <c r="G68" s="146">
        <f t="shared" si="14"/>
        <v>0.55113448303096735</v>
      </c>
      <c r="H68" s="146">
        <f t="shared" si="14"/>
        <v>0.55952908236640331</v>
      </c>
      <c r="I68" s="146">
        <f t="shared" si="14"/>
        <v>0.56863395272967143</v>
      </c>
      <c r="J68" s="146">
        <f t="shared" si="14"/>
        <v>0.57508227013206858</v>
      </c>
      <c r="K68" s="146">
        <f t="shared" si="14"/>
        <v>0.57926130357201755</v>
      </c>
      <c r="L68" s="146">
        <f t="shared" si="14"/>
        <v>0.58558208420530322</v>
      </c>
      <c r="M68" s="146">
        <f t="shared" si="14"/>
        <v>0.59060369197406759</v>
      </c>
      <c r="N68" s="146">
        <f t="shared" si="14"/>
        <v>0.59472211780239292</v>
      </c>
      <c r="O68" s="146">
        <f t="shared" si="14"/>
        <v>0.59831138913088011</v>
      </c>
      <c r="P68" s="146">
        <f t="shared" si="14"/>
        <v>0.60144110825348807</v>
      </c>
      <c r="Q68" s="146">
        <f t="shared" si="14"/>
        <v>0.60421223236818566</v>
      </c>
      <c r="R68" s="146">
        <f t="shared" si="14"/>
        <v>0.60678941592792057</v>
      </c>
      <c r="S68" s="146">
        <f t="shared" si="14"/>
        <v>0.60925666296049164</v>
      </c>
      <c r="T68" s="146">
        <f t="shared" si="14"/>
        <v>0.61144621992970816</v>
      </c>
      <c r="U68" s="146">
        <f t="shared" si="14"/>
        <v>0.61352536447794048</v>
      </c>
      <c r="V68" s="146">
        <f t="shared" si="14"/>
        <v>0.6155412956290004</v>
      </c>
      <c r="W68" s="146">
        <f t="shared" si="14"/>
        <v>0.61754357385033776</v>
      </c>
      <c r="X68" s="146">
        <f t="shared" si="14"/>
        <v>0.61956964401033787</v>
      </c>
      <c r="Y68" s="146">
        <f t="shared" si="14"/>
        <v>0.62166479961770404</v>
      </c>
      <c r="Z68" s="146">
        <f t="shared" si="14"/>
        <v>0.62385953227039836</v>
      </c>
      <c r="AA68" s="146">
        <f t="shared" si="14"/>
        <v>0.62614857790293699</v>
      </c>
      <c r="AB68" s="146">
        <f t="shared" si="14"/>
        <v>0.6300460812777231</v>
      </c>
      <c r="AC68" s="172">
        <f t="shared" si="14"/>
        <v>0.63530593308957284</v>
      </c>
    </row>
    <row r="69" spans="1:29" x14ac:dyDescent="0.35">
      <c r="A69" s="139"/>
      <c r="AC69" s="133"/>
    </row>
    <row r="70" spans="1:29" x14ac:dyDescent="0.35">
      <c r="A70" s="132" t="s">
        <v>109</v>
      </c>
      <c r="B70" s="168"/>
      <c r="C70" s="168"/>
      <c r="D70" s="168"/>
      <c r="E70" s="168"/>
      <c r="F70" s="168"/>
      <c r="G70" s="168"/>
      <c r="H70" s="168"/>
      <c r="I70" s="168"/>
      <c r="J70" s="168"/>
      <c r="K70" s="168"/>
      <c r="L70" s="168"/>
      <c r="M70" s="168"/>
      <c r="N70" s="168"/>
      <c r="O70" s="168"/>
      <c r="P70" s="168"/>
      <c r="Q70" s="168"/>
      <c r="R70" s="168"/>
      <c r="S70" s="168"/>
      <c r="T70" s="168"/>
      <c r="U70" s="168"/>
      <c r="V70" s="168"/>
      <c r="W70" s="168"/>
      <c r="X70" s="168"/>
      <c r="Y70" s="168"/>
      <c r="Z70" s="168"/>
      <c r="AA70" s="168"/>
      <c r="AB70" s="168"/>
      <c r="AC70" s="169"/>
    </row>
    <row r="71" spans="1:29" s="144" customFormat="1" x14ac:dyDescent="0.35">
      <c r="A71" s="147" t="s">
        <v>220</v>
      </c>
      <c r="B71" s="148">
        <f>B18+B46</f>
        <v>20656.650279914742</v>
      </c>
      <c r="C71" s="148">
        <f t="shared" ref="C71:AC71" si="15">C18+C46</f>
        <v>39908.029340770227</v>
      </c>
      <c r="D71" s="148">
        <f t="shared" si="15"/>
        <v>92376.290813591098</v>
      </c>
      <c r="E71" s="148">
        <f t="shared" si="15"/>
        <v>174196.44822086033</v>
      </c>
      <c r="F71" s="148">
        <f t="shared" si="15"/>
        <v>283622.18803933362</v>
      </c>
      <c r="G71" s="148">
        <f t="shared" si="15"/>
        <v>432300.52425865043</v>
      </c>
      <c r="H71" s="148">
        <f t="shared" si="15"/>
        <v>614195.91369364585</v>
      </c>
      <c r="I71" s="148">
        <f t="shared" si="15"/>
        <v>807044.47980954719</v>
      </c>
      <c r="J71" s="148">
        <f t="shared" si="15"/>
        <v>1021819.1997363288</v>
      </c>
      <c r="K71" s="148">
        <f t="shared" si="15"/>
        <v>1235204.9031109628</v>
      </c>
      <c r="L71" s="148">
        <f t="shared" si="15"/>
        <v>1447871.1363416649</v>
      </c>
      <c r="M71" s="148">
        <f t="shared" si="15"/>
        <v>1659619.1904303893</v>
      </c>
      <c r="N71" s="148">
        <f t="shared" si="15"/>
        <v>1870316.1953534177</v>
      </c>
      <c r="O71" s="148">
        <f t="shared" si="15"/>
        <v>2080321.765777698</v>
      </c>
      <c r="P71" s="148">
        <f t="shared" si="15"/>
        <v>2289516.7819206417</v>
      </c>
      <c r="Q71" s="148">
        <f t="shared" si="15"/>
        <v>2497799.5226794709</v>
      </c>
      <c r="R71" s="148">
        <f t="shared" si="15"/>
        <v>2705612.8522816985</v>
      </c>
      <c r="S71" s="148">
        <f t="shared" si="15"/>
        <v>2913663.4330616929</v>
      </c>
      <c r="T71" s="148">
        <f t="shared" si="15"/>
        <v>3120077.4709453559</v>
      </c>
      <c r="U71" s="148">
        <f t="shared" si="15"/>
        <v>3326012.500809907</v>
      </c>
      <c r="V71" s="148">
        <f t="shared" si="15"/>
        <v>3531876.0635111122</v>
      </c>
      <c r="W71" s="148">
        <f t="shared" si="15"/>
        <v>3738091.8271932569</v>
      </c>
      <c r="X71" s="148">
        <f t="shared" si="15"/>
        <v>3944994.6442950242</v>
      </c>
      <c r="Y71" s="148">
        <f t="shared" si="15"/>
        <v>3984431.5512765674</v>
      </c>
      <c r="Z71" s="148">
        <f t="shared" si="15"/>
        <v>4024275.7934326273</v>
      </c>
      <c r="AA71" s="148">
        <f t="shared" si="15"/>
        <v>4064519.1490087602</v>
      </c>
      <c r="AB71" s="148">
        <f t="shared" si="15"/>
        <v>4105176.3098398461</v>
      </c>
      <c r="AC71" s="149">
        <f t="shared" si="15"/>
        <v>4146241.5561652477</v>
      </c>
    </row>
    <row r="72" spans="1:29" s="144" customFormat="1" x14ac:dyDescent="0.35">
      <c r="A72" s="147" t="s">
        <v>221</v>
      </c>
      <c r="B72" s="148">
        <f>B20+B48</f>
        <v>43921</v>
      </c>
      <c r="C72" s="148">
        <f t="shared" ref="C72:AC72" si="16">C20+C48</f>
        <v>86711</v>
      </c>
      <c r="D72" s="148">
        <f t="shared" si="16"/>
        <v>185260</v>
      </c>
      <c r="E72" s="148">
        <f t="shared" si="16"/>
        <v>334050</v>
      </c>
      <c r="F72" s="148">
        <f t="shared" si="16"/>
        <v>534472</v>
      </c>
      <c r="G72" s="148">
        <f t="shared" si="16"/>
        <v>802830</v>
      </c>
      <c r="H72" s="148">
        <f t="shared" si="16"/>
        <v>1123543</v>
      </c>
      <c r="I72" s="148">
        <f t="shared" si="16"/>
        <v>1476167</v>
      </c>
      <c r="J72" s="148">
        <f t="shared" si="16"/>
        <v>1845615</v>
      </c>
      <c r="K72" s="148">
        <f t="shared" si="16"/>
        <v>2214674</v>
      </c>
      <c r="L72" s="148">
        <f t="shared" si="16"/>
        <v>2583762</v>
      </c>
      <c r="M72" s="148">
        <f t="shared" si="16"/>
        <v>2952880</v>
      </c>
      <c r="N72" s="148">
        <f t="shared" si="16"/>
        <v>3322025</v>
      </c>
      <c r="O72" s="148">
        <f t="shared" si="16"/>
        <v>3691211</v>
      </c>
      <c r="P72" s="148">
        <f t="shared" si="16"/>
        <v>4060432</v>
      </c>
      <c r="Q72" s="148">
        <f t="shared" si="16"/>
        <v>4429679</v>
      </c>
      <c r="R72" s="148">
        <f t="shared" si="16"/>
        <v>4798936</v>
      </c>
      <c r="S72" s="148">
        <f t="shared" si="16"/>
        <v>5168194</v>
      </c>
      <c r="T72" s="148">
        <f t="shared" si="16"/>
        <v>5537450</v>
      </c>
      <c r="U72" s="148">
        <f t="shared" si="16"/>
        <v>5906707</v>
      </c>
      <c r="V72" s="148">
        <f t="shared" si="16"/>
        <v>6275963</v>
      </c>
      <c r="W72" s="148">
        <f t="shared" si="16"/>
        <v>6645219</v>
      </c>
      <c r="X72" s="148">
        <f t="shared" si="16"/>
        <v>6962419</v>
      </c>
      <c r="Y72" s="148">
        <f t="shared" si="16"/>
        <v>7040931</v>
      </c>
      <c r="Z72" s="148">
        <f t="shared" si="16"/>
        <v>7118330</v>
      </c>
      <c r="AA72" s="148">
        <f t="shared" si="16"/>
        <v>7194548</v>
      </c>
      <c r="AB72" s="148">
        <f t="shared" si="16"/>
        <v>7269447</v>
      </c>
      <c r="AC72" s="149">
        <f t="shared" si="16"/>
        <v>7343214</v>
      </c>
    </row>
    <row r="73" spans="1:29" ht="15" thickBot="1" x14ac:dyDescent="0.4">
      <c r="A73" s="150" t="s">
        <v>219</v>
      </c>
      <c r="B73" s="151">
        <f>B71/B72</f>
        <v>0.47031375150644888</v>
      </c>
      <c r="C73" s="151">
        <f t="shared" ref="C73:AC73" si="17">C71/C72</f>
        <v>0.46024183022650211</v>
      </c>
      <c r="D73" s="151">
        <f t="shared" si="17"/>
        <v>0.49863052366183253</v>
      </c>
      <c r="E73" s="151">
        <f t="shared" si="17"/>
        <v>0.52146818805825579</v>
      </c>
      <c r="F73" s="151">
        <f t="shared" si="17"/>
        <v>0.53065864636376392</v>
      </c>
      <c r="G73" s="151">
        <f t="shared" si="17"/>
        <v>0.53847081481590175</v>
      </c>
      <c r="H73" s="151">
        <f t="shared" si="17"/>
        <v>0.5466599086048739</v>
      </c>
      <c r="I73" s="151">
        <f t="shared" si="17"/>
        <v>0.54671624539062802</v>
      </c>
      <c r="J73" s="151">
        <f t="shared" si="17"/>
        <v>0.55364699557401131</v>
      </c>
      <c r="K73" s="151">
        <f t="shared" si="17"/>
        <v>0.55773667054878628</v>
      </c>
      <c r="L73" s="151">
        <f t="shared" si="17"/>
        <v>0.56037326051767344</v>
      </c>
      <c r="M73" s="151">
        <f t="shared" si="17"/>
        <v>0.56203407874020928</v>
      </c>
      <c r="N73" s="151">
        <f t="shared" si="17"/>
        <v>0.56300485256836352</v>
      </c>
      <c r="O73" s="151">
        <f t="shared" si="17"/>
        <v>0.56358787557191881</v>
      </c>
      <c r="P73" s="151">
        <f t="shared" si="17"/>
        <v>0.56386039266773624</v>
      </c>
      <c r="Q73" s="151">
        <f t="shared" si="17"/>
        <v>0.56387822293206147</v>
      </c>
      <c r="R73" s="151">
        <f t="shared" si="17"/>
        <v>0.56379431863265073</v>
      </c>
      <c r="S73" s="151">
        <f t="shared" si="17"/>
        <v>0.5637682008573387</v>
      </c>
      <c r="T73" s="151">
        <f t="shared" si="17"/>
        <v>0.5634502290666924</v>
      </c>
      <c r="U73" s="151">
        <f t="shared" si="17"/>
        <v>0.56309082214674044</v>
      </c>
      <c r="V73" s="151">
        <f t="shared" si="17"/>
        <v>0.5627624100892743</v>
      </c>
      <c r="W73" s="151">
        <f t="shared" si="17"/>
        <v>0.56252349654590117</v>
      </c>
      <c r="X73" s="151">
        <f t="shared" si="17"/>
        <v>0.56661264487170682</v>
      </c>
      <c r="Y73" s="151">
        <f t="shared" si="17"/>
        <v>0.56589555433458549</v>
      </c>
      <c r="Z73" s="151">
        <f t="shared" si="17"/>
        <v>0.56533987514383677</v>
      </c>
      <c r="AA73" s="151">
        <f t="shared" si="17"/>
        <v>0.56494433687964274</v>
      </c>
      <c r="AB73" s="151">
        <f t="shared" si="17"/>
        <v>0.56471645089920131</v>
      </c>
      <c r="AC73" s="167">
        <f t="shared" si="17"/>
        <v>0.56463580608780406</v>
      </c>
    </row>
    <row r="74" spans="1:29" x14ac:dyDescent="0.35">
      <c r="I74" s="173"/>
    </row>
  </sheetData>
  <pageMargins left="0.7" right="0.7" top="0.75" bottom="0.75" header="0.3" footer="0.3"/>
  <headerFooter>
    <oddFooter>&amp;L_x000D_&amp;1#&amp;"Calibri"&amp;8&amp;K000000 For Official use only</oddFooter>
  </headerFooter>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A0606D-6910-4AA6-BA3F-9D3BEF25823F}">
  <sheetPr>
    <tabColor theme="9"/>
  </sheetPr>
  <dimension ref="A1:BE130"/>
  <sheetViews>
    <sheetView zoomScale="85" zoomScaleNormal="85" workbookViewId="0"/>
  </sheetViews>
  <sheetFormatPr defaultColWidth="9" defaultRowHeight="14" x14ac:dyDescent="0.3"/>
  <cols>
    <col min="1" max="1" width="38.75" style="48" customWidth="1"/>
    <col min="2" max="2" width="27" style="48" customWidth="1"/>
    <col min="3" max="3" width="16" style="48" customWidth="1"/>
    <col min="4" max="4" width="10.58203125" style="48" customWidth="1"/>
    <col min="5" max="5" width="31" style="48" customWidth="1"/>
    <col min="6" max="6" width="19.83203125" style="48" customWidth="1"/>
    <col min="7" max="7" width="11.33203125" style="48" customWidth="1"/>
    <col min="8" max="8" width="71.5" style="48" customWidth="1"/>
    <col min="9" max="13" width="9" style="48"/>
    <col min="14" max="14" width="14.83203125" style="48" customWidth="1"/>
    <col min="15" max="40" width="9" style="48"/>
    <col min="41" max="41" width="12.58203125" style="48" customWidth="1"/>
    <col min="42" max="16384" width="9" style="48"/>
  </cols>
  <sheetData>
    <row r="1" spans="7:57" x14ac:dyDescent="0.3">
      <c r="G1" s="47"/>
      <c r="H1" s="47"/>
      <c r="I1" s="47"/>
      <c r="J1" s="47"/>
      <c r="K1" s="47"/>
      <c r="L1" s="47"/>
      <c r="O1" s="47"/>
      <c r="P1" s="47"/>
      <c r="Q1" s="47"/>
      <c r="R1" s="47"/>
      <c r="S1" s="47"/>
      <c r="T1" s="47"/>
      <c r="U1" s="47"/>
      <c r="V1" s="47"/>
      <c r="W1" s="47"/>
      <c r="X1" s="47"/>
      <c r="Y1" s="47"/>
      <c r="Z1" s="47"/>
      <c r="AA1" s="47"/>
      <c r="AB1" s="47"/>
      <c r="AC1" s="47"/>
      <c r="AD1" s="47"/>
      <c r="AE1" s="47"/>
      <c r="AF1" s="47"/>
      <c r="AG1" s="47"/>
      <c r="AH1" s="47"/>
      <c r="AI1" s="47"/>
      <c r="AJ1" s="47"/>
      <c r="AK1" s="47"/>
      <c r="AL1" s="47"/>
      <c r="AM1" s="47"/>
      <c r="AN1" s="47"/>
      <c r="AO1" s="47"/>
      <c r="AP1" s="47"/>
      <c r="AQ1" s="47"/>
      <c r="AR1" s="47"/>
      <c r="AS1" s="47"/>
      <c r="AT1" s="47"/>
      <c r="AU1" s="47"/>
      <c r="AV1" s="47"/>
      <c r="AW1" s="47"/>
      <c r="AX1" s="47"/>
      <c r="AY1" s="47"/>
      <c r="AZ1" s="47"/>
      <c r="BA1" s="47"/>
      <c r="BB1" s="47"/>
      <c r="BC1" s="47"/>
      <c r="BD1" s="47"/>
      <c r="BE1" s="47"/>
    </row>
    <row r="2" spans="7:57" ht="19.5" thickBot="1" x14ac:dyDescent="0.45">
      <c r="G2" s="47"/>
      <c r="H2" s="5" t="s">
        <v>233</v>
      </c>
      <c r="I2" s="6"/>
      <c r="J2" s="6"/>
      <c r="K2" s="6"/>
      <c r="L2" s="6"/>
      <c r="M2" s="6"/>
      <c r="N2" s="6"/>
      <c r="O2" s="6"/>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row>
    <row r="3" spans="7:57" ht="14.5" thickTop="1" x14ac:dyDescent="0.3">
      <c r="G3" s="47"/>
      <c r="H3" s="9" t="s">
        <v>234</v>
      </c>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row>
    <row r="4" spans="7:57" x14ac:dyDescent="0.3">
      <c r="G4" s="47"/>
      <c r="H4" s="9" t="s">
        <v>136</v>
      </c>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row>
    <row r="5" spans="7:57" x14ac:dyDescent="0.3">
      <c r="G5" s="47"/>
      <c r="H5" s="9" t="s">
        <v>137</v>
      </c>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row>
    <row r="6" spans="7:57" x14ac:dyDescent="0.3">
      <c r="G6" s="47"/>
      <c r="H6" s="3"/>
      <c r="I6" s="3"/>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row>
    <row r="7" spans="7:57" ht="14.5" thickBot="1" x14ac:dyDescent="0.35">
      <c r="G7" s="47"/>
      <c r="H7" s="11" t="s">
        <v>235</v>
      </c>
      <c r="I7" s="3"/>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row>
    <row r="8" spans="7:57" ht="14.5" thickBot="1" x14ac:dyDescent="0.35">
      <c r="G8" s="47"/>
      <c r="H8" s="13"/>
      <c r="I8" s="20">
        <v>0</v>
      </c>
      <c r="J8" s="20">
        <v>2.0833333333333332E-2</v>
      </c>
      <c r="K8" s="20">
        <v>4.1666666666666699E-2</v>
      </c>
      <c r="L8" s="20">
        <v>6.25E-2</v>
      </c>
      <c r="M8" s="20">
        <v>8.3333333333333301E-2</v>
      </c>
      <c r="N8" s="20">
        <v>0.104166666666667</v>
      </c>
      <c r="O8" s="20">
        <v>0.125</v>
      </c>
      <c r="P8" s="20">
        <v>0.14583333333333301</v>
      </c>
      <c r="Q8" s="20">
        <v>0.16666666666666699</v>
      </c>
      <c r="R8" s="20">
        <v>0.1875</v>
      </c>
      <c r="S8" s="20">
        <v>0.20833333333333301</v>
      </c>
      <c r="T8" s="20">
        <v>0.22916666666666666</v>
      </c>
      <c r="U8" s="20">
        <v>0.25</v>
      </c>
      <c r="V8" s="20">
        <v>0.27083333333333298</v>
      </c>
      <c r="W8" s="20">
        <v>0.29166666666666702</v>
      </c>
      <c r="X8" s="20">
        <v>0.3125</v>
      </c>
      <c r="Y8" s="20">
        <v>0.33333333333333298</v>
      </c>
      <c r="Z8" s="20">
        <v>0.35416666666666702</v>
      </c>
      <c r="AA8" s="20">
        <v>0.375</v>
      </c>
      <c r="AB8" s="20">
        <v>0.39583333333333298</v>
      </c>
      <c r="AC8" s="20">
        <v>0.41666666666666702</v>
      </c>
      <c r="AD8" s="20">
        <v>0.4375</v>
      </c>
      <c r="AE8" s="20">
        <v>0.45833333333333298</v>
      </c>
      <c r="AF8" s="20">
        <v>0.47916666666666702</v>
      </c>
      <c r="AG8" s="20">
        <v>0.5</v>
      </c>
      <c r="AH8" s="20">
        <v>0.52083333333333304</v>
      </c>
      <c r="AI8" s="20">
        <v>0.54166666666666696</v>
      </c>
      <c r="AJ8" s="20">
        <v>0.5625</v>
      </c>
      <c r="AK8" s="20">
        <v>0.58333333333333304</v>
      </c>
      <c r="AL8" s="20">
        <v>0.60416666666666696</v>
      </c>
      <c r="AM8" s="20">
        <v>0.625</v>
      </c>
      <c r="AN8" s="20">
        <v>0.64583333333333304</v>
      </c>
      <c r="AO8" s="20">
        <v>0.66666666666666696</v>
      </c>
      <c r="AP8" s="20">
        <v>0.6875</v>
      </c>
      <c r="AQ8" s="20">
        <v>0.70833333333333304</v>
      </c>
      <c r="AR8" s="20">
        <v>0.72916666666666696</v>
      </c>
      <c r="AS8" s="20">
        <v>0.75</v>
      </c>
      <c r="AT8" s="20">
        <v>0.77083333333333304</v>
      </c>
      <c r="AU8" s="20">
        <v>0.79166666666666696</v>
      </c>
      <c r="AV8" s="20">
        <v>0.8125</v>
      </c>
      <c r="AW8" s="20">
        <v>0.83333333333333304</v>
      </c>
      <c r="AX8" s="20">
        <v>0.85416666666666696</v>
      </c>
      <c r="AY8" s="20">
        <v>0.875</v>
      </c>
      <c r="AZ8" s="20">
        <v>0.89583333333333304</v>
      </c>
      <c r="BA8" s="20">
        <v>0.91666666666666696</v>
      </c>
      <c r="BB8" s="20">
        <v>0.9375</v>
      </c>
      <c r="BC8" s="20">
        <v>0.95833333333333304</v>
      </c>
      <c r="BD8" s="20">
        <v>0.97916666666666696</v>
      </c>
      <c r="BE8" s="3"/>
    </row>
    <row r="9" spans="7:57" ht="14.5" thickBot="1" x14ac:dyDescent="0.35">
      <c r="G9" s="47"/>
      <c r="H9" s="14" t="s">
        <v>139</v>
      </c>
      <c r="I9" s="21">
        <f>IF($F$110="Weekend",'BEV_PHEV_Profile_kW (Weekend)'!C9,'BEV_PHEV_Profile_kW (Weekday)'!C9)</f>
        <v>19.708864949999999</v>
      </c>
      <c r="J9" s="21">
        <f>IF($F$110="Weekend",'BEV_PHEV_Profile_kW (Weekend)'!D9,'BEV_PHEV_Profile_kW (Weekday)'!D9)</f>
        <v>21.783482320000001</v>
      </c>
      <c r="K9" s="21">
        <f>IF($F$110="Weekend",'BEV_PHEV_Profile_kW (Weekend)'!E9,'BEV_PHEV_Profile_kW (Weekday)'!E9)</f>
        <v>23.858099679999999</v>
      </c>
      <c r="L9" s="21">
        <f>IF($F$110="Weekend",'BEV_PHEV_Profile_kW (Weekend)'!F9,'BEV_PHEV_Profile_kW (Weekday)'!F9)</f>
        <v>25.310331829999999</v>
      </c>
      <c r="M9" s="21">
        <f>IF($F$110="Weekend",'BEV_PHEV_Profile_kW (Weekend)'!G9,'BEV_PHEV_Profile_kW (Weekday)'!G9)</f>
        <v>26.76256399</v>
      </c>
      <c r="N9" s="21">
        <f>IF($F$110="Weekend",'BEV_PHEV_Profile_kW (Weekend)'!H9,'BEV_PHEV_Profile_kW (Weekday)'!H9)</f>
        <v>27.13599511</v>
      </c>
      <c r="O9" s="21">
        <f>IF($F$110="Weekend",'BEV_PHEV_Profile_kW (Weekend)'!I9,'BEV_PHEV_Profile_kW (Weekday)'!I9)</f>
        <v>27.50942624</v>
      </c>
      <c r="P9" s="21">
        <f>IF($F$110="Weekend",'BEV_PHEV_Profile_kW (Weekend)'!J9,'BEV_PHEV_Profile_kW (Weekday)'!J9)</f>
        <v>27.32271068</v>
      </c>
      <c r="Q9" s="21">
        <f>IF($F$110="Weekend",'BEV_PHEV_Profile_kW (Weekend)'!K9,'BEV_PHEV_Profile_kW (Weekday)'!K9)</f>
        <v>27.13599511</v>
      </c>
      <c r="R9" s="21">
        <f>IF($F$110="Weekend",'BEV_PHEV_Profile_kW (Weekend)'!L9,'BEV_PHEV_Profile_kW (Weekday)'!L9)</f>
        <v>27.011518070000001</v>
      </c>
      <c r="S9" s="21">
        <f>IF($F$110="Weekend",'BEV_PHEV_Profile_kW (Weekend)'!M9,'BEV_PHEV_Profile_kW (Weekday)'!M9)</f>
        <v>26.887041029999999</v>
      </c>
      <c r="T9" s="21">
        <f>IF($F$110="Weekend",'BEV_PHEV_Profile_kW (Weekend)'!N9,'BEV_PHEV_Profile_kW (Weekday)'!N9)</f>
        <v>26.76256399</v>
      </c>
      <c r="U9" s="21">
        <f>IF($F$110="Weekend",'BEV_PHEV_Profile_kW (Weekend)'!O9,'BEV_PHEV_Profile_kW (Weekday)'!O9)</f>
        <v>26.638086950000002</v>
      </c>
      <c r="V9" s="21">
        <f>IF($F$110="Weekend",'BEV_PHEV_Profile_kW (Weekend)'!P9,'BEV_PHEV_Profile_kW (Weekday)'!P9)</f>
        <v>24.438992540000001</v>
      </c>
      <c r="W9" s="21">
        <f>IF($F$110="Weekend",'BEV_PHEV_Profile_kW (Weekend)'!Q9,'BEV_PHEV_Profile_kW (Weekday)'!Q9)</f>
        <v>22.239898140000001</v>
      </c>
      <c r="X9" s="21">
        <f>IF($F$110="Weekend",'BEV_PHEV_Profile_kW (Weekend)'!R9,'BEV_PHEV_Profile_kW (Weekday)'!R9)</f>
        <v>19.87483434</v>
      </c>
      <c r="Y9" s="21">
        <f>IF($F$110="Weekend",'BEV_PHEV_Profile_kW (Weekend)'!S9,'BEV_PHEV_Profile_kW (Weekday)'!S9)</f>
        <v>17.509770549999999</v>
      </c>
      <c r="Z9" s="21">
        <f>IF($F$110="Weekend",'BEV_PHEV_Profile_kW (Weekend)'!T9,'BEV_PHEV_Profile_kW (Weekday)'!T9)</f>
        <v>14.66754476</v>
      </c>
      <c r="AA9" s="21">
        <f>IF($F$110="Weekend",'BEV_PHEV_Profile_kW (Weekend)'!U9,'BEV_PHEV_Profile_kW (Weekday)'!U9)</f>
        <v>11.82531897</v>
      </c>
      <c r="AB9" s="21">
        <f>IF($F$110="Weekend",'BEV_PHEV_Profile_kW (Weekend)'!V9,'BEV_PHEV_Profile_kW (Weekday)'!V9)</f>
        <v>10.58054855</v>
      </c>
      <c r="AC9" s="21">
        <f>IF($F$110="Weekend",'BEV_PHEV_Profile_kW (Weekend)'!W9,'BEV_PHEV_Profile_kW (Weekday)'!W9)</f>
        <v>9.3357781400000004</v>
      </c>
      <c r="AD9" s="21">
        <f>IF($F$110="Weekend",'BEV_PHEV_Profile_kW (Weekend)'!X9,'BEV_PHEV_Profile_kW (Weekday)'!X9)</f>
        <v>8.0391422800000001</v>
      </c>
      <c r="AE9" s="21">
        <f>IF($F$110="Weekend",'BEV_PHEV_Profile_kW (Weekend)'!Y9,'BEV_PHEV_Profile_kW (Weekday)'!Y9)</f>
        <v>6.7425064299999997</v>
      </c>
      <c r="AF9" s="21">
        <f>IF($F$110="Weekend",'BEV_PHEV_Profile_kW (Weekend)'!Z9,'BEV_PHEV_Profile_kW (Weekday)'!Z9)</f>
        <v>5.9126594900000002</v>
      </c>
      <c r="AG9" s="21">
        <f>IF($F$110="Weekend",'BEV_PHEV_Profile_kW (Weekend)'!AA9,'BEV_PHEV_Profile_kW (Weekday)'!AA9)</f>
        <v>5.0828125399999999</v>
      </c>
      <c r="AH9" s="21">
        <f>IF($F$110="Weekend",'BEV_PHEV_Profile_kW (Weekend)'!AB9,'BEV_PHEV_Profile_kW (Weekday)'!AB9)</f>
        <v>5.39400514</v>
      </c>
      <c r="AI9" s="21">
        <f>IF($F$110="Weekend",'BEV_PHEV_Profile_kW (Weekend)'!AC9,'BEV_PHEV_Profile_kW (Weekday)'!AC9)</f>
        <v>5.70519775</v>
      </c>
      <c r="AJ9" s="21">
        <f>IF($F$110="Weekend",'BEV_PHEV_Profile_kW (Weekend)'!AD9,'BEV_PHEV_Profile_kW (Weekday)'!AD9)</f>
        <v>6.2238520900000003</v>
      </c>
      <c r="AK9" s="21">
        <f>IF($F$110="Weekend",'BEV_PHEV_Profile_kW (Weekend)'!AE9,'BEV_PHEV_Profile_kW (Weekday)'!AE9)</f>
        <v>6.7425064299999997</v>
      </c>
      <c r="AL9" s="21">
        <f>IF($F$110="Weekend",'BEV_PHEV_Profile_kW (Weekend)'!AF9,'BEV_PHEV_Profile_kW (Weekday)'!AF9)</f>
        <v>7.2092953399999997</v>
      </c>
      <c r="AM9" s="21">
        <f>IF($F$110="Weekend",'BEV_PHEV_Profile_kW (Weekend)'!AG9,'BEV_PHEV_Profile_kW (Weekday)'!AG9)</f>
        <v>7.6760842399999998</v>
      </c>
      <c r="AN9" s="21">
        <f>IF($F$110="Weekend",'BEV_PHEV_Profile_kW (Weekend)'!AH9,'BEV_PHEV_Profile_kW (Weekday)'!AH9)</f>
        <v>7.3648916399999997</v>
      </c>
      <c r="AO9" s="21">
        <f>IF($F$110="Weekend",'BEV_PHEV_Profile_kW (Weekend)'!AI9,'BEV_PHEV_Profile_kW (Weekday)'!AI9)</f>
        <v>7.0536990399999997</v>
      </c>
      <c r="AP9" s="21">
        <f>IF($F$110="Weekend",'BEV_PHEV_Profile_kW (Weekend)'!AJ9,'BEV_PHEV_Profile_kW (Weekday)'!AJ9)</f>
        <v>6.5350446900000003</v>
      </c>
      <c r="AQ9" s="21">
        <f>IF($F$110="Weekend",'BEV_PHEV_Profile_kW (Weekend)'!AK9,'BEV_PHEV_Profile_kW (Weekday)'!AK9)</f>
        <v>6.01639035</v>
      </c>
      <c r="AR9" s="21">
        <f>IF($F$110="Weekend",'BEV_PHEV_Profile_kW (Weekend)'!AL9,'BEV_PHEV_Profile_kW (Weekday)'!AL9)</f>
        <v>5.3421397099999997</v>
      </c>
      <c r="AS9" s="21">
        <f>IF($F$110="Weekend",'BEV_PHEV_Profile_kW (Weekend)'!AM9,'BEV_PHEV_Profile_kW (Weekday)'!AM9)</f>
        <v>4.6678890700000002</v>
      </c>
      <c r="AT9" s="21">
        <f>IF($F$110="Weekend",'BEV_PHEV_Profile_kW (Weekend)'!AN9,'BEV_PHEV_Profile_kW (Weekday)'!AN9)</f>
        <v>4.4085618999999996</v>
      </c>
      <c r="AU9" s="21">
        <f>IF($F$110="Weekend",'BEV_PHEV_Profile_kW (Weekend)'!AO9,'BEV_PHEV_Profile_kW (Weekday)'!AO9)</f>
        <v>4.1492347299999999</v>
      </c>
      <c r="AV9" s="21">
        <f>IF($F$110="Weekend",'BEV_PHEV_Profile_kW (Weekend)'!AP9,'BEV_PHEV_Profile_kW (Weekday)'!AP9)</f>
        <v>4.9272162399999999</v>
      </c>
      <c r="AW9" s="21">
        <f>IF($F$110="Weekend",'BEV_PHEV_Profile_kW (Weekend)'!AQ9,'BEV_PHEV_Profile_kW (Weekday)'!AQ9)</f>
        <v>5.70519775</v>
      </c>
      <c r="AX9" s="21">
        <f>IF($F$110="Weekend",'BEV_PHEV_Profile_kW (Weekend)'!AR9,'BEV_PHEV_Profile_kW (Weekday)'!AR9)</f>
        <v>7.26116077</v>
      </c>
      <c r="AY9" s="21">
        <f>IF($F$110="Weekend",'BEV_PHEV_Profile_kW (Weekend)'!AS9,'BEV_PHEV_Profile_kW (Weekday)'!AS9)</f>
        <v>8.8171237900000001</v>
      </c>
      <c r="AZ9" s="21">
        <f>IF($F$110="Weekend",'BEV_PHEV_Profile_kW (Weekend)'!AT9,'BEV_PHEV_Profile_kW (Weekday)'!AT9)</f>
        <v>10.63241399</v>
      </c>
      <c r="BA9" s="21">
        <f>IF($F$110="Weekend",'BEV_PHEV_Profile_kW (Weekend)'!AU9,'BEV_PHEV_Profile_kW (Weekday)'!AU9)</f>
        <v>12.447704180000001</v>
      </c>
      <c r="BB9" s="21">
        <f>IF($F$110="Weekend",'BEV_PHEV_Profile_kW (Weekend)'!AV9,'BEV_PHEV_Profile_kW (Weekday)'!AV9)</f>
        <v>14.003667200000001</v>
      </c>
      <c r="BC9" s="21">
        <f>IF($F$110="Weekend",'BEV_PHEV_Profile_kW (Weekend)'!AW9,'BEV_PHEV_Profile_kW (Weekday)'!AW9)</f>
        <v>15.55963023</v>
      </c>
      <c r="BD9" s="21">
        <f>IF($F$110="Weekend",'BEV_PHEV_Profile_kW (Weekend)'!AX9,'BEV_PHEV_Profile_kW (Weekday)'!AX9)</f>
        <v>17.634247590000001</v>
      </c>
      <c r="BE9" s="23"/>
    </row>
    <row r="10" spans="7:57" ht="14.5" thickBot="1" x14ac:dyDescent="0.35">
      <c r="G10" s="47"/>
      <c r="H10" s="14" t="s">
        <v>140</v>
      </c>
      <c r="I10" s="26">
        <f>IF($F$110="Weekend",'BEV_PHEV_Profile_kW (Weekend)'!C10,'BEV_PHEV_Profile_kW (Weekday)'!C10)</f>
        <v>13.00785087</v>
      </c>
      <c r="J10" s="26">
        <f>IF($F$110="Weekend",'BEV_PHEV_Profile_kW (Weekend)'!D10,'BEV_PHEV_Profile_kW (Weekday)'!D10)</f>
        <v>14.377098330000001</v>
      </c>
      <c r="K10" s="26">
        <f>IF($F$110="Weekend",'BEV_PHEV_Profile_kW (Weekend)'!E10,'BEV_PHEV_Profile_kW (Weekday)'!E10)</f>
        <v>15.746345789999999</v>
      </c>
      <c r="L10" s="26">
        <f>IF($F$110="Weekend",'BEV_PHEV_Profile_kW (Weekend)'!F10,'BEV_PHEV_Profile_kW (Weekday)'!F10)</f>
        <v>16.704819010000001</v>
      </c>
      <c r="M10" s="26">
        <f>IF($F$110="Weekend",'BEV_PHEV_Profile_kW (Weekend)'!G10,'BEV_PHEV_Profile_kW (Weekday)'!G10)</f>
        <v>17.66329223</v>
      </c>
      <c r="N10" s="26">
        <f>IF($F$110="Weekend",'BEV_PHEV_Profile_kW (Weekend)'!H10,'BEV_PHEV_Profile_kW (Weekday)'!H10)</f>
        <v>17.909756770000001</v>
      </c>
      <c r="O10" s="26">
        <f>IF($F$110="Weekend",'BEV_PHEV_Profile_kW (Weekend)'!I10,'BEV_PHEV_Profile_kW (Weekday)'!I10)</f>
        <v>18.15622132</v>
      </c>
      <c r="P10" s="26">
        <f>IF($F$110="Weekend",'BEV_PHEV_Profile_kW (Weekend)'!J10,'BEV_PHEV_Profile_kW (Weekday)'!J10)</f>
        <v>16.717540679999999</v>
      </c>
      <c r="Q10" s="26">
        <f>IF($F$110="Weekend",'BEV_PHEV_Profile_kW (Weekend)'!K10,'BEV_PHEV_Profile_kW (Weekday)'!K10)</f>
        <v>15.27886005</v>
      </c>
      <c r="R10" s="26">
        <f>IF($F$110="Weekend",'BEV_PHEV_Profile_kW (Weekend)'!L10,'BEV_PHEV_Profile_kW (Weekday)'!L10)</f>
        <v>10.69520204</v>
      </c>
      <c r="S10" s="26">
        <f>IF($F$110="Weekend",'BEV_PHEV_Profile_kW (Weekend)'!M10,'BEV_PHEV_Profile_kW (Weekday)'!M10)</f>
        <v>6.1115440200000002</v>
      </c>
      <c r="T10" s="26">
        <f>IF($F$110="Weekend",'BEV_PHEV_Profile_kW (Weekend)'!N10,'BEV_PHEV_Profile_kW (Weekday)'!N10)</f>
        <v>4.2348002100000004</v>
      </c>
      <c r="U10" s="26">
        <f>IF($F$110="Weekend",'BEV_PHEV_Profile_kW (Weekend)'!O10,'BEV_PHEV_Profile_kW (Weekday)'!O10)</f>
        <v>2.3580563899999998</v>
      </c>
      <c r="V10" s="26">
        <f>IF($F$110="Weekend",'BEV_PHEV_Profile_kW (Weekend)'!P10,'BEV_PHEV_Profile_kW (Weekday)'!P10)</f>
        <v>5.8215641199999997</v>
      </c>
      <c r="W10" s="26">
        <f>IF($F$110="Weekend",'BEV_PHEV_Profile_kW (Weekend)'!Q10,'BEV_PHEV_Profile_kW (Weekday)'!Q10)</f>
        <v>9.2850718600000004</v>
      </c>
      <c r="X10" s="26">
        <f>IF($F$110="Weekend",'BEV_PHEV_Profile_kW (Weekend)'!R10,'BEV_PHEV_Profile_kW (Weekday)'!R10)</f>
        <v>11.48999764</v>
      </c>
      <c r="Y10" s="26">
        <f>IF($F$110="Weekend",'BEV_PHEV_Profile_kW (Weekend)'!S10,'BEV_PHEV_Profile_kW (Weekday)'!S10)</f>
        <v>13.69492342</v>
      </c>
      <c r="Z10" s="26">
        <f>IF($F$110="Weekend",'BEV_PHEV_Profile_kW (Weekend)'!T10,'BEV_PHEV_Profile_kW (Weekday)'!T10)</f>
        <v>16.955492979999999</v>
      </c>
      <c r="AA10" s="26">
        <f>IF($F$110="Weekend",'BEV_PHEV_Profile_kW (Weekend)'!U10,'BEV_PHEV_Profile_kW (Weekday)'!U10)</f>
        <v>20.216062539999999</v>
      </c>
      <c r="AB10" s="26">
        <f>IF($F$110="Weekend",'BEV_PHEV_Profile_kW (Weekend)'!V10,'BEV_PHEV_Profile_kW (Weekday)'!V10)</f>
        <v>23.810730209999999</v>
      </c>
      <c r="AC10" s="26">
        <f>IF($F$110="Weekend",'BEV_PHEV_Profile_kW (Weekend)'!W10,'BEV_PHEV_Profile_kW (Weekday)'!W10)</f>
        <v>27.405397879999999</v>
      </c>
      <c r="AD10" s="26">
        <f>IF($F$110="Weekend",'BEV_PHEV_Profile_kW (Weekend)'!X10,'BEV_PHEV_Profile_kW (Weekday)'!X10)</f>
        <v>29.366626289999999</v>
      </c>
      <c r="AE10" s="26">
        <f>IF($F$110="Weekend",'BEV_PHEV_Profile_kW (Weekend)'!Y10,'BEV_PHEV_Profile_kW (Weekday)'!Y10)</f>
        <v>31.3278547</v>
      </c>
      <c r="AF10" s="26">
        <f>IF($F$110="Weekend",'BEV_PHEV_Profile_kW (Weekend)'!Z10,'BEV_PHEV_Profile_kW (Weekday)'!Z10)</f>
        <v>30.678585349999999</v>
      </c>
      <c r="AG10" s="26">
        <f>IF($F$110="Weekend",'BEV_PHEV_Profile_kW (Weekend)'!AA10,'BEV_PHEV_Profile_kW (Weekday)'!AA10)</f>
        <v>30.029316009999999</v>
      </c>
      <c r="AH10" s="26">
        <f>IF($F$110="Weekend",'BEV_PHEV_Profile_kW (Weekend)'!AB10,'BEV_PHEV_Profile_kW (Weekday)'!AB10)</f>
        <v>27.55764302</v>
      </c>
      <c r="AI10" s="26">
        <f>IF($F$110="Weekend",'BEV_PHEV_Profile_kW (Weekend)'!AC10,'BEV_PHEV_Profile_kW (Weekday)'!AC10)</f>
        <v>25.085970029999999</v>
      </c>
      <c r="AJ10" s="26">
        <f>IF($F$110="Weekend",'BEV_PHEV_Profile_kW (Weekend)'!AD10,'BEV_PHEV_Profile_kW (Weekday)'!AD10)</f>
        <v>22.415122100000001</v>
      </c>
      <c r="AK10" s="26">
        <f>IF($F$110="Weekend",'BEV_PHEV_Profile_kW (Weekend)'!AE10,'BEV_PHEV_Profile_kW (Weekday)'!AE10)</f>
        <v>19.744274170000001</v>
      </c>
      <c r="AL10" s="26">
        <f>IF($F$110="Weekend",'BEV_PHEV_Profile_kW (Weekend)'!AF10,'BEV_PHEV_Profile_kW (Weekday)'!AF10)</f>
        <v>17.343161899999998</v>
      </c>
      <c r="AM10" s="26">
        <f>IF($F$110="Weekend",'BEV_PHEV_Profile_kW (Weekend)'!AG10,'BEV_PHEV_Profile_kW (Weekday)'!AG10)</f>
        <v>14.94204964</v>
      </c>
      <c r="AN10" s="26">
        <f>IF($F$110="Weekend",'BEV_PHEV_Profile_kW (Weekend)'!AH10,'BEV_PHEV_Profile_kW (Weekday)'!AH10)</f>
        <v>11.569265469999999</v>
      </c>
      <c r="AO10" s="26">
        <f>IF($F$110="Weekend",'BEV_PHEV_Profile_kW (Weekend)'!AI10,'BEV_PHEV_Profile_kW (Weekday)'!AI10)</f>
        <v>8.1964813000000003</v>
      </c>
      <c r="AP10" s="26">
        <f>IF($F$110="Weekend",'BEV_PHEV_Profile_kW (Weekend)'!AJ10,'BEV_PHEV_Profile_kW (Weekday)'!AJ10)</f>
        <v>5.8849304199999999</v>
      </c>
      <c r="AQ10" s="26">
        <f>IF($F$110="Weekend",'BEV_PHEV_Profile_kW (Weekend)'!AK10,'BEV_PHEV_Profile_kW (Weekday)'!AK10)</f>
        <v>3.5733795399999999</v>
      </c>
      <c r="AR10" s="26">
        <f>IF($F$110="Weekend",'BEV_PHEV_Profile_kW (Weekend)'!AL10,'BEV_PHEV_Profile_kW (Weekday)'!AL10)</f>
        <v>3.3078129600000001</v>
      </c>
      <c r="AS10" s="26">
        <f>IF($F$110="Weekend",'BEV_PHEV_Profile_kW (Weekend)'!AM10,'BEV_PHEV_Profile_kW (Weekday)'!AM10)</f>
        <v>3.0422463799999999</v>
      </c>
      <c r="AT10" s="26">
        <f>IF($F$110="Weekend",'BEV_PHEV_Profile_kW (Weekend)'!AN10,'BEV_PHEV_Profile_kW (Weekday)'!AN10)</f>
        <v>3.0228952100000002</v>
      </c>
      <c r="AU10" s="26">
        <f>IF($F$110="Weekend",'BEV_PHEV_Profile_kW (Weekend)'!AO10,'BEV_PHEV_Profile_kW (Weekday)'!AO10)</f>
        <v>3.0035440499999999</v>
      </c>
      <c r="AV10" s="26">
        <f>IF($F$110="Weekend",'BEV_PHEV_Profile_kW (Weekend)'!AP10,'BEV_PHEV_Profile_kW (Weekday)'!AP10)</f>
        <v>4.4182266200000004</v>
      </c>
      <c r="AW10" s="26">
        <f>IF($F$110="Weekend",'BEV_PHEV_Profile_kW (Weekend)'!AQ10,'BEV_PHEV_Profile_kW (Weekday)'!AQ10)</f>
        <v>5.8329091799999997</v>
      </c>
      <c r="AX10" s="26">
        <f>IF($F$110="Weekend",'BEV_PHEV_Profile_kW (Weekend)'!AR10,'BEV_PHEV_Profile_kW (Weekday)'!AR10)</f>
        <v>7.31031239</v>
      </c>
      <c r="AY10" s="26">
        <f>IF($F$110="Weekend",'BEV_PHEV_Profile_kW (Weekend)'!AS10,'BEV_PHEV_Profile_kW (Weekday)'!AS10)</f>
        <v>8.7877156000000003</v>
      </c>
      <c r="AZ10" s="26">
        <f>IF($F$110="Weekend",'BEV_PHEV_Profile_kW (Weekend)'!AT10,'BEV_PHEV_Profile_kW (Weekday)'!AT10)</f>
        <v>10.19769412</v>
      </c>
      <c r="BA10" s="26">
        <f>IF($F$110="Weekend",'BEV_PHEV_Profile_kW (Weekend)'!AU10,'BEV_PHEV_Profile_kW (Weekday)'!AU10)</f>
        <v>11.607672640000001</v>
      </c>
      <c r="BB10" s="26">
        <f>IF($F$110="Weekend",'BEV_PHEV_Profile_kW (Weekend)'!AV10,'BEV_PHEV_Profile_kW (Weekday)'!AV10)</f>
        <v>11.643737010000001</v>
      </c>
      <c r="BC10" s="26">
        <f>IF($F$110="Weekend",'BEV_PHEV_Profile_kW (Weekend)'!AW10,'BEV_PHEV_Profile_kW (Weekday)'!AW10)</f>
        <v>11.679801380000001</v>
      </c>
      <c r="BD10" s="26">
        <f>IF($F$110="Weekend",'BEV_PHEV_Profile_kW (Weekend)'!AX10,'BEV_PHEV_Profile_kW (Weekday)'!AX10)</f>
        <v>12.343826119999999</v>
      </c>
      <c r="BE10" s="23"/>
    </row>
    <row r="11" spans="7:57" ht="14.5" thickBot="1" x14ac:dyDescent="0.35">
      <c r="G11" s="47"/>
      <c r="H11" s="14" t="s">
        <v>141</v>
      </c>
      <c r="I11" s="21">
        <f>IF($F$110="Weekend",'BEV_PHEV_Profile_kW (Weekend)'!C11,'BEV_PHEV_Profile_kW (Weekday)'!C11)</f>
        <v>5.0907179200000003</v>
      </c>
      <c r="J11" s="21">
        <f>IF($F$110="Weekend",'BEV_PHEV_Profile_kW (Weekend)'!D11,'BEV_PHEV_Profile_kW (Weekday)'!D11)</f>
        <v>4.9952744600000001</v>
      </c>
      <c r="K11" s="21">
        <f>IF($F$110="Weekend",'BEV_PHEV_Profile_kW (Weekend)'!E11,'BEV_PHEV_Profile_kW (Weekday)'!E11)</f>
        <v>4.8998310099999998</v>
      </c>
      <c r="L11" s="21">
        <f>IF($F$110="Weekend",'BEV_PHEV_Profile_kW (Weekend)'!F11,'BEV_PHEV_Profile_kW (Weekday)'!F11)</f>
        <v>4.86875663</v>
      </c>
      <c r="M11" s="21">
        <f>IF($F$110="Weekend",'BEV_PHEV_Profile_kW (Weekend)'!G11,'BEV_PHEV_Profile_kW (Weekday)'!G11)</f>
        <v>4.8376822600000002</v>
      </c>
      <c r="N11" s="21">
        <f>IF($F$110="Weekend",'BEV_PHEV_Profile_kW (Weekend)'!H11,'BEV_PHEV_Profile_kW (Weekday)'!H11)</f>
        <v>4.8849030100000004</v>
      </c>
      <c r="O11" s="21">
        <f>IF($F$110="Weekend",'BEV_PHEV_Profile_kW (Weekend)'!I11,'BEV_PHEV_Profile_kW (Weekday)'!I11)</f>
        <v>4.9321237599999996</v>
      </c>
      <c r="P11" s="21">
        <f>IF($F$110="Weekend",'BEV_PHEV_Profile_kW (Weekend)'!J11,'BEV_PHEV_Profile_kW (Weekday)'!J11)</f>
        <v>5.0523403699999996</v>
      </c>
      <c r="Q11" s="21">
        <f>IF($F$110="Weekend",'BEV_PHEV_Profile_kW (Weekend)'!K11,'BEV_PHEV_Profile_kW (Weekday)'!K11)</f>
        <v>5.1725569900000004</v>
      </c>
      <c r="R11" s="21">
        <f>IF($F$110="Weekend",'BEV_PHEV_Profile_kW (Weekend)'!L11,'BEV_PHEV_Profile_kW (Weekday)'!L11)</f>
        <v>5.7261113100000003</v>
      </c>
      <c r="S11" s="21">
        <f>IF($F$110="Weekend",'BEV_PHEV_Profile_kW (Weekend)'!M11,'BEV_PHEV_Profile_kW (Weekday)'!M11)</f>
        <v>6.2796656300000002</v>
      </c>
      <c r="T11" s="21">
        <f>IF($F$110="Weekend",'BEV_PHEV_Profile_kW (Weekend)'!N11,'BEV_PHEV_Profile_kW (Weekday)'!N11)</f>
        <v>8.15072844</v>
      </c>
      <c r="U11" s="21">
        <f>IF($F$110="Weekend",'BEV_PHEV_Profile_kW (Weekend)'!O11,'BEV_PHEV_Profile_kW (Weekday)'!O11)</f>
        <v>10.02179125</v>
      </c>
      <c r="V11" s="21">
        <f>IF($F$110="Weekend",'BEV_PHEV_Profile_kW (Weekend)'!P11,'BEV_PHEV_Profile_kW (Weekday)'!P11)</f>
        <v>12.067558679999999</v>
      </c>
      <c r="W11" s="21">
        <f>IF($F$110="Weekend",'BEV_PHEV_Profile_kW (Weekend)'!Q11,'BEV_PHEV_Profile_kW (Weekday)'!Q11)</f>
        <v>14.11332612</v>
      </c>
      <c r="X11" s="21">
        <f>IF($F$110="Weekend",'BEV_PHEV_Profile_kW (Weekend)'!R11,'BEV_PHEV_Profile_kW (Weekday)'!R11)</f>
        <v>16.594796250000002</v>
      </c>
      <c r="Y11" s="21">
        <f>IF($F$110="Weekend",'BEV_PHEV_Profile_kW (Weekend)'!S11,'BEV_PHEV_Profile_kW (Weekday)'!S11)</f>
        <v>19.07626638</v>
      </c>
      <c r="Z11" s="21">
        <f>IF($F$110="Weekend",'BEV_PHEV_Profile_kW (Weekend)'!T11,'BEV_PHEV_Profile_kW (Weekday)'!T11)</f>
        <v>20.742438679999999</v>
      </c>
      <c r="AA11" s="21">
        <f>IF($F$110="Weekend",'BEV_PHEV_Profile_kW (Weekend)'!U11,'BEV_PHEV_Profile_kW (Weekday)'!U11)</f>
        <v>22.408610970000002</v>
      </c>
      <c r="AB11" s="21">
        <f>IF($F$110="Weekend",'BEV_PHEV_Profile_kW (Weekend)'!V11,'BEV_PHEV_Profile_kW (Weekday)'!V11)</f>
        <v>22.89206179</v>
      </c>
      <c r="AC11" s="21">
        <f>IF($F$110="Weekend",'BEV_PHEV_Profile_kW (Weekend)'!W11,'BEV_PHEV_Profile_kW (Weekday)'!W11)</f>
        <v>23.375512610000001</v>
      </c>
      <c r="AD11" s="21">
        <f>IF($F$110="Weekend",'BEV_PHEV_Profile_kW (Weekend)'!X11,'BEV_PHEV_Profile_kW (Weekday)'!X11)</f>
        <v>23.696792680000001</v>
      </c>
      <c r="AE11" s="21">
        <f>IF($F$110="Weekend",'BEV_PHEV_Profile_kW (Weekend)'!Y11,'BEV_PHEV_Profile_kW (Weekday)'!Y11)</f>
        <v>24.018072750000002</v>
      </c>
      <c r="AF11" s="21">
        <f>IF($F$110="Weekend",'BEV_PHEV_Profile_kW (Weekend)'!Z11,'BEV_PHEV_Profile_kW (Weekday)'!Z11)</f>
        <v>24.167280810000001</v>
      </c>
      <c r="AG11" s="21">
        <f>IF($F$110="Weekend",'BEV_PHEV_Profile_kW (Weekend)'!AA11,'BEV_PHEV_Profile_kW (Weekday)'!AA11)</f>
        <v>24.316488870000001</v>
      </c>
      <c r="AH11" s="21">
        <f>IF($F$110="Weekend",'BEV_PHEV_Profile_kW (Weekend)'!AB11,'BEV_PHEV_Profile_kW (Weekday)'!AB11)</f>
        <v>24.18695765</v>
      </c>
      <c r="AI11" s="21">
        <f>IF($F$110="Weekend",'BEV_PHEV_Profile_kW (Weekend)'!AC11,'BEV_PHEV_Profile_kW (Weekday)'!AC11)</f>
        <v>24.05742643</v>
      </c>
      <c r="AJ11" s="21">
        <f>IF($F$110="Weekend",'BEV_PHEV_Profile_kW (Weekend)'!AD11,'BEV_PHEV_Profile_kW (Weekday)'!AD11)</f>
        <v>23.799343390000001</v>
      </c>
      <c r="AK11" s="21">
        <f>IF($F$110="Weekend",'BEV_PHEV_Profile_kW (Weekend)'!AE11,'BEV_PHEV_Profile_kW (Weekday)'!AE11)</f>
        <v>23.541260350000002</v>
      </c>
      <c r="AL11" s="21">
        <f>IF($F$110="Weekend",'BEV_PHEV_Profile_kW (Weekend)'!AF11,'BEV_PHEV_Profile_kW (Weekday)'!AF11)</f>
        <v>23.208103349999998</v>
      </c>
      <c r="AM11" s="21">
        <f>IF($F$110="Weekend",'BEV_PHEV_Profile_kW (Weekend)'!AG11,'BEV_PHEV_Profile_kW (Weekday)'!AG11)</f>
        <v>22.874946340000001</v>
      </c>
      <c r="AN11" s="21">
        <f>IF($F$110="Weekend",'BEV_PHEV_Profile_kW (Weekend)'!AH11,'BEV_PHEV_Profile_kW (Weekday)'!AH11)</f>
        <v>22.280693540000001</v>
      </c>
      <c r="AO11" s="21">
        <f>IF($F$110="Weekend",'BEV_PHEV_Profile_kW (Weekend)'!AI11,'BEV_PHEV_Profile_kW (Weekday)'!AI11)</f>
        <v>21.686440739999998</v>
      </c>
      <c r="AP11" s="21">
        <f>IF($F$110="Weekend",'BEV_PHEV_Profile_kW (Weekend)'!AJ11,'BEV_PHEV_Profile_kW (Weekday)'!AJ11)</f>
        <v>20.197912290000001</v>
      </c>
      <c r="AQ11" s="21">
        <f>IF($F$110="Weekend",'BEV_PHEV_Profile_kW (Weekend)'!AK11,'BEV_PHEV_Profile_kW (Weekday)'!AK11)</f>
        <v>18.70938383</v>
      </c>
      <c r="AR11" s="21">
        <f>IF($F$110="Weekend",'BEV_PHEV_Profile_kW (Weekend)'!AL11,'BEV_PHEV_Profile_kW (Weekday)'!AL11)</f>
        <v>16.352806600000001</v>
      </c>
      <c r="AS11" s="21">
        <f>IF($F$110="Weekend",'BEV_PHEV_Profile_kW (Weekend)'!AM11,'BEV_PHEV_Profile_kW (Weekday)'!AM11)</f>
        <v>13.996229359999999</v>
      </c>
      <c r="AT11" s="21">
        <f>IF($F$110="Weekend",'BEV_PHEV_Profile_kW (Weekend)'!AN11,'BEV_PHEV_Profile_kW (Weekday)'!AN11)</f>
        <v>13.095636000000001</v>
      </c>
      <c r="AU11" s="21">
        <f>IF($F$110="Weekend",'BEV_PHEV_Profile_kW (Weekend)'!AO11,'BEV_PHEV_Profile_kW (Weekday)'!AO11)</f>
        <v>12.19504263</v>
      </c>
      <c r="AV11" s="21">
        <f>IF($F$110="Weekend",'BEV_PHEV_Profile_kW (Weekend)'!AP11,'BEV_PHEV_Profile_kW (Weekday)'!AP11)</f>
        <v>11.526179340000001</v>
      </c>
      <c r="AW11" s="21">
        <f>IF($F$110="Weekend",'BEV_PHEV_Profile_kW (Weekend)'!AQ11,'BEV_PHEV_Profile_kW (Weekday)'!AQ11)</f>
        <v>10.85731606</v>
      </c>
      <c r="AX11" s="21">
        <f>IF($F$110="Weekend",'BEV_PHEV_Profile_kW (Weekend)'!AR11,'BEV_PHEV_Profile_kW (Weekday)'!AR11)</f>
        <v>9.3021083999999998</v>
      </c>
      <c r="AY11" s="21">
        <f>IF($F$110="Weekend",'BEV_PHEV_Profile_kW (Weekend)'!AS11,'BEV_PHEV_Profile_kW (Weekday)'!AS11)</f>
        <v>7.7469007300000001</v>
      </c>
      <c r="AZ11" s="21">
        <f>IF($F$110="Weekend",'BEV_PHEV_Profile_kW (Weekend)'!AT11,'BEV_PHEV_Profile_kW (Weekday)'!AT11)</f>
        <v>6.9906510600000002</v>
      </c>
      <c r="BA11" s="21">
        <f>IF($F$110="Weekend",'BEV_PHEV_Profile_kW (Weekend)'!AU11,'BEV_PHEV_Profile_kW (Weekday)'!AU11)</f>
        <v>6.2344013800000004</v>
      </c>
      <c r="BB11" s="21">
        <f>IF($F$110="Weekend",'BEV_PHEV_Profile_kW (Weekend)'!AV11,'BEV_PHEV_Profile_kW (Weekday)'!AV11)</f>
        <v>5.7846133499999999</v>
      </c>
      <c r="BC11" s="21">
        <f>IF($F$110="Weekend",'BEV_PHEV_Profile_kW (Weekend)'!AW11,'BEV_PHEV_Profile_kW (Weekday)'!AW11)</f>
        <v>5.3348253100000003</v>
      </c>
      <c r="BD11" s="21">
        <f>IF($F$110="Weekend",'BEV_PHEV_Profile_kW (Weekend)'!AX11,'BEV_PHEV_Profile_kW (Weekday)'!AX11)</f>
        <v>5.2127716199999998</v>
      </c>
      <c r="BE11" s="23"/>
    </row>
    <row r="12" spans="7:57" ht="14.5" thickBot="1" x14ac:dyDescent="0.35">
      <c r="G12" s="47"/>
      <c r="H12" s="14" t="s">
        <v>142</v>
      </c>
      <c r="I12" s="26">
        <f>IF($F$110="Weekend",'BEV_PHEV_Profile_kW (Weekend)'!C12,'BEV_PHEV_Profile_kW (Weekday)'!C12)</f>
        <v>3.3472097399999998</v>
      </c>
      <c r="J12" s="26">
        <f>IF($F$110="Weekend",'BEV_PHEV_Profile_kW (Weekend)'!D12,'BEV_PHEV_Profile_kW (Weekday)'!D12)</f>
        <v>3.6995476100000002</v>
      </c>
      <c r="K12" s="26">
        <f>IF($F$110="Weekend",'BEV_PHEV_Profile_kW (Weekend)'!E12,'BEV_PHEV_Profile_kW (Weekday)'!E12)</f>
        <v>4.0518854800000002</v>
      </c>
      <c r="L12" s="26">
        <f>IF($F$110="Weekend",'BEV_PHEV_Profile_kW (Weekend)'!F12,'BEV_PHEV_Profile_kW (Weekday)'!F12)</f>
        <v>4.2985219800000003</v>
      </c>
      <c r="M12" s="26">
        <f>IF($F$110="Weekend",'BEV_PHEV_Profile_kW (Weekend)'!G12,'BEV_PHEV_Profile_kW (Weekday)'!G12)</f>
        <v>4.5451584900000004</v>
      </c>
      <c r="N12" s="26">
        <f>IF($F$110="Weekend",'BEV_PHEV_Profile_kW (Weekend)'!H12,'BEV_PHEV_Profile_kW (Weekday)'!H12)</f>
        <v>4.6085793099999997</v>
      </c>
      <c r="O12" s="26">
        <f>IF($F$110="Weekend",'BEV_PHEV_Profile_kW (Weekend)'!I12,'BEV_PHEV_Profile_kW (Weekday)'!I12)</f>
        <v>4.6720001199999999</v>
      </c>
      <c r="P12" s="26">
        <f>IF($F$110="Weekend",'BEV_PHEV_Profile_kW (Weekend)'!J12,'BEV_PHEV_Profile_kW (Weekday)'!J12)</f>
        <v>4.6402897100000002</v>
      </c>
      <c r="Q12" s="26">
        <f>IF($F$110="Weekend",'BEV_PHEV_Profile_kW (Weekend)'!K12,'BEV_PHEV_Profile_kW (Weekday)'!K12)</f>
        <v>4.6085793099999997</v>
      </c>
      <c r="R12" s="26">
        <f>IF($F$110="Weekend",'BEV_PHEV_Profile_kW (Weekend)'!L12,'BEV_PHEV_Profile_kW (Weekday)'!L12)</f>
        <v>4.5874390299999996</v>
      </c>
      <c r="S12" s="26">
        <f>IF($F$110="Weekend",'BEV_PHEV_Profile_kW (Weekend)'!M12,'BEV_PHEV_Profile_kW (Weekday)'!M12)</f>
        <v>4.5662987599999996</v>
      </c>
      <c r="T12" s="26">
        <f>IF($F$110="Weekend",'BEV_PHEV_Profile_kW (Weekend)'!N12,'BEV_PHEV_Profile_kW (Weekday)'!N12)</f>
        <v>4.5451584900000004</v>
      </c>
      <c r="U12" s="26">
        <f>IF($F$110="Weekend",'BEV_PHEV_Profile_kW (Weekend)'!O12,'BEV_PHEV_Profile_kW (Weekday)'!O12)</f>
        <v>4.5240182200000003</v>
      </c>
      <c r="V12" s="26">
        <f>IF($F$110="Weekend",'BEV_PHEV_Profile_kW (Weekend)'!P12,'BEV_PHEV_Profile_kW (Weekday)'!P12)</f>
        <v>4.1505400799999999</v>
      </c>
      <c r="W12" s="26">
        <f>IF($F$110="Weekend",'BEV_PHEV_Profile_kW (Weekend)'!Q12,'BEV_PHEV_Profile_kW (Weekday)'!Q12)</f>
        <v>3.7770619399999998</v>
      </c>
      <c r="X12" s="26">
        <f>IF($F$110="Weekend",'BEV_PHEV_Profile_kW (Weekend)'!R12,'BEV_PHEV_Profile_kW (Weekday)'!R12)</f>
        <v>3.37539677</v>
      </c>
      <c r="Y12" s="26">
        <f>IF($F$110="Weekend",'BEV_PHEV_Profile_kW (Weekend)'!S12,'BEV_PHEV_Profile_kW (Weekday)'!S12)</f>
        <v>2.9737315999999998</v>
      </c>
      <c r="Z12" s="26">
        <f>IF($F$110="Weekend",'BEV_PHEV_Profile_kW (Weekend)'!T12,'BEV_PHEV_Profile_kW (Weekday)'!T12)</f>
        <v>2.4910287200000001</v>
      </c>
      <c r="AA12" s="26">
        <f>IF($F$110="Weekend",'BEV_PHEV_Profile_kW (Weekend)'!U12,'BEV_PHEV_Profile_kW (Weekday)'!U12)</f>
        <v>2.0083258399999999</v>
      </c>
      <c r="AB12" s="26">
        <f>IF($F$110="Weekend",'BEV_PHEV_Profile_kW (Weekend)'!V12,'BEV_PHEV_Profile_kW (Weekday)'!V12)</f>
        <v>1.79692312</v>
      </c>
      <c r="AC12" s="26">
        <f>IF($F$110="Weekend",'BEV_PHEV_Profile_kW (Weekend)'!W12,'BEV_PHEV_Profile_kW (Weekday)'!W12)</f>
        <v>1.5855204000000001</v>
      </c>
      <c r="AD12" s="26">
        <f>IF($F$110="Weekend",'BEV_PHEV_Profile_kW (Weekend)'!X12,'BEV_PHEV_Profile_kW (Weekday)'!X12)</f>
        <v>1.36530924</v>
      </c>
      <c r="AE12" s="26">
        <f>IF($F$110="Weekend",'BEV_PHEV_Profile_kW (Weekend)'!Y12,'BEV_PHEV_Profile_kW (Weekday)'!Y12)</f>
        <v>1.14509807</v>
      </c>
      <c r="AF12" s="26">
        <f>IF($F$110="Weekend",'BEV_PHEV_Profile_kW (Weekend)'!Z12,'BEV_PHEV_Profile_kW (Weekday)'!Z12)</f>
        <v>1.00416292</v>
      </c>
      <c r="AG12" s="26">
        <f>IF($F$110="Weekend",'BEV_PHEV_Profile_kW (Weekend)'!AA12,'BEV_PHEV_Profile_kW (Weekday)'!AA12)</f>
        <v>0.86322778</v>
      </c>
      <c r="AH12" s="26">
        <f>IF($F$110="Weekend",'BEV_PHEV_Profile_kW (Weekend)'!AB12,'BEV_PHEV_Profile_kW (Weekday)'!AB12)</f>
        <v>0.91607846000000004</v>
      </c>
      <c r="AI12" s="26">
        <f>IF($F$110="Weekend",'BEV_PHEV_Profile_kW (Weekend)'!AC12,'BEV_PHEV_Profile_kW (Weekday)'!AC12)</f>
        <v>0.96892913999999997</v>
      </c>
      <c r="AJ12" s="26">
        <f>IF($F$110="Weekend",'BEV_PHEV_Profile_kW (Weekend)'!AD12,'BEV_PHEV_Profile_kW (Weekday)'!AD12)</f>
        <v>1.0570136000000001</v>
      </c>
      <c r="AK12" s="26">
        <f>IF($F$110="Weekend",'BEV_PHEV_Profile_kW (Weekend)'!AE12,'BEV_PHEV_Profile_kW (Weekday)'!AE12)</f>
        <v>1.14509807</v>
      </c>
      <c r="AL12" s="26">
        <f>IF($F$110="Weekend",'BEV_PHEV_Profile_kW (Weekend)'!AF12,'BEV_PHEV_Profile_kW (Weekday)'!AF12)</f>
        <v>1.22437409</v>
      </c>
      <c r="AM12" s="26">
        <f>IF($F$110="Weekend",'BEV_PHEV_Profile_kW (Weekend)'!AG12,'BEV_PHEV_Profile_kW (Weekday)'!AG12)</f>
        <v>1.30365011</v>
      </c>
      <c r="AN12" s="26">
        <f>IF($F$110="Weekend",'BEV_PHEV_Profile_kW (Weekend)'!AH12,'BEV_PHEV_Profile_kW (Weekday)'!AH12)</f>
        <v>1.25079943</v>
      </c>
      <c r="AO12" s="26">
        <f>IF($F$110="Weekend",'BEV_PHEV_Profile_kW (Weekend)'!AI12,'BEV_PHEV_Profile_kW (Weekday)'!AI12)</f>
        <v>1.1979487499999999</v>
      </c>
      <c r="AP12" s="26">
        <f>IF($F$110="Weekend",'BEV_PHEV_Profile_kW (Weekend)'!AJ12,'BEV_PHEV_Profile_kW (Weekday)'!AJ12)</f>
        <v>1.10986428</v>
      </c>
      <c r="AQ12" s="26">
        <f>IF($F$110="Weekend",'BEV_PHEV_Profile_kW (Weekend)'!AK12,'BEV_PHEV_Profile_kW (Weekday)'!AK12)</f>
        <v>1.0217798199999999</v>
      </c>
      <c r="AR12" s="26">
        <f>IF($F$110="Weekend",'BEV_PHEV_Profile_kW (Weekend)'!AL12,'BEV_PHEV_Profile_kW (Weekday)'!AL12)</f>
        <v>0.90727000999999996</v>
      </c>
      <c r="AS12" s="26">
        <f>IF($F$110="Weekend",'BEV_PHEV_Profile_kW (Weekend)'!AM12,'BEV_PHEV_Profile_kW (Weekday)'!AM12)</f>
        <v>0.79276020000000003</v>
      </c>
      <c r="AT12" s="26">
        <f>IF($F$110="Weekend",'BEV_PHEV_Profile_kW (Weekend)'!AN12,'BEV_PHEV_Profile_kW (Weekday)'!AN12)</f>
        <v>0.74871796999999995</v>
      </c>
      <c r="AU12" s="26">
        <f>IF($F$110="Weekend",'BEV_PHEV_Profile_kW (Weekend)'!AO12,'BEV_PHEV_Profile_kW (Weekday)'!AO12)</f>
        <v>0.70467572999999994</v>
      </c>
      <c r="AV12" s="26">
        <f>IF($F$110="Weekend",'BEV_PHEV_Profile_kW (Weekend)'!AP12,'BEV_PHEV_Profile_kW (Weekday)'!AP12)</f>
        <v>0.83680244000000004</v>
      </c>
      <c r="AW12" s="26">
        <f>IF($F$110="Weekend",'BEV_PHEV_Profile_kW (Weekend)'!AQ12,'BEV_PHEV_Profile_kW (Weekday)'!AQ12)</f>
        <v>0.96892913999999997</v>
      </c>
      <c r="AX12" s="26">
        <f>IF($F$110="Weekend",'BEV_PHEV_Profile_kW (Weekend)'!AR12,'BEV_PHEV_Profile_kW (Weekday)'!AR12)</f>
        <v>1.23318254</v>
      </c>
      <c r="AY12" s="26">
        <f>IF($F$110="Weekend",'BEV_PHEV_Profile_kW (Weekend)'!AS12,'BEV_PHEV_Profile_kW (Weekday)'!AS12)</f>
        <v>1.4974359399999999</v>
      </c>
      <c r="AZ12" s="26">
        <f>IF($F$110="Weekend",'BEV_PHEV_Profile_kW (Weekend)'!AT12,'BEV_PHEV_Profile_kW (Weekday)'!AT12)</f>
        <v>1.8057315700000001</v>
      </c>
      <c r="BA12" s="26">
        <f>IF($F$110="Weekend",'BEV_PHEV_Profile_kW (Weekend)'!AU12,'BEV_PHEV_Profile_kW (Weekday)'!AU12)</f>
        <v>2.1140272000000002</v>
      </c>
      <c r="BB12" s="26">
        <f>IF($F$110="Weekend",'BEV_PHEV_Profile_kW (Weekend)'!AV12,'BEV_PHEV_Profile_kW (Weekday)'!AV12)</f>
        <v>2.3782806000000001</v>
      </c>
      <c r="BC12" s="26">
        <f>IF($F$110="Weekend",'BEV_PHEV_Profile_kW (Weekend)'!AW12,'BEV_PHEV_Profile_kW (Weekday)'!AW12)</f>
        <v>2.6425340099999999</v>
      </c>
      <c r="BD12" s="26">
        <f>IF($F$110="Weekend",'BEV_PHEV_Profile_kW (Weekend)'!AX12,'BEV_PHEV_Profile_kW (Weekday)'!AX12)</f>
        <v>2.9948718699999999</v>
      </c>
      <c r="BE12" s="23"/>
    </row>
    <row r="13" spans="7:57" ht="14.5" thickBot="1" x14ac:dyDescent="0.35">
      <c r="G13" s="47"/>
      <c r="H13" s="14" t="s">
        <v>143</v>
      </c>
      <c r="I13" s="21">
        <f>IF($F$110="Weekend",'BEV_PHEV_Profile_kW (Weekend)'!C13,'BEV_PHEV_Profile_kW (Weekday)'!C13)</f>
        <v>2.20915843</v>
      </c>
      <c r="J13" s="21">
        <f>IF($F$110="Weekend",'BEV_PHEV_Profile_kW (Weekend)'!D13,'BEV_PHEV_Profile_kW (Weekday)'!D13)</f>
        <v>2.4417014199999998</v>
      </c>
      <c r="K13" s="21">
        <f>IF($F$110="Weekend",'BEV_PHEV_Profile_kW (Weekend)'!E13,'BEV_PHEV_Profile_kW (Weekday)'!E13)</f>
        <v>2.67424441</v>
      </c>
      <c r="L13" s="21">
        <f>IF($F$110="Weekend",'BEV_PHEV_Profile_kW (Weekend)'!F13,'BEV_PHEV_Profile_kW (Weekday)'!F13)</f>
        <v>2.83702451</v>
      </c>
      <c r="M13" s="21">
        <f>IF($F$110="Weekend",'BEV_PHEV_Profile_kW (Weekend)'!G13,'BEV_PHEV_Profile_kW (Weekday)'!G13)</f>
        <v>2.9998046</v>
      </c>
      <c r="N13" s="21">
        <f>IF($F$110="Weekend",'BEV_PHEV_Profile_kW (Weekend)'!H13,'BEV_PHEV_Profile_kW (Weekday)'!H13)</f>
        <v>3.0416623399999998</v>
      </c>
      <c r="O13" s="21">
        <f>IF($F$110="Weekend",'BEV_PHEV_Profile_kW (Weekend)'!I13,'BEV_PHEV_Profile_kW (Weekday)'!I13)</f>
        <v>3.08352008</v>
      </c>
      <c r="P13" s="21">
        <f>IF($F$110="Weekend",'BEV_PHEV_Profile_kW (Weekend)'!J13,'BEV_PHEV_Profile_kW (Weekday)'!J13)</f>
        <v>2.8391850600000001</v>
      </c>
      <c r="Q13" s="21">
        <f>IF($F$110="Weekend",'BEV_PHEV_Profile_kW (Weekend)'!K13,'BEV_PHEV_Profile_kW (Weekday)'!K13)</f>
        <v>2.5948500499999998</v>
      </c>
      <c r="R13" s="21">
        <f>IF($F$110="Weekend",'BEV_PHEV_Profile_kW (Weekend)'!L13,'BEV_PHEV_Profile_kW (Weekday)'!L13)</f>
        <v>1.81639503</v>
      </c>
      <c r="S13" s="21">
        <f>IF($F$110="Weekend",'BEV_PHEV_Profile_kW (Weekend)'!M13,'BEV_PHEV_Profile_kW (Weekday)'!M13)</f>
        <v>1.03794002</v>
      </c>
      <c r="T13" s="21">
        <f>IF($F$110="Weekend",'BEV_PHEV_Profile_kW (Weekend)'!N13,'BEV_PHEV_Profile_kW (Weekday)'!N13)</f>
        <v>0.71920755000000003</v>
      </c>
      <c r="U13" s="21">
        <f>IF($F$110="Weekend",'BEV_PHEV_Profile_kW (Weekend)'!O13,'BEV_PHEV_Profile_kW (Weekday)'!O13)</f>
        <v>0.40047507999999998</v>
      </c>
      <c r="V13" s="21">
        <f>IF($F$110="Weekend",'BEV_PHEV_Profile_kW (Weekend)'!P13,'BEV_PHEV_Profile_kW (Weekday)'!P13)</f>
        <v>0.98869194999999999</v>
      </c>
      <c r="W13" s="21">
        <f>IF($F$110="Weekend",'BEV_PHEV_Profile_kW (Weekend)'!Q13,'BEV_PHEV_Profile_kW (Weekday)'!Q13)</f>
        <v>1.5769088200000001</v>
      </c>
      <c r="X13" s="21">
        <f>IF($F$110="Weekend",'BEV_PHEV_Profile_kW (Weekend)'!R13,'BEV_PHEV_Profile_kW (Weekday)'!R13)</f>
        <v>1.95137732</v>
      </c>
      <c r="Y13" s="21">
        <f>IF($F$110="Weekend",'BEV_PHEV_Profile_kW (Weekend)'!S13,'BEV_PHEV_Profile_kW (Weekday)'!S13)</f>
        <v>2.3258458200000001</v>
      </c>
      <c r="Z13" s="21">
        <f>IF($F$110="Weekend",'BEV_PHEV_Profile_kW (Weekend)'!T13,'BEV_PHEV_Profile_kW (Weekday)'!T13)</f>
        <v>2.8795971499999999</v>
      </c>
      <c r="AA13" s="21">
        <f>IF($F$110="Weekend",'BEV_PHEV_Profile_kW (Weekend)'!U13,'BEV_PHEV_Profile_kW (Weekday)'!U13)</f>
        <v>3.4333484799999998</v>
      </c>
      <c r="AB13" s="21">
        <f>IF($F$110="Weekend",'BEV_PHEV_Profile_kW (Weekend)'!V13,'BEV_PHEV_Profile_kW (Weekday)'!V13)</f>
        <v>4.0438405900000003</v>
      </c>
      <c r="AC13" s="21">
        <f>IF($F$110="Weekend",'BEV_PHEV_Profile_kW (Weekend)'!W13,'BEV_PHEV_Profile_kW (Weekday)'!W13)</f>
        <v>4.6543327000000003</v>
      </c>
      <c r="AD13" s="21">
        <f>IF($F$110="Weekend",'BEV_PHEV_Profile_kW (Weekend)'!X13,'BEV_PHEV_Profile_kW (Weekday)'!X13)</f>
        <v>4.9874134200000002</v>
      </c>
      <c r="AE13" s="21">
        <f>IF($F$110="Weekend",'BEV_PHEV_Profile_kW (Weekend)'!Y13,'BEV_PHEV_Profile_kW (Weekday)'!Y13)</f>
        <v>5.3204941400000001</v>
      </c>
      <c r="AF13" s="21">
        <f>IF($F$110="Weekend",'BEV_PHEV_Profile_kW (Weekend)'!Z13,'BEV_PHEV_Profile_kW (Weekday)'!Z13)</f>
        <v>5.2102269699999999</v>
      </c>
      <c r="AG13" s="21">
        <f>IF($F$110="Weekend",'BEV_PHEV_Profile_kW (Weekend)'!AA13,'BEV_PHEV_Profile_kW (Weekday)'!AA13)</f>
        <v>5.0999597999999997</v>
      </c>
      <c r="AH13" s="21">
        <f>IF($F$110="Weekend",'BEV_PHEV_Profile_kW (Weekend)'!AB13,'BEV_PHEV_Profile_kW (Weekday)'!AB13)</f>
        <v>4.68018891</v>
      </c>
      <c r="AI13" s="21">
        <f>IF($F$110="Weekend",'BEV_PHEV_Profile_kW (Weekend)'!AC13,'BEV_PHEV_Profile_kW (Weekday)'!AC13)</f>
        <v>4.2604180100000004</v>
      </c>
      <c r="AJ13" s="21">
        <f>IF($F$110="Weekend",'BEV_PHEV_Profile_kW (Weekend)'!AD13,'BEV_PHEV_Profile_kW (Weekday)'!AD13)</f>
        <v>3.8068206999999998</v>
      </c>
      <c r="AK13" s="21">
        <f>IF($F$110="Weekend",'BEV_PHEV_Profile_kW (Weekend)'!AE13,'BEV_PHEV_Profile_kW (Weekday)'!AE13)</f>
        <v>3.3532233800000002</v>
      </c>
      <c r="AL13" s="21">
        <f>IF($F$110="Weekend",'BEV_PHEV_Profile_kW (Weekend)'!AF13,'BEV_PHEV_Profile_kW (Weekday)'!AF13)</f>
        <v>2.9454359999999999</v>
      </c>
      <c r="AM13" s="21">
        <f>IF($F$110="Weekend",'BEV_PHEV_Profile_kW (Weekend)'!AG13,'BEV_PHEV_Profile_kW (Weekday)'!AG13)</f>
        <v>2.5376486300000001</v>
      </c>
      <c r="AN13" s="21">
        <f>IF($F$110="Weekend",'BEV_PHEV_Profile_kW (Weekend)'!AH13,'BEV_PHEV_Profile_kW (Weekday)'!AH13)</f>
        <v>1.96483959</v>
      </c>
      <c r="AO13" s="21">
        <f>IF($F$110="Weekend",'BEV_PHEV_Profile_kW (Weekend)'!AI13,'BEV_PHEV_Profile_kW (Weekday)'!AI13)</f>
        <v>1.3920305500000001</v>
      </c>
      <c r="AP13" s="21">
        <f>IF($F$110="Weekend",'BEV_PHEV_Profile_kW (Weekend)'!AJ13,'BEV_PHEV_Profile_kW (Weekday)'!AJ13)</f>
        <v>0.99945362000000004</v>
      </c>
      <c r="AQ13" s="21">
        <f>IF($F$110="Weekend",'BEV_PHEV_Profile_kW (Weekend)'!AK13,'BEV_PHEV_Profile_kW (Weekday)'!AK13)</f>
        <v>0.60687669</v>
      </c>
      <c r="AR13" s="21">
        <f>IF($F$110="Weekend",'BEV_PHEV_Profile_kW (Weekend)'!AL13,'BEV_PHEV_Profile_kW (Weekday)'!AL13)</f>
        <v>0.56177480000000002</v>
      </c>
      <c r="AS13" s="21">
        <f>IF($F$110="Weekend",'BEV_PHEV_Profile_kW (Weekend)'!AM13,'BEV_PHEV_Profile_kW (Weekday)'!AM13)</f>
        <v>0.51667291000000004</v>
      </c>
      <c r="AT13" s="21">
        <f>IF($F$110="Weekend",'BEV_PHEV_Profile_kW (Weekend)'!AN13,'BEV_PHEV_Profile_kW (Weekday)'!AN13)</f>
        <v>0.51338645000000005</v>
      </c>
      <c r="AU13" s="21">
        <f>IF($F$110="Weekend",'BEV_PHEV_Profile_kW (Weekend)'!AO13,'BEV_PHEV_Profile_kW (Weekday)'!AO13)</f>
        <v>0.51009998999999995</v>
      </c>
      <c r="AV13" s="21">
        <f>IF($F$110="Weekend",'BEV_PHEV_Profile_kW (Weekend)'!AP13,'BEV_PHEV_Profile_kW (Weekday)'!AP13)</f>
        <v>0.75035934999999998</v>
      </c>
      <c r="AW13" s="21">
        <f>IF($F$110="Weekend",'BEV_PHEV_Profile_kW (Weekend)'!AQ13,'BEV_PHEV_Profile_kW (Weekday)'!AQ13)</f>
        <v>0.99061871000000001</v>
      </c>
      <c r="AX13" s="21">
        <f>IF($F$110="Weekend",'BEV_PHEV_Profile_kW (Weekend)'!AR13,'BEV_PHEV_Profile_kW (Weekday)'!AR13)</f>
        <v>1.2415300899999999</v>
      </c>
      <c r="AY13" s="21">
        <f>IF($F$110="Weekend",'BEV_PHEV_Profile_kW (Weekend)'!AS13,'BEV_PHEV_Profile_kW (Weekday)'!AS13)</f>
        <v>1.49244146</v>
      </c>
      <c r="AZ13" s="21">
        <f>IF($F$110="Weekend",'BEV_PHEV_Profile_kW (Weekend)'!AT13,'BEV_PHEV_Profile_kW (Weekday)'!AT13)</f>
        <v>1.7319019200000001</v>
      </c>
      <c r="BA13" s="21">
        <f>IF($F$110="Weekend",'BEV_PHEV_Profile_kW (Weekend)'!AU13,'BEV_PHEV_Profile_kW (Weekday)'!AU13)</f>
        <v>1.97136238</v>
      </c>
      <c r="BB13" s="21">
        <f>IF($F$110="Weekend",'BEV_PHEV_Profile_kW (Weekend)'!AV13,'BEV_PHEV_Profile_kW (Weekday)'!AV13)</f>
        <v>1.97748729</v>
      </c>
      <c r="BC13" s="21">
        <f>IF($F$110="Weekend",'BEV_PHEV_Profile_kW (Weekend)'!AW13,'BEV_PHEV_Profile_kW (Weekday)'!AW13)</f>
        <v>1.9836122</v>
      </c>
      <c r="BD13" s="21">
        <f>IF($F$110="Weekend",'BEV_PHEV_Profile_kW (Weekend)'!AX13,'BEV_PHEV_Profile_kW (Weekday)'!AX13)</f>
        <v>2.0963853100000001</v>
      </c>
      <c r="BE13" s="23"/>
    </row>
    <row r="14" spans="7:57" ht="14.5" thickBot="1" x14ac:dyDescent="0.35">
      <c r="G14" s="47"/>
      <c r="H14" s="14" t="s">
        <v>144</v>
      </c>
      <c r="I14" s="26">
        <f>IF($F$110="Weekend",'BEV_PHEV_Profile_kW (Weekend)'!C14,'BEV_PHEV_Profile_kW (Weekday)'!C14)</f>
        <v>0.86457037000000003</v>
      </c>
      <c r="J14" s="26">
        <f>IF($F$110="Weekend",'BEV_PHEV_Profile_kW (Weekend)'!D14,'BEV_PHEV_Profile_kW (Weekday)'!D14)</f>
        <v>0.84836095</v>
      </c>
      <c r="K14" s="26">
        <f>IF($F$110="Weekend",'BEV_PHEV_Profile_kW (Weekend)'!E14,'BEV_PHEV_Profile_kW (Weekday)'!E14)</f>
        <v>0.83215152999999997</v>
      </c>
      <c r="L14" s="26">
        <f>IF($F$110="Weekend",'BEV_PHEV_Profile_kW (Weekend)'!F14,'BEV_PHEV_Profile_kW (Weekday)'!F14)</f>
        <v>0.82687407999999996</v>
      </c>
      <c r="M14" s="26">
        <f>IF($F$110="Weekend",'BEV_PHEV_Profile_kW (Weekend)'!G14,'BEV_PHEV_Profile_kW (Weekday)'!G14)</f>
        <v>0.82159663999999999</v>
      </c>
      <c r="N14" s="26">
        <f>IF($F$110="Weekend",'BEV_PHEV_Profile_kW (Weekend)'!H14,'BEV_PHEV_Profile_kW (Weekday)'!H14)</f>
        <v>0.82961627000000004</v>
      </c>
      <c r="O14" s="26">
        <f>IF($F$110="Weekend",'BEV_PHEV_Profile_kW (Weekend)'!I14,'BEV_PHEV_Profile_kW (Weekday)'!I14)</f>
        <v>0.83763589000000005</v>
      </c>
      <c r="P14" s="26">
        <f>IF($F$110="Weekend",'BEV_PHEV_Profile_kW (Weekend)'!J14,'BEV_PHEV_Profile_kW (Weekday)'!J14)</f>
        <v>0.85805260000000005</v>
      </c>
      <c r="Q14" s="26">
        <f>IF($F$110="Weekend",'BEV_PHEV_Profile_kW (Weekend)'!K14,'BEV_PHEV_Profile_kW (Weekday)'!K14)</f>
        <v>0.87846932</v>
      </c>
      <c r="R14" s="26">
        <f>IF($F$110="Weekend",'BEV_PHEV_Profile_kW (Weekend)'!L14,'BEV_PHEV_Profile_kW (Weekday)'!L14)</f>
        <v>0.97248093999999996</v>
      </c>
      <c r="S14" s="26">
        <f>IF($F$110="Weekend",'BEV_PHEV_Profile_kW (Weekend)'!M14,'BEV_PHEV_Profile_kW (Weekday)'!M14)</f>
        <v>1.0664925700000001</v>
      </c>
      <c r="T14" s="26">
        <f>IF($F$110="Weekend",'BEV_PHEV_Profile_kW (Weekend)'!N14,'BEV_PHEV_Profile_kW (Weekday)'!N14)</f>
        <v>1.3842602100000001</v>
      </c>
      <c r="U14" s="26">
        <f>IF($F$110="Weekend",'BEV_PHEV_Profile_kW (Weekend)'!O14,'BEV_PHEV_Profile_kW (Weekday)'!O14)</f>
        <v>1.7020278600000001</v>
      </c>
      <c r="V14" s="26">
        <f>IF($F$110="Weekend",'BEV_PHEV_Profile_kW (Weekend)'!P14,'BEV_PHEV_Profile_kW (Weekday)'!P14)</f>
        <v>2.0494660699999998</v>
      </c>
      <c r="W14" s="26">
        <f>IF($F$110="Weekend",'BEV_PHEV_Profile_kW (Weekend)'!Q14,'BEV_PHEV_Profile_kW (Weekday)'!Q14)</f>
        <v>2.3969042699999998</v>
      </c>
      <c r="X14" s="26">
        <f>IF($F$110="Weekend",'BEV_PHEV_Profile_kW (Weekend)'!R14,'BEV_PHEV_Profile_kW (Weekday)'!R14)</f>
        <v>2.8183390500000001</v>
      </c>
      <c r="Y14" s="26">
        <f>IF($F$110="Weekend",'BEV_PHEV_Profile_kW (Weekend)'!S14,'BEV_PHEV_Profile_kW (Weekday)'!S14)</f>
        <v>3.2397738199999999</v>
      </c>
      <c r="Z14" s="26">
        <f>IF($F$110="Weekend",'BEV_PHEV_Profile_kW (Weekend)'!T14,'BEV_PHEV_Profile_kW (Weekday)'!T14)</f>
        <v>3.5227443599999999</v>
      </c>
      <c r="AA14" s="26">
        <f>IF($F$110="Weekend",'BEV_PHEV_Profile_kW (Weekend)'!U14,'BEV_PHEV_Profile_kW (Weekday)'!U14)</f>
        <v>3.8057148999999999</v>
      </c>
      <c r="AB14" s="26">
        <f>IF($F$110="Weekend",'BEV_PHEV_Profile_kW (Weekend)'!V14,'BEV_PHEV_Profile_kW (Weekday)'!V14)</f>
        <v>3.8878206500000001</v>
      </c>
      <c r="AC14" s="26">
        <f>IF($F$110="Weekend",'BEV_PHEV_Profile_kW (Weekend)'!W14,'BEV_PHEV_Profile_kW (Weekday)'!W14)</f>
        <v>3.9699264099999998</v>
      </c>
      <c r="AD14" s="26">
        <f>IF($F$110="Weekend",'BEV_PHEV_Profile_kW (Weekend)'!X14,'BEV_PHEV_Profile_kW (Weekday)'!X14)</f>
        <v>4.0244902700000003</v>
      </c>
      <c r="AE14" s="26">
        <f>IF($F$110="Weekend",'BEV_PHEV_Profile_kW (Weekend)'!Y14,'BEV_PHEV_Profile_kW (Weekday)'!Y14)</f>
        <v>4.0790541300000003</v>
      </c>
      <c r="AF14" s="26">
        <f>IF($F$110="Weekend",'BEV_PHEV_Profile_kW (Weekend)'!Z14,'BEV_PHEV_Profile_kW (Weekday)'!Z14)</f>
        <v>4.1043945400000004</v>
      </c>
      <c r="AG14" s="26">
        <f>IF($F$110="Weekend",'BEV_PHEV_Profile_kW (Weekend)'!AA14,'BEV_PHEV_Profile_kW (Weekday)'!AA14)</f>
        <v>4.1297349499999996</v>
      </c>
      <c r="AH14" s="26">
        <f>IF($F$110="Weekend",'BEV_PHEV_Profile_kW (Weekend)'!AB14,'BEV_PHEV_Profile_kW (Weekday)'!AB14)</f>
        <v>4.1077363099999999</v>
      </c>
      <c r="AI14" s="26">
        <f>IF($F$110="Weekend",'BEV_PHEV_Profile_kW (Weekend)'!AC14,'BEV_PHEV_Profile_kW (Weekday)'!AC14)</f>
        <v>4.0857376800000003</v>
      </c>
      <c r="AJ14" s="26">
        <f>IF($F$110="Weekend",'BEV_PHEV_Profile_kW (Weekend)'!AD14,'BEV_PHEV_Profile_kW (Weekday)'!AD14)</f>
        <v>4.0419067399999999</v>
      </c>
      <c r="AK14" s="26">
        <f>IF($F$110="Weekend",'BEV_PHEV_Profile_kW (Weekend)'!AE14,'BEV_PHEV_Profile_kW (Weekday)'!AE14)</f>
        <v>3.9980758000000001</v>
      </c>
      <c r="AL14" s="26">
        <f>IF($F$110="Weekend",'BEV_PHEV_Profile_kW (Weekend)'!AF14,'BEV_PHEV_Profile_kW (Weekday)'!AF14)</f>
        <v>3.9414948399999998</v>
      </c>
      <c r="AM14" s="26">
        <f>IF($F$110="Weekend",'BEV_PHEV_Profile_kW (Weekend)'!AG14,'BEV_PHEV_Profile_kW (Weekday)'!AG14)</f>
        <v>3.88491389</v>
      </c>
      <c r="AN14" s="26">
        <f>IF($F$110="Weekend",'BEV_PHEV_Profile_kW (Weekend)'!AH14,'BEV_PHEV_Profile_kW (Weekday)'!AH14)</f>
        <v>3.78399033</v>
      </c>
      <c r="AO14" s="26">
        <f>IF($F$110="Weekend",'BEV_PHEV_Profile_kW (Weekend)'!AI14,'BEV_PHEV_Profile_kW (Weekday)'!AI14)</f>
        <v>3.6830667799999999</v>
      </c>
      <c r="AP14" s="26">
        <f>IF($F$110="Weekend",'BEV_PHEV_Profile_kW (Weekend)'!AJ14,'BEV_PHEV_Profile_kW (Weekday)'!AJ14)</f>
        <v>3.4302659700000002</v>
      </c>
      <c r="AQ14" s="26">
        <f>IF($F$110="Weekend",'BEV_PHEV_Profile_kW (Weekend)'!AK14,'BEV_PHEV_Profile_kW (Weekday)'!AK14)</f>
        <v>3.1774651600000001</v>
      </c>
      <c r="AR14" s="26">
        <f>IF($F$110="Weekend",'BEV_PHEV_Profile_kW (Weekend)'!AL14,'BEV_PHEV_Profile_kW (Weekday)'!AL14)</f>
        <v>2.7772412900000001</v>
      </c>
      <c r="AS14" s="26">
        <f>IF($F$110="Weekend",'BEV_PHEV_Profile_kW (Weekend)'!AM14,'BEV_PHEV_Profile_kW (Weekday)'!AM14)</f>
        <v>2.37701742</v>
      </c>
      <c r="AT14" s="26">
        <f>IF($F$110="Weekend",'BEV_PHEV_Profile_kW (Weekend)'!AN14,'BEV_PHEV_Profile_kW (Weekday)'!AN14)</f>
        <v>2.2240672099999999</v>
      </c>
      <c r="AU14" s="26">
        <f>IF($F$110="Weekend",'BEV_PHEV_Profile_kW (Weekend)'!AO14,'BEV_PHEV_Profile_kW (Weekday)'!AO14)</f>
        <v>2.07111701</v>
      </c>
      <c r="AV14" s="26">
        <f>IF($F$110="Weekend",'BEV_PHEV_Profile_kW (Weekend)'!AP14,'BEV_PHEV_Profile_kW (Weekday)'!AP14)</f>
        <v>1.95752215</v>
      </c>
      <c r="AW14" s="26">
        <f>IF($F$110="Weekend",'BEV_PHEV_Profile_kW (Weekend)'!AQ14,'BEV_PHEV_Profile_kW (Weekday)'!AQ14)</f>
        <v>1.8439273</v>
      </c>
      <c r="AX14" s="26">
        <f>IF($F$110="Weekend",'BEV_PHEV_Profile_kW (Weekend)'!AR14,'BEV_PHEV_Profile_kW (Weekday)'!AR14)</f>
        <v>1.5798021799999999</v>
      </c>
      <c r="AY14" s="26">
        <f>IF($F$110="Weekend",'BEV_PHEV_Profile_kW (Weekend)'!AS14,'BEV_PHEV_Profile_kW (Weekday)'!AS14)</f>
        <v>1.31567707</v>
      </c>
      <c r="AZ14" s="26">
        <f>IF($F$110="Weekend",'BEV_PHEV_Profile_kW (Weekend)'!AT14,'BEV_PHEV_Profile_kW (Weekday)'!AT14)</f>
        <v>1.18724114</v>
      </c>
      <c r="BA14" s="26">
        <f>IF($F$110="Weekend",'BEV_PHEV_Profile_kW (Weekend)'!AU14,'BEV_PHEV_Profile_kW (Weekday)'!AU14)</f>
        <v>1.05880522</v>
      </c>
      <c r="BB14" s="26">
        <f>IF($F$110="Weekend",'BEV_PHEV_Profile_kW (Weekend)'!AV14,'BEV_PHEV_Profile_kW (Weekday)'!AV14)</f>
        <v>0.98241650000000003</v>
      </c>
      <c r="BC14" s="26">
        <f>IF($F$110="Weekend",'BEV_PHEV_Profile_kW (Weekend)'!AW14,'BEV_PHEV_Profile_kW (Weekday)'!AW14)</f>
        <v>0.90602777999999995</v>
      </c>
      <c r="BD14" s="26">
        <f>IF($F$110="Weekend",'BEV_PHEV_Profile_kW (Weekend)'!AX14,'BEV_PHEV_Profile_kW (Weekday)'!AX14)</f>
        <v>0.88529908000000002</v>
      </c>
      <c r="BE14" s="23"/>
    </row>
    <row r="15" spans="7:57" ht="14.5" thickBot="1" x14ac:dyDescent="0.35">
      <c r="G15" s="47"/>
      <c r="H15" s="14" t="s">
        <v>145</v>
      </c>
      <c r="I15" s="21">
        <f>IF($F$110="Weekend",'BEV_PHEV_Profile_kW (Weekend)'!C15,'BEV_PHEV_Profile_kW (Weekday)'!C15)</f>
        <v>0.41285409000000001</v>
      </c>
      <c r="J15" s="21">
        <f>IF($F$110="Weekend",'BEV_PHEV_Profile_kW (Weekend)'!D15,'BEV_PHEV_Profile_kW (Weekday)'!D15)</f>
        <v>0.38160423999999998</v>
      </c>
      <c r="K15" s="21">
        <f>IF($F$110="Weekend",'BEV_PHEV_Profile_kW (Weekend)'!E15,'BEV_PHEV_Profile_kW (Weekday)'!E15)</f>
        <v>0.35035438000000002</v>
      </c>
      <c r="L15" s="21">
        <f>IF($F$110="Weekend",'BEV_PHEV_Profile_kW (Weekend)'!F15,'BEV_PHEV_Profile_kW (Weekday)'!F15)</f>
        <v>0.31852467000000001</v>
      </c>
      <c r="M15" s="21">
        <f>IF($F$110="Weekend",'BEV_PHEV_Profile_kW (Weekend)'!G15,'BEV_PHEV_Profile_kW (Weekday)'!G15)</f>
        <v>0.28669495</v>
      </c>
      <c r="N15" s="21">
        <f>IF($F$110="Weekend",'BEV_PHEV_Profile_kW (Weekend)'!H15,'BEV_PHEV_Profile_kW (Weekday)'!H15)</f>
        <v>0.25535588999999997</v>
      </c>
      <c r="O15" s="21">
        <f>IF($F$110="Weekend",'BEV_PHEV_Profile_kW (Weekend)'!I15,'BEV_PHEV_Profile_kW (Weekday)'!I15)</f>
        <v>0.22401683999999999</v>
      </c>
      <c r="P15" s="21">
        <f>IF($F$110="Weekend",'BEV_PHEV_Profile_kW (Weekend)'!J15,'BEV_PHEV_Profile_kW (Weekday)'!J15)</f>
        <v>0.20184149000000001</v>
      </c>
      <c r="Q15" s="21">
        <f>IF($F$110="Weekend",'BEV_PHEV_Profile_kW (Weekend)'!K15,'BEV_PHEV_Profile_kW (Weekday)'!K15)</f>
        <v>0.17966613000000001</v>
      </c>
      <c r="R15" s="21">
        <f>IF($F$110="Weekend",'BEV_PHEV_Profile_kW (Weekend)'!L15,'BEV_PHEV_Profile_kW (Weekday)'!L15)</f>
        <v>0.17287912999999999</v>
      </c>
      <c r="S15" s="21">
        <f>IF($F$110="Weekend",'BEV_PHEV_Profile_kW (Weekend)'!M15,'BEV_PHEV_Profile_kW (Weekday)'!M15)</f>
        <v>0.16609212000000001</v>
      </c>
      <c r="T15" s="21">
        <f>IF($F$110="Weekend",'BEV_PHEV_Profile_kW (Weekend)'!N15,'BEV_PHEV_Profile_kW (Weekday)'!N15)</f>
        <v>0.18128554</v>
      </c>
      <c r="U15" s="21">
        <f>IF($F$110="Weekend",'BEV_PHEV_Profile_kW (Weekend)'!O15,'BEV_PHEV_Profile_kW (Weekday)'!O15)</f>
        <v>0.19647895000000001</v>
      </c>
      <c r="V15" s="21">
        <f>IF($F$110="Weekend",'BEV_PHEV_Profile_kW (Weekend)'!P15,'BEV_PHEV_Profile_kW (Weekday)'!P15)</f>
        <v>0.24651101</v>
      </c>
      <c r="W15" s="21">
        <f>IF($F$110="Weekend",'BEV_PHEV_Profile_kW (Weekend)'!Q15,'BEV_PHEV_Profile_kW (Weekday)'!Q15)</f>
        <v>0.29654308000000001</v>
      </c>
      <c r="X15" s="21">
        <f>IF($F$110="Weekend",'BEV_PHEV_Profile_kW (Weekend)'!R15,'BEV_PHEV_Profile_kW (Weekday)'!R15)</f>
        <v>0.36912457999999998</v>
      </c>
      <c r="Y15" s="21">
        <f>IF($F$110="Weekend",'BEV_PHEV_Profile_kW (Weekend)'!S15,'BEV_PHEV_Profile_kW (Weekday)'!S15)</f>
        <v>0.44170609</v>
      </c>
      <c r="Z15" s="21">
        <f>IF($F$110="Weekend",'BEV_PHEV_Profile_kW (Weekend)'!T15,'BEV_PHEV_Profile_kW (Weekday)'!T15)</f>
        <v>0.51439935000000003</v>
      </c>
      <c r="AA15" s="21">
        <f>IF($F$110="Weekend",'BEV_PHEV_Profile_kW (Weekend)'!U15,'BEV_PHEV_Profile_kW (Weekday)'!U15)</f>
        <v>0.58709261999999995</v>
      </c>
      <c r="AB15" s="21">
        <f>IF($F$110="Weekend",'BEV_PHEV_Profile_kW (Weekend)'!V15,'BEV_PHEV_Profile_kW (Weekday)'!V15)</f>
        <v>0.63733326000000001</v>
      </c>
      <c r="AC15" s="21">
        <f>IF($F$110="Weekend",'BEV_PHEV_Profile_kW (Weekend)'!W15,'BEV_PHEV_Profile_kW (Weekday)'!W15)</f>
        <v>0.68757389999999996</v>
      </c>
      <c r="AD15" s="21">
        <f>IF($F$110="Weekend",'BEV_PHEV_Profile_kW (Weekend)'!X15,'BEV_PHEV_Profile_kW (Weekday)'!X15)</f>
        <v>0.71002010000000004</v>
      </c>
      <c r="AE15" s="21">
        <f>IF($F$110="Weekend",'BEV_PHEV_Profile_kW (Weekend)'!Y15,'BEV_PHEV_Profile_kW (Weekday)'!Y15)</f>
        <v>0.73246628999999996</v>
      </c>
      <c r="AF15" s="21">
        <f>IF($F$110="Weekend",'BEV_PHEV_Profile_kW (Weekend)'!Z15,'BEV_PHEV_Profile_kW (Weekday)'!Z15)</f>
        <v>0.73870977000000004</v>
      </c>
      <c r="AG15" s="21">
        <f>IF($F$110="Weekend",'BEV_PHEV_Profile_kW (Weekend)'!AA15,'BEV_PHEV_Profile_kW (Weekday)'!AA15)</f>
        <v>0.74495325000000001</v>
      </c>
      <c r="AH15" s="21">
        <f>IF($F$110="Weekend",'BEV_PHEV_Profile_kW (Weekend)'!AB15,'BEV_PHEV_Profile_kW (Weekday)'!AB15)</f>
        <v>0.74774640999999997</v>
      </c>
      <c r="AI15" s="21">
        <f>IF($F$110="Weekend",'BEV_PHEV_Profile_kW (Weekend)'!AC15,'BEV_PHEV_Profile_kW (Weekday)'!AC15)</f>
        <v>0.75053955999999999</v>
      </c>
      <c r="AJ15" s="21">
        <f>IF($F$110="Weekend",'BEV_PHEV_Profile_kW (Weekend)'!AD15,'BEV_PHEV_Profile_kW (Weekday)'!AD15)</f>
        <v>0.76759005999999996</v>
      </c>
      <c r="AK15" s="21">
        <f>IF($F$110="Weekend",'BEV_PHEV_Profile_kW (Weekend)'!AE15,'BEV_PHEV_Profile_kW (Weekday)'!AE15)</f>
        <v>0.78464056000000004</v>
      </c>
      <c r="AL15" s="21">
        <f>IF($F$110="Weekend",'BEV_PHEV_Profile_kW (Weekend)'!AF15,'BEV_PHEV_Profile_kW (Weekday)'!AF15)</f>
        <v>0.79486703000000003</v>
      </c>
      <c r="AM15" s="21">
        <f>IF($F$110="Weekend",'BEV_PHEV_Profile_kW (Weekend)'!AG15,'BEV_PHEV_Profile_kW (Weekday)'!AG15)</f>
        <v>0.80509350999999996</v>
      </c>
      <c r="AN15" s="21">
        <f>IF($F$110="Weekend",'BEV_PHEV_Profile_kW (Weekend)'!AH15,'BEV_PHEV_Profile_kW (Weekday)'!AH15)</f>
        <v>0.80681782999999996</v>
      </c>
      <c r="AO15" s="21">
        <f>IF($F$110="Weekend",'BEV_PHEV_Profile_kW (Weekend)'!AI15,'BEV_PHEV_Profile_kW (Weekday)'!AI15)</f>
        <v>0.80854214000000002</v>
      </c>
      <c r="AP15" s="21">
        <f>IF($F$110="Weekend",'BEV_PHEV_Profile_kW (Weekend)'!AJ15,'BEV_PHEV_Profile_kW (Weekday)'!AJ15)</f>
        <v>0.78615966999999998</v>
      </c>
      <c r="AQ15" s="21">
        <f>IF($F$110="Weekend",'BEV_PHEV_Profile_kW (Weekend)'!AK15,'BEV_PHEV_Profile_kW (Weekday)'!AK15)</f>
        <v>0.76377720999999998</v>
      </c>
      <c r="AR15" s="21">
        <f>IF($F$110="Weekend",'BEV_PHEV_Profile_kW (Weekend)'!AL15,'BEV_PHEV_Profile_kW (Weekday)'!AL15)</f>
        <v>0.75159454000000003</v>
      </c>
      <c r="AS15" s="21">
        <f>IF($F$110="Weekend",'BEV_PHEV_Profile_kW (Weekend)'!AM15,'BEV_PHEV_Profile_kW (Weekday)'!AM15)</f>
        <v>0.73941186999999997</v>
      </c>
      <c r="AT15" s="21">
        <f>IF($F$110="Weekend",'BEV_PHEV_Profile_kW (Weekend)'!AN15,'BEV_PHEV_Profile_kW (Weekday)'!AN15)</f>
        <v>0.72548226000000005</v>
      </c>
      <c r="AU15" s="21">
        <f>IF($F$110="Weekend",'BEV_PHEV_Profile_kW (Weekend)'!AO15,'BEV_PHEV_Profile_kW (Weekday)'!AO15)</f>
        <v>0.71155263999999996</v>
      </c>
      <c r="AV15" s="21">
        <f>IF($F$110="Weekend",'BEV_PHEV_Profile_kW (Weekend)'!AP15,'BEV_PHEV_Profile_kW (Weekday)'!AP15)</f>
        <v>0.70028811999999996</v>
      </c>
      <c r="AW15" s="21">
        <f>IF($F$110="Weekend",'BEV_PHEV_Profile_kW (Weekend)'!AQ15,'BEV_PHEV_Profile_kW (Weekday)'!AQ15)</f>
        <v>0.68902359999999996</v>
      </c>
      <c r="AX15" s="21">
        <f>IF($F$110="Weekend",'BEV_PHEV_Profile_kW (Weekend)'!AR15,'BEV_PHEV_Profile_kW (Weekday)'!AR15)</f>
        <v>0.66148249000000003</v>
      </c>
      <c r="AY15" s="21">
        <f>IF($F$110="Weekend",'BEV_PHEV_Profile_kW (Weekend)'!AS15,'BEV_PHEV_Profile_kW (Weekday)'!AS15)</f>
        <v>0.63394139000000005</v>
      </c>
      <c r="AZ15" s="21">
        <f>IF($F$110="Weekend",'BEV_PHEV_Profile_kW (Weekend)'!AT15,'BEV_PHEV_Profile_kW (Weekday)'!AT15)</f>
        <v>0.59650603000000002</v>
      </c>
      <c r="BA15" s="21">
        <f>IF($F$110="Weekend",'BEV_PHEV_Profile_kW (Weekend)'!AU15,'BEV_PHEV_Profile_kW (Weekday)'!AU15)</f>
        <v>0.55907068000000004</v>
      </c>
      <c r="BB15" s="21">
        <f>IF($F$110="Weekend",'BEV_PHEV_Profile_kW (Weekend)'!AV15,'BEV_PHEV_Profile_kW (Weekday)'!AV15)</f>
        <v>0.52000718000000001</v>
      </c>
      <c r="BC15" s="21">
        <f>IF($F$110="Weekend",'BEV_PHEV_Profile_kW (Weekend)'!AW15,'BEV_PHEV_Profile_kW (Weekday)'!AW15)</f>
        <v>0.48094368999999998</v>
      </c>
      <c r="BD15" s="21">
        <f>IF($F$110="Weekend",'BEV_PHEV_Profile_kW (Weekend)'!AX15,'BEV_PHEV_Profile_kW (Weekday)'!AX15)</f>
        <v>0.44689888999999999</v>
      </c>
      <c r="BE15" s="23"/>
    </row>
    <row r="16" spans="7:57" ht="14.5" thickBot="1" x14ac:dyDescent="0.35">
      <c r="G16" s="47"/>
      <c r="H16" s="14" t="s">
        <v>146</v>
      </c>
      <c r="I16" s="26">
        <f>IF($F$110="Weekend",'BEV_PHEV_Profile_kW (Weekend)'!C16,'BEV_PHEV_Profile_kW (Weekday)'!C16)</f>
        <v>0.49243543000000001</v>
      </c>
      <c r="J16" s="26">
        <f>IF($F$110="Weekend",'BEV_PHEV_Profile_kW (Weekend)'!D16,'BEV_PHEV_Profile_kW (Weekday)'!D16)</f>
        <v>0.45125971999999998</v>
      </c>
      <c r="K16" s="26">
        <f>IF($F$110="Weekend",'BEV_PHEV_Profile_kW (Weekend)'!E16,'BEV_PHEV_Profile_kW (Weekday)'!E16)</f>
        <v>0.410084</v>
      </c>
      <c r="L16" s="26">
        <f>IF($F$110="Weekend",'BEV_PHEV_Profile_kW (Weekend)'!F16,'BEV_PHEV_Profile_kW (Weekday)'!F16)</f>
        <v>0.36107661000000002</v>
      </c>
      <c r="M16" s="26">
        <f>IF($F$110="Weekend",'BEV_PHEV_Profile_kW (Weekend)'!G16,'BEV_PHEV_Profile_kW (Weekday)'!G16)</f>
        <v>0.31206921999999998</v>
      </c>
      <c r="N16" s="26">
        <f>IF($F$110="Weekend",'BEV_PHEV_Profile_kW (Weekend)'!H16,'BEV_PHEV_Profile_kW (Weekday)'!H16)</f>
        <v>0.26863997000000001</v>
      </c>
      <c r="O16" s="26">
        <f>IF($F$110="Weekend",'BEV_PHEV_Profile_kW (Weekend)'!I16,'BEV_PHEV_Profile_kW (Weekday)'!I16)</f>
        <v>0.22521072</v>
      </c>
      <c r="P16" s="26">
        <f>IF($F$110="Weekend",'BEV_PHEV_Profile_kW (Weekend)'!J16,'BEV_PHEV_Profile_kW (Weekday)'!J16)</f>
        <v>0.18956624999999999</v>
      </c>
      <c r="Q16" s="26">
        <f>IF($F$110="Weekend",'BEV_PHEV_Profile_kW (Weekend)'!K16,'BEV_PHEV_Profile_kW (Weekday)'!K16)</f>
        <v>0.15392177000000001</v>
      </c>
      <c r="R16" s="26">
        <f>IF($F$110="Weekend",'BEV_PHEV_Profile_kW (Weekend)'!L16,'BEV_PHEV_Profile_kW (Weekday)'!L16)</f>
        <v>0.12635726</v>
      </c>
      <c r="S16" s="26">
        <f>IF($F$110="Weekend",'BEV_PHEV_Profile_kW (Weekend)'!M16,'BEV_PHEV_Profile_kW (Weekday)'!M16)</f>
        <v>9.8792749999999999E-2</v>
      </c>
      <c r="T16" s="26">
        <f>IF($F$110="Weekend",'BEV_PHEV_Profile_kW (Weekend)'!N16,'BEV_PHEV_Profile_kW (Weekday)'!N16)</f>
        <v>0.10291962</v>
      </c>
      <c r="U16" s="26">
        <f>IF($F$110="Weekend",'BEV_PHEV_Profile_kW (Weekend)'!O16,'BEV_PHEV_Profile_kW (Weekday)'!O16)</f>
        <v>0.10704648</v>
      </c>
      <c r="V16" s="26">
        <f>IF($F$110="Weekend",'BEV_PHEV_Profile_kW (Weekend)'!P16,'BEV_PHEV_Profile_kW (Weekday)'!P16)</f>
        <v>0.26427611000000001</v>
      </c>
      <c r="W16" s="26">
        <f>IF($F$110="Weekend",'BEV_PHEV_Profile_kW (Weekend)'!Q16,'BEV_PHEV_Profile_kW (Weekday)'!Q16)</f>
        <v>0.42150574000000002</v>
      </c>
      <c r="X16" s="26">
        <f>IF($F$110="Weekend",'BEV_PHEV_Profile_kW (Weekend)'!R16,'BEV_PHEV_Profile_kW (Weekday)'!R16)</f>
        <v>0.52160070000000003</v>
      </c>
      <c r="Y16" s="26">
        <f>IF($F$110="Weekend",'BEV_PHEV_Profile_kW (Weekend)'!S16,'BEV_PHEV_Profile_kW (Weekday)'!S16)</f>
        <v>0.62169565000000004</v>
      </c>
      <c r="Z16" s="26">
        <f>IF($F$110="Weekend",'BEV_PHEV_Profile_kW (Weekend)'!T16,'BEV_PHEV_Profile_kW (Weekday)'!T16)</f>
        <v>0.76971268999999998</v>
      </c>
      <c r="AA16" s="26">
        <f>IF($F$110="Weekend",'BEV_PHEV_Profile_kW (Weekend)'!U16,'BEV_PHEV_Profile_kW (Weekday)'!U16)</f>
        <v>0.91772971999999997</v>
      </c>
      <c r="AB16" s="26">
        <f>IF($F$110="Weekend",'BEV_PHEV_Profile_kW (Weekend)'!V16,'BEV_PHEV_Profile_kW (Weekday)'!V16)</f>
        <v>1.0809134899999999</v>
      </c>
      <c r="AC16" s="26">
        <f>IF($F$110="Weekend",'BEV_PHEV_Profile_kW (Weekend)'!W16,'BEV_PHEV_Profile_kW (Weekday)'!W16)</f>
        <v>1.24409726</v>
      </c>
      <c r="AD16" s="26">
        <f>IF($F$110="Weekend",'BEV_PHEV_Profile_kW (Weekend)'!X16,'BEV_PHEV_Profile_kW (Weekday)'!X16)</f>
        <v>1.3331293200000001</v>
      </c>
      <c r="AE16" s="26">
        <f>IF($F$110="Weekend",'BEV_PHEV_Profile_kW (Weekend)'!Y16,'BEV_PHEV_Profile_kW (Weekday)'!Y16)</f>
        <v>1.42216137</v>
      </c>
      <c r="AF16" s="26">
        <f>IF($F$110="Weekend",'BEV_PHEV_Profile_kW (Weekend)'!Z16,'BEV_PHEV_Profile_kW (Weekday)'!Z16)</f>
        <v>1.3926871000000001</v>
      </c>
      <c r="AG16" s="26">
        <f>IF($F$110="Weekend",'BEV_PHEV_Profile_kW (Weekend)'!AA16,'BEV_PHEV_Profile_kW (Weekday)'!AA16)</f>
        <v>1.36321282</v>
      </c>
      <c r="AH16" s="26">
        <f>IF($F$110="Weekend",'BEV_PHEV_Profile_kW (Weekend)'!AB16,'BEV_PHEV_Profile_kW (Weekday)'!AB16)</f>
        <v>1.2510085900000001</v>
      </c>
      <c r="AI16" s="26">
        <f>IF($F$110="Weekend",'BEV_PHEV_Profile_kW (Weekend)'!AC16,'BEV_PHEV_Profile_kW (Weekday)'!AC16)</f>
        <v>1.13880436</v>
      </c>
      <c r="AJ16" s="26">
        <f>IF($F$110="Weekend",'BEV_PHEV_Profile_kW (Weekend)'!AD16,'BEV_PHEV_Profile_kW (Weekday)'!AD16)</f>
        <v>1.0175583699999999</v>
      </c>
      <c r="AK16" s="26">
        <f>IF($F$110="Weekend",'BEV_PHEV_Profile_kW (Weekend)'!AE16,'BEV_PHEV_Profile_kW (Weekday)'!AE16)</f>
        <v>0.89631238000000002</v>
      </c>
      <c r="AL16" s="26">
        <f>IF($F$110="Weekend",'BEV_PHEV_Profile_kW (Weekend)'!AF16,'BEV_PHEV_Profile_kW (Weekday)'!AF16)</f>
        <v>0.78731132999999998</v>
      </c>
      <c r="AM16" s="26">
        <f>IF($F$110="Weekend",'BEV_PHEV_Profile_kW (Weekend)'!AG16,'BEV_PHEV_Profile_kW (Weekday)'!AG16)</f>
        <v>0.67831028000000004</v>
      </c>
      <c r="AN16" s="26">
        <f>IF($F$110="Weekend",'BEV_PHEV_Profile_kW (Weekend)'!AH16,'BEV_PHEV_Profile_kW (Weekday)'!AH16)</f>
        <v>0.52519914000000001</v>
      </c>
      <c r="AO16" s="26">
        <f>IF($F$110="Weekend",'BEV_PHEV_Profile_kW (Weekend)'!AI16,'BEV_PHEV_Profile_kW (Weekday)'!AI16)</f>
        <v>0.37208801000000002</v>
      </c>
      <c r="AP16" s="26">
        <f>IF($F$110="Weekend",'BEV_PHEV_Profile_kW (Weekend)'!AJ16,'BEV_PHEV_Profile_kW (Weekday)'!AJ16)</f>
        <v>0.26715269000000003</v>
      </c>
      <c r="AQ16" s="26">
        <f>IF($F$110="Weekend",'BEV_PHEV_Profile_kW (Weekend)'!AK16,'BEV_PHEV_Profile_kW (Weekday)'!AK16)</f>
        <v>0.16221737999999999</v>
      </c>
      <c r="AR16" s="26">
        <f>IF($F$110="Weekend",'BEV_PHEV_Profile_kW (Weekend)'!AL16,'BEV_PHEV_Profile_kW (Weekday)'!AL16)</f>
        <v>0.15016170000000001</v>
      </c>
      <c r="AS16" s="26">
        <f>IF($F$110="Weekend",'BEV_PHEV_Profile_kW (Weekend)'!AM16,'BEV_PHEV_Profile_kW (Weekday)'!AM16)</f>
        <v>0.13810602</v>
      </c>
      <c r="AT16" s="26">
        <f>IF($F$110="Weekend",'BEV_PHEV_Profile_kW (Weekend)'!AN16,'BEV_PHEV_Profile_kW (Weekday)'!AN16)</f>
        <v>0.13722755</v>
      </c>
      <c r="AU16" s="26">
        <f>IF($F$110="Weekend",'BEV_PHEV_Profile_kW (Weekend)'!AO16,'BEV_PHEV_Profile_kW (Weekday)'!AO16)</f>
        <v>0.13634909000000001</v>
      </c>
      <c r="AV16" s="26">
        <f>IF($F$110="Weekend",'BEV_PHEV_Profile_kW (Weekend)'!AP16,'BEV_PHEV_Profile_kW (Weekday)'!AP16)</f>
        <v>0.20057011</v>
      </c>
      <c r="AW16" s="26">
        <f>IF($F$110="Weekend",'BEV_PHEV_Profile_kW (Weekend)'!AQ16,'BEV_PHEV_Profile_kW (Weekday)'!AQ16)</f>
        <v>0.26479112999999999</v>
      </c>
      <c r="AX16" s="26">
        <f>IF($F$110="Weekend",'BEV_PHEV_Profile_kW (Weekend)'!AR16,'BEV_PHEV_Profile_kW (Weekday)'!AR16)</f>
        <v>0.33185943000000001</v>
      </c>
      <c r="AY16" s="26">
        <f>IF($F$110="Weekend",'BEV_PHEV_Profile_kW (Weekend)'!AS16,'BEV_PHEV_Profile_kW (Weekday)'!AS16)</f>
        <v>0.39892771999999999</v>
      </c>
      <c r="AZ16" s="26">
        <f>IF($F$110="Weekend",'BEV_PHEV_Profile_kW (Weekend)'!AT16,'BEV_PHEV_Profile_kW (Weekday)'!AT16)</f>
        <v>0.46293519999999999</v>
      </c>
      <c r="BA16" s="26">
        <f>IF($F$110="Weekend",'BEV_PHEV_Profile_kW (Weekend)'!AU16,'BEV_PHEV_Profile_kW (Weekday)'!AU16)</f>
        <v>0.52694268</v>
      </c>
      <c r="BB16" s="26">
        <f>IF($F$110="Weekend",'BEV_PHEV_Profile_kW (Weekend)'!AV16,'BEV_PHEV_Profile_kW (Weekday)'!AV16)</f>
        <v>0.52857986000000001</v>
      </c>
      <c r="BC16" s="26">
        <f>IF($F$110="Weekend",'BEV_PHEV_Profile_kW (Weekend)'!AW16,'BEV_PHEV_Profile_kW (Weekday)'!AW16)</f>
        <v>0.53021704000000003</v>
      </c>
      <c r="BD16" s="26">
        <f>IF($F$110="Weekend",'BEV_PHEV_Profile_kW (Weekend)'!AX16,'BEV_PHEV_Profile_kW (Weekday)'!AX16)</f>
        <v>0.51132624000000004</v>
      </c>
      <c r="BE16" s="23"/>
    </row>
    <row r="17" spans="7:57" ht="14.5" thickBot="1" x14ac:dyDescent="0.35">
      <c r="G17" s="47"/>
      <c r="H17" s="14" t="s">
        <v>147</v>
      </c>
      <c r="I17" s="21">
        <f>IF($F$110="Weekend",'BEV_PHEV_Profile_kW (Weekend)'!C17,'BEV_PHEV_Profile_kW (Weekday)'!C17)</f>
        <v>0.19759398</v>
      </c>
      <c r="J17" s="21">
        <f>IF($F$110="Weekend",'BEV_PHEV_Profile_kW (Weekend)'!D17,'BEV_PHEV_Profile_kW (Weekday)'!D17)</f>
        <v>0.19388938</v>
      </c>
      <c r="K17" s="21">
        <f>IF($F$110="Weekend",'BEV_PHEV_Profile_kW (Weekend)'!E17,'BEV_PHEV_Profile_kW (Weekday)'!E17)</f>
        <v>0.19018478</v>
      </c>
      <c r="L17" s="21">
        <f>IF($F$110="Weekend",'BEV_PHEV_Profile_kW (Weekend)'!F17,'BEV_PHEV_Profile_kW (Weekday)'!F17)</f>
        <v>0.18897865</v>
      </c>
      <c r="M17" s="21">
        <f>IF($F$110="Weekend",'BEV_PHEV_Profile_kW (Weekend)'!G17,'BEV_PHEV_Profile_kW (Weekday)'!G17)</f>
        <v>0.18777251</v>
      </c>
      <c r="N17" s="21">
        <f>IF($F$110="Weekend",'BEV_PHEV_Profile_kW (Weekend)'!H17,'BEV_PHEV_Profile_kW (Weekday)'!H17)</f>
        <v>0.18960536</v>
      </c>
      <c r="O17" s="21">
        <f>IF($F$110="Weekend",'BEV_PHEV_Profile_kW (Weekend)'!I17,'BEV_PHEV_Profile_kW (Weekday)'!I17)</f>
        <v>0.19143821</v>
      </c>
      <c r="P17" s="21">
        <f>IF($F$110="Weekend",'BEV_PHEV_Profile_kW (Weekend)'!J17,'BEV_PHEV_Profile_kW (Weekday)'!J17)</f>
        <v>0.19610437</v>
      </c>
      <c r="Q17" s="21">
        <f>IF($F$110="Weekend",'BEV_PHEV_Profile_kW (Weekend)'!K17,'BEV_PHEV_Profile_kW (Weekday)'!K17)</f>
        <v>0.20077052000000001</v>
      </c>
      <c r="R17" s="21">
        <f>IF($F$110="Weekend",'BEV_PHEV_Profile_kW (Weekend)'!L17,'BEV_PHEV_Profile_kW (Weekday)'!L17)</f>
        <v>0.22225649</v>
      </c>
      <c r="S17" s="21">
        <f>IF($F$110="Weekend",'BEV_PHEV_Profile_kW (Weekend)'!M17,'BEV_PHEV_Profile_kW (Weekday)'!M17)</f>
        <v>0.24374245999999999</v>
      </c>
      <c r="T17" s="21">
        <f>IF($F$110="Weekend",'BEV_PHEV_Profile_kW (Weekend)'!N17,'BEV_PHEV_Profile_kW (Weekday)'!N17)</f>
        <v>0.31636693999999999</v>
      </c>
      <c r="U17" s="21">
        <f>IF($F$110="Weekend",'BEV_PHEV_Profile_kW (Weekend)'!O17,'BEV_PHEV_Profile_kW (Weekday)'!O17)</f>
        <v>0.38899141999999998</v>
      </c>
      <c r="V17" s="21">
        <f>IF($F$110="Weekend",'BEV_PHEV_Profile_kW (Weekend)'!P17,'BEV_PHEV_Profile_kW (Weekday)'!P17)</f>
        <v>0.46839698000000002</v>
      </c>
      <c r="W17" s="21">
        <f>IF($F$110="Weekend",'BEV_PHEV_Profile_kW (Weekend)'!Q17,'BEV_PHEV_Profile_kW (Weekday)'!Q17)</f>
        <v>0.54780253999999995</v>
      </c>
      <c r="X17" s="21">
        <f>IF($F$110="Weekend",'BEV_PHEV_Profile_kW (Weekend)'!R17,'BEV_PHEV_Profile_kW (Weekday)'!R17)</f>
        <v>0.64411971000000001</v>
      </c>
      <c r="Y17" s="21">
        <f>IF($F$110="Weekend",'BEV_PHEV_Profile_kW (Weekend)'!S17,'BEV_PHEV_Profile_kW (Weekday)'!S17)</f>
        <v>0.74043689000000001</v>
      </c>
      <c r="Z17" s="21">
        <f>IF($F$110="Weekend",'BEV_PHEV_Profile_kW (Weekend)'!T17,'BEV_PHEV_Profile_kW (Weekday)'!T17)</f>
        <v>0.80510862999999999</v>
      </c>
      <c r="AA17" s="21">
        <f>IF($F$110="Weekend",'BEV_PHEV_Profile_kW (Weekend)'!U17,'BEV_PHEV_Profile_kW (Weekday)'!U17)</f>
        <v>0.86978038000000002</v>
      </c>
      <c r="AB17" s="21">
        <f>IF($F$110="Weekend",'BEV_PHEV_Profile_kW (Weekend)'!V17,'BEV_PHEV_Profile_kW (Weekday)'!V17)</f>
        <v>0.88854531000000003</v>
      </c>
      <c r="AC17" s="21">
        <f>IF($F$110="Weekend",'BEV_PHEV_Profile_kW (Weekend)'!W17,'BEV_PHEV_Profile_kW (Weekday)'!W17)</f>
        <v>0.90731024000000005</v>
      </c>
      <c r="AD17" s="21">
        <f>IF($F$110="Weekend",'BEV_PHEV_Profile_kW (Weekend)'!X17,'BEV_PHEV_Profile_kW (Weekday)'!X17)</f>
        <v>0.91978057999999996</v>
      </c>
      <c r="AE17" s="21">
        <f>IF($F$110="Weekend",'BEV_PHEV_Profile_kW (Weekend)'!Y17,'BEV_PHEV_Profile_kW (Weekday)'!Y17)</f>
        <v>0.93225093000000003</v>
      </c>
      <c r="AF17" s="21">
        <f>IF($F$110="Weekend",'BEV_PHEV_Profile_kW (Weekend)'!Z17,'BEV_PHEV_Profile_kW (Weekday)'!Z17)</f>
        <v>0.93804237000000001</v>
      </c>
      <c r="AG17" s="21">
        <f>IF($F$110="Weekend",'BEV_PHEV_Profile_kW (Weekend)'!AA17,'BEV_PHEV_Profile_kW (Weekday)'!AA17)</f>
        <v>0.94383382000000005</v>
      </c>
      <c r="AH17" s="21">
        <f>IF($F$110="Weekend",'BEV_PHEV_Profile_kW (Weekend)'!AB17,'BEV_PHEV_Profile_kW (Weekday)'!AB17)</f>
        <v>0.93880611999999997</v>
      </c>
      <c r="AI17" s="21">
        <f>IF($F$110="Weekend",'BEV_PHEV_Profile_kW (Weekend)'!AC17,'BEV_PHEV_Profile_kW (Weekday)'!AC17)</f>
        <v>0.93377842</v>
      </c>
      <c r="AJ17" s="21">
        <f>IF($F$110="Weekend",'BEV_PHEV_Profile_kW (Weekend)'!AD17,'BEV_PHEV_Profile_kW (Weekday)'!AD17)</f>
        <v>0.92376104000000003</v>
      </c>
      <c r="AK17" s="21">
        <f>IF($F$110="Weekend",'BEV_PHEV_Profile_kW (Weekend)'!AE17,'BEV_PHEV_Profile_kW (Weekday)'!AE17)</f>
        <v>0.91374365999999996</v>
      </c>
      <c r="AL17" s="21">
        <f>IF($F$110="Weekend",'BEV_PHEV_Profile_kW (Weekend)'!AF17,'BEV_PHEV_Profile_kW (Weekday)'!AF17)</f>
        <v>0.90081232</v>
      </c>
      <c r="AM17" s="21">
        <f>IF($F$110="Weekend",'BEV_PHEV_Profile_kW (Weekend)'!AG17,'BEV_PHEV_Profile_kW (Weekday)'!AG17)</f>
        <v>0.88788098000000004</v>
      </c>
      <c r="AN17" s="21">
        <f>IF($F$110="Weekend",'BEV_PHEV_Profile_kW (Weekend)'!AH17,'BEV_PHEV_Profile_kW (Weekday)'!AH17)</f>
        <v>0.86481532000000005</v>
      </c>
      <c r="AO17" s="21">
        <f>IF($F$110="Weekend",'BEV_PHEV_Profile_kW (Weekend)'!AI17,'BEV_PHEV_Profile_kW (Weekday)'!AI17)</f>
        <v>0.84174965999999996</v>
      </c>
      <c r="AP17" s="21">
        <f>IF($F$110="Weekend",'BEV_PHEV_Profile_kW (Weekend)'!AJ17,'BEV_PHEV_Profile_kW (Weekday)'!AJ17)</f>
        <v>0.78397307999999999</v>
      </c>
      <c r="AQ17" s="21">
        <f>IF($F$110="Weekend",'BEV_PHEV_Profile_kW (Weekend)'!AK17,'BEV_PHEV_Profile_kW (Weekday)'!AK17)</f>
        <v>0.72619650000000002</v>
      </c>
      <c r="AR17" s="21">
        <f>IF($F$110="Weekend",'BEV_PHEV_Profile_kW (Weekend)'!AL17,'BEV_PHEV_Profile_kW (Weekday)'!AL17)</f>
        <v>0.63472698999999999</v>
      </c>
      <c r="AS17" s="21">
        <f>IF($F$110="Weekend",'BEV_PHEV_Profile_kW (Weekend)'!AM17,'BEV_PHEV_Profile_kW (Weekday)'!AM17)</f>
        <v>0.54325747999999996</v>
      </c>
      <c r="AT17" s="21">
        <f>IF($F$110="Weekend",'BEV_PHEV_Profile_kW (Weekend)'!AN17,'BEV_PHEV_Profile_kW (Weekday)'!AN17)</f>
        <v>0.50830134999999999</v>
      </c>
      <c r="AU17" s="21">
        <f>IF($F$110="Weekend",'BEV_PHEV_Profile_kW (Weekend)'!AO17,'BEV_PHEV_Profile_kW (Weekday)'!AO17)</f>
        <v>0.47334521000000002</v>
      </c>
      <c r="AV17" s="21">
        <f>IF($F$110="Weekend",'BEV_PHEV_Profile_kW (Weekend)'!AP17,'BEV_PHEV_Profile_kW (Weekday)'!AP17)</f>
        <v>0.44738358</v>
      </c>
      <c r="AW17" s="21">
        <f>IF($F$110="Weekend",'BEV_PHEV_Profile_kW (Weekend)'!AQ17,'BEV_PHEV_Profile_kW (Weekday)'!AQ17)</f>
        <v>0.42142194999999999</v>
      </c>
      <c r="AX17" s="21">
        <f>IF($F$110="Weekend",'BEV_PHEV_Profile_kW (Weekend)'!AR17,'BEV_PHEV_Profile_kW (Weekday)'!AR17)</f>
        <v>0.36105724</v>
      </c>
      <c r="AY17" s="21">
        <f>IF($F$110="Weekend",'BEV_PHEV_Profile_kW (Weekend)'!AS17,'BEV_PHEV_Profile_kW (Weekday)'!AS17)</f>
        <v>0.30069254000000001</v>
      </c>
      <c r="AZ17" s="21">
        <f>IF($F$110="Weekend",'BEV_PHEV_Profile_kW (Weekend)'!AT17,'BEV_PHEV_Profile_kW (Weekday)'!AT17)</f>
        <v>0.27133903999999998</v>
      </c>
      <c r="BA17" s="21">
        <f>IF($F$110="Weekend",'BEV_PHEV_Profile_kW (Weekend)'!AU17,'BEV_PHEV_Profile_kW (Weekday)'!AU17)</f>
        <v>0.24198554999999999</v>
      </c>
      <c r="BB17" s="21">
        <f>IF($F$110="Weekend",'BEV_PHEV_Profile_kW (Weekend)'!AV17,'BEV_PHEV_Profile_kW (Weekday)'!AV17)</f>
        <v>0.22452722</v>
      </c>
      <c r="BC17" s="21">
        <f>IF($F$110="Weekend",'BEV_PHEV_Profile_kW (Weekend)'!AW17,'BEV_PHEV_Profile_kW (Weekday)'!AW17)</f>
        <v>0.2070689</v>
      </c>
      <c r="BD17" s="21">
        <f>IF($F$110="Weekend",'BEV_PHEV_Profile_kW (Weekend)'!AX17,'BEV_PHEV_Profile_kW (Weekday)'!AX17)</f>
        <v>0.20233144</v>
      </c>
      <c r="BE17" s="23"/>
    </row>
    <row r="18" spans="7:57" ht="14.5" thickBot="1" x14ac:dyDescent="0.35">
      <c r="G18" s="47"/>
      <c r="H18" s="14" t="s">
        <v>148</v>
      </c>
      <c r="I18" s="26">
        <f>IF($F$110="Weekend",'BEV_PHEV_Profile_kW (Weekend)'!C18,'BEV_PHEV_Profile_kW (Weekday)'!C18)</f>
        <v>0.91106359999999997</v>
      </c>
      <c r="J18" s="26">
        <f>IF($F$110="Weekend",'BEV_PHEV_Profile_kW (Weekend)'!D18,'BEV_PHEV_Profile_kW (Weekday)'!D18)</f>
        <v>0.83488366999999997</v>
      </c>
      <c r="K18" s="26">
        <f>IF($F$110="Weekend",'BEV_PHEV_Profile_kW (Weekend)'!E18,'BEV_PHEV_Profile_kW (Weekday)'!E18)</f>
        <v>0.75870373999999996</v>
      </c>
      <c r="L18" s="26">
        <f>IF($F$110="Weekend",'BEV_PHEV_Profile_kW (Weekend)'!F18,'BEV_PHEV_Profile_kW (Weekday)'!F18)</f>
        <v>0.66803429000000003</v>
      </c>
      <c r="M18" s="26">
        <f>IF($F$110="Weekend",'BEV_PHEV_Profile_kW (Weekend)'!G18,'BEV_PHEV_Profile_kW (Weekday)'!G18)</f>
        <v>0.57736485000000004</v>
      </c>
      <c r="N18" s="26">
        <f>IF($F$110="Weekend",'BEV_PHEV_Profile_kW (Weekend)'!H18,'BEV_PHEV_Profile_kW (Weekday)'!H18)</f>
        <v>0.49701561999999999</v>
      </c>
      <c r="O18" s="26">
        <f>IF($F$110="Weekend",'BEV_PHEV_Profile_kW (Weekend)'!I18,'BEV_PHEV_Profile_kW (Weekday)'!I18)</f>
        <v>0.41666639</v>
      </c>
      <c r="P18" s="26">
        <f>IF($F$110="Weekend",'BEV_PHEV_Profile_kW (Weekend)'!J18,'BEV_PHEV_Profile_kW (Weekday)'!J18)</f>
        <v>0.35071989999999997</v>
      </c>
      <c r="Q18" s="26">
        <f>IF($F$110="Weekend",'BEV_PHEV_Profile_kW (Weekend)'!K18,'BEV_PHEV_Profile_kW (Weekday)'!K18)</f>
        <v>0.28477342</v>
      </c>
      <c r="R18" s="26">
        <f>IF($F$110="Weekend",'BEV_PHEV_Profile_kW (Weekend)'!L18,'BEV_PHEV_Profile_kW (Weekday)'!L18)</f>
        <v>0.23377582</v>
      </c>
      <c r="S18" s="26">
        <f>IF($F$110="Weekend",'BEV_PHEV_Profile_kW (Weekend)'!M18,'BEV_PHEV_Profile_kW (Weekday)'!M18)</f>
        <v>0.18277823000000001</v>
      </c>
      <c r="T18" s="26">
        <f>IF($F$110="Weekend",'BEV_PHEV_Profile_kW (Weekend)'!N18,'BEV_PHEV_Profile_kW (Weekday)'!N18)</f>
        <v>0.19041342</v>
      </c>
      <c r="U18" s="26">
        <f>IF($F$110="Weekend",'BEV_PHEV_Profile_kW (Weekend)'!O18,'BEV_PHEV_Profile_kW (Weekday)'!O18)</f>
        <v>0.19804861000000001</v>
      </c>
      <c r="V18" s="26">
        <f>IF($F$110="Weekend",'BEV_PHEV_Profile_kW (Weekend)'!P18,'BEV_PHEV_Profile_kW (Weekday)'!P18)</f>
        <v>0.22899686</v>
      </c>
      <c r="W18" s="26">
        <f>IF($F$110="Weekend",'BEV_PHEV_Profile_kW (Weekend)'!Q18,'BEV_PHEV_Profile_kW (Weekday)'!Q18)</f>
        <v>0.25994509999999998</v>
      </c>
      <c r="X18" s="26">
        <f>IF($F$110="Weekend",'BEV_PHEV_Profile_kW (Weekend)'!R18,'BEV_PHEV_Profile_kW (Weekday)'!R18)</f>
        <v>0.32167425999999999</v>
      </c>
      <c r="Y18" s="26">
        <f>IF($F$110="Weekend",'BEV_PHEV_Profile_kW (Weekend)'!S18,'BEV_PHEV_Profile_kW (Weekday)'!S18)</f>
        <v>0.38340341</v>
      </c>
      <c r="Z18" s="26">
        <f>IF($F$110="Weekend",'BEV_PHEV_Profile_kW (Weekend)'!T18,'BEV_PHEV_Profile_kW (Weekday)'!T18)</f>
        <v>0.47468640000000001</v>
      </c>
      <c r="AA18" s="26">
        <f>IF($F$110="Weekend",'BEV_PHEV_Profile_kW (Weekend)'!U18,'BEV_PHEV_Profile_kW (Weekday)'!U18)</f>
        <v>0.56596939000000002</v>
      </c>
      <c r="AB18" s="26">
        <f>IF($F$110="Weekend",'BEV_PHEV_Profile_kW (Weekend)'!V18,'BEV_PHEV_Profile_kW (Weekday)'!V18)</f>
        <v>0.66660578999999998</v>
      </c>
      <c r="AC18" s="26">
        <f>IF($F$110="Weekend",'BEV_PHEV_Profile_kW (Weekend)'!W18,'BEV_PHEV_Profile_kW (Weekday)'!W18)</f>
        <v>0.76724219999999999</v>
      </c>
      <c r="AD18" s="26">
        <f>IF($F$110="Weekend",'BEV_PHEV_Profile_kW (Weekend)'!X18,'BEV_PHEV_Profile_kW (Weekday)'!X18)</f>
        <v>0.82214880000000001</v>
      </c>
      <c r="AE18" s="26">
        <f>IF($F$110="Weekend",'BEV_PHEV_Profile_kW (Weekend)'!Y18,'BEV_PHEV_Profile_kW (Weekday)'!Y18)</f>
        <v>0.87705538999999999</v>
      </c>
      <c r="AF18" s="26">
        <f>IF($F$110="Weekend",'BEV_PHEV_Profile_kW (Weekend)'!Z18,'BEV_PHEV_Profile_kW (Weekday)'!Z18)</f>
        <v>0.85887842999999997</v>
      </c>
      <c r="AG18" s="26">
        <f>IF($F$110="Weekend",'BEV_PHEV_Profile_kW (Weekend)'!AA18,'BEV_PHEV_Profile_kW (Weekday)'!AA18)</f>
        <v>0.84070146999999995</v>
      </c>
      <c r="AH18" s="26">
        <f>IF($F$110="Weekend",'BEV_PHEV_Profile_kW (Weekend)'!AB18,'BEV_PHEV_Profile_kW (Weekday)'!AB18)</f>
        <v>0.77150445999999995</v>
      </c>
      <c r="AI18" s="26">
        <f>IF($F$110="Weekend",'BEV_PHEV_Profile_kW (Weekend)'!AC18,'BEV_PHEV_Profile_kW (Weekday)'!AC18)</f>
        <v>0.70230744000000001</v>
      </c>
      <c r="AJ18" s="26">
        <f>IF($F$110="Weekend",'BEV_PHEV_Profile_kW (Weekend)'!AD18,'BEV_PHEV_Profile_kW (Weekday)'!AD18)</f>
        <v>0.62753431000000004</v>
      </c>
      <c r="AK18" s="26">
        <f>IF($F$110="Weekend",'BEV_PHEV_Profile_kW (Weekend)'!AE18,'BEV_PHEV_Profile_kW (Weekday)'!AE18)</f>
        <v>0.55276119000000001</v>
      </c>
      <c r="AL18" s="26">
        <f>IF($F$110="Weekend",'BEV_PHEV_Profile_kW (Weekend)'!AF18,'BEV_PHEV_Profile_kW (Weekday)'!AF18)</f>
        <v>0.48553959000000002</v>
      </c>
      <c r="AM18" s="26">
        <f>IF($F$110="Weekend",'BEV_PHEV_Profile_kW (Weekend)'!AG18,'BEV_PHEV_Profile_kW (Weekday)'!AG18)</f>
        <v>0.41831798999999997</v>
      </c>
      <c r="AN18" s="26">
        <f>IF($F$110="Weekend",'BEV_PHEV_Profile_kW (Weekend)'!AH18,'BEV_PHEV_Profile_kW (Weekday)'!AH18)</f>
        <v>0.38126067000000002</v>
      </c>
      <c r="AO18" s="26">
        <f>IF($F$110="Weekend",'BEV_PHEV_Profile_kW (Weekend)'!AI18,'BEV_PHEV_Profile_kW (Weekday)'!AI18)</f>
        <v>0.34420334000000002</v>
      </c>
      <c r="AP18" s="26">
        <f>IF($F$110="Weekend",'BEV_PHEV_Profile_kW (Weekend)'!AJ18,'BEV_PHEV_Profile_kW (Weekday)'!AJ18)</f>
        <v>0.32216230000000001</v>
      </c>
      <c r="AQ18" s="26">
        <f>IF($F$110="Weekend",'BEV_PHEV_Profile_kW (Weekend)'!AK18,'BEV_PHEV_Profile_kW (Weekday)'!AK18)</f>
        <v>0.30012127</v>
      </c>
      <c r="AR18" s="26">
        <f>IF($F$110="Weekend",'BEV_PHEV_Profile_kW (Weekend)'!AL18,'BEV_PHEV_Profile_kW (Weekday)'!AL18)</f>
        <v>0.27781684000000001</v>
      </c>
      <c r="AS18" s="26">
        <f>IF($F$110="Weekend",'BEV_PHEV_Profile_kW (Weekend)'!AM18,'BEV_PHEV_Profile_kW (Weekday)'!AM18)</f>
        <v>0.25551241000000002</v>
      </c>
      <c r="AT18" s="26">
        <f>IF($F$110="Weekend",'BEV_PHEV_Profile_kW (Weekend)'!AN18,'BEV_PHEV_Profile_kW (Weekday)'!AN18)</f>
        <v>0.25388715000000001</v>
      </c>
      <c r="AU18" s="26">
        <f>IF($F$110="Weekend",'BEV_PHEV_Profile_kW (Weekend)'!AO18,'BEV_PHEV_Profile_kW (Weekday)'!AO18)</f>
        <v>0.25226187999999999</v>
      </c>
      <c r="AV18" s="26">
        <f>IF($F$110="Weekend",'BEV_PHEV_Profile_kW (Weekend)'!AP18,'BEV_PHEV_Profile_kW (Weekday)'!AP18)</f>
        <v>0.37107834000000001</v>
      </c>
      <c r="AW18" s="26">
        <f>IF($F$110="Weekend",'BEV_PHEV_Profile_kW (Weekend)'!AQ18,'BEV_PHEV_Profile_kW (Weekday)'!AQ18)</f>
        <v>0.48989481000000001</v>
      </c>
      <c r="AX18" s="26">
        <f>IF($F$110="Weekend",'BEV_PHEV_Profile_kW (Weekend)'!AR18,'BEV_PHEV_Profile_kW (Weekday)'!AR18)</f>
        <v>0.61397906000000002</v>
      </c>
      <c r="AY18" s="26">
        <f>IF($F$110="Weekend",'BEV_PHEV_Profile_kW (Weekend)'!AS18,'BEV_PHEV_Profile_kW (Weekday)'!AS18)</f>
        <v>0.73806331000000003</v>
      </c>
      <c r="AZ18" s="26">
        <f>IF($F$110="Weekend",'BEV_PHEV_Profile_kW (Weekend)'!AT18,'BEV_PHEV_Profile_kW (Weekday)'!AT18)</f>
        <v>0.85648469000000005</v>
      </c>
      <c r="BA18" s="26">
        <f>IF($F$110="Weekend",'BEV_PHEV_Profile_kW (Weekend)'!AU18,'BEV_PHEV_Profile_kW (Weekday)'!AU18)</f>
        <v>0.97490606999999996</v>
      </c>
      <c r="BB18" s="26">
        <f>IF($F$110="Weekend",'BEV_PHEV_Profile_kW (Weekend)'!AV18,'BEV_PHEV_Profile_kW (Weekday)'!AV18)</f>
        <v>0.97793505000000003</v>
      </c>
      <c r="BC18" s="26">
        <f>IF($F$110="Weekend",'BEV_PHEV_Profile_kW (Weekend)'!AW18,'BEV_PHEV_Profile_kW (Weekday)'!AW18)</f>
        <v>0.98096402000000005</v>
      </c>
      <c r="BD18" s="26">
        <f>IF($F$110="Weekend",'BEV_PHEV_Profile_kW (Weekend)'!AX18,'BEV_PHEV_Profile_kW (Weekday)'!AX18)</f>
        <v>0.94601380999999996</v>
      </c>
      <c r="BE18" s="23"/>
    </row>
    <row r="19" spans="7:57" ht="14.5" thickBot="1" x14ac:dyDescent="0.35">
      <c r="G19" s="47"/>
      <c r="H19" s="14" t="s">
        <v>149</v>
      </c>
      <c r="I19" s="21">
        <f>IF($F$110="Weekend",'BEV_PHEV_Profile_kW (Weekend)'!C19,'BEV_PHEV_Profile_kW (Weekday)'!C19)</f>
        <v>0.41366027</v>
      </c>
      <c r="J19" s="21">
        <f>IF($F$110="Weekend",'BEV_PHEV_Profile_kW (Weekend)'!D19,'BEV_PHEV_Profile_kW (Weekday)'!D19)</f>
        <v>0.38865090000000002</v>
      </c>
      <c r="K19" s="21">
        <f>IF($F$110="Weekend",'BEV_PHEV_Profile_kW (Weekend)'!E19,'BEV_PHEV_Profile_kW (Weekday)'!E19)</f>
        <v>0.36364152</v>
      </c>
      <c r="L19" s="21">
        <f>IF($F$110="Weekend",'BEV_PHEV_Profile_kW (Weekend)'!F19,'BEV_PHEV_Profile_kW (Weekday)'!F19)</f>
        <v>0.32933415999999999</v>
      </c>
      <c r="M19" s="21">
        <f>IF($F$110="Weekend",'BEV_PHEV_Profile_kW (Weekend)'!G19,'BEV_PHEV_Profile_kW (Weekday)'!G19)</f>
        <v>0.29502678999999998</v>
      </c>
      <c r="N19" s="21">
        <f>IF($F$110="Weekend",'BEV_PHEV_Profile_kW (Weekend)'!H19,'BEV_PHEV_Profile_kW (Weekday)'!H19)</f>
        <v>0.25692899000000002</v>
      </c>
      <c r="O19" s="21">
        <f>IF($F$110="Weekend",'BEV_PHEV_Profile_kW (Weekend)'!I19,'BEV_PHEV_Profile_kW (Weekday)'!I19)</f>
        <v>0.21883119000000001</v>
      </c>
      <c r="P19" s="21">
        <f>IF($F$110="Weekend",'BEV_PHEV_Profile_kW (Weekend)'!J19,'BEV_PHEV_Profile_kW (Weekday)'!J19)</f>
        <v>0.18534702</v>
      </c>
      <c r="Q19" s="21">
        <f>IF($F$110="Weekend",'BEV_PHEV_Profile_kW (Weekend)'!K19,'BEV_PHEV_Profile_kW (Weekday)'!K19)</f>
        <v>0.15186284999999999</v>
      </c>
      <c r="R19" s="21">
        <f>IF($F$110="Weekend",'BEV_PHEV_Profile_kW (Weekend)'!L19,'BEV_PHEV_Profile_kW (Weekday)'!L19)</f>
        <v>0.13331908000000001</v>
      </c>
      <c r="S19" s="21">
        <f>IF($F$110="Weekend",'BEV_PHEV_Profile_kW (Weekend)'!M19,'BEV_PHEV_Profile_kW (Weekday)'!M19)</f>
        <v>0.11477531000000001</v>
      </c>
      <c r="T19" s="21">
        <f>IF($F$110="Weekend",'BEV_PHEV_Profile_kW (Weekend)'!N19,'BEV_PHEV_Profile_kW (Weekday)'!N19)</f>
        <v>0.11347314</v>
      </c>
      <c r="U19" s="21">
        <f>IF($F$110="Weekend",'BEV_PHEV_Profile_kW (Weekend)'!O19,'BEV_PHEV_Profile_kW (Weekday)'!O19)</f>
        <v>0.11217098</v>
      </c>
      <c r="V19" s="21">
        <f>IF($F$110="Weekend",'BEV_PHEV_Profile_kW (Weekend)'!P19,'BEV_PHEV_Profile_kW (Weekday)'!P19)</f>
        <v>0.12762324</v>
      </c>
      <c r="W19" s="21">
        <f>IF($F$110="Weekend",'BEV_PHEV_Profile_kW (Weekend)'!Q19,'BEV_PHEV_Profile_kW (Weekday)'!Q19)</f>
        <v>0.14307549999999999</v>
      </c>
      <c r="X19" s="21">
        <f>IF($F$110="Weekend",'BEV_PHEV_Profile_kW (Weekend)'!R19,'BEV_PHEV_Profile_kW (Weekday)'!R19)</f>
        <v>0.17638332000000001</v>
      </c>
      <c r="Y19" s="21">
        <f>IF($F$110="Weekend",'BEV_PHEV_Profile_kW (Weekend)'!S19,'BEV_PHEV_Profile_kW (Weekday)'!S19)</f>
        <v>0.20969113</v>
      </c>
      <c r="Z19" s="21">
        <f>IF($F$110="Weekend",'BEV_PHEV_Profile_kW (Weekend)'!T19,'BEV_PHEV_Profile_kW (Weekday)'!T19)</f>
        <v>0.24404904999999999</v>
      </c>
      <c r="AA19" s="21">
        <f>IF($F$110="Weekend",'BEV_PHEV_Profile_kW (Weekend)'!U19,'BEV_PHEV_Profile_kW (Weekday)'!U19)</f>
        <v>0.27840695999999998</v>
      </c>
      <c r="AB19" s="21">
        <f>IF($F$110="Weekend",'BEV_PHEV_Profile_kW (Weekend)'!V19,'BEV_PHEV_Profile_kW (Weekday)'!V19)</f>
        <v>0.30943581999999997</v>
      </c>
      <c r="AC19" s="21">
        <f>IF($F$110="Weekend",'BEV_PHEV_Profile_kW (Weekend)'!W19,'BEV_PHEV_Profile_kW (Weekday)'!W19)</f>
        <v>0.34046469000000001</v>
      </c>
      <c r="AD19" s="21">
        <f>IF($F$110="Weekend",'BEV_PHEV_Profile_kW (Weekend)'!X19,'BEV_PHEV_Profile_kW (Weekday)'!X19)</f>
        <v>0.35363855</v>
      </c>
      <c r="AE19" s="21">
        <f>IF($F$110="Weekend",'BEV_PHEV_Profile_kW (Weekend)'!Y19,'BEV_PHEV_Profile_kW (Weekday)'!Y19)</f>
        <v>0.36681240999999998</v>
      </c>
      <c r="AF19" s="21">
        <f>IF($F$110="Weekend",'BEV_PHEV_Profile_kW (Weekend)'!Z19,'BEV_PHEV_Profile_kW (Weekday)'!Z19)</f>
        <v>0.36805358999999999</v>
      </c>
      <c r="AG19" s="21">
        <f>IF($F$110="Weekend",'BEV_PHEV_Profile_kW (Weekend)'!AA19,'BEV_PHEV_Profile_kW (Weekday)'!AA19)</f>
        <v>0.36929476</v>
      </c>
      <c r="AH19" s="21">
        <f>IF($F$110="Weekend",'BEV_PHEV_Profile_kW (Weekend)'!AB19,'BEV_PHEV_Profile_kW (Weekday)'!AB19)</f>
        <v>0.36584272000000001</v>
      </c>
      <c r="AI19" s="21">
        <f>IF($F$110="Weekend",'BEV_PHEV_Profile_kW (Weekend)'!AC19,'BEV_PHEV_Profile_kW (Weekday)'!AC19)</f>
        <v>0.36239068000000002</v>
      </c>
      <c r="AJ19" s="21">
        <f>IF($F$110="Weekend",'BEV_PHEV_Profile_kW (Weekend)'!AD19,'BEV_PHEV_Profile_kW (Weekday)'!AD19)</f>
        <v>0.35377381000000002</v>
      </c>
      <c r="AK19" s="21">
        <f>IF($F$110="Weekend",'BEV_PHEV_Profile_kW (Weekend)'!AE19,'BEV_PHEV_Profile_kW (Weekday)'!AE19)</f>
        <v>0.34515694000000002</v>
      </c>
      <c r="AL19" s="21">
        <f>IF($F$110="Weekend",'BEV_PHEV_Profile_kW (Weekend)'!AF19,'BEV_PHEV_Profile_kW (Weekday)'!AF19)</f>
        <v>0.34390797000000001</v>
      </c>
      <c r="AM19" s="21">
        <f>IF($F$110="Weekend",'BEV_PHEV_Profile_kW (Weekend)'!AG19,'BEV_PHEV_Profile_kW (Weekday)'!AG19)</f>
        <v>0.34265899999999999</v>
      </c>
      <c r="AN19" s="21">
        <f>IF($F$110="Weekend",'BEV_PHEV_Profile_kW (Weekend)'!AH19,'BEV_PHEV_Profile_kW (Weekday)'!AH19)</f>
        <v>0.34654772</v>
      </c>
      <c r="AO19" s="21">
        <f>IF($F$110="Weekend",'BEV_PHEV_Profile_kW (Weekend)'!AI19,'BEV_PHEV_Profile_kW (Weekday)'!AI19)</f>
        <v>0.35043643000000002</v>
      </c>
      <c r="AP19" s="21">
        <f>IF($F$110="Weekend",'BEV_PHEV_Profile_kW (Weekend)'!AJ19,'BEV_PHEV_Profile_kW (Weekday)'!AJ19)</f>
        <v>0.37388818000000001</v>
      </c>
      <c r="AQ19" s="21">
        <f>IF($F$110="Weekend",'BEV_PHEV_Profile_kW (Weekend)'!AK19,'BEV_PHEV_Profile_kW (Weekday)'!AK19)</f>
        <v>0.39733993000000001</v>
      </c>
      <c r="AR19" s="21">
        <f>IF($F$110="Weekend",'BEV_PHEV_Profile_kW (Weekend)'!AL19,'BEV_PHEV_Profile_kW (Weekday)'!AL19)</f>
        <v>0.43623014999999998</v>
      </c>
      <c r="AS19" s="21">
        <f>IF($F$110="Weekend",'BEV_PHEV_Profile_kW (Weekend)'!AM19,'BEV_PHEV_Profile_kW (Weekday)'!AM19)</f>
        <v>0.47512038000000001</v>
      </c>
      <c r="AT19" s="21">
        <f>IF($F$110="Weekend",'BEV_PHEV_Profile_kW (Weekend)'!AN19,'BEV_PHEV_Profile_kW (Weekday)'!AN19)</f>
        <v>0.52360514999999996</v>
      </c>
      <c r="AU19" s="21">
        <f>IF($F$110="Weekend",'BEV_PHEV_Profile_kW (Weekend)'!AO19,'BEV_PHEV_Profile_kW (Weekday)'!AO19)</f>
        <v>0.57208992000000003</v>
      </c>
      <c r="AV19" s="21">
        <f>IF($F$110="Weekend",'BEV_PHEV_Profile_kW (Weekend)'!AP19,'BEV_PHEV_Profile_kW (Weekday)'!AP19)</f>
        <v>0.59977168999999997</v>
      </c>
      <c r="AW19" s="21">
        <f>IF($F$110="Weekend",'BEV_PHEV_Profile_kW (Weekend)'!AQ19,'BEV_PHEV_Profile_kW (Weekday)'!AQ19)</f>
        <v>0.62745346000000002</v>
      </c>
      <c r="AX19" s="21">
        <f>IF($F$110="Weekend",'BEV_PHEV_Profile_kW (Weekend)'!AR19,'BEV_PHEV_Profile_kW (Weekday)'!AR19)</f>
        <v>0.62468528000000001</v>
      </c>
      <c r="AY19" s="21">
        <f>IF($F$110="Weekend",'BEV_PHEV_Profile_kW (Weekend)'!AS19,'BEV_PHEV_Profile_kW (Weekday)'!AS19)</f>
        <v>0.62191711000000005</v>
      </c>
      <c r="AZ19" s="21">
        <f>IF($F$110="Weekend",'BEV_PHEV_Profile_kW (Weekend)'!AT19,'BEV_PHEV_Profile_kW (Weekday)'!AT19)</f>
        <v>0.58500808000000004</v>
      </c>
      <c r="BA19" s="21">
        <f>IF($F$110="Weekend",'BEV_PHEV_Profile_kW (Weekend)'!AU19,'BEV_PHEV_Profile_kW (Weekday)'!AU19)</f>
        <v>0.54809905000000003</v>
      </c>
      <c r="BB19" s="21">
        <f>IF($F$110="Weekend",'BEV_PHEV_Profile_kW (Weekend)'!AV19,'BEV_PHEV_Profile_kW (Weekday)'!AV19)</f>
        <v>0.51195186000000004</v>
      </c>
      <c r="BC19" s="21">
        <f>IF($F$110="Weekend",'BEV_PHEV_Profile_kW (Weekend)'!AW19,'BEV_PHEV_Profile_kW (Weekday)'!AW19)</f>
        <v>0.47580466999999999</v>
      </c>
      <c r="BD19" s="21">
        <f>IF($F$110="Weekend",'BEV_PHEV_Profile_kW (Weekend)'!AX19,'BEV_PHEV_Profile_kW (Weekday)'!AX19)</f>
        <v>0.44473246999999999</v>
      </c>
      <c r="BE19" s="23"/>
    </row>
    <row r="20" spans="7:57" ht="14.5" thickBot="1" x14ac:dyDescent="0.35">
      <c r="G20" s="47"/>
      <c r="H20" s="14" t="s">
        <v>150</v>
      </c>
      <c r="I20" s="26">
        <f>IF($F$110="Weekend",'BEV_PHEV_Profile_kW (Weekend)'!C20,'BEV_PHEV_Profile_kW (Weekday)'!C20)</f>
        <v>0.32101677000000001</v>
      </c>
      <c r="J20" s="26">
        <f>IF($F$110="Weekend",'BEV_PHEV_Profile_kW (Weekend)'!D20,'BEV_PHEV_Profile_kW (Weekday)'!D20)</f>
        <v>0.29417448000000002</v>
      </c>
      <c r="K20" s="26">
        <f>IF($F$110="Weekend",'BEV_PHEV_Profile_kW (Weekend)'!E20,'BEV_PHEV_Profile_kW (Weekday)'!E20)</f>
        <v>0.26733217999999997</v>
      </c>
      <c r="L20" s="26">
        <f>IF($F$110="Weekend",'BEV_PHEV_Profile_kW (Weekend)'!F20,'BEV_PHEV_Profile_kW (Weekday)'!F20)</f>
        <v>0.23538445999999999</v>
      </c>
      <c r="M20" s="26">
        <f>IF($F$110="Weekend",'BEV_PHEV_Profile_kW (Weekend)'!G20,'BEV_PHEV_Profile_kW (Weekday)'!G20)</f>
        <v>0.20343673000000001</v>
      </c>
      <c r="N20" s="26">
        <f>IF($F$110="Weekend",'BEV_PHEV_Profile_kW (Weekend)'!H20,'BEV_PHEV_Profile_kW (Weekday)'!H20)</f>
        <v>0.17512537</v>
      </c>
      <c r="O20" s="26">
        <f>IF($F$110="Weekend",'BEV_PHEV_Profile_kW (Weekend)'!I20,'BEV_PHEV_Profile_kW (Weekday)'!I20)</f>
        <v>0.14681400999999999</v>
      </c>
      <c r="P20" s="26">
        <f>IF($F$110="Weekend",'BEV_PHEV_Profile_kW (Weekend)'!J20,'BEV_PHEV_Profile_kW (Weekday)'!J20)</f>
        <v>0.12357751</v>
      </c>
      <c r="Q20" s="26">
        <f>IF($F$110="Weekend",'BEV_PHEV_Profile_kW (Weekend)'!K20,'BEV_PHEV_Profile_kW (Weekday)'!K20)</f>
        <v>0.10034100999999999</v>
      </c>
      <c r="R20" s="26">
        <f>IF($F$110="Weekend",'BEV_PHEV_Profile_kW (Weekend)'!L20,'BEV_PHEV_Profile_kW (Weekday)'!L20)</f>
        <v>8.2371810000000004E-2</v>
      </c>
      <c r="S20" s="26">
        <f>IF($F$110="Weekend",'BEV_PHEV_Profile_kW (Weekend)'!M20,'BEV_PHEV_Profile_kW (Weekday)'!M20)</f>
        <v>6.4402609999999999E-2</v>
      </c>
      <c r="T20" s="26">
        <f>IF($F$110="Weekend",'BEV_PHEV_Profile_kW (Weekend)'!N20,'BEV_PHEV_Profile_kW (Weekday)'!N20)</f>
        <v>6.7092899999999997E-2</v>
      </c>
      <c r="U20" s="26">
        <f>IF($F$110="Weekend",'BEV_PHEV_Profile_kW (Weekend)'!O20,'BEV_PHEV_Profile_kW (Weekday)'!O20)</f>
        <v>6.9783189999999995E-2</v>
      </c>
      <c r="V20" s="26">
        <f>IF($F$110="Weekend",'BEV_PHEV_Profile_kW (Weekend)'!P20,'BEV_PHEV_Profile_kW (Weekday)'!P20)</f>
        <v>0.17228057999999999</v>
      </c>
      <c r="W20" s="26">
        <f>IF($F$110="Weekend",'BEV_PHEV_Profile_kW (Weekend)'!Q20,'BEV_PHEV_Profile_kW (Weekday)'!Q20)</f>
        <v>0.27477796999999998</v>
      </c>
      <c r="X20" s="26">
        <f>IF($F$110="Weekend",'BEV_PHEV_Profile_kW (Weekend)'!R20,'BEV_PHEV_Profile_kW (Weekday)'!R20)</f>
        <v>0.34002948999999999</v>
      </c>
      <c r="Y20" s="26">
        <f>IF($F$110="Weekend",'BEV_PHEV_Profile_kW (Weekend)'!S20,'BEV_PHEV_Profile_kW (Weekday)'!S20)</f>
        <v>0.40528101</v>
      </c>
      <c r="Z20" s="26">
        <f>IF($F$110="Weekend",'BEV_PHEV_Profile_kW (Weekend)'!T20,'BEV_PHEV_Profile_kW (Weekday)'!T20)</f>
        <v>0.50177274999999999</v>
      </c>
      <c r="AA20" s="26">
        <f>IF($F$110="Weekend",'BEV_PHEV_Profile_kW (Weekend)'!U20,'BEV_PHEV_Profile_kW (Weekday)'!U20)</f>
        <v>0.59826447999999999</v>
      </c>
      <c r="AB20" s="26">
        <f>IF($F$110="Weekend",'BEV_PHEV_Profile_kW (Weekend)'!V20,'BEV_PHEV_Profile_kW (Weekday)'!V20)</f>
        <v>0.70464336000000005</v>
      </c>
      <c r="AC20" s="26">
        <f>IF($F$110="Weekend",'BEV_PHEV_Profile_kW (Weekend)'!W20,'BEV_PHEV_Profile_kW (Weekday)'!W20)</f>
        <v>0.81102222999999996</v>
      </c>
      <c r="AD20" s="26">
        <f>IF($F$110="Weekend",'BEV_PHEV_Profile_kW (Weekend)'!X20,'BEV_PHEV_Profile_kW (Weekday)'!X20)</f>
        <v>0.86906189</v>
      </c>
      <c r="AE20" s="26">
        <f>IF($F$110="Weekend",'BEV_PHEV_Profile_kW (Weekend)'!Y20,'BEV_PHEV_Profile_kW (Weekday)'!Y20)</f>
        <v>0.92710154</v>
      </c>
      <c r="AF20" s="26">
        <f>IF($F$110="Weekend",'BEV_PHEV_Profile_kW (Weekend)'!Z20,'BEV_PHEV_Profile_kW (Weekday)'!Z20)</f>
        <v>0.90788738000000002</v>
      </c>
      <c r="AG20" s="26">
        <f>IF($F$110="Weekend",'BEV_PHEV_Profile_kW (Weekend)'!AA20,'BEV_PHEV_Profile_kW (Weekday)'!AA20)</f>
        <v>0.88867320999999999</v>
      </c>
      <c r="AH20" s="26">
        <f>IF($F$110="Weekend",'BEV_PHEV_Profile_kW (Weekend)'!AB20,'BEV_PHEV_Profile_kW (Weekday)'!AB20)</f>
        <v>0.81552769999999997</v>
      </c>
      <c r="AI20" s="26">
        <f>IF($F$110="Weekend",'BEV_PHEV_Profile_kW (Weekend)'!AC20,'BEV_PHEV_Profile_kW (Weekday)'!AC20)</f>
        <v>0.74238219000000005</v>
      </c>
      <c r="AJ20" s="26">
        <f>IF($F$110="Weekend",'BEV_PHEV_Profile_kW (Weekend)'!AD20,'BEV_PHEV_Profile_kW (Weekday)'!AD20)</f>
        <v>0.6633424</v>
      </c>
      <c r="AK20" s="26">
        <f>IF($F$110="Weekend",'BEV_PHEV_Profile_kW (Weekend)'!AE20,'BEV_PHEV_Profile_kW (Weekday)'!AE20)</f>
        <v>0.58430260000000001</v>
      </c>
      <c r="AL20" s="26">
        <f>IF($F$110="Weekend",'BEV_PHEV_Profile_kW (Weekend)'!AF20,'BEV_PHEV_Profile_kW (Weekday)'!AF20)</f>
        <v>0.51324523</v>
      </c>
      <c r="AM20" s="26">
        <f>IF($F$110="Weekend",'BEV_PHEV_Profile_kW (Weekend)'!AG20,'BEV_PHEV_Profile_kW (Weekday)'!AG20)</f>
        <v>0.44218786999999998</v>
      </c>
      <c r="AN20" s="26">
        <f>IF($F$110="Weekend",'BEV_PHEV_Profile_kW (Weekend)'!AH20,'BEV_PHEV_Profile_kW (Weekday)'!AH20)</f>
        <v>0.34237530999999999</v>
      </c>
      <c r="AO20" s="26">
        <f>IF($F$110="Weekend",'BEV_PHEV_Profile_kW (Weekend)'!AI20,'BEV_PHEV_Profile_kW (Weekday)'!AI20)</f>
        <v>0.24256274999999999</v>
      </c>
      <c r="AP20" s="26">
        <f>IF($F$110="Weekend",'BEV_PHEV_Profile_kW (Weekend)'!AJ20,'BEV_PHEV_Profile_kW (Weekday)'!AJ20)</f>
        <v>0.17415581999999999</v>
      </c>
      <c r="AQ20" s="26">
        <f>IF($F$110="Weekend",'BEV_PHEV_Profile_kW (Weekend)'!AK20,'BEV_PHEV_Profile_kW (Weekday)'!AK20)</f>
        <v>0.10574888</v>
      </c>
      <c r="AR20" s="26">
        <f>IF($F$110="Weekend",'BEV_PHEV_Profile_kW (Weekend)'!AL20,'BEV_PHEV_Profile_kW (Weekday)'!AL20)</f>
        <v>9.7889829999999997E-2</v>
      </c>
      <c r="AS20" s="26">
        <f>IF($F$110="Weekend",'BEV_PHEV_Profile_kW (Weekend)'!AM20,'BEV_PHEV_Profile_kW (Weekday)'!AM20)</f>
        <v>9.0030780000000005E-2</v>
      </c>
      <c r="AT20" s="26">
        <f>IF($F$110="Weekend",'BEV_PHEV_Profile_kW (Weekend)'!AN20,'BEV_PHEV_Profile_kW (Weekday)'!AN20)</f>
        <v>8.9458109999999993E-2</v>
      </c>
      <c r="AU20" s="26">
        <f>IF($F$110="Weekend",'BEV_PHEV_Profile_kW (Weekend)'!AO20,'BEV_PHEV_Profile_kW (Weekday)'!AO20)</f>
        <v>8.8885450000000005E-2</v>
      </c>
      <c r="AV20" s="26">
        <f>IF($F$110="Weekend",'BEV_PHEV_Profile_kW (Weekend)'!AP20,'BEV_PHEV_Profile_kW (Weekday)'!AP20)</f>
        <v>0.13075088000000001</v>
      </c>
      <c r="AW20" s="26">
        <f>IF($F$110="Weekend",'BEV_PHEV_Profile_kW (Weekend)'!AQ20,'BEV_PHEV_Profile_kW (Weekday)'!AQ20)</f>
        <v>0.17261631999999999</v>
      </c>
      <c r="AX20" s="26">
        <f>IF($F$110="Weekend",'BEV_PHEV_Profile_kW (Weekend)'!AR20,'BEV_PHEV_Profile_kW (Weekday)'!AR20)</f>
        <v>0.21633789</v>
      </c>
      <c r="AY20" s="26">
        <f>IF($F$110="Weekend",'BEV_PHEV_Profile_kW (Weekend)'!AS20,'BEV_PHEV_Profile_kW (Weekday)'!AS20)</f>
        <v>0.26005945000000003</v>
      </c>
      <c r="AZ20" s="26">
        <f>IF($F$110="Weekend",'BEV_PHEV_Profile_kW (Weekend)'!AT20,'BEV_PHEV_Profile_kW (Weekday)'!AT20)</f>
        <v>0.30178568</v>
      </c>
      <c r="BA20" s="26">
        <f>IF($F$110="Weekend",'BEV_PHEV_Profile_kW (Weekend)'!AU20,'BEV_PHEV_Profile_kW (Weekday)'!AU20)</f>
        <v>0.34351190999999998</v>
      </c>
      <c r="BB20" s="26">
        <f>IF($F$110="Weekend",'BEV_PHEV_Profile_kW (Weekend)'!AV20,'BEV_PHEV_Profile_kW (Weekday)'!AV20)</f>
        <v>0.34457917999999998</v>
      </c>
      <c r="BC20" s="26">
        <f>IF($F$110="Weekend",'BEV_PHEV_Profile_kW (Weekend)'!AW20,'BEV_PHEV_Profile_kW (Weekday)'!AW20)</f>
        <v>0.34564644999999999</v>
      </c>
      <c r="BD20" s="26">
        <f>IF($F$110="Weekend",'BEV_PHEV_Profile_kW (Weekend)'!AX20,'BEV_PHEV_Profile_kW (Weekday)'!AX20)</f>
        <v>0.33333161</v>
      </c>
      <c r="BE20" s="23"/>
    </row>
    <row r="21" spans="7:57" ht="14.5" thickBot="1" x14ac:dyDescent="0.35">
      <c r="G21" s="47"/>
      <c r="H21" s="14" t="s">
        <v>151</v>
      </c>
      <c r="I21" s="21">
        <f>IF($F$110="Weekend",'BEV_PHEV_Profile_kW (Weekend)'!C21,'BEV_PHEV_Profile_kW (Weekday)'!C21)</f>
        <v>0.12881075</v>
      </c>
      <c r="J21" s="21">
        <f>IF($F$110="Weekend",'BEV_PHEV_Profile_kW (Weekend)'!D21,'BEV_PHEV_Profile_kW (Weekday)'!D21)</f>
        <v>0.12639574000000001</v>
      </c>
      <c r="K21" s="21">
        <f>IF($F$110="Weekend",'BEV_PHEV_Profile_kW (Weekend)'!E21,'BEV_PHEV_Profile_kW (Weekday)'!E21)</f>
        <v>0.12398073</v>
      </c>
      <c r="L21" s="21">
        <f>IF($F$110="Weekend",'BEV_PHEV_Profile_kW (Weekend)'!F21,'BEV_PHEV_Profile_kW (Weekday)'!F21)</f>
        <v>0.12319445</v>
      </c>
      <c r="M21" s="21">
        <f>IF($F$110="Weekend",'BEV_PHEV_Profile_kW (Weekend)'!G21,'BEV_PHEV_Profile_kW (Weekday)'!G21)</f>
        <v>0.12240818000000001</v>
      </c>
      <c r="N21" s="21">
        <f>IF($F$110="Weekend",'BEV_PHEV_Profile_kW (Weekend)'!H21,'BEV_PHEV_Profile_kW (Weekday)'!H21)</f>
        <v>0.12360301</v>
      </c>
      <c r="O21" s="21">
        <f>IF($F$110="Weekend",'BEV_PHEV_Profile_kW (Weekend)'!I21,'BEV_PHEV_Profile_kW (Weekday)'!I21)</f>
        <v>0.12479783999999999</v>
      </c>
      <c r="P21" s="21">
        <f>IF($F$110="Weekend",'BEV_PHEV_Profile_kW (Weekend)'!J21,'BEV_PHEV_Profile_kW (Weekday)'!J21)</f>
        <v>0.12783969000000001</v>
      </c>
      <c r="Q21" s="21">
        <f>IF($F$110="Weekend",'BEV_PHEV_Profile_kW (Weekend)'!K21,'BEV_PHEV_Profile_kW (Weekday)'!K21)</f>
        <v>0.13088153</v>
      </c>
      <c r="R21" s="21">
        <f>IF($F$110="Weekend",'BEV_PHEV_Profile_kW (Weekend)'!L21,'BEV_PHEV_Profile_kW (Weekday)'!L21)</f>
        <v>0.14488814999999999</v>
      </c>
      <c r="S21" s="21">
        <f>IF($F$110="Weekend",'BEV_PHEV_Profile_kW (Weekend)'!M21,'BEV_PHEV_Profile_kW (Weekday)'!M21)</f>
        <v>0.15889476999999999</v>
      </c>
      <c r="T21" s="21">
        <f>IF($F$110="Weekend",'BEV_PHEV_Profile_kW (Weekend)'!N21,'BEV_PHEV_Profile_kW (Weekday)'!N21)</f>
        <v>0.20623838999999999</v>
      </c>
      <c r="U21" s="21">
        <f>IF($F$110="Weekend",'BEV_PHEV_Profile_kW (Weekend)'!O21,'BEV_PHEV_Profile_kW (Weekday)'!O21)</f>
        <v>0.25358201000000002</v>
      </c>
      <c r="V21" s="21">
        <f>IF($F$110="Weekend",'BEV_PHEV_Profile_kW (Weekend)'!P21,'BEV_PHEV_Profile_kW (Weekday)'!P21)</f>
        <v>0.30534619000000002</v>
      </c>
      <c r="W21" s="21">
        <f>IF($F$110="Weekend",'BEV_PHEV_Profile_kW (Weekend)'!Q21,'BEV_PHEV_Profile_kW (Weekday)'!Q21)</f>
        <v>0.35711038000000001</v>
      </c>
      <c r="X21" s="21">
        <f>IF($F$110="Weekend",'BEV_PHEV_Profile_kW (Weekend)'!R21,'BEV_PHEV_Profile_kW (Weekday)'!R21)</f>
        <v>0.41989916999999999</v>
      </c>
      <c r="Y21" s="21">
        <f>IF($F$110="Weekend",'BEV_PHEV_Profile_kW (Weekend)'!S21,'BEV_PHEV_Profile_kW (Weekday)'!S21)</f>
        <v>0.48268796000000003</v>
      </c>
      <c r="Z21" s="21">
        <f>IF($F$110="Weekend",'BEV_PHEV_Profile_kW (Weekend)'!T21,'BEV_PHEV_Profile_kW (Weekday)'!T21)</f>
        <v>0.52484723</v>
      </c>
      <c r="AA21" s="21">
        <f>IF($F$110="Weekend",'BEV_PHEV_Profile_kW (Weekend)'!U21,'BEV_PHEV_Profile_kW (Weekday)'!U21)</f>
        <v>0.56700649000000003</v>
      </c>
      <c r="AB21" s="21">
        <f>IF($F$110="Weekend",'BEV_PHEV_Profile_kW (Weekend)'!V21,'BEV_PHEV_Profile_kW (Weekday)'!V21)</f>
        <v>0.57923928000000002</v>
      </c>
      <c r="AC21" s="21">
        <f>IF($F$110="Weekend",'BEV_PHEV_Profile_kW (Weekend)'!W21,'BEV_PHEV_Profile_kW (Weekday)'!W21)</f>
        <v>0.59147205999999997</v>
      </c>
      <c r="AD21" s="21">
        <f>IF($F$110="Weekend",'BEV_PHEV_Profile_kW (Weekend)'!X21,'BEV_PHEV_Profile_kW (Weekday)'!X21)</f>
        <v>0.59960142999999999</v>
      </c>
      <c r="AE21" s="21">
        <f>IF($F$110="Weekend",'BEV_PHEV_Profile_kW (Weekend)'!Y21,'BEV_PHEV_Profile_kW (Weekday)'!Y21)</f>
        <v>0.60773080000000002</v>
      </c>
      <c r="AF21" s="21">
        <f>IF($F$110="Weekend",'BEV_PHEV_Profile_kW (Weekend)'!Z21,'BEV_PHEV_Profile_kW (Weekday)'!Z21)</f>
        <v>0.61150621999999999</v>
      </c>
      <c r="AG21" s="21">
        <f>IF($F$110="Weekend",'BEV_PHEV_Profile_kW (Weekend)'!AA21,'BEV_PHEV_Profile_kW (Weekday)'!AA21)</f>
        <v>0.61528163999999996</v>
      </c>
      <c r="AH21" s="21">
        <f>IF($F$110="Weekend",'BEV_PHEV_Profile_kW (Weekend)'!AB21,'BEV_PHEV_Profile_kW (Weekday)'!AB21)</f>
        <v>0.61200410999999999</v>
      </c>
      <c r="AI21" s="21">
        <f>IF($F$110="Weekend",'BEV_PHEV_Profile_kW (Weekend)'!AC21,'BEV_PHEV_Profile_kW (Weekday)'!AC21)</f>
        <v>0.60872656999999997</v>
      </c>
      <c r="AJ21" s="21">
        <f>IF($F$110="Weekend",'BEV_PHEV_Profile_kW (Weekend)'!AD21,'BEV_PHEV_Profile_kW (Weekday)'!AD21)</f>
        <v>0.60219628000000003</v>
      </c>
      <c r="AK21" s="21">
        <f>IF($F$110="Weekend",'BEV_PHEV_Profile_kW (Weekend)'!AE21,'BEV_PHEV_Profile_kW (Weekday)'!AE21)</f>
        <v>0.59566598999999998</v>
      </c>
      <c r="AL21" s="21">
        <f>IF($F$110="Weekend",'BEV_PHEV_Profile_kW (Weekend)'!AF21,'BEV_PHEV_Profile_kW (Weekday)'!AF21)</f>
        <v>0.58723608999999999</v>
      </c>
      <c r="AM21" s="21">
        <f>IF($F$110="Weekend",'BEV_PHEV_Profile_kW (Weekend)'!AG21,'BEV_PHEV_Profile_kW (Weekday)'!AG21)</f>
        <v>0.57880620000000005</v>
      </c>
      <c r="AN21" s="21">
        <f>IF($F$110="Weekend",'BEV_PHEV_Profile_kW (Weekend)'!AH21,'BEV_PHEV_Profile_kW (Weekday)'!AH21)</f>
        <v>0.56376979000000005</v>
      </c>
      <c r="AO21" s="21">
        <f>IF($F$110="Weekend",'BEV_PHEV_Profile_kW (Weekend)'!AI21,'BEV_PHEV_Profile_kW (Weekday)'!AI21)</f>
        <v>0.54873337</v>
      </c>
      <c r="AP21" s="21">
        <f>IF($F$110="Weekend",'BEV_PHEV_Profile_kW (Weekend)'!AJ21,'BEV_PHEV_Profile_kW (Weekday)'!AJ21)</f>
        <v>0.51106903999999997</v>
      </c>
      <c r="AQ21" s="21">
        <f>IF($F$110="Weekend",'BEV_PHEV_Profile_kW (Weekend)'!AK21,'BEV_PHEV_Profile_kW (Weekday)'!AK21)</f>
        <v>0.47340471000000001</v>
      </c>
      <c r="AR21" s="21">
        <f>IF($F$110="Weekend",'BEV_PHEV_Profile_kW (Weekend)'!AL21,'BEV_PHEV_Profile_kW (Weekday)'!AL21)</f>
        <v>0.41377608999999999</v>
      </c>
      <c r="AS21" s="21">
        <f>IF($F$110="Weekend",'BEV_PHEV_Profile_kW (Weekend)'!AM21,'BEV_PHEV_Profile_kW (Weekday)'!AM21)</f>
        <v>0.35414747000000002</v>
      </c>
      <c r="AT21" s="21">
        <f>IF($F$110="Weekend",'BEV_PHEV_Profile_kW (Weekend)'!AN21,'BEV_PHEV_Profile_kW (Weekday)'!AN21)</f>
        <v>0.33135969999999998</v>
      </c>
      <c r="AU21" s="21">
        <f>IF($F$110="Weekend",'BEV_PHEV_Profile_kW (Weekend)'!AO21,'BEV_PHEV_Profile_kW (Weekday)'!AO21)</f>
        <v>0.30857192999999999</v>
      </c>
      <c r="AV21" s="21">
        <f>IF($F$110="Weekend",'BEV_PHEV_Profile_kW (Weekend)'!AP21,'BEV_PHEV_Profile_kW (Weekday)'!AP21)</f>
        <v>0.29164763999999999</v>
      </c>
      <c r="AW21" s="21">
        <f>IF($F$110="Weekend",'BEV_PHEV_Profile_kW (Weekend)'!AQ21,'BEV_PHEV_Profile_kW (Weekday)'!AQ21)</f>
        <v>0.27472334999999998</v>
      </c>
      <c r="AX21" s="21">
        <f>IF($F$110="Weekend",'BEV_PHEV_Profile_kW (Weekend)'!AR21,'BEV_PHEV_Profile_kW (Weekday)'!AR21)</f>
        <v>0.23537183</v>
      </c>
      <c r="AY21" s="21">
        <f>IF($F$110="Weekend",'BEV_PHEV_Profile_kW (Weekend)'!AS21,'BEV_PHEV_Profile_kW (Weekday)'!AS21)</f>
        <v>0.19602032</v>
      </c>
      <c r="AZ21" s="21">
        <f>IF($F$110="Weekend",'BEV_PHEV_Profile_kW (Weekend)'!AT21,'BEV_PHEV_Profile_kW (Weekday)'!AT21)</f>
        <v>0.17688487999999999</v>
      </c>
      <c r="BA21" s="21">
        <f>IF($F$110="Weekend",'BEV_PHEV_Profile_kW (Weekend)'!AU21,'BEV_PHEV_Profile_kW (Weekday)'!AU21)</f>
        <v>0.15774945000000001</v>
      </c>
      <c r="BB21" s="21">
        <f>IF($F$110="Weekend",'BEV_PHEV_Profile_kW (Weekend)'!AV21,'BEV_PHEV_Profile_kW (Weekday)'!AV21)</f>
        <v>0.14636842999999999</v>
      </c>
      <c r="BC21" s="21">
        <f>IF($F$110="Weekend",'BEV_PHEV_Profile_kW (Weekend)'!AW21,'BEV_PHEV_Profile_kW (Weekday)'!AW21)</f>
        <v>0.13498742</v>
      </c>
      <c r="BD21" s="21">
        <f>IF($F$110="Weekend",'BEV_PHEV_Profile_kW (Weekend)'!AX21,'BEV_PHEV_Profile_kW (Weekday)'!AX21)</f>
        <v>0.13189909</v>
      </c>
      <c r="BE21" s="23"/>
    </row>
    <row r="22" spans="7:57" ht="14.5" thickBot="1" x14ac:dyDescent="0.35">
      <c r="G22" s="47"/>
      <c r="H22" s="14" t="s">
        <v>152</v>
      </c>
      <c r="I22" s="26">
        <f>IF($F$110="Weekend",'BEV_PHEV_Profile_kW (Weekend)'!C22,'BEV_PHEV_Profile_kW (Weekday)'!C22)</f>
        <v>0.59391886999999999</v>
      </c>
      <c r="J22" s="26">
        <f>IF($F$110="Weekend",'BEV_PHEV_Profile_kW (Weekend)'!D22,'BEV_PHEV_Profile_kW (Weekday)'!D22)</f>
        <v>0.54425745999999997</v>
      </c>
      <c r="K22" s="26">
        <f>IF($F$110="Weekend",'BEV_PHEV_Profile_kW (Weekend)'!E22,'BEV_PHEV_Profile_kW (Weekday)'!E22)</f>
        <v>0.49459605000000001</v>
      </c>
      <c r="L22" s="26">
        <f>IF($F$110="Weekend",'BEV_PHEV_Profile_kW (Weekend)'!F22,'BEV_PHEV_Profile_kW (Weekday)'!F22)</f>
        <v>0.43548899000000002</v>
      </c>
      <c r="M22" s="26">
        <f>IF($F$110="Weekend",'BEV_PHEV_Profile_kW (Weekend)'!G22,'BEV_PHEV_Profile_kW (Weekday)'!G22)</f>
        <v>0.37638192999999998</v>
      </c>
      <c r="N22" s="26">
        <f>IF($F$110="Weekend",'BEV_PHEV_Profile_kW (Weekend)'!H22,'BEV_PHEV_Profile_kW (Weekday)'!H22)</f>
        <v>0.32400256999999999</v>
      </c>
      <c r="O22" s="26">
        <f>IF($F$110="Weekend",'BEV_PHEV_Profile_kW (Weekend)'!I22,'BEV_PHEV_Profile_kW (Weekday)'!I22)</f>
        <v>0.27162322</v>
      </c>
      <c r="P22" s="26">
        <f>IF($F$110="Weekend",'BEV_PHEV_Profile_kW (Weekend)'!J22,'BEV_PHEV_Profile_kW (Weekday)'!J22)</f>
        <v>0.22863296</v>
      </c>
      <c r="Q22" s="26">
        <f>IF($F$110="Weekend",'BEV_PHEV_Profile_kW (Weekend)'!K22,'BEV_PHEV_Profile_kW (Weekday)'!K22)</f>
        <v>0.18564269999999999</v>
      </c>
      <c r="R22" s="26">
        <f>IF($F$110="Weekend",'BEV_PHEV_Profile_kW (Weekend)'!L22,'BEV_PHEV_Profile_kW (Weekday)'!L22)</f>
        <v>0.15239755999999999</v>
      </c>
      <c r="S22" s="26">
        <f>IF($F$110="Weekend",'BEV_PHEV_Profile_kW (Weekend)'!M22,'BEV_PHEV_Profile_kW (Weekday)'!M22)</f>
        <v>0.11915243</v>
      </c>
      <c r="T22" s="26">
        <f>IF($F$110="Weekend",'BEV_PHEV_Profile_kW (Weekend)'!N22,'BEV_PHEV_Profile_kW (Weekday)'!N22)</f>
        <v>0.12412978</v>
      </c>
      <c r="U22" s="26">
        <f>IF($F$110="Weekend",'BEV_PHEV_Profile_kW (Weekend)'!O22,'BEV_PHEV_Profile_kW (Weekday)'!O22)</f>
        <v>0.12910712999999999</v>
      </c>
      <c r="V22" s="26">
        <f>IF($F$110="Weekend",'BEV_PHEV_Profile_kW (Weekend)'!P22,'BEV_PHEV_Profile_kW (Weekday)'!P22)</f>
        <v>0.14928216999999999</v>
      </c>
      <c r="W22" s="26">
        <f>IF($F$110="Weekend",'BEV_PHEV_Profile_kW (Weekend)'!Q22,'BEV_PHEV_Profile_kW (Weekday)'!Q22)</f>
        <v>0.16945721</v>
      </c>
      <c r="X22" s="26">
        <f>IF($F$110="Weekend",'BEV_PHEV_Profile_kW (Weekend)'!R22,'BEV_PHEV_Profile_kW (Weekday)'!R22)</f>
        <v>0.20969821</v>
      </c>
      <c r="Y22" s="26">
        <f>IF($F$110="Weekend",'BEV_PHEV_Profile_kW (Weekend)'!S22,'BEV_PHEV_Profile_kW (Weekday)'!S22)</f>
        <v>0.24993921999999999</v>
      </c>
      <c r="Z22" s="26">
        <f>IF($F$110="Weekend",'BEV_PHEV_Profile_kW (Weekend)'!T22,'BEV_PHEV_Profile_kW (Weekday)'!T22)</f>
        <v>0.30944623999999998</v>
      </c>
      <c r="AA22" s="26">
        <f>IF($F$110="Weekend",'BEV_PHEV_Profile_kW (Weekend)'!U22,'BEV_PHEV_Profile_kW (Weekday)'!U22)</f>
        <v>0.36895327</v>
      </c>
      <c r="AB22" s="26">
        <f>IF($F$110="Weekend",'BEV_PHEV_Profile_kW (Weekend)'!V22,'BEV_PHEV_Profile_kW (Weekday)'!V22)</f>
        <v>0.43455776000000002</v>
      </c>
      <c r="AC22" s="26">
        <f>IF($F$110="Weekend",'BEV_PHEV_Profile_kW (Weekend)'!W22,'BEV_PHEV_Profile_kW (Weekday)'!W22)</f>
        <v>0.50016223999999998</v>
      </c>
      <c r="AD22" s="26">
        <f>IF($F$110="Weekend",'BEV_PHEV_Profile_kW (Weekend)'!X22,'BEV_PHEV_Profile_kW (Weekday)'!X22)</f>
        <v>0.53595565000000001</v>
      </c>
      <c r="AE22" s="26">
        <f>IF($F$110="Weekend",'BEV_PHEV_Profile_kW (Weekend)'!Y22,'BEV_PHEV_Profile_kW (Weekday)'!Y22)</f>
        <v>0.57174904999999998</v>
      </c>
      <c r="AF22" s="26">
        <f>IF($F$110="Weekend",'BEV_PHEV_Profile_kW (Weekend)'!Z22,'BEV_PHEV_Profile_kW (Weekday)'!Z22)</f>
        <v>0.55989955999999996</v>
      </c>
      <c r="AG22" s="26">
        <f>IF($F$110="Weekend",'BEV_PHEV_Profile_kW (Weekend)'!AA22,'BEV_PHEV_Profile_kW (Weekday)'!AA22)</f>
        <v>0.54805006000000001</v>
      </c>
      <c r="AH22" s="26">
        <f>IF($F$110="Weekend",'BEV_PHEV_Profile_kW (Weekend)'!AB22,'BEV_PHEV_Profile_kW (Weekday)'!AB22)</f>
        <v>0.50294079000000003</v>
      </c>
      <c r="AI22" s="26">
        <f>IF($F$110="Weekend",'BEV_PHEV_Profile_kW (Weekend)'!AC22,'BEV_PHEV_Profile_kW (Weekday)'!AC22)</f>
        <v>0.45783151999999999</v>
      </c>
      <c r="AJ22" s="26">
        <f>IF($F$110="Weekend",'BEV_PHEV_Profile_kW (Weekend)'!AD22,'BEV_PHEV_Profile_kW (Weekday)'!AD22)</f>
        <v>0.40908720999999998</v>
      </c>
      <c r="AK22" s="26">
        <f>IF($F$110="Weekend",'BEV_PHEV_Profile_kW (Weekend)'!AE22,'BEV_PHEV_Profile_kW (Weekday)'!AE22)</f>
        <v>0.36034290000000002</v>
      </c>
      <c r="AL22" s="26">
        <f>IF($F$110="Weekend",'BEV_PHEV_Profile_kW (Weekend)'!AF22,'BEV_PHEV_Profile_kW (Weekday)'!AF22)</f>
        <v>0.31652140000000001</v>
      </c>
      <c r="AM22" s="26">
        <f>IF($F$110="Weekend",'BEV_PHEV_Profile_kW (Weekend)'!AG22,'BEV_PHEV_Profile_kW (Weekday)'!AG22)</f>
        <v>0.27269989</v>
      </c>
      <c r="AN22" s="26">
        <f>IF($F$110="Weekend",'BEV_PHEV_Profile_kW (Weekend)'!AH22,'BEV_PHEV_Profile_kW (Weekday)'!AH22)</f>
        <v>0.24854235999999999</v>
      </c>
      <c r="AO22" s="26">
        <f>IF($F$110="Weekend",'BEV_PHEV_Profile_kW (Weekend)'!AI22,'BEV_PHEV_Profile_kW (Weekday)'!AI22)</f>
        <v>0.22438484</v>
      </c>
      <c r="AP22" s="26">
        <f>IF($F$110="Weekend",'BEV_PHEV_Profile_kW (Weekend)'!AJ22,'BEV_PHEV_Profile_kW (Weekday)'!AJ22)</f>
        <v>0.21001637000000001</v>
      </c>
      <c r="AQ22" s="26">
        <f>IF($F$110="Weekend",'BEV_PHEV_Profile_kW (Weekend)'!AK22,'BEV_PHEV_Profile_kW (Weekday)'!AK22)</f>
        <v>0.19564790000000001</v>
      </c>
      <c r="AR22" s="26">
        <f>IF($F$110="Weekend",'BEV_PHEV_Profile_kW (Weekend)'!AL22,'BEV_PHEV_Profile_kW (Weekday)'!AL22)</f>
        <v>0.18110772999999999</v>
      </c>
      <c r="AS22" s="26">
        <f>IF($F$110="Weekend",'BEV_PHEV_Profile_kW (Weekend)'!AM22,'BEV_PHEV_Profile_kW (Weekday)'!AM22)</f>
        <v>0.16656756</v>
      </c>
      <c r="AT22" s="26">
        <f>IF($F$110="Weekend",'BEV_PHEV_Profile_kW (Weekend)'!AN22,'BEV_PHEV_Profile_kW (Weekday)'!AN22)</f>
        <v>0.16550806000000001</v>
      </c>
      <c r="AU22" s="26">
        <f>IF($F$110="Weekend",'BEV_PHEV_Profile_kW (Weekend)'!AO22,'BEV_PHEV_Profile_kW (Weekday)'!AO22)</f>
        <v>0.16444855</v>
      </c>
      <c r="AV22" s="26">
        <f>IF($F$110="Weekend",'BEV_PHEV_Profile_kW (Weekend)'!AP22,'BEV_PHEV_Profile_kW (Weekday)'!AP22)</f>
        <v>0.24190455</v>
      </c>
      <c r="AW22" s="26">
        <f>IF($F$110="Weekend",'BEV_PHEV_Profile_kW (Weekend)'!AQ22,'BEV_PHEV_Profile_kW (Weekday)'!AQ22)</f>
        <v>0.31936055000000002</v>
      </c>
      <c r="AX22" s="26">
        <f>IF($F$110="Weekend",'BEV_PHEV_Profile_kW (Weekend)'!AR22,'BEV_PHEV_Profile_kW (Weekday)'!AR22)</f>
        <v>0.40025059000000002</v>
      </c>
      <c r="AY22" s="26">
        <f>IF($F$110="Weekend",'BEV_PHEV_Profile_kW (Weekend)'!AS22,'BEV_PHEV_Profile_kW (Weekday)'!AS22)</f>
        <v>0.48114064000000001</v>
      </c>
      <c r="AZ22" s="26">
        <f>IF($F$110="Weekend",'BEV_PHEV_Profile_kW (Weekend)'!AT22,'BEV_PHEV_Profile_kW (Weekday)'!AT22)</f>
        <v>0.55833907999999999</v>
      </c>
      <c r="BA22" s="26">
        <f>IF($F$110="Weekend",'BEV_PHEV_Profile_kW (Weekend)'!AU22,'BEV_PHEV_Profile_kW (Weekday)'!AU22)</f>
        <v>0.63553753000000002</v>
      </c>
      <c r="BB22" s="26">
        <f>IF($F$110="Weekend",'BEV_PHEV_Profile_kW (Weekend)'!AV22,'BEV_PHEV_Profile_kW (Weekday)'!AV22)</f>
        <v>0.63751210999999997</v>
      </c>
      <c r="BC22" s="26">
        <f>IF($F$110="Weekend",'BEV_PHEV_Profile_kW (Weekend)'!AW22,'BEV_PHEV_Profile_kW (Weekday)'!AW22)</f>
        <v>0.63948667999999997</v>
      </c>
      <c r="BD22" s="26">
        <f>IF($F$110="Weekend",'BEV_PHEV_Profile_kW (Weekend)'!AX22,'BEV_PHEV_Profile_kW (Weekday)'!AX22)</f>
        <v>0.61670278000000001</v>
      </c>
      <c r="BE22" s="23"/>
    </row>
    <row r="23" spans="7:57" ht="14.5" thickBot="1" x14ac:dyDescent="0.35">
      <c r="G23" s="47"/>
      <c r="H23" s="14" t="s">
        <v>153</v>
      </c>
      <c r="I23" s="21">
        <f>IF($F$110="Weekend",'BEV_PHEV_Profile_kW (Weekend)'!C23,'BEV_PHEV_Profile_kW (Weekday)'!C23)</f>
        <v>0.32101677000000001</v>
      </c>
      <c r="J23" s="21">
        <f>IF($F$110="Weekend",'BEV_PHEV_Profile_kW (Weekend)'!D23,'BEV_PHEV_Profile_kW (Weekday)'!D23)</f>
        <v>0.29417448000000002</v>
      </c>
      <c r="K23" s="21">
        <f>IF($F$110="Weekend",'BEV_PHEV_Profile_kW (Weekend)'!E23,'BEV_PHEV_Profile_kW (Weekday)'!E23)</f>
        <v>0.26733217999999997</v>
      </c>
      <c r="L23" s="21">
        <f>IF($F$110="Weekend",'BEV_PHEV_Profile_kW (Weekend)'!F23,'BEV_PHEV_Profile_kW (Weekday)'!F23)</f>
        <v>0.23538445999999999</v>
      </c>
      <c r="M23" s="21">
        <f>IF($F$110="Weekend",'BEV_PHEV_Profile_kW (Weekend)'!G23,'BEV_PHEV_Profile_kW (Weekday)'!G23)</f>
        <v>0.20343673000000001</v>
      </c>
      <c r="N23" s="21">
        <f>IF($F$110="Weekend",'BEV_PHEV_Profile_kW (Weekend)'!H23,'BEV_PHEV_Profile_kW (Weekday)'!H23)</f>
        <v>0.17512537</v>
      </c>
      <c r="O23" s="21">
        <f>IF($F$110="Weekend",'BEV_PHEV_Profile_kW (Weekend)'!I23,'BEV_PHEV_Profile_kW (Weekday)'!I23)</f>
        <v>0.14681400999999999</v>
      </c>
      <c r="P23" s="21">
        <f>IF($F$110="Weekend",'BEV_PHEV_Profile_kW (Weekend)'!J23,'BEV_PHEV_Profile_kW (Weekday)'!J23)</f>
        <v>0.12357751</v>
      </c>
      <c r="Q23" s="21">
        <f>IF($F$110="Weekend",'BEV_PHEV_Profile_kW (Weekend)'!K23,'BEV_PHEV_Profile_kW (Weekday)'!K23)</f>
        <v>0.10034100999999999</v>
      </c>
      <c r="R23" s="21">
        <f>IF($F$110="Weekend",'BEV_PHEV_Profile_kW (Weekend)'!L23,'BEV_PHEV_Profile_kW (Weekday)'!L23)</f>
        <v>8.2371810000000004E-2</v>
      </c>
      <c r="S23" s="21">
        <f>IF($F$110="Weekend",'BEV_PHEV_Profile_kW (Weekend)'!M23,'BEV_PHEV_Profile_kW (Weekday)'!M23)</f>
        <v>6.4402609999999999E-2</v>
      </c>
      <c r="T23" s="21">
        <f>IF($F$110="Weekend",'BEV_PHEV_Profile_kW (Weekend)'!N23,'BEV_PHEV_Profile_kW (Weekday)'!N23)</f>
        <v>6.7092899999999997E-2</v>
      </c>
      <c r="U23" s="21">
        <f>IF($F$110="Weekend",'BEV_PHEV_Profile_kW (Weekend)'!O23,'BEV_PHEV_Profile_kW (Weekday)'!O23)</f>
        <v>6.9783189999999995E-2</v>
      </c>
      <c r="V23" s="21">
        <f>IF($F$110="Weekend",'BEV_PHEV_Profile_kW (Weekend)'!P23,'BEV_PHEV_Profile_kW (Weekday)'!P23)</f>
        <v>0.17228057999999999</v>
      </c>
      <c r="W23" s="21">
        <f>IF($F$110="Weekend",'BEV_PHEV_Profile_kW (Weekend)'!Q23,'BEV_PHEV_Profile_kW (Weekday)'!Q23)</f>
        <v>0.27477796999999998</v>
      </c>
      <c r="X23" s="21">
        <f>IF($F$110="Weekend",'BEV_PHEV_Profile_kW (Weekend)'!R23,'BEV_PHEV_Profile_kW (Weekday)'!R23)</f>
        <v>0.34002948999999999</v>
      </c>
      <c r="Y23" s="21">
        <f>IF($F$110="Weekend",'BEV_PHEV_Profile_kW (Weekend)'!S23,'BEV_PHEV_Profile_kW (Weekday)'!S23)</f>
        <v>0.40528101</v>
      </c>
      <c r="Z23" s="21">
        <f>IF($F$110="Weekend",'BEV_PHEV_Profile_kW (Weekend)'!T23,'BEV_PHEV_Profile_kW (Weekday)'!T23)</f>
        <v>0.50177274999999999</v>
      </c>
      <c r="AA23" s="21">
        <f>IF($F$110="Weekend",'BEV_PHEV_Profile_kW (Weekend)'!U23,'BEV_PHEV_Profile_kW (Weekday)'!U23)</f>
        <v>0.59826447999999999</v>
      </c>
      <c r="AB23" s="21">
        <f>IF($F$110="Weekend",'BEV_PHEV_Profile_kW (Weekend)'!V23,'BEV_PHEV_Profile_kW (Weekday)'!V23)</f>
        <v>0.70464336000000005</v>
      </c>
      <c r="AC23" s="21">
        <f>IF($F$110="Weekend",'BEV_PHEV_Profile_kW (Weekend)'!W23,'BEV_PHEV_Profile_kW (Weekday)'!W23)</f>
        <v>0.81102222999999996</v>
      </c>
      <c r="AD23" s="21">
        <f>IF($F$110="Weekend",'BEV_PHEV_Profile_kW (Weekend)'!X23,'BEV_PHEV_Profile_kW (Weekday)'!X23)</f>
        <v>0.86906189</v>
      </c>
      <c r="AE23" s="21">
        <f>IF($F$110="Weekend",'BEV_PHEV_Profile_kW (Weekend)'!Y23,'BEV_PHEV_Profile_kW (Weekday)'!Y23)</f>
        <v>0.92710154</v>
      </c>
      <c r="AF23" s="21">
        <f>IF($F$110="Weekend",'BEV_PHEV_Profile_kW (Weekend)'!Z23,'BEV_PHEV_Profile_kW (Weekday)'!Z23)</f>
        <v>0.90788738000000002</v>
      </c>
      <c r="AG23" s="21">
        <f>IF($F$110="Weekend",'BEV_PHEV_Profile_kW (Weekend)'!AA23,'BEV_PHEV_Profile_kW (Weekday)'!AA23)</f>
        <v>0.88867320999999999</v>
      </c>
      <c r="AH23" s="21">
        <f>IF($F$110="Weekend",'BEV_PHEV_Profile_kW (Weekend)'!AB23,'BEV_PHEV_Profile_kW (Weekday)'!AB23)</f>
        <v>0.81552769999999997</v>
      </c>
      <c r="AI23" s="21">
        <f>IF($F$110="Weekend",'BEV_PHEV_Profile_kW (Weekend)'!AC23,'BEV_PHEV_Profile_kW (Weekday)'!AC23)</f>
        <v>0.74238219000000005</v>
      </c>
      <c r="AJ23" s="21">
        <f>IF($F$110="Weekend",'BEV_PHEV_Profile_kW (Weekend)'!AD23,'BEV_PHEV_Profile_kW (Weekday)'!AD23)</f>
        <v>0.6633424</v>
      </c>
      <c r="AK23" s="21">
        <f>IF($F$110="Weekend",'BEV_PHEV_Profile_kW (Weekend)'!AE23,'BEV_PHEV_Profile_kW (Weekday)'!AE23)</f>
        <v>0.58430260000000001</v>
      </c>
      <c r="AL23" s="21">
        <f>IF($F$110="Weekend",'BEV_PHEV_Profile_kW (Weekend)'!AF23,'BEV_PHEV_Profile_kW (Weekday)'!AF23)</f>
        <v>0.51324523</v>
      </c>
      <c r="AM23" s="21">
        <f>IF($F$110="Weekend",'BEV_PHEV_Profile_kW (Weekend)'!AG23,'BEV_PHEV_Profile_kW (Weekday)'!AG23)</f>
        <v>0.44218786999999998</v>
      </c>
      <c r="AN23" s="21">
        <f>IF($F$110="Weekend",'BEV_PHEV_Profile_kW (Weekend)'!AH23,'BEV_PHEV_Profile_kW (Weekday)'!AH23)</f>
        <v>0.34237530999999999</v>
      </c>
      <c r="AO23" s="21">
        <f>IF($F$110="Weekend",'BEV_PHEV_Profile_kW (Weekend)'!AI23,'BEV_PHEV_Profile_kW (Weekday)'!AI23)</f>
        <v>0.24256274999999999</v>
      </c>
      <c r="AP23" s="21">
        <f>IF($F$110="Weekend",'BEV_PHEV_Profile_kW (Weekend)'!AJ23,'BEV_PHEV_Profile_kW (Weekday)'!AJ23)</f>
        <v>0.17415581999999999</v>
      </c>
      <c r="AQ23" s="21">
        <f>IF($F$110="Weekend",'BEV_PHEV_Profile_kW (Weekend)'!AK23,'BEV_PHEV_Profile_kW (Weekday)'!AK23)</f>
        <v>0.10574888</v>
      </c>
      <c r="AR23" s="21">
        <f>IF($F$110="Weekend",'BEV_PHEV_Profile_kW (Weekend)'!AL23,'BEV_PHEV_Profile_kW (Weekday)'!AL23)</f>
        <v>9.7889829999999997E-2</v>
      </c>
      <c r="AS23" s="21">
        <f>IF($F$110="Weekend",'BEV_PHEV_Profile_kW (Weekend)'!AM23,'BEV_PHEV_Profile_kW (Weekday)'!AM23)</f>
        <v>9.0030780000000005E-2</v>
      </c>
      <c r="AT23" s="21">
        <f>IF($F$110="Weekend",'BEV_PHEV_Profile_kW (Weekend)'!AN23,'BEV_PHEV_Profile_kW (Weekday)'!AN23)</f>
        <v>8.9458109999999993E-2</v>
      </c>
      <c r="AU23" s="21">
        <f>IF($F$110="Weekend",'BEV_PHEV_Profile_kW (Weekend)'!AO23,'BEV_PHEV_Profile_kW (Weekday)'!AO23)</f>
        <v>8.8885450000000005E-2</v>
      </c>
      <c r="AV23" s="21">
        <f>IF($F$110="Weekend",'BEV_PHEV_Profile_kW (Weekend)'!AP23,'BEV_PHEV_Profile_kW (Weekday)'!AP23)</f>
        <v>0.13075088000000001</v>
      </c>
      <c r="AW23" s="21">
        <f>IF($F$110="Weekend",'BEV_PHEV_Profile_kW (Weekend)'!AQ23,'BEV_PHEV_Profile_kW (Weekday)'!AQ23)</f>
        <v>0.17261631999999999</v>
      </c>
      <c r="AX23" s="21">
        <f>IF($F$110="Weekend",'BEV_PHEV_Profile_kW (Weekend)'!AR23,'BEV_PHEV_Profile_kW (Weekday)'!AR23)</f>
        <v>0.21633789</v>
      </c>
      <c r="AY23" s="21">
        <f>IF($F$110="Weekend",'BEV_PHEV_Profile_kW (Weekend)'!AS23,'BEV_PHEV_Profile_kW (Weekday)'!AS23)</f>
        <v>0.26005945000000003</v>
      </c>
      <c r="AZ23" s="21">
        <f>IF($F$110="Weekend",'BEV_PHEV_Profile_kW (Weekend)'!AT23,'BEV_PHEV_Profile_kW (Weekday)'!AT23)</f>
        <v>0.30178568</v>
      </c>
      <c r="BA23" s="21">
        <f>IF($F$110="Weekend",'BEV_PHEV_Profile_kW (Weekend)'!AU23,'BEV_PHEV_Profile_kW (Weekday)'!AU23)</f>
        <v>0.34351190999999998</v>
      </c>
      <c r="BB23" s="21">
        <f>IF($F$110="Weekend",'BEV_PHEV_Profile_kW (Weekend)'!AV23,'BEV_PHEV_Profile_kW (Weekday)'!AV23)</f>
        <v>0.34457917999999998</v>
      </c>
      <c r="BC23" s="21">
        <f>IF($F$110="Weekend",'BEV_PHEV_Profile_kW (Weekend)'!AW23,'BEV_PHEV_Profile_kW (Weekday)'!AW23)</f>
        <v>0.34564644999999999</v>
      </c>
      <c r="BD23" s="21">
        <f>IF($F$110="Weekend",'BEV_PHEV_Profile_kW (Weekend)'!AX23,'BEV_PHEV_Profile_kW (Weekday)'!AX23)</f>
        <v>0.33333161</v>
      </c>
      <c r="BE23" s="23"/>
    </row>
    <row r="24" spans="7:57" ht="14.5" thickBot="1" x14ac:dyDescent="0.35">
      <c r="G24" s="47"/>
      <c r="H24" s="14" t="s">
        <v>154</v>
      </c>
      <c r="I24" s="26">
        <f>IF($F$110="Weekend",'BEV_PHEV_Profile_kW (Weekend)'!C24,'BEV_PHEV_Profile_kW (Weekday)'!C24)</f>
        <v>0.32101677000000001</v>
      </c>
      <c r="J24" s="26">
        <f>IF($F$110="Weekend",'BEV_PHEV_Profile_kW (Weekend)'!D24,'BEV_PHEV_Profile_kW (Weekday)'!D24)</f>
        <v>0.29417448000000002</v>
      </c>
      <c r="K24" s="26">
        <f>IF($F$110="Weekend",'BEV_PHEV_Profile_kW (Weekend)'!E24,'BEV_PHEV_Profile_kW (Weekday)'!E24)</f>
        <v>0.26733217999999997</v>
      </c>
      <c r="L24" s="26">
        <f>IF($F$110="Weekend",'BEV_PHEV_Profile_kW (Weekend)'!F24,'BEV_PHEV_Profile_kW (Weekday)'!F24)</f>
        <v>0.23538445999999999</v>
      </c>
      <c r="M24" s="26">
        <f>IF($F$110="Weekend",'BEV_PHEV_Profile_kW (Weekend)'!G24,'BEV_PHEV_Profile_kW (Weekday)'!G24)</f>
        <v>0.20343673000000001</v>
      </c>
      <c r="N24" s="26">
        <f>IF($F$110="Weekend",'BEV_PHEV_Profile_kW (Weekend)'!H24,'BEV_PHEV_Profile_kW (Weekday)'!H24)</f>
        <v>0.17512537</v>
      </c>
      <c r="O24" s="26">
        <f>IF($F$110="Weekend",'BEV_PHEV_Profile_kW (Weekend)'!I24,'BEV_PHEV_Profile_kW (Weekday)'!I24)</f>
        <v>0.14681400999999999</v>
      </c>
      <c r="P24" s="26">
        <f>IF($F$110="Weekend",'BEV_PHEV_Profile_kW (Weekend)'!J24,'BEV_PHEV_Profile_kW (Weekday)'!J24)</f>
        <v>0.12357751</v>
      </c>
      <c r="Q24" s="26">
        <f>IF($F$110="Weekend",'BEV_PHEV_Profile_kW (Weekend)'!K24,'BEV_PHEV_Profile_kW (Weekday)'!K24)</f>
        <v>0.10034100999999999</v>
      </c>
      <c r="R24" s="26">
        <f>IF($F$110="Weekend",'BEV_PHEV_Profile_kW (Weekend)'!L24,'BEV_PHEV_Profile_kW (Weekday)'!L24)</f>
        <v>8.2371810000000004E-2</v>
      </c>
      <c r="S24" s="26">
        <f>IF($F$110="Weekend",'BEV_PHEV_Profile_kW (Weekend)'!M24,'BEV_PHEV_Profile_kW (Weekday)'!M24)</f>
        <v>6.4402609999999999E-2</v>
      </c>
      <c r="T24" s="26">
        <f>IF($F$110="Weekend",'BEV_PHEV_Profile_kW (Weekend)'!N24,'BEV_PHEV_Profile_kW (Weekday)'!N24)</f>
        <v>6.7092899999999997E-2</v>
      </c>
      <c r="U24" s="26">
        <f>IF($F$110="Weekend",'BEV_PHEV_Profile_kW (Weekend)'!O24,'BEV_PHEV_Profile_kW (Weekday)'!O24)</f>
        <v>6.9783189999999995E-2</v>
      </c>
      <c r="V24" s="26">
        <f>IF($F$110="Weekend",'BEV_PHEV_Profile_kW (Weekend)'!P24,'BEV_PHEV_Profile_kW (Weekday)'!P24)</f>
        <v>0.17228057999999999</v>
      </c>
      <c r="W24" s="26">
        <f>IF($F$110="Weekend",'BEV_PHEV_Profile_kW (Weekend)'!Q24,'BEV_PHEV_Profile_kW (Weekday)'!Q24)</f>
        <v>0.27477796999999998</v>
      </c>
      <c r="X24" s="26">
        <f>IF($F$110="Weekend",'BEV_PHEV_Profile_kW (Weekend)'!R24,'BEV_PHEV_Profile_kW (Weekday)'!R24)</f>
        <v>0.34002948999999999</v>
      </c>
      <c r="Y24" s="26">
        <f>IF($F$110="Weekend",'BEV_PHEV_Profile_kW (Weekend)'!S24,'BEV_PHEV_Profile_kW (Weekday)'!S24)</f>
        <v>0.40528101</v>
      </c>
      <c r="Z24" s="26">
        <f>IF($F$110="Weekend",'BEV_PHEV_Profile_kW (Weekend)'!T24,'BEV_PHEV_Profile_kW (Weekday)'!T24)</f>
        <v>0.50177274999999999</v>
      </c>
      <c r="AA24" s="26">
        <f>IF($F$110="Weekend",'BEV_PHEV_Profile_kW (Weekend)'!U24,'BEV_PHEV_Profile_kW (Weekday)'!U24)</f>
        <v>0.59826447999999999</v>
      </c>
      <c r="AB24" s="26">
        <f>IF($F$110="Weekend",'BEV_PHEV_Profile_kW (Weekend)'!V24,'BEV_PHEV_Profile_kW (Weekday)'!V24)</f>
        <v>0.70464336000000005</v>
      </c>
      <c r="AC24" s="26">
        <f>IF($F$110="Weekend",'BEV_PHEV_Profile_kW (Weekend)'!W24,'BEV_PHEV_Profile_kW (Weekday)'!W24)</f>
        <v>0.81102222999999996</v>
      </c>
      <c r="AD24" s="26">
        <f>IF($F$110="Weekend",'BEV_PHEV_Profile_kW (Weekend)'!X24,'BEV_PHEV_Profile_kW (Weekday)'!X24)</f>
        <v>0.86906189</v>
      </c>
      <c r="AE24" s="26">
        <f>IF($F$110="Weekend",'BEV_PHEV_Profile_kW (Weekend)'!Y24,'BEV_PHEV_Profile_kW (Weekday)'!Y24)</f>
        <v>0.92710154</v>
      </c>
      <c r="AF24" s="26">
        <f>IF($F$110="Weekend",'BEV_PHEV_Profile_kW (Weekend)'!Z24,'BEV_PHEV_Profile_kW (Weekday)'!Z24)</f>
        <v>0.90788738000000002</v>
      </c>
      <c r="AG24" s="26">
        <f>IF($F$110="Weekend",'BEV_PHEV_Profile_kW (Weekend)'!AA24,'BEV_PHEV_Profile_kW (Weekday)'!AA24)</f>
        <v>0.88867320999999999</v>
      </c>
      <c r="AH24" s="26">
        <f>IF($F$110="Weekend",'BEV_PHEV_Profile_kW (Weekend)'!AB24,'BEV_PHEV_Profile_kW (Weekday)'!AB24)</f>
        <v>0.81552769999999997</v>
      </c>
      <c r="AI24" s="26">
        <f>IF($F$110="Weekend",'BEV_PHEV_Profile_kW (Weekend)'!AC24,'BEV_PHEV_Profile_kW (Weekday)'!AC24)</f>
        <v>0.74238219000000005</v>
      </c>
      <c r="AJ24" s="26">
        <f>IF($F$110="Weekend",'BEV_PHEV_Profile_kW (Weekend)'!AD24,'BEV_PHEV_Profile_kW (Weekday)'!AD24)</f>
        <v>0.6633424</v>
      </c>
      <c r="AK24" s="26">
        <f>IF($F$110="Weekend",'BEV_PHEV_Profile_kW (Weekend)'!AE24,'BEV_PHEV_Profile_kW (Weekday)'!AE24)</f>
        <v>0.58430260000000001</v>
      </c>
      <c r="AL24" s="26">
        <f>IF($F$110="Weekend",'BEV_PHEV_Profile_kW (Weekend)'!AF24,'BEV_PHEV_Profile_kW (Weekday)'!AF24)</f>
        <v>0.51324523</v>
      </c>
      <c r="AM24" s="26">
        <f>IF($F$110="Weekend",'BEV_PHEV_Profile_kW (Weekend)'!AG24,'BEV_PHEV_Profile_kW (Weekday)'!AG24)</f>
        <v>0.44218786999999998</v>
      </c>
      <c r="AN24" s="26">
        <f>IF($F$110="Weekend",'BEV_PHEV_Profile_kW (Weekend)'!AH24,'BEV_PHEV_Profile_kW (Weekday)'!AH24)</f>
        <v>0.34237530999999999</v>
      </c>
      <c r="AO24" s="26">
        <f>IF($F$110="Weekend",'BEV_PHEV_Profile_kW (Weekend)'!AI24,'BEV_PHEV_Profile_kW (Weekday)'!AI24)</f>
        <v>0.24256274999999999</v>
      </c>
      <c r="AP24" s="26">
        <f>IF($F$110="Weekend",'BEV_PHEV_Profile_kW (Weekend)'!AJ24,'BEV_PHEV_Profile_kW (Weekday)'!AJ24)</f>
        <v>0.17415581999999999</v>
      </c>
      <c r="AQ24" s="26">
        <f>IF($F$110="Weekend",'BEV_PHEV_Profile_kW (Weekend)'!AK24,'BEV_PHEV_Profile_kW (Weekday)'!AK24)</f>
        <v>0.10574888</v>
      </c>
      <c r="AR24" s="26">
        <f>IF($F$110="Weekend",'BEV_PHEV_Profile_kW (Weekend)'!AL24,'BEV_PHEV_Profile_kW (Weekday)'!AL24)</f>
        <v>9.7889829999999997E-2</v>
      </c>
      <c r="AS24" s="26">
        <f>IF($F$110="Weekend",'BEV_PHEV_Profile_kW (Weekend)'!AM24,'BEV_PHEV_Profile_kW (Weekday)'!AM24)</f>
        <v>9.0030780000000005E-2</v>
      </c>
      <c r="AT24" s="26">
        <f>IF($F$110="Weekend",'BEV_PHEV_Profile_kW (Weekend)'!AN24,'BEV_PHEV_Profile_kW (Weekday)'!AN24)</f>
        <v>8.9458109999999993E-2</v>
      </c>
      <c r="AU24" s="26">
        <f>IF($F$110="Weekend",'BEV_PHEV_Profile_kW (Weekend)'!AO24,'BEV_PHEV_Profile_kW (Weekday)'!AO24)</f>
        <v>8.8885450000000005E-2</v>
      </c>
      <c r="AV24" s="26">
        <f>IF($F$110="Weekend",'BEV_PHEV_Profile_kW (Weekend)'!AP24,'BEV_PHEV_Profile_kW (Weekday)'!AP24)</f>
        <v>0.13075088000000001</v>
      </c>
      <c r="AW24" s="26">
        <f>IF($F$110="Weekend",'BEV_PHEV_Profile_kW (Weekend)'!AQ24,'BEV_PHEV_Profile_kW (Weekday)'!AQ24)</f>
        <v>0.17261631999999999</v>
      </c>
      <c r="AX24" s="26">
        <f>IF($F$110="Weekend",'BEV_PHEV_Profile_kW (Weekend)'!AR24,'BEV_PHEV_Profile_kW (Weekday)'!AR24)</f>
        <v>0.21633789</v>
      </c>
      <c r="AY24" s="26">
        <f>IF($F$110="Weekend",'BEV_PHEV_Profile_kW (Weekend)'!AS24,'BEV_PHEV_Profile_kW (Weekday)'!AS24)</f>
        <v>0.26005945000000003</v>
      </c>
      <c r="AZ24" s="26">
        <f>IF($F$110="Weekend",'BEV_PHEV_Profile_kW (Weekend)'!AT24,'BEV_PHEV_Profile_kW (Weekday)'!AT24)</f>
        <v>0.30178568</v>
      </c>
      <c r="BA24" s="26">
        <f>IF($F$110="Weekend",'BEV_PHEV_Profile_kW (Weekend)'!AU24,'BEV_PHEV_Profile_kW (Weekday)'!AU24)</f>
        <v>0.34351190999999998</v>
      </c>
      <c r="BB24" s="26">
        <f>IF($F$110="Weekend",'BEV_PHEV_Profile_kW (Weekend)'!AV24,'BEV_PHEV_Profile_kW (Weekday)'!AV24)</f>
        <v>0.34457917999999998</v>
      </c>
      <c r="BC24" s="26">
        <f>IF($F$110="Weekend",'BEV_PHEV_Profile_kW (Weekend)'!AW24,'BEV_PHEV_Profile_kW (Weekday)'!AW24)</f>
        <v>0.34564644999999999</v>
      </c>
      <c r="BD24" s="26">
        <f>IF($F$110="Weekend",'BEV_PHEV_Profile_kW (Weekend)'!AX24,'BEV_PHEV_Profile_kW (Weekday)'!AX24)</f>
        <v>0.33333161</v>
      </c>
      <c r="BE24" s="23"/>
    </row>
    <row r="25" spans="7:57" ht="14.5" thickBot="1" x14ac:dyDescent="0.35">
      <c r="G25" s="47"/>
      <c r="H25" s="14" t="s">
        <v>155</v>
      </c>
      <c r="I25" s="21">
        <f>IF($F$110="Weekend",'BEV_PHEV_Profile_kW (Weekend)'!C25,'BEV_PHEV_Profile_kW (Weekday)'!C25)</f>
        <v>0.28128473999999998</v>
      </c>
      <c r="J25" s="21">
        <f>IF($F$110="Weekend",'BEV_PHEV_Profile_kW (Weekend)'!D25,'BEV_PHEV_Profile_kW (Weekday)'!D25)</f>
        <v>0.25999367000000001</v>
      </c>
      <c r="K25" s="21">
        <f>IF($F$110="Weekend",'BEV_PHEV_Profile_kW (Weekend)'!E25,'BEV_PHEV_Profile_kW (Weekday)'!E25)</f>
        <v>0.23870258999999999</v>
      </c>
      <c r="L25" s="21">
        <f>IF($F$110="Weekend",'BEV_PHEV_Profile_kW (Weekend)'!F25,'BEV_PHEV_Profile_kW (Weekday)'!F25)</f>
        <v>0.21701645</v>
      </c>
      <c r="M25" s="21">
        <f>IF($F$110="Weekend",'BEV_PHEV_Profile_kW (Weekend)'!G25,'BEV_PHEV_Profile_kW (Weekday)'!G25)</f>
        <v>0.19533030000000001</v>
      </c>
      <c r="N25" s="21">
        <f>IF($F$110="Weekend",'BEV_PHEV_Profile_kW (Weekend)'!H25,'BEV_PHEV_Profile_kW (Weekday)'!H25)</f>
        <v>0.17397845000000001</v>
      </c>
      <c r="O25" s="21">
        <f>IF($F$110="Weekend",'BEV_PHEV_Profile_kW (Weekend)'!I25,'BEV_PHEV_Profile_kW (Weekday)'!I25)</f>
        <v>0.15262661</v>
      </c>
      <c r="P25" s="21">
        <f>IF($F$110="Weekend",'BEV_PHEV_Profile_kW (Weekend)'!J25,'BEV_PHEV_Profile_kW (Weekday)'!J25)</f>
        <v>0.13751815000000001</v>
      </c>
      <c r="Q25" s="21">
        <f>IF($F$110="Weekend",'BEV_PHEV_Profile_kW (Weekend)'!K25,'BEV_PHEV_Profile_kW (Weekday)'!K25)</f>
        <v>0.12240969</v>
      </c>
      <c r="R25" s="21">
        <f>IF($F$110="Weekend",'BEV_PHEV_Profile_kW (Weekend)'!L25,'BEV_PHEV_Profile_kW (Weekday)'!L25)</f>
        <v>0.11778558</v>
      </c>
      <c r="S25" s="21">
        <f>IF($F$110="Weekend",'BEV_PHEV_Profile_kW (Weekend)'!M25,'BEV_PHEV_Profile_kW (Weekday)'!M25)</f>
        <v>0.11316147999999999</v>
      </c>
      <c r="T25" s="21">
        <f>IF($F$110="Weekend",'BEV_PHEV_Profile_kW (Weekend)'!N25,'BEV_PHEV_Profile_kW (Weekday)'!N25)</f>
        <v>0.12351302</v>
      </c>
      <c r="U25" s="21">
        <f>IF($F$110="Weekend",'BEV_PHEV_Profile_kW (Weekend)'!O25,'BEV_PHEV_Profile_kW (Weekday)'!O25)</f>
        <v>0.13386455999999999</v>
      </c>
      <c r="V25" s="21">
        <f>IF($F$110="Weekend",'BEV_PHEV_Profile_kW (Weekend)'!P25,'BEV_PHEV_Profile_kW (Weekday)'!P25)</f>
        <v>0.16795228000000001</v>
      </c>
      <c r="W25" s="21">
        <f>IF($F$110="Weekend",'BEV_PHEV_Profile_kW (Weekend)'!Q25,'BEV_PHEV_Profile_kW (Weekday)'!Q25)</f>
        <v>0.20204000999999999</v>
      </c>
      <c r="X25" s="21">
        <f>IF($F$110="Weekend",'BEV_PHEV_Profile_kW (Weekend)'!R25,'BEV_PHEV_Profile_kW (Weekday)'!R25)</f>
        <v>0.25149105999999999</v>
      </c>
      <c r="Y25" s="21">
        <f>IF($F$110="Weekend",'BEV_PHEV_Profile_kW (Weekend)'!S25,'BEV_PHEV_Profile_kW (Weekday)'!S25)</f>
        <v>0.30094211999999998</v>
      </c>
      <c r="Z25" s="21">
        <f>IF($F$110="Weekend",'BEV_PHEV_Profile_kW (Weekend)'!T25,'BEV_PHEV_Profile_kW (Weekday)'!T25)</f>
        <v>0.35046930999999998</v>
      </c>
      <c r="AA25" s="21">
        <f>IF($F$110="Weekend",'BEV_PHEV_Profile_kW (Weekend)'!U25,'BEV_PHEV_Profile_kW (Weekday)'!U25)</f>
        <v>0.39999651000000003</v>
      </c>
      <c r="AB25" s="21">
        <f>IF($F$110="Weekend",'BEV_PHEV_Profile_kW (Weekend)'!V25,'BEV_PHEV_Profile_kW (Weekday)'!V25)</f>
        <v>0.43422633999999999</v>
      </c>
      <c r="AC25" s="21">
        <f>IF($F$110="Weekend",'BEV_PHEV_Profile_kW (Weekend)'!W25,'BEV_PHEV_Profile_kW (Weekday)'!W25)</f>
        <v>0.46845617000000001</v>
      </c>
      <c r="AD25" s="21">
        <f>IF($F$110="Weekend",'BEV_PHEV_Profile_kW (Weekend)'!X25,'BEV_PHEV_Profile_kW (Weekday)'!X25)</f>
        <v>0.48374916000000001</v>
      </c>
      <c r="AE25" s="21">
        <f>IF($F$110="Weekend",'BEV_PHEV_Profile_kW (Weekend)'!Y25,'BEV_PHEV_Profile_kW (Weekday)'!Y25)</f>
        <v>0.49904215000000002</v>
      </c>
      <c r="AF25" s="21">
        <f>IF($F$110="Weekend",'BEV_PHEV_Profile_kW (Weekend)'!Z25,'BEV_PHEV_Profile_kW (Weekday)'!Z25)</f>
        <v>0.50329594</v>
      </c>
      <c r="AG25" s="21">
        <f>IF($F$110="Weekend",'BEV_PHEV_Profile_kW (Weekend)'!AA25,'BEV_PHEV_Profile_kW (Weekday)'!AA25)</f>
        <v>0.50754973000000003</v>
      </c>
      <c r="AH25" s="21">
        <f>IF($F$110="Weekend",'BEV_PHEV_Profile_kW (Weekend)'!AB25,'BEV_PHEV_Profile_kW (Weekday)'!AB25)</f>
        <v>0.50945275999999995</v>
      </c>
      <c r="AI25" s="21">
        <f>IF($F$110="Weekend",'BEV_PHEV_Profile_kW (Weekend)'!AC25,'BEV_PHEV_Profile_kW (Weekday)'!AC25)</f>
        <v>0.51135578000000004</v>
      </c>
      <c r="AJ25" s="21">
        <f>IF($F$110="Weekend",'BEV_PHEV_Profile_kW (Weekend)'!AD25,'BEV_PHEV_Profile_kW (Weekday)'!AD25)</f>
        <v>0.52297258000000002</v>
      </c>
      <c r="AK25" s="21">
        <f>IF($F$110="Weekend",'BEV_PHEV_Profile_kW (Weekend)'!AE25,'BEV_PHEV_Profile_kW (Weekday)'!AE25)</f>
        <v>0.53458939000000005</v>
      </c>
      <c r="AL25" s="21">
        <f>IF($F$110="Weekend",'BEV_PHEV_Profile_kW (Weekend)'!AF25,'BEV_PHEV_Profile_kW (Weekday)'!AF25)</f>
        <v>0.54155686999999997</v>
      </c>
      <c r="AM25" s="21">
        <f>IF($F$110="Weekend",'BEV_PHEV_Profile_kW (Weekend)'!AG25,'BEV_PHEV_Profile_kW (Weekday)'!AG25)</f>
        <v>0.54852434000000005</v>
      </c>
      <c r="AN25" s="21">
        <f>IF($F$110="Weekend",'BEV_PHEV_Profile_kW (Weekend)'!AH25,'BEV_PHEV_Profile_kW (Weekday)'!AH25)</f>
        <v>0.54969915000000003</v>
      </c>
      <c r="AO25" s="21">
        <f>IF($F$110="Weekend",'BEV_PHEV_Profile_kW (Weekend)'!AI25,'BEV_PHEV_Profile_kW (Weekday)'!AI25)</f>
        <v>0.55087396</v>
      </c>
      <c r="AP25" s="21">
        <f>IF($F$110="Weekend",'BEV_PHEV_Profile_kW (Weekend)'!AJ25,'BEV_PHEV_Profile_kW (Weekday)'!AJ25)</f>
        <v>0.53562438999999995</v>
      </c>
      <c r="AQ25" s="21">
        <f>IF($F$110="Weekend",'BEV_PHEV_Profile_kW (Weekend)'!AK25,'BEV_PHEV_Profile_kW (Weekday)'!AK25)</f>
        <v>0.52037482000000002</v>
      </c>
      <c r="AR25" s="21">
        <f>IF($F$110="Weekend",'BEV_PHEV_Profile_kW (Weekend)'!AL25,'BEV_PHEV_Profile_kW (Weekday)'!AL25)</f>
        <v>0.51207455999999996</v>
      </c>
      <c r="AS25" s="21">
        <f>IF($F$110="Weekend",'BEV_PHEV_Profile_kW (Weekend)'!AM25,'BEV_PHEV_Profile_kW (Weekday)'!AM25)</f>
        <v>0.50377428999999996</v>
      </c>
      <c r="AT25" s="21">
        <f>IF($F$110="Weekend",'BEV_PHEV_Profile_kW (Weekend)'!AN25,'BEV_PHEV_Profile_kW (Weekday)'!AN25)</f>
        <v>0.4942838</v>
      </c>
      <c r="AU25" s="21">
        <f>IF($F$110="Weekend",'BEV_PHEV_Profile_kW (Weekend)'!AO25,'BEV_PHEV_Profile_kW (Weekday)'!AO25)</f>
        <v>0.48479330999999998</v>
      </c>
      <c r="AV25" s="21">
        <f>IF($F$110="Weekend",'BEV_PHEV_Profile_kW (Weekend)'!AP25,'BEV_PHEV_Profile_kW (Weekday)'!AP25)</f>
        <v>0.47711859000000001</v>
      </c>
      <c r="AW25" s="21">
        <f>IF($F$110="Weekend",'BEV_PHEV_Profile_kW (Weekend)'!AQ25,'BEV_PHEV_Profile_kW (Weekday)'!AQ25)</f>
        <v>0.46944387999999998</v>
      </c>
      <c r="AX25" s="21">
        <f>IF($F$110="Weekend",'BEV_PHEV_Profile_kW (Weekend)'!AR25,'BEV_PHEV_Profile_kW (Weekday)'!AR25)</f>
        <v>0.45067963999999999</v>
      </c>
      <c r="AY25" s="21">
        <f>IF($F$110="Weekend",'BEV_PHEV_Profile_kW (Weekend)'!AS25,'BEV_PHEV_Profile_kW (Weekday)'!AS25)</f>
        <v>0.4319154</v>
      </c>
      <c r="AZ25" s="21">
        <f>IF($F$110="Weekend",'BEV_PHEV_Profile_kW (Weekend)'!AT25,'BEV_PHEV_Profile_kW (Weekday)'!AT25)</f>
        <v>0.40641002999999998</v>
      </c>
      <c r="BA25" s="21">
        <f>IF($F$110="Weekend",'BEV_PHEV_Profile_kW (Weekend)'!AU25,'BEV_PHEV_Profile_kW (Weekday)'!AU25)</f>
        <v>0.38090467</v>
      </c>
      <c r="BB25" s="21">
        <f>IF($F$110="Weekend",'BEV_PHEV_Profile_kW (Weekend)'!AV25,'BEV_PHEV_Profile_kW (Weekday)'!AV25)</f>
        <v>0.35429001999999998</v>
      </c>
      <c r="BC25" s="21">
        <f>IF($F$110="Weekend",'BEV_PHEV_Profile_kW (Weekend)'!AW25,'BEV_PHEV_Profile_kW (Weekday)'!AW25)</f>
        <v>0.32767538000000002</v>
      </c>
      <c r="BD25" s="21">
        <f>IF($F$110="Weekend",'BEV_PHEV_Profile_kW (Weekend)'!AX25,'BEV_PHEV_Profile_kW (Weekday)'!AX25)</f>
        <v>0.30448006</v>
      </c>
      <c r="BE25" s="23"/>
    </row>
    <row r="26" spans="7:57" ht="14.5" thickBot="1" x14ac:dyDescent="0.35">
      <c r="G26" s="47"/>
      <c r="H26" s="14" t="s">
        <v>156</v>
      </c>
      <c r="I26" s="26">
        <f>IF($F$110="Weekend",'BEV_PHEV_Profile_kW (Weekend)'!C26,'BEV_PHEV_Profile_kW (Weekday)'!C26)</f>
        <v>0.33550490999999999</v>
      </c>
      <c r="J26" s="26">
        <f>IF($F$110="Weekend",'BEV_PHEV_Profile_kW (Weekend)'!D26,'BEV_PHEV_Profile_kW (Weekday)'!D26)</f>
        <v>0.30745117</v>
      </c>
      <c r="K26" s="26">
        <f>IF($F$110="Weekend",'BEV_PHEV_Profile_kW (Weekend)'!E26,'BEV_PHEV_Profile_kW (Weekday)'!E26)</f>
        <v>0.27939743</v>
      </c>
      <c r="L26" s="26">
        <f>IF($F$110="Weekend",'BEV_PHEV_Profile_kW (Weekend)'!F26,'BEV_PHEV_Profile_kW (Weekday)'!F26)</f>
        <v>0.24600783000000001</v>
      </c>
      <c r="M26" s="26">
        <f>IF($F$110="Weekend",'BEV_PHEV_Profile_kW (Weekend)'!G26,'BEV_PHEV_Profile_kW (Weekday)'!G26)</f>
        <v>0.21261823999999999</v>
      </c>
      <c r="N26" s="26">
        <f>IF($F$110="Weekend",'BEV_PHEV_Profile_kW (Weekend)'!H26,'BEV_PHEV_Profile_kW (Weekday)'!H26)</f>
        <v>0.18302913000000001</v>
      </c>
      <c r="O26" s="26">
        <f>IF($F$110="Weekend",'BEV_PHEV_Profile_kW (Weekend)'!I26,'BEV_PHEV_Profile_kW (Weekday)'!I26)</f>
        <v>0.15344002000000001</v>
      </c>
      <c r="P26" s="26">
        <f>IF($F$110="Weekend",'BEV_PHEV_Profile_kW (Weekend)'!J26,'BEV_PHEV_Profile_kW (Weekday)'!J26)</f>
        <v>0.12915481000000001</v>
      </c>
      <c r="Q26" s="26">
        <f>IF($F$110="Weekend",'BEV_PHEV_Profile_kW (Weekend)'!K26,'BEV_PHEV_Profile_kW (Weekday)'!K26)</f>
        <v>0.10486959999999999</v>
      </c>
      <c r="R26" s="26">
        <f>IF($F$110="Weekend",'BEV_PHEV_Profile_kW (Weekend)'!L26,'BEV_PHEV_Profile_kW (Weekday)'!L26)</f>
        <v>8.608942E-2</v>
      </c>
      <c r="S26" s="26">
        <f>IF($F$110="Weekend",'BEV_PHEV_Profile_kW (Weekend)'!M26,'BEV_PHEV_Profile_kW (Weekday)'!M26)</f>
        <v>6.7309240000000006E-2</v>
      </c>
      <c r="T26" s="26">
        <f>IF($F$110="Weekend",'BEV_PHEV_Profile_kW (Weekend)'!N26,'BEV_PHEV_Profile_kW (Weekday)'!N26)</f>
        <v>7.0120940000000007E-2</v>
      </c>
      <c r="U26" s="26">
        <f>IF($F$110="Weekend",'BEV_PHEV_Profile_kW (Weekend)'!O26,'BEV_PHEV_Profile_kW (Weekday)'!O26)</f>
        <v>7.2932650000000002E-2</v>
      </c>
      <c r="V26" s="26">
        <f>IF($F$110="Weekend",'BEV_PHEV_Profile_kW (Weekend)'!P26,'BEV_PHEV_Profile_kW (Weekday)'!P26)</f>
        <v>0.18005595999999999</v>
      </c>
      <c r="W26" s="26">
        <f>IF($F$110="Weekend",'BEV_PHEV_Profile_kW (Weekend)'!Q26,'BEV_PHEV_Profile_kW (Weekday)'!Q26)</f>
        <v>0.28717925999999999</v>
      </c>
      <c r="X26" s="26">
        <f>IF($F$110="Weekend",'BEV_PHEV_Profile_kW (Weekend)'!R26,'BEV_PHEV_Profile_kW (Weekday)'!R26)</f>
        <v>0.35537571000000001</v>
      </c>
      <c r="Y26" s="26">
        <f>IF($F$110="Weekend",'BEV_PHEV_Profile_kW (Weekend)'!S26,'BEV_PHEV_Profile_kW (Weekday)'!S26)</f>
        <v>0.42357217000000003</v>
      </c>
      <c r="Z26" s="26">
        <f>IF($F$110="Weekend",'BEV_PHEV_Profile_kW (Weekend)'!T26,'BEV_PHEV_Profile_kW (Weekday)'!T26)</f>
        <v>0.52441877000000003</v>
      </c>
      <c r="AA26" s="26">
        <f>IF($F$110="Weekend",'BEV_PHEV_Profile_kW (Weekend)'!U26,'BEV_PHEV_Profile_kW (Weekday)'!U26)</f>
        <v>0.62526537000000004</v>
      </c>
      <c r="AB26" s="26">
        <f>IF($F$110="Weekend",'BEV_PHEV_Profile_kW (Weekend)'!V26,'BEV_PHEV_Profile_kW (Weekday)'!V26)</f>
        <v>0.73644533999999995</v>
      </c>
      <c r="AC26" s="26">
        <f>IF($F$110="Weekend",'BEV_PHEV_Profile_kW (Weekend)'!W26,'BEV_PHEV_Profile_kW (Weekday)'!W26)</f>
        <v>0.84762530999999997</v>
      </c>
      <c r="AD26" s="26">
        <f>IF($F$110="Weekend",'BEV_PHEV_Profile_kW (Weekend)'!X26,'BEV_PHEV_Profile_kW (Weekday)'!X26)</f>
        <v>0.90828441000000004</v>
      </c>
      <c r="AE26" s="26">
        <f>IF($F$110="Weekend",'BEV_PHEV_Profile_kW (Weekend)'!Y26,'BEV_PHEV_Profile_kW (Weekday)'!Y26)</f>
        <v>0.96894351999999995</v>
      </c>
      <c r="AF26" s="26">
        <f>IF($F$110="Weekend",'BEV_PHEV_Profile_kW (Weekend)'!Z26,'BEV_PHEV_Profile_kW (Weekday)'!Z26)</f>
        <v>0.94886216999999995</v>
      </c>
      <c r="AG26" s="26">
        <f>IF($F$110="Weekend",'BEV_PHEV_Profile_kW (Weekend)'!AA26,'BEV_PHEV_Profile_kW (Weekday)'!AA26)</f>
        <v>0.92878083</v>
      </c>
      <c r="AH26" s="26">
        <f>IF($F$110="Weekend",'BEV_PHEV_Profile_kW (Weekend)'!AB26,'BEV_PHEV_Profile_kW (Weekday)'!AB26)</f>
        <v>0.85233411999999997</v>
      </c>
      <c r="AI26" s="26">
        <f>IF($F$110="Weekend",'BEV_PHEV_Profile_kW (Weekend)'!AC26,'BEV_PHEV_Profile_kW (Weekday)'!AC26)</f>
        <v>0.77588741000000006</v>
      </c>
      <c r="AJ26" s="26">
        <f>IF($F$110="Weekend",'BEV_PHEV_Profile_kW (Weekend)'!AD26,'BEV_PHEV_Profile_kW (Weekday)'!AD26)</f>
        <v>0.69328038999999997</v>
      </c>
      <c r="AK26" s="26">
        <f>IF($F$110="Weekend",'BEV_PHEV_Profile_kW (Weekend)'!AE26,'BEV_PHEV_Profile_kW (Weekday)'!AE26)</f>
        <v>0.61067336000000005</v>
      </c>
      <c r="AL26" s="26">
        <f>IF($F$110="Weekend",'BEV_PHEV_Profile_kW (Weekend)'!AF26,'BEV_PHEV_Profile_kW (Weekday)'!AF26)</f>
        <v>0.53640902999999995</v>
      </c>
      <c r="AM26" s="26">
        <f>IF($F$110="Weekend",'BEV_PHEV_Profile_kW (Weekend)'!AG26,'BEV_PHEV_Profile_kW (Weekday)'!AG26)</f>
        <v>0.46214470000000002</v>
      </c>
      <c r="AN26" s="26">
        <f>IF($F$110="Weekend",'BEV_PHEV_Profile_kW (Weekend)'!AH26,'BEV_PHEV_Profile_kW (Weekday)'!AH26)</f>
        <v>0.35782740000000002</v>
      </c>
      <c r="AO26" s="26">
        <f>IF($F$110="Weekend",'BEV_PHEV_Profile_kW (Weekend)'!AI26,'BEV_PHEV_Profile_kW (Weekday)'!AI26)</f>
        <v>0.25351009000000002</v>
      </c>
      <c r="AP26" s="26">
        <f>IF($F$110="Weekend",'BEV_PHEV_Profile_kW (Weekend)'!AJ26,'BEV_PHEV_Profile_kW (Weekday)'!AJ26)</f>
        <v>0.18201581999999999</v>
      </c>
      <c r="AQ26" s="26">
        <f>IF($F$110="Weekend",'BEV_PHEV_Profile_kW (Weekend)'!AK26,'BEV_PHEV_Profile_kW (Weekday)'!AK26)</f>
        <v>0.11052155</v>
      </c>
      <c r="AR26" s="26">
        <f>IF($F$110="Weekend",'BEV_PHEV_Profile_kW (Weekend)'!AL26,'BEV_PHEV_Profile_kW (Weekday)'!AL26)</f>
        <v>0.1023078</v>
      </c>
      <c r="AS26" s="26">
        <f>IF($F$110="Weekend",'BEV_PHEV_Profile_kW (Weekend)'!AM26,'BEV_PHEV_Profile_kW (Weekday)'!AM26)</f>
        <v>9.4094059999999993E-2</v>
      </c>
      <c r="AT26" s="26">
        <f>IF($F$110="Weekend",'BEV_PHEV_Profile_kW (Weekend)'!AN26,'BEV_PHEV_Profile_kW (Weekday)'!AN26)</f>
        <v>9.3495540000000002E-2</v>
      </c>
      <c r="AU26" s="26">
        <f>IF($F$110="Weekend",'BEV_PHEV_Profile_kW (Weekend)'!AO26,'BEV_PHEV_Profile_kW (Weekday)'!AO26)</f>
        <v>9.2897030000000005E-2</v>
      </c>
      <c r="AV26" s="26">
        <f>IF($F$110="Weekend",'BEV_PHEV_Profile_kW (Weekend)'!AP26,'BEV_PHEV_Profile_kW (Weekday)'!AP26)</f>
        <v>0.13665194</v>
      </c>
      <c r="AW26" s="26">
        <f>IF($F$110="Weekend",'BEV_PHEV_Profile_kW (Weekend)'!AQ26,'BEV_PHEV_Profile_kW (Weekday)'!AQ26)</f>
        <v>0.18040685000000001</v>
      </c>
      <c r="AX26" s="26">
        <f>IF($F$110="Weekend",'BEV_PHEV_Profile_kW (Weekend)'!AR26,'BEV_PHEV_Profile_kW (Weekday)'!AR26)</f>
        <v>0.22610164999999999</v>
      </c>
      <c r="AY26" s="26">
        <f>IF($F$110="Weekend",'BEV_PHEV_Profile_kW (Weekend)'!AS26,'BEV_PHEV_Profile_kW (Weekday)'!AS26)</f>
        <v>0.27179646000000002</v>
      </c>
      <c r="AZ26" s="26">
        <f>IF($F$110="Weekend",'BEV_PHEV_Profile_kW (Weekend)'!AT26,'BEV_PHEV_Profile_kW (Weekday)'!AT26)</f>
        <v>0.31540588000000003</v>
      </c>
      <c r="BA26" s="26">
        <f>IF($F$110="Weekend",'BEV_PHEV_Profile_kW (Weekend)'!AU26,'BEV_PHEV_Profile_kW (Weekday)'!AU26)</f>
        <v>0.35901529999999998</v>
      </c>
      <c r="BB26" s="26">
        <f>IF($F$110="Weekend",'BEV_PHEV_Profile_kW (Weekend)'!AV26,'BEV_PHEV_Profile_kW (Weekday)'!AV26)</f>
        <v>0.36013074</v>
      </c>
      <c r="BC26" s="26">
        <f>IF($F$110="Weekend",'BEV_PHEV_Profile_kW (Weekend)'!AW26,'BEV_PHEV_Profile_kW (Weekday)'!AW26)</f>
        <v>0.36124617999999997</v>
      </c>
      <c r="BD26" s="26">
        <f>IF($F$110="Weekend",'BEV_PHEV_Profile_kW (Weekend)'!AX26,'BEV_PHEV_Profile_kW (Weekday)'!AX26)</f>
        <v>0.34837553999999998</v>
      </c>
      <c r="BE26" s="23"/>
    </row>
    <row r="27" spans="7:57" ht="14.5" thickBot="1" x14ac:dyDescent="0.35">
      <c r="G27" s="47"/>
      <c r="H27" s="14" t="s">
        <v>157</v>
      </c>
      <c r="I27" s="21">
        <f>IF($F$110="Weekend",'BEV_PHEV_Profile_kW (Weekend)'!C27,'BEV_PHEV_Profile_kW (Weekday)'!C27)</f>
        <v>0.13462425</v>
      </c>
      <c r="J27" s="21">
        <f>IF($F$110="Weekend",'BEV_PHEV_Profile_kW (Weekend)'!D27,'BEV_PHEV_Profile_kW (Weekday)'!D27)</f>
        <v>0.13210024000000001</v>
      </c>
      <c r="K27" s="21">
        <f>IF($F$110="Weekend",'BEV_PHEV_Profile_kW (Weekend)'!E27,'BEV_PHEV_Profile_kW (Weekday)'!E27)</f>
        <v>0.12957622999999999</v>
      </c>
      <c r="L27" s="21">
        <f>IF($F$110="Weekend",'BEV_PHEV_Profile_kW (Weekend)'!F27,'BEV_PHEV_Profile_kW (Weekday)'!F27)</f>
        <v>0.12875447000000001</v>
      </c>
      <c r="M27" s="21">
        <f>IF($F$110="Weekend",'BEV_PHEV_Profile_kW (Weekend)'!G27,'BEV_PHEV_Profile_kW (Weekday)'!G27)</f>
        <v>0.12793271000000001</v>
      </c>
      <c r="N27" s="21">
        <f>IF($F$110="Weekend",'BEV_PHEV_Profile_kW (Weekend)'!H27,'BEV_PHEV_Profile_kW (Weekday)'!H27)</f>
        <v>0.12918146</v>
      </c>
      <c r="O27" s="21">
        <f>IF($F$110="Weekend",'BEV_PHEV_Profile_kW (Weekend)'!I27,'BEV_PHEV_Profile_kW (Weekday)'!I27)</f>
        <v>0.13043022000000001</v>
      </c>
      <c r="P27" s="21">
        <f>IF($F$110="Weekend",'BEV_PHEV_Profile_kW (Weekend)'!J27,'BEV_PHEV_Profile_kW (Weekday)'!J27)</f>
        <v>0.13360934999999999</v>
      </c>
      <c r="Q27" s="21">
        <f>IF($F$110="Weekend",'BEV_PHEV_Profile_kW (Weekend)'!K27,'BEV_PHEV_Profile_kW (Weekday)'!K27)</f>
        <v>0.13678847999999999</v>
      </c>
      <c r="R27" s="21">
        <f>IF($F$110="Weekend",'BEV_PHEV_Profile_kW (Weekend)'!L27,'BEV_PHEV_Profile_kW (Weekday)'!L27)</f>
        <v>0.15142725000000001</v>
      </c>
      <c r="S27" s="21">
        <f>IF($F$110="Weekend",'BEV_PHEV_Profile_kW (Weekend)'!M27,'BEV_PHEV_Profile_kW (Weekday)'!M27)</f>
        <v>0.16606602000000001</v>
      </c>
      <c r="T27" s="21">
        <f>IF($F$110="Weekend",'BEV_PHEV_Profile_kW (Weekend)'!N27,'BEV_PHEV_Profile_kW (Weekday)'!N27)</f>
        <v>0.21554635</v>
      </c>
      <c r="U27" s="21">
        <f>IF($F$110="Weekend",'BEV_PHEV_Profile_kW (Weekend)'!O27,'BEV_PHEV_Profile_kW (Weekday)'!O27)</f>
        <v>0.26502668000000001</v>
      </c>
      <c r="V27" s="21">
        <f>IF($F$110="Weekend",'BEV_PHEV_Profile_kW (Weekend)'!P27,'BEV_PHEV_Profile_kW (Weekday)'!P27)</f>
        <v>0.31912709</v>
      </c>
      <c r="W27" s="21">
        <f>IF($F$110="Weekend",'BEV_PHEV_Profile_kW (Weekend)'!Q27,'BEV_PHEV_Profile_kW (Weekday)'!Q27)</f>
        <v>0.37322749</v>
      </c>
      <c r="X27" s="21">
        <f>IF($F$110="Weekend",'BEV_PHEV_Profile_kW (Weekend)'!R27,'BEV_PHEV_Profile_kW (Weekday)'!R27)</f>
        <v>0.43885006999999998</v>
      </c>
      <c r="Y27" s="21">
        <f>IF($F$110="Weekend",'BEV_PHEV_Profile_kW (Weekend)'!S27,'BEV_PHEV_Profile_kW (Weekday)'!S27)</f>
        <v>0.50447264999999997</v>
      </c>
      <c r="Z27" s="21">
        <f>IF($F$110="Weekend",'BEV_PHEV_Profile_kW (Weekend)'!T27,'BEV_PHEV_Profile_kW (Weekday)'!T27)</f>
        <v>0.54853465000000001</v>
      </c>
      <c r="AA27" s="21">
        <f>IF($F$110="Weekend",'BEV_PHEV_Profile_kW (Weekend)'!U27,'BEV_PHEV_Profile_kW (Weekday)'!U27)</f>
        <v>0.59259664000000001</v>
      </c>
      <c r="AB27" s="21">
        <f>IF($F$110="Weekend",'BEV_PHEV_Profile_kW (Weekend)'!V27,'BEV_PHEV_Profile_kW (Weekday)'!V27)</f>
        <v>0.60538152000000001</v>
      </c>
      <c r="AC27" s="21">
        <f>IF($F$110="Weekend",'BEV_PHEV_Profile_kW (Weekend)'!W27,'BEV_PHEV_Profile_kW (Weekday)'!W27)</f>
        <v>0.6181664</v>
      </c>
      <c r="AD27" s="21">
        <f>IF($F$110="Weekend",'BEV_PHEV_Profile_kW (Weekend)'!X27,'BEV_PHEV_Profile_kW (Weekday)'!X27)</f>
        <v>0.62666266000000004</v>
      </c>
      <c r="AE27" s="21">
        <f>IF($F$110="Weekend",'BEV_PHEV_Profile_kW (Weekend)'!Y27,'BEV_PHEV_Profile_kW (Weekday)'!Y27)</f>
        <v>0.63515893000000001</v>
      </c>
      <c r="AF27" s="21">
        <f>IF($F$110="Weekend",'BEV_PHEV_Profile_kW (Weekend)'!Z27,'BEV_PHEV_Profile_kW (Weekday)'!Z27)</f>
        <v>0.63910473999999995</v>
      </c>
      <c r="AG27" s="21">
        <f>IF($F$110="Weekend",'BEV_PHEV_Profile_kW (Weekend)'!AA27,'BEV_PHEV_Profile_kW (Weekday)'!AA27)</f>
        <v>0.64305055</v>
      </c>
      <c r="AH27" s="21">
        <f>IF($F$110="Weekend",'BEV_PHEV_Profile_kW (Weekend)'!AB27,'BEV_PHEV_Profile_kW (Weekday)'!AB27)</f>
        <v>0.63962509000000001</v>
      </c>
      <c r="AI27" s="21">
        <f>IF($F$110="Weekend",'BEV_PHEV_Profile_kW (Weekend)'!AC27,'BEV_PHEV_Profile_kW (Weekday)'!AC27)</f>
        <v>0.63619963000000002</v>
      </c>
      <c r="AJ27" s="21">
        <f>IF($F$110="Weekend",'BEV_PHEV_Profile_kW (Weekend)'!AD27,'BEV_PHEV_Profile_kW (Weekday)'!AD27)</f>
        <v>0.62937462</v>
      </c>
      <c r="AK27" s="21">
        <f>IF($F$110="Weekend",'BEV_PHEV_Profile_kW (Weekend)'!AE27,'BEV_PHEV_Profile_kW (Weekday)'!AE27)</f>
        <v>0.62254960000000004</v>
      </c>
      <c r="AL27" s="21">
        <f>IF($F$110="Weekend",'BEV_PHEV_Profile_kW (Weekend)'!AF27,'BEV_PHEV_Profile_kW (Weekday)'!AF27)</f>
        <v>0.61373924999999996</v>
      </c>
      <c r="AM27" s="21">
        <f>IF($F$110="Weekend",'BEV_PHEV_Profile_kW (Weekend)'!AG27,'BEV_PHEV_Profile_kW (Weekday)'!AG27)</f>
        <v>0.60492889999999999</v>
      </c>
      <c r="AN27" s="21">
        <f>IF($F$110="Weekend",'BEV_PHEV_Profile_kW (Weekend)'!AH27,'BEV_PHEV_Profile_kW (Weekday)'!AH27)</f>
        <v>0.58921385999999998</v>
      </c>
      <c r="AO27" s="21">
        <f>IF($F$110="Weekend",'BEV_PHEV_Profile_kW (Weekend)'!AI27,'BEV_PHEV_Profile_kW (Weekday)'!AI27)</f>
        <v>0.57349881999999996</v>
      </c>
      <c r="AP27" s="21">
        <f>IF($F$110="Weekend",'BEV_PHEV_Profile_kW (Weekend)'!AJ27,'BEV_PHEV_Profile_kW (Weekday)'!AJ27)</f>
        <v>0.53413462</v>
      </c>
      <c r="AQ27" s="21">
        <f>IF($F$110="Weekend",'BEV_PHEV_Profile_kW (Weekend)'!AK27,'BEV_PHEV_Profile_kW (Weekday)'!AK27)</f>
        <v>0.49477042999999998</v>
      </c>
      <c r="AR27" s="21">
        <f>IF($F$110="Weekend",'BEV_PHEV_Profile_kW (Weekend)'!AL27,'BEV_PHEV_Profile_kW (Weekday)'!AL27)</f>
        <v>0.43245064999999999</v>
      </c>
      <c r="AS27" s="21">
        <f>IF($F$110="Weekend",'BEV_PHEV_Profile_kW (Weekend)'!AM27,'BEV_PHEV_Profile_kW (Weekday)'!AM27)</f>
        <v>0.37013086000000001</v>
      </c>
      <c r="AT27" s="21">
        <f>IF($F$110="Weekend",'BEV_PHEV_Profile_kW (Weekend)'!AN27,'BEV_PHEV_Profile_kW (Weekday)'!AN27)</f>
        <v>0.34631463000000001</v>
      </c>
      <c r="AU27" s="21">
        <f>IF($F$110="Weekend",'BEV_PHEV_Profile_kW (Weekend)'!AO27,'BEV_PHEV_Profile_kW (Weekday)'!AO27)</f>
        <v>0.32249841000000001</v>
      </c>
      <c r="AV27" s="21">
        <f>IF($F$110="Weekend",'BEV_PHEV_Profile_kW (Weekend)'!AP27,'BEV_PHEV_Profile_kW (Weekday)'!AP27)</f>
        <v>0.30481028999999998</v>
      </c>
      <c r="AW27" s="21">
        <f>IF($F$110="Weekend",'BEV_PHEV_Profile_kW (Weekend)'!AQ27,'BEV_PHEV_Profile_kW (Weekday)'!AQ27)</f>
        <v>0.28712217000000001</v>
      </c>
      <c r="AX27" s="21">
        <f>IF($F$110="Weekend",'BEV_PHEV_Profile_kW (Weekend)'!AR27,'BEV_PHEV_Profile_kW (Weekday)'!AR27)</f>
        <v>0.24599463999999999</v>
      </c>
      <c r="AY27" s="21">
        <f>IF($F$110="Weekend",'BEV_PHEV_Profile_kW (Weekend)'!AS27,'BEV_PHEV_Profile_kW (Weekday)'!AS27)</f>
        <v>0.20486710999999999</v>
      </c>
      <c r="AZ27" s="21">
        <f>IF($F$110="Weekend",'BEV_PHEV_Profile_kW (Weekend)'!AT27,'BEV_PHEV_Profile_kW (Weekday)'!AT27)</f>
        <v>0.18486806</v>
      </c>
      <c r="BA27" s="21">
        <f>IF($F$110="Weekend",'BEV_PHEV_Profile_kW (Weekend)'!AU27,'BEV_PHEV_Profile_kW (Weekday)'!AU27)</f>
        <v>0.16486899999999999</v>
      </c>
      <c r="BB27" s="21">
        <f>IF($F$110="Weekend",'BEV_PHEV_Profile_kW (Weekend)'!AV27,'BEV_PHEV_Profile_kW (Weekday)'!AV27)</f>
        <v>0.15297433999999999</v>
      </c>
      <c r="BC27" s="21">
        <f>IF($F$110="Weekend",'BEV_PHEV_Profile_kW (Weekend)'!AW27,'BEV_PHEV_Profile_kW (Weekday)'!AW27)</f>
        <v>0.14107968000000001</v>
      </c>
      <c r="BD27" s="21">
        <f>IF($F$110="Weekend",'BEV_PHEV_Profile_kW (Weekend)'!AX27,'BEV_PHEV_Profile_kW (Weekday)'!AX27)</f>
        <v>0.13785196</v>
      </c>
      <c r="BE27" s="23"/>
    </row>
    <row r="28" spans="7:57" ht="14.5" thickBot="1" x14ac:dyDescent="0.35">
      <c r="G28" s="47"/>
      <c r="H28" s="14" t="s">
        <v>158</v>
      </c>
      <c r="I28" s="26">
        <f>IF($F$110="Weekend",'BEV_PHEV_Profile_kW (Weekend)'!C28,'BEV_PHEV_Profile_kW (Weekday)'!C28)</f>
        <v>0.62072362999999997</v>
      </c>
      <c r="J28" s="26">
        <f>IF($F$110="Weekend",'BEV_PHEV_Profile_kW (Weekend)'!D28,'BEV_PHEV_Profile_kW (Weekday)'!D28)</f>
        <v>0.56882089999999996</v>
      </c>
      <c r="K28" s="26">
        <f>IF($F$110="Weekend",'BEV_PHEV_Profile_kW (Weekend)'!E28,'BEV_PHEV_Profile_kW (Weekday)'!E28)</f>
        <v>0.51691818</v>
      </c>
      <c r="L28" s="26">
        <f>IF($F$110="Weekend",'BEV_PHEV_Profile_kW (Weekend)'!F28,'BEV_PHEV_Profile_kW (Weekday)'!F28)</f>
        <v>0.45514348999999998</v>
      </c>
      <c r="M28" s="26">
        <f>IF($F$110="Weekend",'BEV_PHEV_Profile_kW (Weekend)'!G28,'BEV_PHEV_Profile_kW (Weekday)'!G28)</f>
        <v>0.39336881000000001</v>
      </c>
      <c r="N28" s="26">
        <f>IF($F$110="Weekend",'BEV_PHEV_Profile_kW (Weekend)'!H28,'BEV_PHEV_Profile_kW (Weekday)'!H28)</f>
        <v>0.33862546999999998</v>
      </c>
      <c r="O28" s="26">
        <f>IF($F$110="Weekend",'BEV_PHEV_Profile_kW (Weekend)'!I28,'BEV_PHEV_Profile_kW (Weekday)'!I28)</f>
        <v>0.28388212000000002</v>
      </c>
      <c r="P28" s="26">
        <f>IF($F$110="Weekend",'BEV_PHEV_Profile_kW (Weekend)'!J28,'BEV_PHEV_Profile_kW (Weekday)'!J28)</f>
        <v>0.23895163</v>
      </c>
      <c r="Q28" s="26">
        <f>IF($F$110="Weekend",'BEV_PHEV_Profile_kW (Weekend)'!K28,'BEV_PHEV_Profile_kW (Weekday)'!K28)</f>
        <v>0.19402113000000001</v>
      </c>
      <c r="R28" s="26">
        <f>IF($F$110="Weekend",'BEV_PHEV_Profile_kW (Weekend)'!L28,'BEV_PHEV_Profile_kW (Weekday)'!L28)</f>
        <v>0.15927557000000001</v>
      </c>
      <c r="S28" s="26">
        <f>IF($F$110="Weekend",'BEV_PHEV_Profile_kW (Weekend)'!M28,'BEV_PHEV_Profile_kW (Weekday)'!M28)</f>
        <v>0.12453002000000001</v>
      </c>
      <c r="T28" s="26">
        <f>IF($F$110="Weekend",'BEV_PHEV_Profile_kW (Weekend)'!N28,'BEV_PHEV_Profile_kW (Weekday)'!N28)</f>
        <v>0.12973201000000001</v>
      </c>
      <c r="U28" s="26">
        <f>IF($F$110="Weekend",'BEV_PHEV_Profile_kW (Weekend)'!O28,'BEV_PHEV_Profile_kW (Weekday)'!O28)</f>
        <v>0.134934</v>
      </c>
      <c r="V28" s="26">
        <f>IF($F$110="Weekend",'BEV_PHEV_Profile_kW (Weekend)'!P28,'BEV_PHEV_Profile_kW (Weekday)'!P28)</f>
        <v>0.15601957999999999</v>
      </c>
      <c r="W28" s="26">
        <f>IF($F$110="Weekend",'BEV_PHEV_Profile_kW (Weekend)'!Q28,'BEV_PHEV_Profile_kW (Weekday)'!Q28)</f>
        <v>0.17710516000000001</v>
      </c>
      <c r="X28" s="26">
        <f>IF($F$110="Weekend",'BEV_PHEV_Profile_kW (Weekend)'!R28,'BEV_PHEV_Profile_kW (Weekday)'!R28)</f>
        <v>0.21916231999999999</v>
      </c>
      <c r="Y28" s="26">
        <f>IF($F$110="Weekend",'BEV_PHEV_Profile_kW (Weekend)'!S28,'BEV_PHEV_Profile_kW (Weekday)'!S28)</f>
        <v>0.26121948</v>
      </c>
      <c r="Z28" s="26">
        <f>IF($F$110="Weekend",'BEV_PHEV_Profile_kW (Weekend)'!T28,'BEV_PHEV_Profile_kW (Weekday)'!T28)</f>
        <v>0.32341217999999999</v>
      </c>
      <c r="AA28" s="26">
        <f>IF($F$110="Weekend",'BEV_PHEV_Profile_kW (Weekend)'!U28,'BEV_PHEV_Profile_kW (Weekday)'!U28)</f>
        <v>0.38560487999999998</v>
      </c>
      <c r="AB28" s="26">
        <f>IF($F$110="Weekend",'BEV_PHEV_Profile_kW (Weekend)'!V28,'BEV_PHEV_Profile_kW (Weekday)'!V28)</f>
        <v>0.45417023000000001</v>
      </c>
      <c r="AC28" s="26">
        <f>IF($F$110="Weekend",'BEV_PHEV_Profile_kW (Weekend)'!W28,'BEV_PHEV_Profile_kW (Weekday)'!W28)</f>
        <v>0.52273557999999998</v>
      </c>
      <c r="AD28" s="26">
        <f>IF($F$110="Weekend",'BEV_PHEV_Profile_kW (Weekend)'!X28,'BEV_PHEV_Profile_kW (Weekday)'!X28)</f>
        <v>0.56014441000000004</v>
      </c>
      <c r="AE28" s="26">
        <f>IF($F$110="Weekend",'BEV_PHEV_Profile_kW (Weekend)'!Y28,'BEV_PHEV_Profile_kW (Weekday)'!Y28)</f>
        <v>0.59755323999999999</v>
      </c>
      <c r="AF28" s="26">
        <f>IF($F$110="Weekend",'BEV_PHEV_Profile_kW (Weekend)'!Z28,'BEV_PHEV_Profile_kW (Weekday)'!Z28)</f>
        <v>0.58516895999999996</v>
      </c>
      <c r="AG28" s="26">
        <f>IF($F$110="Weekend",'BEV_PHEV_Profile_kW (Weekend)'!AA28,'BEV_PHEV_Profile_kW (Weekday)'!AA28)</f>
        <v>0.57278468000000005</v>
      </c>
      <c r="AH28" s="26">
        <f>IF($F$110="Weekend",'BEV_PHEV_Profile_kW (Weekend)'!AB28,'BEV_PHEV_Profile_kW (Weekday)'!AB28)</f>
        <v>0.52563952999999997</v>
      </c>
      <c r="AI28" s="26">
        <f>IF($F$110="Weekend",'BEV_PHEV_Profile_kW (Weekend)'!AC28,'BEV_PHEV_Profile_kW (Weekday)'!AC28)</f>
        <v>0.47849438999999999</v>
      </c>
      <c r="AJ28" s="26">
        <f>IF($F$110="Weekend",'BEV_PHEV_Profile_kW (Weekend)'!AD28,'BEV_PHEV_Profile_kW (Weekday)'!AD28)</f>
        <v>0.42755015000000002</v>
      </c>
      <c r="AK28" s="26">
        <f>IF($F$110="Weekend",'BEV_PHEV_Profile_kW (Weekend)'!AE28,'BEV_PHEV_Profile_kW (Weekday)'!AE28)</f>
        <v>0.37660589999999999</v>
      </c>
      <c r="AL28" s="26">
        <f>IF($F$110="Weekend",'BEV_PHEV_Profile_kW (Weekend)'!AF28,'BEV_PHEV_Profile_kW (Weekday)'!AF28)</f>
        <v>0.33080664999999998</v>
      </c>
      <c r="AM28" s="26">
        <f>IF($F$110="Weekend",'BEV_PHEV_Profile_kW (Weekend)'!AG28,'BEV_PHEV_Profile_kW (Weekday)'!AG28)</f>
        <v>0.28500739000000003</v>
      </c>
      <c r="AN28" s="26">
        <f>IF($F$110="Weekend",'BEV_PHEV_Profile_kW (Weekend)'!AH28,'BEV_PHEV_Profile_kW (Weekday)'!AH28)</f>
        <v>0.25975958999999998</v>
      </c>
      <c r="AO28" s="26">
        <f>IF($F$110="Weekend",'BEV_PHEV_Profile_kW (Weekend)'!AI28,'BEV_PHEV_Profile_kW (Weekday)'!AI28)</f>
        <v>0.23451178</v>
      </c>
      <c r="AP28" s="26">
        <f>IF($F$110="Weekend",'BEV_PHEV_Profile_kW (Weekend)'!AJ28,'BEV_PHEV_Profile_kW (Weekday)'!AJ28)</f>
        <v>0.21949483</v>
      </c>
      <c r="AQ28" s="26">
        <f>IF($F$110="Weekend",'BEV_PHEV_Profile_kW (Weekend)'!AK28,'BEV_PHEV_Profile_kW (Weekday)'!AK28)</f>
        <v>0.20447789</v>
      </c>
      <c r="AR28" s="26">
        <f>IF($F$110="Weekend",'BEV_PHEV_Profile_kW (Weekend)'!AL28,'BEV_PHEV_Profile_kW (Weekday)'!AL28)</f>
        <v>0.18928149</v>
      </c>
      <c r="AS28" s="26">
        <f>IF($F$110="Weekend",'BEV_PHEV_Profile_kW (Weekend)'!AM28,'BEV_PHEV_Profile_kW (Weekday)'!AM28)</f>
        <v>0.17408509</v>
      </c>
      <c r="AT28" s="26">
        <f>IF($F$110="Weekend",'BEV_PHEV_Profile_kW (Weekend)'!AN28,'BEV_PHEV_Profile_kW (Weekday)'!AN28)</f>
        <v>0.17297777</v>
      </c>
      <c r="AU28" s="26">
        <f>IF($F$110="Weekend",'BEV_PHEV_Profile_kW (Weekend)'!AO28,'BEV_PHEV_Profile_kW (Weekday)'!AO28)</f>
        <v>0.17187045000000001</v>
      </c>
      <c r="AV28" s="26">
        <f>IF($F$110="Weekend",'BEV_PHEV_Profile_kW (Weekend)'!AP28,'BEV_PHEV_Profile_kW (Weekday)'!AP28)</f>
        <v>0.25282219</v>
      </c>
      <c r="AW28" s="26">
        <f>IF($F$110="Weekend",'BEV_PHEV_Profile_kW (Weekend)'!AQ28,'BEV_PHEV_Profile_kW (Weekday)'!AQ28)</f>
        <v>0.33377393999999999</v>
      </c>
      <c r="AX28" s="26">
        <f>IF($F$110="Weekend",'BEV_PHEV_Profile_kW (Weekend)'!AR28,'BEV_PHEV_Profile_kW (Weekday)'!AR28)</f>
        <v>0.41831470999999998</v>
      </c>
      <c r="AY28" s="26">
        <f>IF($F$110="Weekend",'BEV_PHEV_Profile_kW (Weekend)'!AS28,'BEV_PHEV_Profile_kW (Weekday)'!AS28)</f>
        <v>0.50285548999999996</v>
      </c>
      <c r="AZ28" s="26">
        <f>IF($F$110="Weekend",'BEV_PHEV_Profile_kW (Weekend)'!AT28,'BEV_PHEV_Profile_kW (Weekday)'!AT28)</f>
        <v>0.58353805999999997</v>
      </c>
      <c r="BA28" s="26">
        <f>IF($F$110="Weekend",'BEV_PHEV_Profile_kW (Weekend)'!AU28,'BEV_PHEV_Profile_kW (Weekday)'!AU28)</f>
        <v>0.66422062000000004</v>
      </c>
      <c r="BB28" s="26">
        <f>IF($F$110="Weekend",'BEV_PHEV_Profile_kW (Weekend)'!AV28,'BEV_PHEV_Profile_kW (Weekday)'!AV28)</f>
        <v>0.66628432000000004</v>
      </c>
      <c r="BC28" s="26">
        <f>IF($F$110="Weekend",'BEV_PHEV_Profile_kW (Weekend)'!AW28,'BEV_PHEV_Profile_kW (Weekday)'!AW28)</f>
        <v>0.66834800999999999</v>
      </c>
      <c r="BD28" s="26">
        <f>IF($F$110="Weekend",'BEV_PHEV_Profile_kW (Weekend)'!AX28,'BEV_PHEV_Profile_kW (Weekday)'!AX28)</f>
        <v>0.64453581999999998</v>
      </c>
      <c r="BE28" s="23"/>
    </row>
    <row r="29" spans="7:57" ht="14.5" thickBot="1" x14ac:dyDescent="0.35">
      <c r="G29" s="47"/>
      <c r="H29" s="14" t="s">
        <v>159</v>
      </c>
      <c r="I29" s="21">
        <f>IF($F$110="Weekend",'BEV_PHEV_Profile_kW (Weekend)'!C29,'BEV_PHEV_Profile_kW (Weekday)'!C29)</f>
        <v>0.28377326000000003</v>
      </c>
      <c r="J29" s="21">
        <f>IF($F$110="Weekend",'BEV_PHEV_Profile_kW (Weekend)'!D29,'BEV_PHEV_Profile_kW (Weekday)'!D29)</f>
        <v>0.26661668999999999</v>
      </c>
      <c r="K29" s="21">
        <f>IF($F$110="Weekend",'BEV_PHEV_Profile_kW (Weekend)'!E29,'BEV_PHEV_Profile_kW (Weekday)'!E29)</f>
        <v>0.24946011000000001</v>
      </c>
      <c r="L29" s="21">
        <f>IF($F$110="Weekend",'BEV_PHEV_Profile_kW (Weekend)'!F29,'BEV_PHEV_Profile_kW (Weekday)'!F29)</f>
        <v>0.22592507000000001</v>
      </c>
      <c r="M29" s="21">
        <f>IF($F$110="Weekend",'BEV_PHEV_Profile_kW (Weekend)'!G29,'BEV_PHEV_Profile_kW (Weekday)'!G29)</f>
        <v>0.20239003</v>
      </c>
      <c r="N29" s="21">
        <f>IF($F$110="Weekend",'BEV_PHEV_Profile_kW (Weekend)'!H29,'BEV_PHEV_Profile_kW (Weekday)'!H29)</f>
        <v>0.17625472</v>
      </c>
      <c r="O29" s="21">
        <f>IF($F$110="Weekend",'BEV_PHEV_Profile_kW (Weekend)'!I29,'BEV_PHEV_Profile_kW (Weekday)'!I29)</f>
        <v>0.15011942</v>
      </c>
      <c r="P29" s="21">
        <f>IF($F$110="Weekend",'BEV_PHEV_Profile_kW (Weekend)'!J29,'BEV_PHEV_Profile_kW (Weekday)'!J29)</f>
        <v>0.12714908999999999</v>
      </c>
      <c r="Q29" s="21">
        <f>IF($F$110="Weekend",'BEV_PHEV_Profile_kW (Weekend)'!K29,'BEV_PHEV_Profile_kW (Weekday)'!K29)</f>
        <v>0.10417877</v>
      </c>
      <c r="R29" s="21">
        <f>IF($F$110="Weekend",'BEV_PHEV_Profile_kW (Weekend)'!L29,'BEV_PHEV_Profile_kW (Weekday)'!L29)</f>
        <v>9.1457629999999998E-2</v>
      </c>
      <c r="S29" s="21">
        <f>IF($F$110="Weekend",'BEV_PHEV_Profile_kW (Weekend)'!M29,'BEV_PHEV_Profile_kW (Weekday)'!M29)</f>
        <v>7.8736500000000001E-2</v>
      </c>
      <c r="T29" s="21">
        <f>IF($F$110="Weekend",'BEV_PHEV_Profile_kW (Weekend)'!N29,'BEV_PHEV_Profile_kW (Weekday)'!N29)</f>
        <v>7.7843209999999996E-2</v>
      </c>
      <c r="U29" s="21">
        <f>IF($F$110="Weekend",'BEV_PHEV_Profile_kW (Weekend)'!O29,'BEV_PHEV_Profile_kW (Weekday)'!O29)</f>
        <v>7.6949920000000005E-2</v>
      </c>
      <c r="V29" s="21">
        <f>IF($F$110="Weekend",'BEV_PHEV_Profile_kW (Weekend)'!P29,'BEV_PHEV_Profile_kW (Weekday)'!P29)</f>
        <v>8.7550249999999996E-2</v>
      </c>
      <c r="W29" s="21">
        <f>IF($F$110="Weekend",'BEV_PHEV_Profile_kW (Weekend)'!Q29,'BEV_PHEV_Profile_kW (Weekday)'!Q29)</f>
        <v>9.8150589999999996E-2</v>
      </c>
      <c r="X29" s="21">
        <f>IF($F$110="Weekend",'BEV_PHEV_Profile_kW (Weekend)'!R29,'BEV_PHEV_Profile_kW (Weekday)'!R29)</f>
        <v>0.12099994</v>
      </c>
      <c r="Y29" s="21">
        <f>IF($F$110="Weekend",'BEV_PHEV_Profile_kW (Weekend)'!S29,'BEV_PHEV_Profile_kW (Weekday)'!S29)</f>
        <v>0.14384928999999999</v>
      </c>
      <c r="Z29" s="21">
        <f>IF($F$110="Weekend",'BEV_PHEV_Profile_kW (Weekend)'!T29,'BEV_PHEV_Profile_kW (Weekday)'!T29)</f>
        <v>0.16741901000000001</v>
      </c>
      <c r="AA29" s="21">
        <f>IF($F$110="Weekend",'BEV_PHEV_Profile_kW (Weekend)'!U29,'BEV_PHEV_Profile_kW (Weekday)'!U29)</f>
        <v>0.19098873</v>
      </c>
      <c r="AB29" s="21">
        <f>IF($F$110="Weekend",'BEV_PHEV_Profile_kW (Weekend)'!V29,'BEV_PHEV_Profile_kW (Weekday)'!V29)</f>
        <v>0.21227470000000001</v>
      </c>
      <c r="AC29" s="21">
        <f>IF($F$110="Weekend",'BEV_PHEV_Profile_kW (Weekend)'!W29,'BEV_PHEV_Profile_kW (Weekday)'!W29)</f>
        <v>0.23356067999999999</v>
      </c>
      <c r="AD29" s="21">
        <f>IF($F$110="Weekend",'BEV_PHEV_Profile_kW (Weekend)'!X29,'BEV_PHEV_Profile_kW (Weekday)'!X29)</f>
        <v>0.24259802</v>
      </c>
      <c r="AE29" s="21">
        <f>IF($F$110="Weekend",'BEV_PHEV_Profile_kW (Weekend)'!Y29,'BEV_PHEV_Profile_kW (Weekday)'!Y29)</f>
        <v>0.25163535999999997</v>
      </c>
      <c r="AF29" s="21">
        <f>IF($F$110="Weekend",'BEV_PHEV_Profile_kW (Weekend)'!Z29,'BEV_PHEV_Profile_kW (Weekday)'!Z29)</f>
        <v>0.25248681000000001</v>
      </c>
      <c r="AG29" s="21">
        <f>IF($F$110="Weekend",'BEV_PHEV_Profile_kW (Weekend)'!AA29,'BEV_PHEV_Profile_kW (Weekday)'!AA29)</f>
        <v>0.25333826999999998</v>
      </c>
      <c r="AH29" s="21">
        <f>IF($F$110="Weekend",'BEV_PHEV_Profile_kW (Weekend)'!AB29,'BEV_PHEV_Profile_kW (Weekday)'!AB29)</f>
        <v>0.25097015</v>
      </c>
      <c r="AI29" s="21">
        <f>IF($F$110="Weekend",'BEV_PHEV_Profile_kW (Weekend)'!AC29,'BEV_PHEV_Profile_kW (Weekday)'!AC29)</f>
        <v>0.24860203</v>
      </c>
      <c r="AJ29" s="21">
        <f>IF($F$110="Weekend",'BEV_PHEV_Profile_kW (Weekend)'!AD29,'BEV_PHEV_Profile_kW (Weekday)'!AD29)</f>
        <v>0.24269081000000001</v>
      </c>
      <c r="AK29" s="21">
        <f>IF($F$110="Weekend",'BEV_PHEV_Profile_kW (Weekend)'!AE29,'BEV_PHEV_Profile_kW (Weekday)'!AE29)</f>
        <v>0.23677959000000001</v>
      </c>
      <c r="AL29" s="21">
        <f>IF($F$110="Weekend",'BEV_PHEV_Profile_kW (Weekend)'!AF29,'BEV_PHEV_Profile_kW (Weekday)'!AF29)</f>
        <v>0.23592278999999999</v>
      </c>
      <c r="AM29" s="21">
        <f>IF($F$110="Weekend",'BEV_PHEV_Profile_kW (Weekend)'!AG29,'BEV_PHEV_Profile_kW (Weekday)'!AG29)</f>
        <v>0.23506599</v>
      </c>
      <c r="AN29" s="21">
        <f>IF($F$110="Weekend",'BEV_PHEV_Profile_kW (Weekend)'!AH29,'BEV_PHEV_Profile_kW (Weekday)'!AH29)</f>
        <v>0.23773367000000001</v>
      </c>
      <c r="AO29" s="21">
        <f>IF($F$110="Weekend",'BEV_PHEV_Profile_kW (Weekend)'!AI29,'BEV_PHEV_Profile_kW (Weekday)'!AI29)</f>
        <v>0.24040135000000001</v>
      </c>
      <c r="AP29" s="21">
        <f>IF($F$110="Weekend",'BEV_PHEV_Profile_kW (Weekend)'!AJ29,'BEV_PHEV_Profile_kW (Weekday)'!AJ29)</f>
        <v>0.25648937999999999</v>
      </c>
      <c r="AQ29" s="21">
        <f>IF($F$110="Weekend",'BEV_PHEV_Profile_kW (Weekend)'!AK29,'BEV_PHEV_Profile_kW (Weekday)'!AK29)</f>
        <v>0.27257741000000002</v>
      </c>
      <c r="AR29" s="21">
        <f>IF($F$110="Weekend",'BEV_PHEV_Profile_kW (Weekend)'!AL29,'BEV_PHEV_Profile_kW (Weekday)'!AL29)</f>
        <v>0.29925632000000002</v>
      </c>
      <c r="AS29" s="21">
        <f>IF($F$110="Weekend",'BEV_PHEV_Profile_kW (Weekend)'!AM29,'BEV_PHEV_Profile_kW (Weekday)'!AM29)</f>
        <v>0.32593523000000002</v>
      </c>
      <c r="AT29" s="21">
        <f>IF($F$110="Weekend",'BEV_PHEV_Profile_kW (Weekend)'!AN29,'BEV_PHEV_Profile_kW (Weekday)'!AN29)</f>
        <v>0.35919605999999998</v>
      </c>
      <c r="AU29" s="21">
        <f>IF($F$110="Weekend",'BEV_PHEV_Profile_kW (Weekend)'!AO29,'BEV_PHEV_Profile_kW (Weekday)'!AO29)</f>
        <v>0.39245688000000001</v>
      </c>
      <c r="AV29" s="21">
        <f>IF($F$110="Weekend",'BEV_PHEV_Profile_kW (Weekend)'!AP29,'BEV_PHEV_Profile_kW (Weekday)'!AP29)</f>
        <v>0.41144672999999998</v>
      </c>
      <c r="AW29" s="21">
        <f>IF($F$110="Weekend",'BEV_PHEV_Profile_kW (Weekend)'!AQ29,'BEV_PHEV_Profile_kW (Weekday)'!AQ29)</f>
        <v>0.43043658000000001</v>
      </c>
      <c r="AX29" s="21">
        <f>IF($F$110="Weekend",'BEV_PHEV_Profile_kW (Weekend)'!AR29,'BEV_PHEV_Profile_kW (Weekday)'!AR29)</f>
        <v>0.42853759000000002</v>
      </c>
      <c r="AY29" s="21">
        <f>IF($F$110="Weekend",'BEV_PHEV_Profile_kW (Weekend)'!AS29,'BEV_PHEV_Profile_kW (Weekday)'!AS29)</f>
        <v>0.42663860999999997</v>
      </c>
      <c r="AZ29" s="21">
        <f>IF($F$110="Weekend",'BEV_PHEV_Profile_kW (Weekend)'!AT29,'BEV_PHEV_Profile_kW (Weekday)'!AT29)</f>
        <v>0.40131881000000003</v>
      </c>
      <c r="BA29" s="21">
        <f>IF($F$110="Weekend",'BEV_PHEV_Profile_kW (Weekend)'!AU29,'BEV_PHEV_Profile_kW (Weekday)'!AU29)</f>
        <v>0.37599901000000002</v>
      </c>
      <c r="BB29" s="21">
        <f>IF($F$110="Weekend",'BEV_PHEV_Profile_kW (Weekend)'!AV29,'BEV_PHEV_Profile_kW (Weekday)'!AV29)</f>
        <v>0.35120183999999999</v>
      </c>
      <c r="BC29" s="21">
        <f>IF($F$110="Weekend",'BEV_PHEV_Profile_kW (Weekend)'!AW29,'BEV_PHEV_Profile_kW (Weekday)'!AW29)</f>
        <v>0.32640466000000001</v>
      </c>
      <c r="BD29" s="21">
        <f>IF($F$110="Weekend",'BEV_PHEV_Profile_kW (Weekend)'!AX29,'BEV_PHEV_Profile_kW (Weekday)'!AX29)</f>
        <v>0.30508896000000002</v>
      </c>
      <c r="BE29" s="23"/>
    </row>
    <row r="30" spans="7:57" ht="14.5" thickBot="1" x14ac:dyDescent="0.35">
      <c r="G30" s="47"/>
      <c r="H30" s="14" t="s">
        <v>160</v>
      </c>
      <c r="I30" s="26">
        <f>IF($F$110="Weekend",'BEV_PHEV_Profile_kW (Weekend)'!C30,'BEV_PHEV_Profile_kW (Weekday)'!C30)</f>
        <v>0.22021930000000001</v>
      </c>
      <c r="J30" s="26">
        <f>IF($F$110="Weekend",'BEV_PHEV_Profile_kW (Weekend)'!D30,'BEV_PHEV_Profile_kW (Weekday)'!D30)</f>
        <v>0.20180533</v>
      </c>
      <c r="K30" s="26">
        <f>IF($F$110="Weekend",'BEV_PHEV_Profile_kW (Weekend)'!E30,'BEV_PHEV_Profile_kW (Weekday)'!E30)</f>
        <v>0.18339137</v>
      </c>
      <c r="L30" s="26">
        <f>IF($F$110="Weekend",'BEV_PHEV_Profile_kW (Weekend)'!F30,'BEV_PHEV_Profile_kW (Weekday)'!F30)</f>
        <v>0.16147505000000001</v>
      </c>
      <c r="M30" s="26">
        <f>IF($F$110="Weekend",'BEV_PHEV_Profile_kW (Weekend)'!G30,'BEV_PHEV_Profile_kW (Weekday)'!G30)</f>
        <v>0.13955872999999999</v>
      </c>
      <c r="N30" s="26">
        <f>IF($F$110="Weekend",'BEV_PHEV_Profile_kW (Weekend)'!H30,'BEV_PHEV_Profile_kW (Weekday)'!H30)</f>
        <v>0.12013698</v>
      </c>
      <c r="O30" s="26">
        <f>IF($F$110="Weekend",'BEV_PHEV_Profile_kW (Weekend)'!I30,'BEV_PHEV_Profile_kW (Weekday)'!I30)</f>
        <v>0.10071523</v>
      </c>
      <c r="P30" s="26">
        <f>IF($F$110="Weekend",'BEV_PHEV_Profile_kW (Weekend)'!J30,'BEV_PHEV_Profile_kW (Weekday)'!J30)</f>
        <v>8.4774859999999994E-2</v>
      </c>
      <c r="Q30" s="26">
        <f>IF($F$110="Weekend",'BEV_PHEV_Profile_kW (Weekend)'!K30,'BEV_PHEV_Profile_kW (Weekday)'!K30)</f>
        <v>6.8834489999999998E-2</v>
      </c>
      <c r="R30" s="26">
        <f>IF($F$110="Weekend",'BEV_PHEV_Profile_kW (Weekend)'!L30,'BEV_PHEV_Profile_kW (Weekday)'!L30)</f>
        <v>5.6507519999999999E-2</v>
      </c>
      <c r="S30" s="26">
        <f>IF($F$110="Weekend",'BEV_PHEV_Profile_kW (Weekend)'!M30,'BEV_PHEV_Profile_kW (Weekday)'!M30)</f>
        <v>4.4180549999999999E-2</v>
      </c>
      <c r="T30" s="26">
        <f>IF($F$110="Weekend",'BEV_PHEV_Profile_kW (Weekend)'!N30,'BEV_PHEV_Profile_kW (Weekday)'!N30)</f>
        <v>4.6026110000000002E-2</v>
      </c>
      <c r="U30" s="26">
        <f>IF($F$110="Weekend",'BEV_PHEV_Profile_kW (Weekend)'!O30,'BEV_PHEV_Profile_kW (Weekday)'!O30)</f>
        <v>4.7871660000000003E-2</v>
      </c>
      <c r="V30" s="26">
        <f>IF($F$110="Weekend",'BEV_PHEV_Profile_kW (Weekend)'!P30,'BEV_PHEV_Profile_kW (Weekday)'!P30)</f>
        <v>0.11818544</v>
      </c>
      <c r="W30" s="26">
        <f>IF($F$110="Weekend",'BEV_PHEV_Profile_kW (Weekend)'!Q30,'BEV_PHEV_Profile_kW (Weekday)'!Q30)</f>
        <v>0.18849922</v>
      </c>
      <c r="X30" s="26">
        <f>IF($F$110="Weekend",'BEV_PHEV_Profile_kW (Weekend)'!R30,'BEV_PHEV_Profile_kW (Weekday)'!R30)</f>
        <v>0.23326213000000001</v>
      </c>
      <c r="Y30" s="26">
        <f>IF($F$110="Weekend",'BEV_PHEV_Profile_kW (Weekend)'!S30,'BEV_PHEV_Profile_kW (Weekday)'!S30)</f>
        <v>0.27802504</v>
      </c>
      <c r="Z30" s="26">
        <f>IF($F$110="Weekend",'BEV_PHEV_Profile_kW (Weekend)'!T30,'BEV_PHEV_Profile_kW (Weekday)'!T30)</f>
        <v>0.34421890999999999</v>
      </c>
      <c r="AA30" s="26">
        <f>IF($F$110="Weekend",'BEV_PHEV_Profile_kW (Weekend)'!U30,'BEV_PHEV_Profile_kW (Weekday)'!U30)</f>
        <v>0.41041276999999998</v>
      </c>
      <c r="AB30" s="26">
        <f>IF($F$110="Weekend",'BEV_PHEV_Profile_kW (Weekend)'!V30,'BEV_PHEV_Profile_kW (Weekday)'!V30)</f>
        <v>0.48338927999999998</v>
      </c>
      <c r="AC30" s="26">
        <f>IF($F$110="Weekend",'BEV_PHEV_Profile_kW (Weekend)'!W30,'BEV_PHEV_Profile_kW (Weekday)'!W30)</f>
        <v>0.55636578000000003</v>
      </c>
      <c r="AD30" s="26">
        <f>IF($F$110="Weekend",'BEV_PHEV_Profile_kW (Weekend)'!X30,'BEV_PHEV_Profile_kW (Weekday)'!X30)</f>
        <v>0.59618130999999996</v>
      </c>
      <c r="AE30" s="26">
        <f>IF($F$110="Weekend",'BEV_PHEV_Profile_kW (Weekend)'!Y30,'BEV_PHEV_Profile_kW (Weekday)'!Y30)</f>
        <v>0.63599682999999996</v>
      </c>
      <c r="AF30" s="26">
        <f>IF($F$110="Weekend",'BEV_PHEV_Profile_kW (Weekend)'!Z30,'BEV_PHEV_Profile_kW (Weekday)'!Z30)</f>
        <v>0.62281580999999997</v>
      </c>
      <c r="AG30" s="26">
        <f>IF($F$110="Weekend",'BEV_PHEV_Profile_kW (Weekend)'!AA30,'BEV_PHEV_Profile_kW (Weekday)'!AA30)</f>
        <v>0.60963478000000004</v>
      </c>
      <c r="AH30" s="26">
        <f>IF($F$110="Weekend",'BEV_PHEV_Profile_kW (Weekend)'!AB30,'BEV_PHEV_Profile_kW (Weekday)'!AB30)</f>
        <v>0.55945655999999999</v>
      </c>
      <c r="AI30" s="26">
        <f>IF($F$110="Weekend",'BEV_PHEV_Profile_kW (Weekend)'!AC30,'BEV_PHEV_Profile_kW (Weekday)'!AC30)</f>
        <v>0.50927833</v>
      </c>
      <c r="AJ30" s="26">
        <f>IF($F$110="Weekend",'BEV_PHEV_Profile_kW (Weekend)'!AD30,'BEV_PHEV_Profile_kW (Weekday)'!AD30)</f>
        <v>0.45505658999999998</v>
      </c>
      <c r="AK30" s="26">
        <f>IF($F$110="Weekend",'BEV_PHEV_Profile_kW (Weekend)'!AE30,'BEV_PHEV_Profile_kW (Weekday)'!AE30)</f>
        <v>0.40083485000000002</v>
      </c>
      <c r="AL30" s="26">
        <f>IF($F$110="Weekend",'BEV_PHEV_Profile_kW (Weekend)'!AF30,'BEV_PHEV_Profile_kW (Weekday)'!AF30)</f>
        <v>0.35208909999999999</v>
      </c>
      <c r="AM30" s="26">
        <f>IF($F$110="Weekend",'BEV_PHEV_Profile_kW (Weekend)'!AG30,'BEV_PHEV_Profile_kW (Weekday)'!AG30)</f>
        <v>0.30334335000000001</v>
      </c>
      <c r="AN30" s="26">
        <f>IF($F$110="Weekend",'BEV_PHEV_Profile_kW (Weekend)'!AH30,'BEV_PHEV_Profile_kW (Weekday)'!AH30)</f>
        <v>0.23487137</v>
      </c>
      <c r="AO30" s="26">
        <f>IF($F$110="Weekend",'BEV_PHEV_Profile_kW (Weekend)'!AI30,'BEV_PHEV_Profile_kW (Weekday)'!AI30)</f>
        <v>0.1663994</v>
      </c>
      <c r="AP30" s="26">
        <f>IF($F$110="Weekend",'BEV_PHEV_Profile_kW (Weekend)'!AJ30,'BEV_PHEV_Profile_kW (Weekday)'!AJ30)</f>
        <v>0.11947186</v>
      </c>
      <c r="AQ30" s="26">
        <f>IF($F$110="Weekend",'BEV_PHEV_Profile_kW (Weekend)'!AK30,'BEV_PHEV_Profile_kW (Weekday)'!AK30)</f>
        <v>7.2544330000000004E-2</v>
      </c>
      <c r="AR30" s="26">
        <f>IF($F$110="Weekend",'BEV_PHEV_Profile_kW (Weekend)'!AL30,'BEV_PHEV_Profile_kW (Weekday)'!AL30)</f>
        <v>6.7152970000000006E-2</v>
      </c>
      <c r="AS30" s="26">
        <f>IF($F$110="Weekend",'BEV_PHEV_Profile_kW (Weekend)'!AM30,'BEV_PHEV_Profile_kW (Weekday)'!AM30)</f>
        <v>6.1761620000000003E-2</v>
      </c>
      <c r="AT30" s="26">
        <f>IF($F$110="Weekend",'BEV_PHEV_Profile_kW (Weekend)'!AN30,'BEV_PHEV_Profile_kW (Weekday)'!AN30)</f>
        <v>6.1368770000000003E-2</v>
      </c>
      <c r="AU30" s="26">
        <f>IF($F$110="Weekend",'BEV_PHEV_Profile_kW (Weekend)'!AO30,'BEV_PHEV_Profile_kW (Weekday)'!AO30)</f>
        <v>6.0975910000000001E-2</v>
      </c>
      <c r="AV30" s="26">
        <f>IF($F$110="Weekend",'BEV_PHEV_Profile_kW (Weekend)'!AP30,'BEV_PHEV_Profile_kW (Weekday)'!AP30)</f>
        <v>8.9695839999999999E-2</v>
      </c>
      <c r="AW30" s="26">
        <f>IF($F$110="Weekend",'BEV_PHEV_Profile_kW (Weekend)'!AQ30,'BEV_PHEV_Profile_kW (Weekday)'!AQ30)</f>
        <v>0.11841575999999999</v>
      </c>
      <c r="AX30" s="26">
        <f>IF($F$110="Weekend",'BEV_PHEV_Profile_kW (Weekend)'!AR30,'BEV_PHEV_Profile_kW (Weekday)'!AR30)</f>
        <v>0.14840900000000001</v>
      </c>
      <c r="AY30" s="26">
        <f>IF($F$110="Weekend",'BEV_PHEV_Profile_kW (Weekend)'!AS30,'BEV_PHEV_Profile_kW (Weekday)'!AS30)</f>
        <v>0.17840223999999999</v>
      </c>
      <c r="AZ30" s="26">
        <f>IF($F$110="Weekend",'BEV_PHEV_Profile_kW (Weekend)'!AT30,'BEV_PHEV_Profile_kW (Weekday)'!AT30)</f>
        <v>0.20702666</v>
      </c>
      <c r="BA30" s="26">
        <f>IF($F$110="Weekend",'BEV_PHEV_Profile_kW (Weekend)'!AU30,'BEV_PHEV_Profile_kW (Weekday)'!AU30)</f>
        <v>0.23565109000000001</v>
      </c>
      <c r="BB30" s="26">
        <f>IF($F$110="Weekend",'BEV_PHEV_Profile_kW (Weekend)'!AV30,'BEV_PHEV_Profile_kW (Weekday)'!AV30)</f>
        <v>0.23638323999999999</v>
      </c>
      <c r="BC30" s="26">
        <f>IF($F$110="Weekend",'BEV_PHEV_Profile_kW (Weekend)'!AW30,'BEV_PHEV_Profile_kW (Weekday)'!AW30)</f>
        <v>0.2371154</v>
      </c>
      <c r="BD30" s="26">
        <f>IF($F$110="Weekend",'BEV_PHEV_Profile_kW (Weekend)'!AX30,'BEV_PHEV_Profile_kW (Weekday)'!AX30)</f>
        <v>0.22866734999999999</v>
      </c>
      <c r="BE30" s="23"/>
    </row>
    <row r="31" spans="7:57" ht="14.5" thickBot="1" x14ac:dyDescent="0.35">
      <c r="G31" s="47"/>
      <c r="H31" s="14" t="s">
        <v>161</v>
      </c>
      <c r="I31" s="21">
        <f>IF($F$110="Weekend",'BEV_PHEV_Profile_kW (Weekend)'!C31,'BEV_PHEV_Profile_kW (Weekday)'!C31)</f>
        <v>8.8364899999999996E-2</v>
      </c>
      <c r="J31" s="21">
        <f>IF($F$110="Weekend",'BEV_PHEV_Profile_kW (Weekend)'!D31,'BEV_PHEV_Profile_kW (Weekday)'!D31)</f>
        <v>8.6081169999999999E-2</v>
      </c>
      <c r="K31" s="21">
        <f>IF($F$110="Weekend",'BEV_PHEV_Profile_kW (Weekend)'!E31,'BEV_PHEV_Profile_kW (Weekday)'!E31)</f>
        <v>8.5700269999999995E-2</v>
      </c>
      <c r="L31" s="21">
        <f>IF($F$110="Weekend",'BEV_PHEV_Profile_kW (Weekend)'!F31,'BEV_PHEV_Profile_kW (Weekday)'!F31)</f>
        <v>8.5051470000000004E-2</v>
      </c>
      <c r="M31" s="21">
        <f>IF($F$110="Weekend",'BEV_PHEV_Profile_kW (Weekend)'!G31,'BEV_PHEV_Profile_kW (Weekday)'!G31)</f>
        <v>8.5136180000000006E-2</v>
      </c>
      <c r="N31" s="21">
        <f>IF($F$110="Weekend",'BEV_PHEV_Profile_kW (Weekend)'!H31,'BEV_PHEV_Profile_kW (Weekday)'!H31)</f>
        <v>8.3972690000000003E-2</v>
      </c>
      <c r="O31" s="21">
        <f>IF($F$110="Weekend",'BEV_PHEV_Profile_kW (Weekend)'!I31,'BEV_PHEV_Profile_kW (Weekday)'!I31)</f>
        <v>8.603276E-2</v>
      </c>
      <c r="P31" s="21">
        <f>IF($F$110="Weekend",'BEV_PHEV_Profile_kW (Weekend)'!J31,'BEV_PHEV_Profile_kW (Weekday)'!J31)</f>
        <v>8.5612010000000002E-2</v>
      </c>
      <c r="Q31" s="21">
        <f>IF($F$110="Weekend",'BEV_PHEV_Profile_kW (Weekend)'!K31,'BEV_PHEV_Profile_kW (Weekday)'!K31)</f>
        <v>8.7083980000000005E-2</v>
      </c>
      <c r="R31" s="21">
        <f>IF($F$110="Weekend",'BEV_PHEV_Profile_kW (Weekend)'!L31,'BEV_PHEV_Profile_kW (Weekday)'!L31)</f>
        <v>8.9785459999999997E-2</v>
      </c>
      <c r="S31" s="21">
        <f>IF($F$110="Weekend",'BEV_PHEV_Profile_kW (Weekend)'!M31,'BEV_PHEV_Profile_kW (Weekday)'!M31)</f>
        <v>9.3565930000000005E-2</v>
      </c>
      <c r="T31" s="21">
        <f>IF($F$110="Weekend",'BEV_PHEV_Profile_kW (Weekend)'!N31,'BEV_PHEV_Profile_kW (Weekday)'!N31)</f>
        <v>0.10900269999999999</v>
      </c>
      <c r="U31" s="21">
        <f>IF($F$110="Weekend",'BEV_PHEV_Profile_kW (Weekend)'!O31,'BEV_PHEV_Profile_kW (Weekday)'!O31)</f>
        <v>0.14485000000000001</v>
      </c>
      <c r="V31" s="21">
        <f>IF($F$110="Weekend",'BEV_PHEV_Profile_kW (Weekend)'!P31,'BEV_PHEV_Profile_kW (Weekday)'!P31)</f>
        <v>0.17395868</v>
      </c>
      <c r="W31" s="21">
        <f>IF($F$110="Weekend",'BEV_PHEV_Profile_kW (Weekend)'!Q31,'BEV_PHEV_Profile_kW (Weekday)'!Q31)</f>
        <v>0.21991960999999999</v>
      </c>
      <c r="X31" s="21">
        <f>IF($F$110="Weekend",'BEV_PHEV_Profile_kW (Weekend)'!R31,'BEV_PHEV_Profile_kW (Weekday)'!R31)</f>
        <v>0.24497970999999999</v>
      </c>
      <c r="Y31" s="21">
        <f>IF($F$110="Weekend",'BEV_PHEV_Profile_kW (Weekend)'!S31,'BEV_PHEV_Profile_kW (Weekday)'!S31)</f>
        <v>0.28393930000000001</v>
      </c>
      <c r="Z31" s="21">
        <f>IF($F$110="Weekend",'BEV_PHEV_Profile_kW (Weekend)'!T31,'BEV_PHEV_Profile_kW (Weekday)'!T31)</f>
        <v>0.33112664000000003</v>
      </c>
      <c r="AA31" s="21">
        <f>IF($F$110="Weekend",'BEV_PHEV_Profile_kW (Weekend)'!U31,'BEV_PHEV_Profile_kW (Weekday)'!U31)</f>
        <v>0.36856997000000002</v>
      </c>
      <c r="AB31" s="21">
        <f>IF($F$110="Weekend",'BEV_PHEV_Profile_kW (Weekend)'!V31,'BEV_PHEV_Profile_kW (Weekday)'!V31)</f>
        <v>0.38896962000000002</v>
      </c>
      <c r="AC31" s="21">
        <f>IF($F$110="Weekend",'BEV_PHEV_Profile_kW (Weekend)'!W31,'BEV_PHEV_Profile_kW (Weekday)'!W31)</f>
        <v>0.39993622000000001</v>
      </c>
      <c r="AD31" s="21">
        <f>IF($F$110="Weekend",'BEV_PHEV_Profile_kW (Weekend)'!X31,'BEV_PHEV_Profile_kW (Weekday)'!X31)</f>
        <v>0.40575314000000001</v>
      </c>
      <c r="AE31" s="21">
        <f>IF($F$110="Weekend",'BEV_PHEV_Profile_kW (Weekend)'!Y31,'BEV_PHEV_Profile_kW (Weekday)'!Y31)</f>
        <v>0.41225125000000001</v>
      </c>
      <c r="AF31" s="21">
        <f>IF($F$110="Weekend",'BEV_PHEV_Profile_kW (Weekend)'!Z31,'BEV_PHEV_Profile_kW (Weekday)'!Z31)</f>
        <v>0.41690672000000001</v>
      </c>
      <c r="AG31" s="21">
        <f>IF($F$110="Weekend",'BEV_PHEV_Profile_kW (Weekend)'!AA31,'BEV_PHEV_Profile_kW (Weekday)'!AA31)</f>
        <v>0.42086879999999999</v>
      </c>
      <c r="AH31" s="21">
        <f>IF($F$110="Weekend",'BEV_PHEV_Profile_kW (Weekend)'!AB31,'BEV_PHEV_Profile_kW (Weekday)'!AB31)</f>
        <v>0.42208664000000001</v>
      </c>
      <c r="AI31" s="21">
        <f>IF($F$110="Weekend",'BEV_PHEV_Profile_kW (Weekend)'!AC31,'BEV_PHEV_Profile_kW (Weekday)'!AC31)</f>
        <v>0.42101517999999999</v>
      </c>
      <c r="AJ31" s="21">
        <f>IF($F$110="Weekend",'BEV_PHEV_Profile_kW (Weekend)'!AD31,'BEV_PHEV_Profile_kW (Weekday)'!AD31)</f>
        <v>0.41758983</v>
      </c>
      <c r="AK31" s="21">
        <f>IF($F$110="Weekend",'BEV_PHEV_Profile_kW (Weekend)'!AE31,'BEV_PHEV_Profile_kW (Weekday)'!AE31)</f>
        <v>0.41209570000000001</v>
      </c>
      <c r="AL31" s="21">
        <f>IF($F$110="Weekend",'BEV_PHEV_Profile_kW (Weekend)'!AF31,'BEV_PHEV_Profile_kW (Weekday)'!AF31)</f>
        <v>0.40863019</v>
      </c>
      <c r="AM31" s="21">
        <f>IF($F$110="Weekend",'BEV_PHEV_Profile_kW (Weekend)'!AG31,'BEV_PHEV_Profile_kW (Weekday)'!AG31)</f>
        <v>0.40433414000000001</v>
      </c>
      <c r="AN31" s="21">
        <f>IF($F$110="Weekend",'BEV_PHEV_Profile_kW (Weekend)'!AH31,'BEV_PHEV_Profile_kW (Weekday)'!AH31)</f>
        <v>0.39706428999999999</v>
      </c>
      <c r="AO31" s="21">
        <f>IF($F$110="Weekend",'BEV_PHEV_Profile_kW (Weekend)'!AI31,'BEV_PHEV_Profile_kW (Weekday)'!AI31)</f>
        <v>0.38906323999999998</v>
      </c>
      <c r="AP31" s="21">
        <f>IF($F$110="Weekend",'BEV_PHEV_Profile_kW (Weekend)'!AJ31,'BEV_PHEV_Profile_kW (Weekday)'!AJ31)</f>
        <v>0.37643416000000002</v>
      </c>
      <c r="AQ31" s="21">
        <f>IF($F$110="Weekend",'BEV_PHEV_Profile_kW (Weekend)'!AK31,'BEV_PHEV_Profile_kW (Weekday)'!AK31)</f>
        <v>0.36178368999999999</v>
      </c>
      <c r="AR31" s="21">
        <f>IF($F$110="Weekend",'BEV_PHEV_Profile_kW (Weekend)'!AL31,'BEV_PHEV_Profile_kW (Weekday)'!AL31)</f>
        <v>0.32475828000000001</v>
      </c>
      <c r="AS31" s="21">
        <f>IF($F$110="Weekend",'BEV_PHEV_Profile_kW (Weekend)'!AM31,'BEV_PHEV_Profile_kW (Weekday)'!AM31)</f>
        <v>0.26816958000000002</v>
      </c>
      <c r="AT31" s="21">
        <f>IF($F$110="Weekend",'BEV_PHEV_Profile_kW (Weekend)'!AN31,'BEV_PHEV_Profile_kW (Weekday)'!AN31)</f>
        <v>0.24294714000000001</v>
      </c>
      <c r="AU31" s="21">
        <f>IF($F$110="Weekend",'BEV_PHEV_Profile_kW (Weekend)'!AO31,'BEV_PHEV_Profile_kW (Weekday)'!AO31)</f>
        <v>0.22324308000000001</v>
      </c>
      <c r="AV31" s="21">
        <f>IF($F$110="Weekend",'BEV_PHEV_Profile_kW (Weekend)'!AP31,'BEV_PHEV_Profile_kW (Weekday)'!AP31)</f>
        <v>0.21168207</v>
      </c>
      <c r="AW31" s="21">
        <f>IF($F$110="Weekend",'BEV_PHEV_Profile_kW (Weekend)'!AQ31,'BEV_PHEV_Profile_kW (Weekday)'!AQ31)</f>
        <v>0.19936166999999999</v>
      </c>
      <c r="AX31" s="21">
        <f>IF($F$110="Weekend",'BEV_PHEV_Profile_kW (Weekend)'!AR31,'BEV_PHEV_Profile_kW (Weekday)'!AR31)</f>
        <v>0.18846175000000001</v>
      </c>
      <c r="AY31" s="21">
        <f>IF($F$110="Weekend",'BEV_PHEV_Profile_kW (Weekend)'!AS31,'BEV_PHEV_Profile_kW (Weekday)'!AS31)</f>
        <v>0.16182463999999999</v>
      </c>
      <c r="AZ31" s="21">
        <f>IF($F$110="Weekend",'BEV_PHEV_Profile_kW (Weekend)'!AT31,'BEV_PHEV_Profile_kW (Weekday)'!AT31)</f>
        <v>0.13447102999999999</v>
      </c>
      <c r="BA31" s="21">
        <f>IF($F$110="Weekend",'BEV_PHEV_Profile_kW (Weekend)'!AU31,'BEV_PHEV_Profile_kW (Weekday)'!AU31)</f>
        <v>0.11845923999999999</v>
      </c>
      <c r="BB31" s="21">
        <f>IF($F$110="Weekend",'BEV_PHEV_Profile_kW (Weekend)'!AV31,'BEV_PHEV_Profile_kW (Weekday)'!AV31)</f>
        <v>0.10821699999999999</v>
      </c>
      <c r="BC31" s="21">
        <f>IF($F$110="Weekend",'BEV_PHEV_Profile_kW (Weekend)'!AW31,'BEV_PHEV_Profile_kW (Weekday)'!AW31)</f>
        <v>9.5896430000000005E-2</v>
      </c>
      <c r="BD31" s="21">
        <f>IF($F$110="Weekend",'BEV_PHEV_Profile_kW (Weekend)'!AX31,'BEV_PHEV_Profile_kW (Weekday)'!AX31)</f>
        <v>9.1848349999999995E-2</v>
      </c>
      <c r="BE31" s="23"/>
    </row>
    <row r="32" spans="7:57" ht="14.5" thickBot="1" x14ac:dyDescent="0.35">
      <c r="G32" s="47"/>
      <c r="H32" s="14" t="s">
        <v>162</v>
      </c>
      <c r="I32" s="26">
        <f>IF($F$110="Weekend",'BEV_PHEV_Profile_kW (Weekend)'!C32,'BEV_PHEV_Profile_kW (Weekday)'!C32)</f>
        <v>0.40743165999999997</v>
      </c>
      <c r="J32" s="26">
        <f>IF($F$110="Weekend",'BEV_PHEV_Profile_kW (Weekend)'!D32,'BEV_PHEV_Profile_kW (Weekday)'!D32)</f>
        <v>0.37336365999999999</v>
      </c>
      <c r="K32" s="26">
        <f>IF($F$110="Weekend",'BEV_PHEV_Profile_kW (Weekend)'!E32,'BEV_PHEV_Profile_kW (Weekday)'!E32)</f>
        <v>0.33929565</v>
      </c>
      <c r="L32" s="26">
        <f>IF($F$110="Weekend",'BEV_PHEV_Profile_kW (Weekend)'!F32,'BEV_PHEV_Profile_kW (Weekday)'!F32)</f>
        <v>0.29874788000000002</v>
      </c>
      <c r="M32" s="26">
        <f>IF($F$110="Weekend",'BEV_PHEV_Profile_kW (Weekend)'!G32,'BEV_PHEV_Profile_kW (Weekday)'!G32)</f>
        <v>0.25820009999999999</v>
      </c>
      <c r="N32" s="26">
        <f>IF($F$110="Weekend",'BEV_PHEV_Profile_kW (Weekend)'!H32,'BEV_PHEV_Profile_kW (Weekday)'!H32)</f>
        <v>0.22226757</v>
      </c>
      <c r="O32" s="26">
        <f>IF($F$110="Weekend",'BEV_PHEV_Profile_kW (Weekend)'!I32,'BEV_PHEV_Profile_kW (Weekday)'!I32)</f>
        <v>0.18633504000000001</v>
      </c>
      <c r="P32" s="26">
        <f>IF($F$110="Weekend",'BEV_PHEV_Profile_kW (Weekend)'!J32,'BEV_PHEV_Profile_kW (Weekday)'!J32)</f>
        <v>0.15684349</v>
      </c>
      <c r="Q32" s="26">
        <f>IF($F$110="Weekend",'BEV_PHEV_Profile_kW (Weekend)'!K32,'BEV_PHEV_Profile_kW (Weekday)'!K32)</f>
        <v>0.12735193</v>
      </c>
      <c r="R32" s="26">
        <f>IF($F$110="Weekend",'BEV_PHEV_Profile_kW (Weekend)'!L32,'BEV_PHEV_Profile_kW (Weekday)'!L32)</f>
        <v>0.10454558</v>
      </c>
      <c r="S32" s="26">
        <f>IF($F$110="Weekend",'BEV_PHEV_Profile_kW (Weekend)'!M32,'BEV_PHEV_Profile_kW (Weekday)'!M32)</f>
        <v>8.1739229999999996E-2</v>
      </c>
      <c r="T32" s="26">
        <f>IF($F$110="Weekend",'BEV_PHEV_Profile_kW (Weekend)'!N32,'BEV_PHEV_Profile_kW (Weekday)'!N32)</f>
        <v>8.5153720000000002E-2</v>
      </c>
      <c r="U32" s="26">
        <f>IF($F$110="Weekend",'BEV_PHEV_Profile_kW (Weekend)'!O32,'BEV_PHEV_Profile_kW (Weekday)'!O32)</f>
        <v>8.8568209999999994E-2</v>
      </c>
      <c r="V32" s="26">
        <f>IF($F$110="Weekend",'BEV_PHEV_Profile_kW (Weekend)'!P32,'BEV_PHEV_Profile_kW (Weekday)'!P32)</f>
        <v>0.1024084</v>
      </c>
      <c r="W32" s="26">
        <f>IF($F$110="Weekend",'BEV_PHEV_Profile_kW (Weekend)'!Q32,'BEV_PHEV_Profile_kW (Weekday)'!Q32)</f>
        <v>0.11624859999999999</v>
      </c>
      <c r="X32" s="26">
        <f>IF($F$110="Weekend",'BEV_PHEV_Profile_kW (Weekend)'!R32,'BEV_PHEV_Profile_kW (Weekday)'!R32)</f>
        <v>0.14385414999999999</v>
      </c>
      <c r="Y32" s="26">
        <f>IF($F$110="Weekend",'BEV_PHEV_Profile_kW (Weekend)'!S32,'BEV_PHEV_Profile_kW (Weekday)'!S32)</f>
        <v>0.17145969999999999</v>
      </c>
      <c r="Z32" s="26">
        <f>IF($F$110="Weekend",'BEV_PHEV_Profile_kW (Weekend)'!T32,'BEV_PHEV_Profile_kW (Weekday)'!T32)</f>
        <v>0.21228184999999999</v>
      </c>
      <c r="AA32" s="26">
        <f>IF($F$110="Weekend",'BEV_PHEV_Profile_kW (Weekend)'!U32,'BEV_PHEV_Profile_kW (Weekday)'!U32)</f>
        <v>0.253104</v>
      </c>
      <c r="AB32" s="26">
        <f>IF($F$110="Weekend",'BEV_PHEV_Profile_kW (Weekend)'!V32,'BEV_PHEV_Profile_kW (Weekday)'!V32)</f>
        <v>0.29810904999999999</v>
      </c>
      <c r="AC32" s="26">
        <f>IF($F$110="Weekend",'BEV_PHEV_Profile_kW (Weekend)'!W32,'BEV_PHEV_Profile_kW (Weekday)'!W32)</f>
        <v>0.34311408999999998</v>
      </c>
      <c r="AD32" s="26">
        <f>IF($F$110="Weekend",'BEV_PHEV_Profile_kW (Weekend)'!X32,'BEV_PHEV_Profile_kW (Weekday)'!X32)</f>
        <v>0.36766856999999997</v>
      </c>
      <c r="AE32" s="26">
        <f>IF($F$110="Weekend",'BEV_PHEV_Profile_kW (Weekend)'!Y32,'BEV_PHEV_Profile_kW (Weekday)'!Y32)</f>
        <v>0.39222304000000002</v>
      </c>
      <c r="AF32" s="26">
        <f>IF($F$110="Weekend",'BEV_PHEV_Profile_kW (Weekend)'!Z32,'BEV_PHEV_Profile_kW (Weekday)'!Z32)</f>
        <v>0.38409421999999999</v>
      </c>
      <c r="AG32" s="26">
        <f>IF($F$110="Weekend",'BEV_PHEV_Profile_kW (Weekend)'!AA32,'BEV_PHEV_Profile_kW (Weekday)'!AA32)</f>
        <v>0.37596540000000001</v>
      </c>
      <c r="AH32" s="26">
        <f>IF($F$110="Weekend",'BEV_PHEV_Profile_kW (Weekend)'!AB32,'BEV_PHEV_Profile_kW (Weekday)'!AB32)</f>
        <v>0.34502019</v>
      </c>
      <c r="AI32" s="26">
        <f>IF($F$110="Weekend",'BEV_PHEV_Profile_kW (Weekend)'!AC32,'BEV_PHEV_Profile_kW (Weekday)'!AC32)</f>
        <v>0.31407498</v>
      </c>
      <c r="AJ32" s="26">
        <f>IF($F$110="Weekend",'BEV_PHEV_Profile_kW (Weekend)'!AD32,'BEV_PHEV_Profile_kW (Weekday)'!AD32)</f>
        <v>0.28063610999999999</v>
      </c>
      <c r="AK32" s="26">
        <f>IF($F$110="Weekend",'BEV_PHEV_Profile_kW (Weekend)'!AE32,'BEV_PHEV_Profile_kW (Weekday)'!AE32)</f>
        <v>0.24719724000000001</v>
      </c>
      <c r="AL32" s="26">
        <f>IF($F$110="Weekend",'BEV_PHEV_Profile_kW (Weekend)'!AF32,'BEV_PHEV_Profile_kW (Weekday)'!AF32)</f>
        <v>0.21713544000000001</v>
      </c>
      <c r="AM32" s="26">
        <f>IF($F$110="Weekend",'BEV_PHEV_Profile_kW (Weekend)'!AG32,'BEV_PHEV_Profile_kW (Weekday)'!AG32)</f>
        <v>0.18707365000000001</v>
      </c>
      <c r="AN32" s="26">
        <f>IF($F$110="Weekend",'BEV_PHEV_Profile_kW (Weekend)'!AH32,'BEV_PHEV_Profile_kW (Weekday)'!AH32)</f>
        <v>0.17050145</v>
      </c>
      <c r="AO32" s="26">
        <f>IF($F$110="Weekend",'BEV_PHEV_Profile_kW (Weekend)'!AI32,'BEV_PHEV_Profile_kW (Weekday)'!AI32)</f>
        <v>0.15392924999999999</v>
      </c>
      <c r="AP32" s="26">
        <f>IF($F$110="Weekend",'BEV_PHEV_Profile_kW (Weekend)'!AJ32,'BEV_PHEV_Profile_kW (Weekday)'!AJ32)</f>
        <v>0.14407239999999999</v>
      </c>
      <c r="AQ32" s="26">
        <f>IF($F$110="Weekend",'BEV_PHEV_Profile_kW (Weekend)'!AK32,'BEV_PHEV_Profile_kW (Weekday)'!AK32)</f>
        <v>0.13421554999999999</v>
      </c>
      <c r="AR32" s="26">
        <f>IF($F$110="Weekend",'BEV_PHEV_Profile_kW (Weekend)'!AL32,'BEV_PHEV_Profile_kW (Weekday)'!AL32)</f>
        <v>0.12424092</v>
      </c>
      <c r="AS32" s="26">
        <f>IF($F$110="Weekend",'BEV_PHEV_Profile_kW (Weekend)'!AM32,'BEV_PHEV_Profile_kW (Weekday)'!AM32)</f>
        <v>0.11426628</v>
      </c>
      <c r="AT32" s="26">
        <f>IF($F$110="Weekend",'BEV_PHEV_Profile_kW (Weekend)'!AN32,'BEV_PHEV_Profile_kW (Weekday)'!AN32)</f>
        <v>0.11353945</v>
      </c>
      <c r="AU32" s="26">
        <f>IF($F$110="Weekend",'BEV_PHEV_Profile_kW (Weekend)'!AO32,'BEV_PHEV_Profile_kW (Weekday)'!AO32)</f>
        <v>0.11281262</v>
      </c>
      <c r="AV32" s="26">
        <f>IF($F$110="Weekend",'BEV_PHEV_Profile_kW (Weekend)'!AP32,'BEV_PHEV_Profile_kW (Weekday)'!AP32)</f>
        <v>0.16594787</v>
      </c>
      <c r="AW32" s="26">
        <f>IF($F$110="Weekend",'BEV_PHEV_Profile_kW (Weekend)'!AQ32,'BEV_PHEV_Profile_kW (Weekday)'!AQ32)</f>
        <v>0.21908311999999999</v>
      </c>
      <c r="AX32" s="26">
        <f>IF($F$110="Weekend",'BEV_PHEV_Profile_kW (Weekend)'!AR32,'BEV_PHEV_Profile_kW (Weekday)'!AR32)</f>
        <v>0.27457414000000002</v>
      </c>
      <c r="AY32" s="26">
        <f>IF($F$110="Weekend",'BEV_PHEV_Profile_kW (Weekend)'!AS32,'BEV_PHEV_Profile_kW (Weekday)'!AS32)</f>
        <v>0.33006517000000002</v>
      </c>
      <c r="AZ32" s="26">
        <f>IF($F$110="Weekend",'BEV_PHEV_Profile_kW (Weekend)'!AT32,'BEV_PHEV_Profile_kW (Weekday)'!AT32)</f>
        <v>0.38302373000000001</v>
      </c>
      <c r="BA32" s="26">
        <f>IF($F$110="Weekend",'BEV_PHEV_Profile_kW (Weekend)'!AU32,'BEV_PHEV_Profile_kW (Weekday)'!AU32)</f>
        <v>0.43598228999999999</v>
      </c>
      <c r="BB32" s="26">
        <f>IF($F$110="Weekend",'BEV_PHEV_Profile_kW (Weekend)'!AV32,'BEV_PHEV_Profile_kW (Weekday)'!AV32)</f>
        <v>0.43733685999999999</v>
      </c>
      <c r="BC32" s="26">
        <f>IF($F$110="Weekend",'BEV_PHEV_Profile_kW (Weekend)'!AW32,'BEV_PHEV_Profile_kW (Weekday)'!AW32)</f>
        <v>0.43869143999999999</v>
      </c>
      <c r="BD32" s="26">
        <f>IF($F$110="Weekend",'BEV_PHEV_Profile_kW (Weekend)'!AX32,'BEV_PHEV_Profile_kW (Weekday)'!AX32)</f>
        <v>0.42306155000000001</v>
      </c>
      <c r="BE32" s="23"/>
    </row>
    <row r="33" spans="7:57" ht="14.5" thickBot="1" x14ac:dyDescent="0.35">
      <c r="G33" s="47"/>
      <c r="H33" s="14" t="s">
        <v>163</v>
      </c>
      <c r="I33" s="21">
        <f>IF($F$110="Weekend",'BEV_PHEV_Profile_kW (Weekend)'!C33,'BEV_PHEV_Profile_kW (Weekday)'!C33)</f>
        <v>0.22021930000000001</v>
      </c>
      <c r="J33" s="21">
        <f>IF($F$110="Weekend",'BEV_PHEV_Profile_kW (Weekend)'!D33,'BEV_PHEV_Profile_kW (Weekday)'!D33)</f>
        <v>0.20180533</v>
      </c>
      <c r="K33" s="21">
        <f>IF($F$110="Weekend",'BEV_PHEV_Profile_kW (Weekend)'!E33,'BEV_PHEV_Profile_kW (Weekday)'!E33)</f>
        <v>0.18339137</v>
      </c>
      <c r="L33" s="21">
        <f>IF($F$110="Weekend",'BEV_PHEV_Profile_kW (Weekend)'!F33,'BEV_PHEV_Profile_kW (Weekday)'!F33)</f>
        <v>0.16147505000000001</v>
      </c>
      <c r="M33" s="21">
        <f>IF($F$110="Weekend",'BEV_PHEV_Profile_kW (Weekend)'!G33,'BEV_PHEV_Profile_kW (Weekday)'!G33)</f>
        <v>0.13955872999999999</v>
      </c>
      <c r="N33" s="21">
        <f>IF($F$110="Weekend",'BEV_PHEV_Profile_kW (Weekend)'!H33,'BEV_PHEV_Profile_kW (Weekday)'!H33)</f>
        <v>0.12013698</v>
      </c>
      <c r="O33" s="21">
        <f>IF($F$110="Weekend",'BEV_PHEV_Profile_kW (Weekend)'!I33,'BEV_PHEV_Profile_kW (Weekday)'!I33)</f>
        <v>0.10071523</v>
      </c>
      <c r="P33" s="21">
        <f>IF($F$110="Weekend",'BEV_PHEV_Profile_kW (Weekend)'!J33,'BEV_PHEV_Profile_kW (Weekday)'!J33)</f>
        <v>8.4774859999999994E-2</v>
      </c>
      <c r="Q33" s="21">
        <f>IF($F$110="Weekend",'BEV_PHEV_Profile_kW (Weekend)'!K33,'BEV_PHEV_Profile_kW (Weekday)'!K33)</f>
        <v>6.8834489999999998E-2</v>
      </c>
      <c r="R33" s="21">
        <f>IF($F$110="Weekend",'BEV_PHEV_Profile_kW (Weekend)'!L33,'BEV_PHEV_Profile_kW (Weekday)'!L33)</f>
        <v>5.6507519999999999E-2</v>
      </c>
      <c r="S33" s="21">
        <f>IF($F$110="Weekend",'BEV_PHEV_Profile_kW (Weekend)'!M33,'BEV_PHEV_Profile_kW (Weekday)'!M33)</f>
        <v>4.4180549999999999E-2</v>
      </c>
      <c r="T33" s="21">
        <f>IF($F$110="Weekend",'BEV_PHEV_Profile_kW (Weekend)'!N33,'BEV_PHEV_Profile_kW (Weekday)'!N33)</f>
        <v>4.6026110000000002E-2</v>
      </c>
      <c r="U33" s="21">
        <f>IF($F$110="Weekend",'BEV_PHEV_Profile_kW (Weekend)'!O33,'BEV_PHEV_Profile_kW (Weekday)'!O33)</f>
        <v>4.7871660000000003E-2</v>
      </c>
      <c r="V33" s="21">
        <f>IF($F$110="Weekend",'BEV_PHEV_Profile_kW (Weekend)'!P33,'BEV_PHEV_Profile_kW (Weekday)'!P33)</f>
        <v>0.11818544</v>
      </c>
      <c r="W33" s="21">
        <f>IF($F$110="Weekend",'BEV_PHEV_Profile_kW (Weekend)'!Q33,'BEV_PHEV_Profile_kW (Weekday)'!Q33)</f>
        <v>0.18849922</v>
      </c>
      <c r="X33" s="21">
        <f>IF($F$110="Weekend",'BEV_PHEV_Profile_kW (Weekend)'!R33,'BEV_PHEV_Profile_kW (Weekday)'!R33)</f>
        <v>0.23326213000000001</v>
      </c>
      <c r="Y33" s="21">
        <f>IF($F$110="Weekend",'BEV_PHEV_Profile_kW (Weekend)'!S33,'BEV_PHEV_Profile_kW (Weekday)'!S33)</f>
        <v>0.27802504</v>
      </c>
      <c r="Z33" s="21">
        <f>IF($F$110="Weekend",'BEV_PHEV_Profile_kW (Weekend)'!T33,'BEV_PHEV_Profile_kW (Weekday)'!T33)</f>
        <v>0.34421890999999999</v>
      </c>
      <c r="AA33" s="21">
        <f>IF($F$110="Weekend",'BEV_PHEV_Profile_kW (Weekend)'!U33,'BEV_PHEV_Profile_kW (Weekday)'!U33)</f>
        <v>0.41041276999999998</v>
      </c>
      <c r="AB33" s="21">
        <f>IF($F$110="Weekend",'BEV_PHEV_Profile_kW (Weekend)'!V33,'BEV_PHEV_Profile_kW (Weekday)'!V33)</f>
        <v>0.48338927999999998</v>
      </c>
      <c r="AC33" s="21">
        <f>IF($F$110="Weekend",'BEV_PHEV_Profile_kW (Weekend)'!W33,'BEV_PHEV_Profile_kW (Weekday)'!W33)</f>
        <v>0.55636578000000003</v>
      </c>
      <c r="AD33" s="21">
        <f>IF($F$110="Weekend",'BEV_PHEV_Profile_kW (Weekend)'!X33,'BEV_PHEV_Profile_kW (Weekday)'!X33)</f>
        <v>0.59618130999999996</v>
      </c>
      <c r="AE33" s="21">
        <f>IF($F$110="Weekend",'BEV_PHEV_Profile_kW (Weekend)'!Y33,'BEV_PHEV_Profile_kW (Weekday)'!Y33)</f>
        <v>0.63599682999999996</v>
      </c>
      <c r="AF33" s="21">
        <f>IF($F$110="Weekend",'BEV_PHEV_Profile_kW (Weekend)'!Z33,'BEV_PHEV_Profile_kW (Weekday)'!Z33)</f>
        <v>0.62281580999999997</v>
      </c>
      <c r="AG33" s="21">
        <f>IF($F$110="Weekend",'BEV_PHEV_Profile_kW (Weekend)'!AA33,'BEV_PHEV_Profile_kW (Weekday)'!AA33)</f>
        <v>0.60963478000000004</v>
      </c>
      <c r="AH33" s="21">
        <f>IF($F$110="Weekend",'BEV_PHEV_Profile_kW (Weekend)'!AB33,'BEV_PHEV_Profile_kW (Weekday)'!AB33)</f>
        <v>0.55945655999999999</v>
      </c>
      <c r="AI33" s="21">
        <f>IF($F$110="Weekend",'BEV_PHEV_Profile_kW (Weekend)'!AC33,'BEV_PHEV_Profile_kW (Weekday)'!AC33)</f>
        <v>0.50927833</v>
      </c>
      <c r="AJ33" s="21">
        <f>IF($F$110="Weekend",'BEV_PHEV_Profile_kW (Weekend)'!AD33,'BEV_PHEV_Profile_kW (Weekday)'!AD33)</f>
        <v>0.45505658999999998</v>
      </c>
      <c r="AK33" s="21">
        <f>IF($F$110="Weekend",'BEV_PHEV_Profile_kW (Weekend)'!AE33,'BEV_PHEV_Profile_kW (Weekday)'!AE33)</f>
        <v>0.40083485000000002</v>
      </c>
      <c r="AL33" s="21">
        <f>IF($F$110="Weekend",'BEV_PHEV_Profile_kW (Weekend)'!AF33,'BEV_PHEV_Profile_kW (Weekday)'!AF33)</f>
        <v>0.35208909999999999</v>
      </c>
      <c r="AM33" s="21">
        <f>IF($F$110="Weekend",'BEV_PHEV_Profile_kW (Weekend)'!AG33,'BEV_PHEV_Profile_kW (Weekday)'!AG33)</f>
        <v>0.30334335000000001</v>
      </c>
      <c r="AN33" s="21">
        <f>IF($F$110="Weekend",'BEV_PHEV_Profile_kW (Weekend)'!AH33,'BEV_PHEV_Profile_kW (Weekday)'!AH33)</f>
        <v>0.23487137</v>
      </c>
      <c r="AO33" s="21">
        <f>IF($F$110="Weekend",'BEV_PHEV_Profile_kW (Weekend)'!AI33,'BEV_PHEV_Profile_kW (Weekday)'!AI33)</f>
        <v>0.1663994</v>
      </c>
      <c r="AP33" s="21">
        <f>IF($F$110="Weekend",'BEV_PHEV_Profile_kW (Weekend)'!AJ33,'BEV_PHEV_Profile_kW (Weekday)'!AJ33)</f>
        <v>0.11947186</v>
      </c>
      <c r="AQ33" s="21">
        <f>IF($F$110="Weekend",'BEV_PHEV_Profile_kW (Weekend)'!AK33,'BEV_PHEV_Profile_kW (Weekday)'!AK33)</f>
        <v>7.2544330000000004E-2</v>
      </c>
      <c r="AR33" s="21">
        <f>IF($F$110="Weekend",'BEV_PHEV_Profile_kW (Weekend)'!AL33,'BEV_PHEV_Profile_kW (Weekday)'!AL33)</f>
        <v>6.7152970000000006E-2</v>
      </c>
      <c r="AS33" s="21">
        <f>IF($F$110="Weekend",'BEV_PHEV_Profile_kW (Weekend)'!AM33,'BEV_PHEV_Profile_kW (Weekday)'!AM33)</f>
        <v>6.1761620000000003E-2</v>
      </c>
      <c r="AT33" s="21">
        <f>IF($F$110="Weekend",'BEV_PHEV_Profile_kW (Weekend)'!AN33,'BEV_PHEV_Profile_kW (Weekday)'!AN33)</f>
        <v>6.1368770000000003E-2</v>
      </c>
      <c r="AU33" s="21">
        <f>IF($F$110="Weekend",'BEV_PHEV_Profile_kW (Weekend)'!AO33,'BEV_PHEV_Profile_kW (Weekday)'!AO33)</f>
        <v>6.0975910000000001E-2</v>
      </c>
      <c r="AV33" s="21">
        <f>IF($F$110="Weekend",'BEV_PHEV_Profile_kW (Weekend)'!AP33,'BEV_PHEV_Profile_kW (Weekday)'!AP33)</f>
        <v>8.9695839999999999E-2</v>
      </c>
      <c r="AW33" s="21">
        <f>IF($F$110="Weekend",'BEV_PHEV_Profile_kW (Weekend)'!AQ33,'BEV_PHEV_Profile_kW (Weekday)'!AQ33)</f>
        <v>0.11841575999999999</v>
      </c>
      <c r="AX33" s="21">
        <f>IF($F$110="Weekend",'BEV_PHEV_Profile_kW (Weekend)'!AR33,'BEV_PHEV_Profile_kW (Weekday)'!AR33)</f>
        <v>0.14840900000000001</v>
      </c>
      <c r="AY33" s="21">
        <f>IF($F$110="Weekend",'BEV_PHEV_Profile_kW (Weekend)'!AS33,'BEV_PHEV_Profile_kW (Weekday)'!AS33)</f>
        <v>0.17840223999999999</v>
      </c>
      <c r="AZ33" s="21">
        <f>IF($F$110="Weekend",'BEV_PHEV_Profile_kW (Weekend)'!AT33,'BEV_PHEV_Profile_kW (Weekday)'!AT33)</f>
        <v>0.20702666</v>
      </c>
      <c r="BA33" s="21">
        <f>IF($F$110="Weekend",'BEV_PHEV_Profile_kW (Weekend)'!AU33,'BEV_PHEV_Profile_kW (Weekday)'!AU33)</f>
        <v>0.23565109000000001</v>
      </c>
      <c r="BB33" s="21">
        <f>IF($F$110="Weekend",'BEV_PHEV_Profile_kW (Weekend)'!AV33,'BEV_PHEV_Profile_kW (Weekday)'!AV33)</f>
        <v>0.23638323999999999</v>
      </c>
      <c r="BC33" s="21">
        <f>IF($F$110="Weekend",'BEV_PHEV_Profile_kW (Weekend)'!AW33,'BEV_PHEV_Profile_kW (Weekday)'!AW33)</f>
        <v>0.2371154</v>
      </c>
      <c r="BD33" s="21">
        <f>IF($F$110="Weekend",'BEV_PHEV_Profile_kW (Weekend)'!AX33,'BEV_PHEV_Profile_kW (Weekday)'!AX33)</f>
        <v>0.22866734999999999</v>
      </c>
      <c r="BE33" s="23"/>
    </row>
    <row r="34" spans="7:57" ht="14.5" thickBot="1" x14ac:dyDescent="0.35">
      <c r="G34" s="47"/>
      <c r="H34" s="14" t="s">
        <v>164</v>
      </c>
      <c r="I34" s="26">
        <f>IF($F$110="Weekend",'BEV_PHEV_Profile_kW (Weekend)'!C34,'BEV_PHEV_Profile_kW (Weekday)'!C34)</f>
        <v>0.22021930000000001</v>
      </c>
      <c r="J34" s="26">
        <f>IF($F$110="Weekend",'BEV_PHEV_Profile_kW (Weekend)'!D34,'BEV_PHEV_Profile_kW (Weekday)'!D34)</f>
        <v>0.20180533</v>
      </c>
      <c r="K34" s="26">
        <f>IF($F$110="Weekend",'BEV_PHEV_Profile_kW (Weekend)'!E34,'BEV_PHEV_Profile_kW (Weekday)'!E34)</f>
        <v>0.18339137</v>
      </c>
      <c r="L34" s="26">
        <f>IF($F$110="Weekend",'BEV_PHEV_Profile_kW (Weekend)'!F34,'BEV_PHEV_Profile_kW (Weekday)'!F34)</f>
        <v>0.16147505000000001</v>
      </c>
      <c r="M34" s="26">
        <f>IF($F$110="Weekend",'BEV_PHEV_Profile_kW (Weekend)'!G34,'BEV_PHEV_Profile_kW (Weekday)'!G34)</f>
        <v>0.13955872999999999</v>
      </c>
      <c r="N34" s="26">
        <f>IF($F$110="Weekend",'BEV_PHEV_Profile_kW (Weekend)'!H34,'BEV_PHEV_Profile_kW (Weekday)'!H34)</f>
        <v>0.12013698</v>
      </c>
      <c r="O34" s="26">
        <f>IF($F$110="Weekend",'BEV_PHEV_Profile_kW (Weekend)'!I34,'BEV_PHEV_Profile_kW (Weekday)'!I34)</f>
        <v>0.10071523</v>
      </c>
      <c r="P34" s="26">
        <f>IF($F$110="Weekend",'BEV_PHEV_Profile_kW (Weekend)'!J34,'BEV_PHEV_Profile_kW (Weekday)'!J34)</f>
        <v>8.4774859999999994E-2</v>
      </c>
      <c r="Q34" s="26">
        <f>IF($F$110="Weekend",'BEV_PHEV_Profile_kW (Weekend)'!K34,'BEV_PHEV_Profile_kW (Weekday)'!K34)</f>
        <v>6.8834489999999998E-2</v>
      </c>
      <c r="R34" s="26">
        <f>IF($F$110="Weekend",'BEV_PHEV_Profile_kW (Weekend)'!L34,'BEV_PHEV_Profile_kW (Weekday)'!L34)</f>
        <v>5.6507519999999999E-2</v>
      </c>
      <c r="S34" s="26">
        <f>IF($F$110="Weekend",'BEV_PHEV_Profile_kW (Weekend)'!M34,'BEV_PHEV_Profile_kW (Weekday)'!M34)</f>
        <v>4.4180549999999999E-2</v>
      </c>
      <c r="T34" s="26">
        <f>IF($F$110="Weekend",'BEV_PHEV_Profile_kW (Weekend)'!N34,'BEV_PHEV_Profile_kW (Weekday)'!N34)</f>
        <v>4.6026110000000002E-2</v>
      </c>
      <c r="U34" s="26">
        <f>IF($F$110="Weekend",'BEV_PHEV_Profile_kW (Weekend)'!O34,'BEV_PHEV_Profile_kW (Weekday)'!O34)</f>
        <v>4.7871660000000003E-2</v>
      </c>
      <c r="V34" s="26">
        <f>IF($F$110="Weekend",'BEV_PHEV_Profile_kW (Weekend)'!P34,'BEV_PHEV_Profile_kW (Weekday)'!P34)</f>
        <v>0.11818544</v>
      </c>
      <c r="W34" s="26">
        <f>IF($F$110="Weekend",'BEV_PHEV_Profile_kW (Weekend)'!Q34,'BEV_PHEV_Profile_kW (Weekday)'!Q34)</f>
        <v>0.18849922</v>
      </c>
      <c r="X34" s="26">
        <f>IF($F$110="Weekend",'BEV_PHEV_Profile_kW (Weekend)'!R34,'BEV_PHEV_Profile_kW (Weekday)'!R34)</f>
        <v>0.23326213000000001</v>
      </c>
      <c r="Y34" s="26">
        <f>IF($F$110="Weekend",'BEV_PHEV_Profile_kW (Weekend)'!S34,'BEV_PHEV_Profile_kW (Weekday)'!S34)</f>
        <v>0.27802504</v>
      </c>
      <c r="Z34" s="26">
        <f>IF($F$110="Weekend",'BEV_PHEV_Profile_kW (Weekend)'!T34,'BEV_PHEV_Profile_kW (Weekday)'!T34)</f>
        <v>0.34421890999999999</v>
      </c>
      <c r="AA34" s="26">
        <f>IF($F$110="Weekend",'BEV_PHEV_Profile_kW (Weekend)'!U34,'BEV_PHEV_Profile_kW (Weekday)'!U34)</f>
        <v>0.41041276999999998</v>
      </c>
      <c r="AB34" s="26">
        <f>IF($F$110="Weekend",'BEV_PHEV_Profile_kW (Weekend)'!V34,'BEV_PHEV_Profile_kW (Weekday)'!V34)</f>
        <v>0.48338927999999998</v>
      </c>
      <c r="AC34" s="26">
        <f>IF($F$110="Weekend",'BEV_PHEV_Profile_kW (Weekend)'!W34,'BEV_PHEV_Profile_kW (Weekday)'!W34)</f>
        <v>0.55636578000000003</v>
      </c>
      <c r="AD34" s="26">
        <f>IF($F$110="Weekend",'BEV_PHEV_Profile_kW (Weekend)'!X34,'BEV_PHEV_Profile_kW (Weekday)'!X34)</f>
        <v>0.59618130999999996</v>
      </c>
      <c r="AE34" s="26">
        <f>IF($F$110="Weekend",'BEV_PHEV_Profile_kW (Weekend)'!Y34,'BEV_PHEV_Profile_kW (Weekday)'!Y34)</f>
        <v>0.63599682999999996</v>
      </c>
      <c r="AF34" s="26">
        <f>IF($F$110="Weekend",'BEV_PHEV_Profile_kW (Weekend)'!Z34,'BEV_PHEV_Profile_kW (Weekday)'!Z34)</f>
        <v>0.62281580999999997</v>
      </c>
      <c r="AG34" s="26">
        <f>IF($F$110="Weekend",'BEV_PHEV_Profile_kW (Weekend)'!AA34,'BEV_PHEV_Profile_kW (Weekday)'!AA34)</f>
        <v>0.60963478000000004</v>
      </c>
      <c r="AH34" s="26">
        <f>IF($F$110="Weekend",'BEV_PHEV_Profile_kW (Weekend)'!AB34,'BEV_PHEV_Profile_kW (Weekday)'!AB34)</f>
        <v>0.55945655999999999</v>
      </c>
      <c r="AI34" s="26">
        <f>IF($F$110="Weekend",'BEV_PHEV_Profile_kW (Weekend)'!AC34,'BEV_PHEV_Profile_kW (Weekday)'!AC34)</f>
        <v>0.50927833</v>
      </c>
      <c r="AJ34" s="26">
        <f>IF($F$110="Weekend",'BEV_PHEV_Profile_kW (Weekend)'!AD34,'BEV_PHEV_Profile_kW (Weekday)'!AD34)</f>
        <v>0.45505658999999998</v>
      </c>
      <c r="AK34" s="26">
        <f>IF($F$110="Weekend",'BEV_PHEV_Profile_kW (Weekend)'!AE34,'BEV_PHEV_Profile_kW (Weekday)'!AE34)</f>
        <v>0.40083485000000002</v>
      </c>
      <c r="AL34" s="26">
        <f>IF($F$110="Weekend",'BEV_PHEV_Profile_kW (Weekend)'!AF34,'BEV_PHEV_Profile_kW (Weekday)'!AF34)</f>
        <v>0.35208909999999999</v>
      </c>
      <c r="AM34" s="26">
        <f>IF($F$110="Weekend",'BEV_PHEV_Profile_kW (Weekend)'!AG34,'BEV_PHEV_Profile_kW (Weekday)'!AG34)</f>
        <v>0.30334335000000001</v>
      </c>
      <c r="AN34" s="26">
        <f>IF($F$110="Weekend",'BEV_PHEV_Profile_kW (Weekend)'!AH34,'BEV_PHEV_Profile_kW (Weekday)'!AH34)</f>
        <v>0.23487137</v>
      </c>
      <c r="AO34" s="26">
        <f>IF($F$110="Weekend",'BEV_PHEV_Profile_kW (Weekend)'!AI34,'BEV_PHEV_Profile_kW (Weekday)'!AI34)</f>
        <v>0.1663994</v>
      </c>
      <c r="AP34" s="26">
        <f>IF($F$110="Weekend",'BEV_PHEV_Profile_kW (Weekend)'!AJ34,'BEV_PHEV_Profile_kW (Weekday)'!AJ34)</f>
        <v>0.11947186</v>
      </c>
      <c r="AQ34" s="26">
        <f>IF($F$110="Weekend",'BEV_PHEV_Profile_kW (Weekend)'!AK34,'BEV_PHEV_Profile_kW (Weekday)'!AK34)</f>
        <v>7.2544330000000004E-2</v>
      </c>
      <c r="AR34" s="26">
        <f>IF($F$110="Weekend",'BEV_PHEV_Profile_kW (Weekend)'!AL34,'BEV_PHEV_Profile_kW (Weekday)'!AL34)</f>
        <v>6.7152970000000006E-2</v>
      </c>
      <c r="AS34" s="26">
        <f>IF($F$110="Weekend",'BEV_PHEV_Profile_kW (Weekend)'!AM34,'BEV_PHEV_Profile_kW (Weekday)'!AM34)</f>
        <v>6.1761620000000003E-2</v>
      </c>
      <c r="AT34" s="26">
        <f>IF($F$110="Weekend",'BEV_PHEV_Profile_kW (Weekend)'!AN34,'BEV_PHEV_Profile_kW (Weekday)'!AN34)</f>
        <v>6.1368770000000003E-2</v>
      </c>
      <c r="AU34" s="26">
        <f>IF($F$110="Weekend",'BEV_PHEV_Profile_kW (Weekend)'!AO34,'BEV_PHEV_Profile_kW (Weekday)'!AO34)</f>
        <v>6.0975910000000001E-2</v>
      </c>
      <c r="AV34" s="26">
        <f>IF($F$110="Weekend",'BEV_PHEV_Profile_kW (Weekend)'!AP34,'BEV_PHEV_Profile_kW (Weekday)'!AP34)</f>
        <v>8.9695839999999999E-2</v>
      </c>
      <c r="AW34" s="26">
        <f>IF($F$110="Weekend",'BEV_PHEV_Profile_kW (Weekend)'!AQ34,'BEV_PHEV_Profile_kW (Weekday)'!AQ34)</f>
        <v>0.11841575999999999</v>
      </c>
      <c r="AX34" s="26">
        <f>IF($F$110="Weekend",'BEV_PHEV_Profile_kW (Weekend)'!AR34,'BEV_PHEV_Profile_kW (Weekday)'!AR34)</f>
        <v>0.14840900000000001</v>
      </c>
      <c r="AY34" s="26">
        <f>IF($F$110="Weekend",'BEV_PHEV_Profile_kW (Weekend)'!AS34,'BEV_PHEV_Profile_kW (Weekday)'!AS34)</f>
        <v>0.17840223999999999</v>
      </c>
      <c r="AZ34" s="26">
        <f>IF($F$110="Weekend",'BEV_PHEV_Profile_kW (Weekend)'!AT34,'BEV_PHEV_Profile_kW (Weekday)'!AT34)</f>
        <v>0.20702666</v>
      </c>
      <c r="BA34" s="26">
        <f>IF($F$110="Weekend",'BEV_PHEV_Profile_kW (Weekend)'!AU34,'BEV_PHEV_Profile_kW (Weekday)'!AU34)</f>
        <v>0.23565109000000001</v>
      </c>
      <c r="BB34" s="26">
        <f>IF($F$110="Weekend",'BEV_PHEV_Profile_kW (Weekend)'!AV34,'BEV_PHEV_Profile_kW (Weekday)'!AV34)</f>
        <v>0.23638323999999999</v>
      </c>
      <c r="BC34" s="26">
        <f>IF($F$110="Weekend",'BEV_PHEV_Profile_kW (Weekend)'!AW34,'BEV_PHEV_Profile_kW (Weekday)'!AW34)</f>
        <v>0.2371154</v>
      </c>
      <c r="BD34" s="26">
        <f>IF($F$110="Weekend",'BEV_PHEV_Profile_kW (Weekend)'!AX34,'BEV_PHEV_Profile_kW (Weekday)'!AX34)</f>
        <v>0.22866734999999999</v>
      </c>
      <c r="BE34" s="23"/>
    </row>
    <row r="35" spans="7:57" ht="14.5" thickBot="1" x14ac:dyDescent="0.35">
      <c r="G35" s="47"/>
      <c r="H35" s="14" t="s">
        <v>165</v>
      </c>
      <c r="I35" s="21">
        <f>IF($F$110="Weekend",'BEV_PHEV_Profile_kW (Weekend)'!C35,'BEV_PHEV_Profile_kW (Weekday)'!C35)</f>
        <v>2.532322E-2</v>
      </c>
      <c r="J35" s="21">
        <f>IF($F$110="Weekend",'BEV_PHEV_Profile_kW (Weekend)'!D35,'BEV_PHEV_Profile_kW (Weekday)'!D35)</f>
        <v>2.3792210000000001E-2</v>
      </c>
      <c r="K35" s="21">
        <f>IF($F$110="Weekend",'BEV_PHEV_Profile_kW (Weekend)'!E35,'BEV_PHEV_Profile_kW (Weekday)'!E35)</f>
        <v>2.2261199999999998E-2</v>
      </c>
      <c r="L35" s="21">
        <f>IF($F$110="Weekend",'BEV_PHEV_Profile_kW (Weekend)'!F35,'BEV_PHEV_Profile_kW (Weekday)'!F35)</f>
        <v>2.016099E-2</v>
      </c>
      <c r="M35" s="21">
        <f>IF($F$110="Weekend",'BEV_PHEV_Profile_kW (Weekend)'!G35,'BEV_PHEV_Profile_kW (Weekday)'!G35)</f>
        <v>1.8060779999999999E-2</v>
      </c>
      <c r="N35" s="21">
        <f>IF($F$110="Weekend",'BEV_PHEV_Profile_kW (Weekend)'!H35,'BEV_PHEV_Profile_kW (Weekday)'!H35)</f>
        <v>1.5728530000000001E-2</v>
      </c>
      <c r="O35" s="21">
        <f>IF($F$110="Weekend",'BEV_PHEV_Profile_kW (Weekend)'!I35,'BEV_PHEV_Profile_kW (Weekday)'!I35)</f>
        <v>1.339628E-2</v>
      </c>
      <c r="P35" s="21">
        <f>IF($F$110="Weekend",'BEV_PHEV_Profile_kW (Weekend)'!J35,'BEV_PHEV_Profile_kW (Weekday)'!J35)</f>
        <v>1.1346470000000001E-2</v>
      </c>
      <c r="Q35" s="21">
        <f>IF($F$110="Weekend",'BEV_PHEV_Profile_kW (Weekend)'!K35,'BEV_PHEV_Profile_kW (Weekday)'!K35)</f>
        <v>9.2966500000000001E-3</v>
      </c>
      <c r="R35" s="21">
        <f>IF($F$110="Weekend",'BEV_PHEV_Profile_kW (Weekend)'!L35,'BEV_PHEV_Profile_kW (Weekday)'!L35)</f>
        <v>8.1614500000000006E-3</v>
      </c>
      <c r="S35" s="21">
        <f>IF($F$110="Weekend",'BEV_PHEV_Profile_kW (Weekend)'!M35,'BEV_PHEV_Profile_kW (Weekday)'!M35)</f>
        <v>7.0262500000000004E-3</v>
      </c>
      <c r="T35" s="21">
        <f>IF($F$110="Weekend",'BEV_PHEV_Profile_kW (Weekend)'!N35,'BEV_PHEV_Profile_kW (Weekday)'!N35)</f>
        <v>6.9465300000000002E-3</v>
      </c>
      <c r="U35" s="21">
        <f>IF($F$110="Weekend",'BEV_PHEV_Profile_kW (Weekend)'!O35,'BEV_PHEV_Profile_kW (Weekday)'!O35)</f>
        <v>6.86682E-3</v>
      </c>
      <c r="V35" s="21">
        <f>IF($F$110="Weekend",'BEV_PHEV_Profile_kW (Weekend)'!P35,'BEV_PHEV_Profile_kW (Weekday)'!P35)</f>
        <v>7.8127700000000001E-3</v>
      </c>
      <c r="W35" s="21">
        <f>IF($F$110="Weekend",'BEV_PHEV_Profile_kW (Weekend)'!Q35,'BEV_PHEV_Profile_kW (Weekday)'!Q35)</f>
        <v>8.7587099999999994E-3</v>
      </c>
      <c r="X35" s="21">
        <f>IF($F$110="Weekend",'BEV_PHEV_Profile_kW (Weekend)'!R35,'BEV_PHEV_Profile_kW (Weekday)'!R35)</f>
        <v>1.079773E-2</v>
      </c>
      <c r="Y35" s="21">
        <f>IF($F$110="Weekend",'BEV_PHEV_Profile_kW (Weekend)'!S35,'BEV_PHEV_Profile_kW (Weekday)'!S35)</f>
        <v>1.2836749999999999E-2</v>
      </c>
      <c r="Z35" s="21">
        <f>IF($F$110="Weekend",'BEV_PHEV_Profile_kW (Weekend)'!T35,'BEV_PHEV_Profile_kW (Weekday)'!T35)</f>
        <v>1.494005E-2</v>
      </c>
      <c r="AA35" s="21">
        <f>IF($F$110="Weekend",'BEV_PHEV_Profile_kW (Weekend)'!U35,'BEV_PHEV_Profile_kW (Weekday)'!U35)</f>
        <v>1.704336E-2</v>
      </c>
      <c r="AB35" s="21">
        <f>IF($F$110="Weekend",'BEV_PHEV_Profile_kW (Weekend)'!V35,'BEV_PHEV_Profile_kW (Weekday)'!V35)</f>
        <v>1.8942859999999999E-2</v>
      </c>
      <c r="AC35" s="21">
        <f>IF($F$110="Weekend",'BEV_PHEV_Profile_kW (Weekend)'!W35,'BEV_PHEV_Profile_kW (Weekday)'!W35)</f>
        <v>2.0842369999999999E-2</v>
      </c>
      <c r="AD35" s="21">
        <f>IF($F$110="Weekend",'BEV_PHEV_Profile_kW (Weekend)'!X35,'BEV_PHEV_Profile_kW (Weekday)'!X35)</f>
        <v>2.1648839999999999E-2</v>
      </c>
      <c r="AE35" s="21">
        <f>IF($F$110="Weekend",'BEV_PHEV_Profile_kW (Weekend)'!Y35,'BEV_PHEV_Profile_kW (Weekday)'!Y35)</f>
        <v>2.2455309999999999E-2</v>
      </c>
      <c r="AF35" s="21">
        <f>IF($F$110="Weekend",'BEV_PHEV_Profile_kW (Weekend)'!Z35,'BEV_PHEV_Profile_kW (Weekday)'!Z35)</f>
        <v>2.2531289999999999E-2</v>
      </c>
      <c r="AG35" s="21">
        <f>IF($F$110="Weekend",'BEV_PHEV_Profile_kW (Weekend)'!AA35,'BEV_PHEV_Profile_kW (Weekday)'!AA35)</f>
        <v>2.2607269999999999E-2</v>
      </c>
      <c r="AH35" s="21">
        <f>IF($F$110="Weekend",'BEV_PHEV_Profile_kW (Weekend)'!AB35,'BEV_PHEV_Profile_kW (Weekday)'!AB35)</f>
        <v>2.2395950000000001E-2</v>
      </c>
      <c r="AI35" s="21">
        <f>IF($F$110="Weekend",'BEV_PHEV_Profile_kW (Weekend)'!AC35,'BEV_PHEV_Profile_kW (Weekday)'!AC35)</f>
        <v>2.2184619999999999E-2</v>
      </c>
      <c r="AJ35" s="21">
        <f>IF($F$110="Weekend",'BEV_PHEV_Profile_kW (Weekend)'!AD35,'BEV_PHEV_Profile_kW (Weekday)'!AD35)</f>
        <v>2.1657119999999998E-2</v>
      </c>
      <c r="AK35" s="21">
        <f>IF($F$110="Weekend",'BEV_PHEV_Profile_kW (Weekend)'!AE35,'BEV_PHEV_Profile_kW (Weekday)'!AE35)</f>
        <v>2.1129620000000002E-2</v>
      </c>
      <c r="AL35" s="21">
        <f>IF($F$110="Weekend",'BEV_PHEV_Profile_kW (Weekend)'!AF35,'BEV_PHEV_Profile_kW (Weekday)'!AF35)</f>
        <v>2.1053160000000001E-2</v>
      </c>
      <c r="AM35" s="21">
        <f>IF($F$110="Weekend",'BEV_PHEV_Profile_kW (Weekend)'!AG35,'BEV_PHEV_Profile_kW (Weekday)'!AG35)</f>
        <v>2.0976700000000001E-2</v>
      </c>
      <c r="AN35" s="21">
        <f>IF($F$110="Weekend",'BEV_PHEV_Profile_kW (Weekend)'!AH35,'BEV_PHEV_Profile_kW (Weekday)'!AH35)</f>
        <v>2.1214759999999999E-2</v>
      </c>
      <c r="AO35" s="21">
        <f>IF($F$110="Weekend",'BEV_PHEV_Profile_kW (Weekend)'!AI35,'BEV_PHEV_Profile_kW (Weekday)'!AI35)</f>
        <v>2.1452820000000001E-2</v>
      </c>
      <c r="AP35" s="21">
        <f>IF($F$110="Weekend",'BEV_PHEV_Profile_kW (Weekend)'!AJ35,'BEV_PHEV_Profile_kW (Weekday)'!AJ35)</f>
        <v>2.2888470000000001E-2</v>
      </c>
      <c r="AQ35" s="21">
        <f>IF($F$110="Weekend",'BEV_PHEV_Profile_kW (Weekend)'!AK35,'BEV_PHEV_Profile_kW (Weekday)'!AK35)</f>
        <v>2.4324129999999999E-2</v>
      </c>
      <c r="AR35" s="21">
        <f>IF($F$110="Weekend",'BEV_PHEV_Profile_kW (Weekend)'!AL35,'BEV_PHEV_Profile_kW (Weekday)'!AL35)</f>
        <v>2.6704889999999998E-2</v>
      </c>
      <c r="AS35" s="21">
        <f>IF($F$110="Weekend",'BEV_PHEV_Profile_kW (Weekend)'!AM35,'BEV_PHEV_Profile_kW (Weekday)'!AM35)</f>
        <v>2.9085650000000001E-2</v>
      </c>
      <c r="AT35" s="21">
        <f>IF($F$110="Weekend",'BEV_PHEV_Profile_kW (Weekend)'!AN35,'BEV_PHEV_Profile_kW (Weekday)'!AN35)</f>
        <v>3.2053760000000001E-2</v>
      </c>
      <c r="AU35" s="21">
        <f>IF($F$110="Weekend",'BEV_PHEV_Profile_kW (Weekend)'!AO35,'BEV_PHEV_Profile_kW (Weekday)'!AO35)</f>
        <v>3.5021869999999997E-2</v>
      </c>
      <c r="AV35" s="21">
        <f>IF($F$110="Weekend",'BEV_PHEV_Profile_kW (Weekend)'!AP35,'BEV_PHEV_Profile_kW (Weekday)'!AP35)</f>
        <v>3.6716480000000003E-2</v>
      </c>
      <c r="AW35" s="21">
        <f>IF($F$110="Weekend",'BEV_PHEV_Profile_kW (Weekend)'!AQ35,'BEV_PHEV_Profile_kW (Weekday)'!AQ35)</f>
        <v>3.8411090000000002E-2</v>
      </c>
      <c r="AX35" s="21">
        <f>IF($F$110="Weekend",'BEV_PHEV_Profile_kW (Weekend)'!AR35,'BEV_PHEV_Profile_kW (Weekday)'!AR35)</f>
        <v>3.8241629999999999E-2</v>
      </c>
      <c r="AY35" s="21">
        <f>IF($F$110="Weekend",'BEV_PHEV_Profile_kW (Weekend)'!AS35,'BEV_PHEV_Profile_kW (Weekday)'!AS35)</f>
        <v>3.8072160000000001E-2</v>
      </c>
      <c r="AZ35" s="21">
        <f>IF($F$110="Weekend",'BEV_PHEV_Profile_kW (Weekend)'!AT35,'BEV_PHEV_Profile_kW (Weekday)'!AT35)</f>
        <v>3.5812690000000001E-2</v>
      </c>
      <c r="BA35" s="21">
        <f>IF($F$110="Weekend",'BEV_PHEV_Profile_kW (Weekend)'!AU35,'BEV_PHEV_Profile_kW (Weekday)'!AU35)</f>
        <v>3.355321E-2</v>
      </c>
      <c r="BB35" s="21">
        <f>IF($F$110="Weekend",'BEV_PHEV_Profile_kW (Weekend)'!AV35,'BEV_PHEV_Profile_kW (Weekday)'!AV35)</f>
        <v>3.1340380000000001E-2</v>
      </c>
      <c r="BC35" s="21">
        <f>IF($F$110="Weekend",'BEV_PHEV_Profile_kW (Weekend)'!AW35,'BEV_PHEV_Profile_kW (Weekday)'!AW35)</f>
        <v>2.912754E-2</v>
      </c>
      <c r="BD35" s="21">
        <f>IF($F$110="Weekend",'BEV_PHEV_Profile_kW (Weekend)'!AX35,'BEV_PHEV_Profile_kW (Weekday)'!AX35)</f>
        <v>2.722538E-2</v>
      </c>
      <c r="BE35" s="23"/>
    </row>
    <row r="36" spans="7:57" ht="14.5" thickBot="1" x14ac:dyDescent="0.35">
      <c r="G36" s="47"/>
      <c r="H36" s="14" t="s">
        <v>166</v>
      </c>
      <c r="I36" s="26">
        <f>IF($F$110="Weekend",'BEV_PHEV_Profile_kW (Weekend)'!C36,'BEV_PHEV_Profile_kW (Weekday)'!C36)</f>
        <v>1.965182E-2</v>
      </c>
      <c r="J36" s="26">
        <f>IF($F$110="Weekend",'BEV_PHEV_Profile_kW (Weekend)'!D36,'BEV_PHEV_Profile_kW (Weekday)'!D36)</f>
        <v>1.80086E-2</v>
      </c>
      <c r="K36" s="26">
        <f>IF($F$110="Weekend",'BEV_PHEV_Profile_kW (Weekend)'!E36,'BEV_PHEV_Profile_kW (Weekday)'!E36)</f>
        <v>1.636539E-2</v>
      </c>
      <c r="L36" s="26">
        <f>IF($F$110="Weekend",'BEV_PHEV_Profile_kW (Weekend)'!F36,'BEV_PHEV_Profile_kW (Weekday)'!F36)</f>
        <v>1.440963E-2</v>
      </c>
      <c r="M36" s="26">
        <f>IF($F$110="Weekend",'BEV_PHEV_Profile_kW (Weekend)'!G36,'BEV_PHEV_Profile_kW (Weekday)'!G36)</f>
        <v>1.2453870000000001E-2</v>
      </c>
      <c r="N36" s="26">
        <f>IF($F$110="Weekend",'BEV_PHEV_Profile_kW (Weekend)'!H36,'BEV_PHEV_Profile_kW (Weekday)'!H36)</f>
        <v>1.072072E-2</v>
      </c>
      <c r="O36" s="26">
        <f>IF($F$110="Weekend",'BEV_PHEV_Profile_kW (Weekend)'!I36,'BEV_PHEV_Profile_kW (Weekday)'!I36)</f>
        <v>8.9875800000000002E-3</v>
      </c>
      <c r="P36" s="26">
        <f>IF($F$110="Weekend",'BEV_PHEV_Profile_kW (Weekend)'!J36,'BEV_PHEV_Profile_kW (Weekday)'!J36)</f>
        <v>7.5650999999999999E-3</v>
      </c>
      <c r="Q36" s="26">
        <f>IF($F$110="Weekend",'BEV_PHEV_Profile_kW (Weekend)'!K36,'BEV_PHEV_Profile_kW (Weekday)'!K36)</f>
        <v>6.1426199999999997E-3</v>
      </c>
      <c r="R36" s="26">
        <f>IF($F$110="Weekend",'BEV_PHEV_Profile_kW (Weekend)'!L36,'BEV_PHEV_Profile_kW (Weekday)'!L36)</f>
        <v>5.0425899999999996E-3</v>
      </c>
      <c r="S36" s="26">
        <f>IF($F$110="Weekend",'BEV_PHEV_Profile_kW (Weekend)'!M36,'BEV_PHEV_Profile_kW (Weekday)'!M36)</f>
        <v>3.9425600000000003E-3</v>
      </c>
      <c r="T36" s="26">
        <f>IF($F$110="Weekend",'BEV_PHEV_Profile_kW (Weekend)'!N36,'BEV_PHEV_Profile_kW (Weekday)'!N36)</f>
        <v>4.1072499999999998E-3</v>
      </c>
      <c r="U36" s="26">
        <f>IF($F$110="Weekend",'BEV_PHEV_Profile_kW (Weekend)'!O36,'BEV_PHEV_Profile_kW (Weekday)'!O36)</f>
        <v>4.2719500000000001E-3</v>
      </c>
      <c r="V36" s="26">
        <f>IF($F$110="Weekend",'BEV_PHEV_Profile_kW (Weekend)'!P36,'BEV_PHEV_Profile_kW (Weekday)'!P36)</f>
        <v>1.054657E-2</v>
      </c>
      <c r="W36" s="26">
        <f>IF($F$110="Weekend",'BEV_PHEV_Profile_kW (Weekend)'!Q36,'BEV_PHEV_Profile_kW (Weekday)'!Q36)</f>
        <v>1.6821200000000001E-2</v>
      </c>
      <c r="X36" s="26">
        <f>IF($F$110="Weekend",'BEV_PHEV_Profile_kW (Weekend)'!R36,'BEV_PHEV_Profile_kW (Weekday)'!R36)</f>
        <v>2.0815730000000001E-2</v>
      </c>
      <c r="Y36" s="26">
        <f>IF($F$110="Weekend",'BEV_PHEV_Profile_kW (Weekend)'!S36,'BEV_PHEV_Profile_kW (Weekday)'!S36)</f>
        <v>2.4810260000000001E-2</v>
      </c>
      <c r="Z36" s="26">
        <f>IF($F$110="Weekend",'BEV_PHEV_Profile_kW (Weekend)'!T36,'BEV_PHEV_Profile_kW (Weekday)'!T36)</f>
        <v>3.071724E-2</v>
      </c>
      <c r="AA36" s="26">
        <f>IF($F$110="Weekend",'BEV_PHEV_Profile_kW (Weekend)'!U36,'BEV_PHEV_Profile_kW (Weekday)'!U36)</f>
        <v>3.6624209999999997E-2</v>
      </c>
      <c r="AB36" s="26">
        <f>IF($F$110="Weekend",'BEV_PHEV_Profile_kW (Weekend)'!V36,'BEV_PHEV_Profile_kW (Weekday)'!V36)</f>
        <v>4.313645E-2</v>
      </c>
      <c r="AC36" s="26">
        <f>IF($F$110="Weekend",'BEV_PHEV_Profile_kW (Weekend)'!W36,'BEV_PHEV_Profile_kW (Weekday)'!W36)</f>
        <v>4.9648690000000002E-2</v>
      </c>
      <c r="AD36" s="26">
        <f>IF($F$110="Weekend",'BEV_PHEV_Profile_kW (Weekend)'!X36,'BEV_PHEV_Profile_kW (Weekday)'!X36)</f>
        <v>5.3201730000000003E-2</v>
      </c>
      <c r="AE36" s="26">
        <f>IF($F$110="Weekend",'BEV_PHEV_Profile_kW (Weekend)'!Y36,'BEV_PHEV_Profile_kW (Weekday)'!Y36)</f>
        <v>5.6754770000000003E-2</v>
      </c>
      <c r="AF36" s="26">
        <f>IF($F$110="Weekend",'BEV_PHEV_Profile_kW (Weekend)'!Z36,'BEV_PHEV_Profile_kW (Weekday)'!Z36)</f>
        <v>5.5578530000000001E-2</v>
      </c>
      <c r="AG36" s="26">
        <f>IF($F$110="Weekend",'BEV_PHEV_Profile_kW (Weekend)'!AA36,'BEV_PHEV_Profile_kW (Weekday)'!AA36)</f>
        <v>5.4402289999999999E-2</v>
      </c>
      <c r="AH36" s="26">
        <f>IF($F$110="Weekend",'BEV_PHEV_Profile_kW (Weekend)'!AB36,'BEV_PHEV_Profile_kW (Weekday)'!AB36)</f>
        <v>4.9924509999999998E-2</v>
      </c>
      <c r="AI36" s="26">
        <f>IF($F$110="Weekend",'BEV_PHEV_Profile_kW (Weekend)'!AC36,'BEV_PHEV_Profile_kW (Weekday)'!AC36)</f>
        <v>4.5446729999999998E-2</v>
      </c>
      <c r="AJ36" s="26">
        <f>IF($F$110="Weekend",'BEV_PHEV_Profile_kW (Weekend)'!AD36,'BEV_PHEV_Profile_kW (Weekday)'!AD36)</f>
        <v>4.0608110000000003E-2</v>
      </c>
      <c r="AK36" s="26">
        <f>IF($F$110="Weekend",'BEV_PHEV_Profile_kW (Weekend)'!AE36,'BEV_PHEV_Profile_kW (Weekday)'!AE36)</f>
        <v>3.5769500000000003E-2</v>
      </c>
      <c r="AL36" s="26">
        <f>IF($F$110="Weekend",'BEV_PHEV_Profile_kW (Weekend)'!AF36,'BEV_PHEV_Profile_kW (Weekday)'!AF36)</f>
        <v>3.1419549999999997E-2</v>
      </c>
      <c r="AM36" s="26">
        <f>IF($F$110="Weekend",'BEV_PHEV_Profile_kW (Weekend)'!AG36,'BEV_PHEV_Profile_kW (Weekday)'!AG36)</f>
        <v>2.7069599999999999E-2</v>
      </c>
      <c r="AN36" s="26">
        <f>IF($F$110="Weekend",'BEV_PHEV_Profile_kW (Weekend)'!AH36,'BEV_PHEV_Profile_kW (Weekday)'!AH36)</f>
        <v>2.095934E-2</v>
      </c>
      <c r="AO36" s="26">
        <f>IF($F$110="Weekend",'BEV_PHEV_Profile_kW (Weekend)'!AI36,'BEV_PHEV_Profile_kW (Weekday)'!AI36)</f>
        <v>1.4849070000000001E-2</v>
      </c>
      <c r="AP36" s="26">
        <f>IF($F$110="Weekend",'BEV_PHEV_Profile_kW (Weekend)'!AJ36,'BEV_PHEV_Profile_kW (Weekday)'!AJ36)</f>
        <v>1.066137E-2</v>
      </c>
      <c r="AQ36" s="26">
        <f>IF($F$110="Weekend",'BEV_PHEV_Profile_kW (Weekend)'!AK36,'BEV_PHEV_Profile_kW (Weekday)'!AK36)</f>
        <v>6.4736699999999999E-3</v>
      </c>
      <c r="AR36" s="26">
        <f>IF($F$110="Weekend",'BEV_PHEV_Profile_kW (Weekend)'!AL36,'BEV_PHEV_Profile_kW (Weekday)'!AL36)</f>
        <v>5.9925600000000001E-3</v>
      </c>
      <c r="AS36" s="26">
        <f>IF($F$110="Weekend",'BEV_PHEV_Profile_kW (Weekend)'!AM36,'BEV_PHEV_Profile_kW (Weekday)'!AM36)</f>
        <v>5.5114500000000002E-3</v>
      </c>
      <c r="AT36" s="26">
        <f>IF($F$110="Weekend",'BEV_PHEV_Profile_kW (Weekend)'!AN36,'BEV_PHEV_Profile_kW (Weekday)'!AN36)</f>
        <v>5.4764000000000002E-3</v>
      </c>
      <c r="AU36" s="26">
        <f>IF($F$110="Weekend",'BEV_PHEV_Profile_kW (Weekend)'!AO36,'BEV_PHEV_Profile_kW (Weekday)'!AO36)</f>
        <v>5.4413400000000002E-3</v>
      </c>
      <c r="AV36" s="26">
        <f>IF($F$110="Weekend",'BEV_PHEV_Profile_kW (Weekend)'!AP36,'BEV_PHEV_Profile_kW (Weekday)'!AP36)</f>
        <v>8.0042299999999993E-3</v>
      </c>
      <c r="AW36" s="26">
        <f>IF($F$110="Weekend",'BEV_PHEV_Profile_kW (Weekend)'!AQ36,'BEV_PHEV_Profile_kW (Weekday)'!AQ36)</f>
        <v>1.0567129999999999E-2</v>
      </c>
      <c r="AX36" s="26">
        <f>IF($F$110="Weekend",'BEV_PHEV_Profile_kW (Weekend)'!AR36,'BEV_PHEV_Profile_kW (Weekday)'!AR36)</f>
        <v>1.3243649999999999E-2</v>
      </c>
      <c r="AY36" s="26">
        <f>IF($F$110="Weekend",'BEV_PHEV_Profile_kW (Weekend)'!AS36,'BEV_PHEV_Profile_kW (Weekday)'!AS36)</f>
        <v>1.5920170000000001E-2</v>
      </c>
      <c r="AZ36" s="26">
        <f>IF($F$110="Weekend",'BEV_PHEV_Profile_kW (Weekend)'!AT36,'BEV_PHEV_Profile_kW (Weekday)'!AT36)</f>
        <v>1.8474540000000001E-2</v>
      </c>
      <c r="BA36" s="26">
        <f>IF($F$110="Weekend",'BEV_PHEV_Profile_kW (Weekend)'!AU36,'BEV_PHEV_Profile_kW (Weekday)'!AU36)</f>
        <v>2.102892E-2</v>
      </c>
      <c r="BB36" s="26">
        <f>IF($F$110="Weekend",'BEV_PHEV_Profile_kW (Weekend)'!AV36,'BEV_PHEV_Profile_kW (Weekday)'!AV36)</f>
        <v>2.1094249999999998E-2</v>
      </c>
      <c r="BC36" s="26">
        <f>IF($F$110="Weekend",'BEV_PHEV_Profile_kW (Weekend)'!AW36,'BEV_PHEV_Profile_kW (Weekday)'!AW36)</f>
        <v>2.1159589999999999E-2</v>
      </c>
      <c r="BD36" s="26">
        <f>IF($F$110="Weekend",'BEV_PHEV_Profile_kW (Weekend)'!AX36,'BEV_PHEV_Profile_kW (Weekday)'!AX36)</f>
        <v>2.0405699999999999E-2</v>
      </c>
      <c r="BE36" s="23"/>
    </row>
    <row r="37" spans="7:57" ht="14.5" thickBot="1" x14ac:dyDescent="0.35">
      <c r="G37" s="47"/>
      <c r="H37" s="14" t="s">
        <v>167</v>
      </c>
      <c r="I37" s="21">
        <f>IF($F$110="Weekend",'BEV_PHEV_Profile_kW (Weekend)'!C37,'BEV_PHEV_Profile_kW (Weekday)'!C37)</f>
        <v>1.267541E-2</v>
      </c>
      <c r="J37" s="21">
        <f>IF($F$110="Weekend",'BEV_PHEV_Profile_kW (Weekend)'!D37,'BEV_PHEV_Profile_kW (Weekday)'!D37)</f>
        <v>1.037079E-2</v>
      </c>
      <c r="K37" s="21">
        <f>IF($F$110="Weekend",'BEV_PHEV_Profile_kW (Weekend)'!E37,'BEV_PHEV_Profile_kW (Weekday)'!E37)</f>
        <v>8.0661699999999992E-3</v>
      </c>
      <c r="L37" s="21">
        <f>IF($F$110="Weekend",'BEV_PHEV_Profile_kW (Weekend)'!F37,'BEV_PHEV_Profile_kW (Weekday)'!F37)</f>
        <v>4.9933399999999998E-3</v>
      </c>
      <c r="M37" s="21">
        <f>IF($F$110="Weekend",'BEV_PHEV_Profile_kW (Weekend)'!G37,'BEV_PHEV_Profile_kW (Weekday)'!G37)</f>
        <v>1.92052E-3</v>
      </c>
      <c r="N37" s="21">
        <f>IF($F$110="Weekend",'BEV_PHEV_Profile_kW (Weekend)'!H37,'BEV_PHEV_Profile_kW (Weekday)'!H37)</f>
        <v>9.7945999999999992E-4</v>
      </c>
      <c r="O37" s="21">
        <f>IF($F$110="Weekend",'BEV_PHEV_Profile_kW (Weekend)'!I37,'BEV_PHEV_Profile_kW (Weekday)'!I37)</f>
        <v>3.841E-5</v>
      </c>
      <c r="P37" s="21">
        <f>IF($F$110="Weekend",'BEV_PHEV_Profile_kW (Weekend)'!J37,'BEV_PHEV_Profile_kW (Weekday)'!J37)</f>
        <v>7.8741E-4</v>
      </c>
      <c r="Q37" s="21">
        <f>IF($F$110="Weekend",'BEV_PHEV_Profile_kW (Weekend)'!K37,'BEV_PHEV_Profile_kW (Weekday)'!K37)</f>
        <v>1.53641E-3</v>
      </c>
      <c r="R37" s="21">
        <f>IF($F$110="Weekend",'BEV_PHEV_Profile_kW (Weekend)'!L37,'BEV_PHEV_Profile_kW (Weekday)'!L37)</f>
        <v>5.9535999999999999E-3</v>
      </c>
      <c r="S37" s="21">
        <f>IF($F$110="Weekend",'BEV_PHEV_Profile_kW (Weekend)'!M37,'BEV_PHEV_Profile_kW (Weekday)'!M37)</f>
        <v>1.037079E-2</v>
      </c>
      <c r="T37" s="21">
        <f>IF($F$110="Weekend",'BEV_PHEV_Profile_kW (Weekend)'!N37,'BEV_PHEV_Profile_kW (Weekday)'!N37)</f>
        <v>1.6516449999999998E-2</v>
      </c>
      <c r="U37" s="21">
        <f>IF($F$110="Weekend",'BEV_PHEV_Profile_kW (Weekend)'!O37,'BEV_PHEV_Profile_kW (Weekday)'!O37)</f>
        <v>2.2662100000000001E-2</v>
      </c>
      <c r="V37" s="21">
        <f>IF($F$110="Weekend",'BEV_PHEV_Profile_kW (Weekend)'!P37,'BEV_PHEV_Profile_kW (Weekday)'!P37)</f>
        <v>2.439057E-2</v>
      </c>
      <c r="W37" s="21">
        <f>IF($F$110="Weekend",'BEV_PHEV_Profile_kW (Weekend)'!Q37,'BEV_PHEV_Profile_kW (Weekday)'!Q37)</f>
        <v>2.6119030000000001E-2</v>
      </c>
      <c r="X37" s="21">
        <f>IF($F$110="Weekend",'BEV_PHEV_Profile_kW (Weekend)'!R37,'BEV_PHEV_Profile_kW (Weekday)'!R37)</f>
        <v>2.688724E-2</v>
      </c>
      <c r="Y37" s="21">
        <f>IF($F$110="Weekend",'BEV_PHEV_Profile_kW (Weekend)'!S37,'BEV_PHEV_Profile_kW (Weekday)'!S37)</f>
        <v>2.765544E-2</v>
      </c>
      <c r="Z37" s="21">
        <f>IF($F$110="Weekend",'BEV_PHEV_Profile_kW (Weekend)'!T37,'BEV_PHEV_Profile_kW (Weekday)'!T37)</f>
        <v>2.765544E-2</v>
      </c>
      <c r="AA37" s="21">
        <f>IF($F$110="Weekend",'BEV_PHEV_Profile_kW (Weekend)'!U37,'BEV_PHEV_Profile_kW (Weekday)'!U37)</f>
        <v>2.765544E-2</v>
      </c>
      <c r="AB37" s="21">
        <f>IF($F$110="Weekend",'BEV_PHEV_Profile_kW (Weekend)'!V37,'BEV_PHEV_Profile_kW (Weekday)'!V37)</f>
        <v>2.7079289999999999E-2</v>
      </c>
      <c r="AC37" s="21">
        <f>IF($F$110="Weekend",'BEV_PHEV_Profile_kW (Weekend)'!W37,'BEV_PHEV_Profile_kW (Weekday)'!W37)</f>
        <v>2.650313E-2</v>
      </c>
      <c r="AD37" s="21">
        <f>IF($F$110="Weekend",'BEV_PHEV_Profile_kW (Weekend)'!X37,'BEV_PHEV_Profile_kW (Weekday)'!X37)</f>
        <v>2.515877E-2</v>
      </c>
      <c r="AE37" s="21">
        <f>IF($F$110="Weekend",'BEV_PHEV_Profile_kW (Weekend)'!Y37,'BEV_PHEV_Profile_kW (Weekday)'!Y37)</f>
        <v>2.3814410000000001E-2</v>
      </c>
      <c r="AF37" s="21">
        <f>IF($F$110="Weekend",'BEV_PHEV_Profile_kW (Weekend)'!Z37,'BEV_PHEV_Profile_kW (Weekday)'!Z37)</f>
        <v>2.3238249999999998E-2</v>
      </c>
      <c r="AG37" s="21">
        <f>IF($F$110="Weekend",'BEV_PHEV_Profile_kW (Weekend)'!AA37,'BEV_PHEV_Profile_kW (Weekday)'!AA37)</f>
        <v>2.2662100000000001E-2</v>
      </c>
      <c r="AH37" s="21">
        <f>IF($F$110="Weekend",'BEV_PHEV_Profile_kW (Weekend)'!AB37,'BEV_PHEV_Profile_kW (Weekday)'!AB37)</f>
        <v>2.2662100000000001E-2</v>
      </c>
      <c r="AI37" s="21">
        <f>IF($F$110="Weekend",'BEV_PHEV_Profile_kW (Weekend)'!AC37,'BEV_PHEV_Profile_kW (Weekday)'!AC37)</f>
        <v>2.2662100000000001E-2</v>
      </c>
      <c r="AJ37" s="21">
        <f>IF($F$110="Weekend",'BEV_PHEV_Profile_kW (Weekend)'!AD37,'BEV_PHEV_Profile_kW (Weekday)'!AD37)</f>
        <v>2.3046199999999999E-2</v>
      </c>
      <c r="AK37" s="21">
        <f>IF($F$110="Weekend",'BEV_PHEV_Profile_kW (Weekend)'!AE37,'BEV_PHEV_Profile_kW (Weekday)'!AE37)</f>
        <v>2.3430309999999999E-2</v>
      </c>
      <c r="AL37" s="21">
        <f>IF($F$110="Weekend",'BEV_PHEV_Profile_kW (Weekend)'!AF37,'BEV_PHEV_Profile_kW (Weekday)'!AF37)</f>
        <v>2.4582619999999999E-2</v>
      </c>
      <c r="AM37" s="21">
        <f>IF($F$110="Weekend",'BEV_PHEV_Profile_kW (Weekend)'!AG37,'BEV_PHEV_Profile_kW (Weekday)'!AG37)</f>
        <v>2.573493E-2</v>
      </c>
      <c r="AN37" s="21">
        <f>IF($F$110="Weekend",'BEV_PHEV_Profile_kW (Weekend)'!AH37,'BEV_PHEV_Profile_kW (Weekday)'!AH37)</f>
        <v>2.803955E-2</v>
      </c>
      <c r="AO37" s="21">
        <f>IF($F$110="Weekend",'BEV_PHEV_Profile_kW (Weekend)'!AI37,'BEV_PHEV_Profile_kW (Weekday)'!AI37)</f>
        <v>3.034417E-2</v>
      </c>
      <c r="AP37" s="21">
        <f>IF($F$110="Weekend",'BEV_PHEV_Profile_kW (Weekend)'!AJ37,'BEV_PHEV_Profile_kW (Weekday)'!AJ37)</f>
        <v>3.4185199999999999E-2</v>
      </c>
      <c r="AQ37" s="21">
        <f>IF($F$110="Weekend",'BEV_PHEV_Profile_kW (Weekend)'!AK37,'BEV_PHEV_Profile_kW (Weekday)'!AK37)</f>
        <v>3.8026240000000003E-2</v>
      </c>
      <c r="AR37" s="21">
        <f>IF($F$110="Weekend",'BEV_PHEV_Profile_kW (Weekend)'!AL37,'BEV_PHEV_Profile_kW (Weekday)'!AL37)</f>
        <v>3.8218290000000002E-2</v>
      </c>
      <c r="AS37" s="21">
        <f>IF($F$110="Weekend",'BEV_PHEV_Profile_kW (Weekend)'!AM37,'BEV_PHEV_Profile_kW (Weekday)'!AM37)</f>
        <v>3.8410340000000001E-2</v>
      </c>
      <c r="AT37" s="21">
        <f>IF($F$110="Weekend",'BEV_PHEV_Profile_kW (Weekend)'!AN37,'BEV_PHEV_Profile_kW (Weekday)'!AN37)</f>
        <v>3.6489819999999999E-2</v>
      </c>
      <c r="AU37" s="21">
        <f>IF($F$110="Weekend",'BEV_PHEV_Profile_kW (Weekend)'!AO37,'BEV_PHEV_Profile_kW (Weekday)'!AO37)</f>
        <v>3.4569299999999997E-2</v>
      </c>
      <c r="AV37" s="21">
        <f>IF($F$110="Weekend",'BEV_PHEV_Profile_kW (Weekend)'!AP37,'BEV_PHEV_Profile_kW (Weekday)'!AP37)</f>
        <v>3.2648789999999997E-2</v>
      </c>
      <c r="AW37" s="21">
        <f>IF($F$110="Weekend",'BEV_PHEV_Profile_kW (Weekend)'!AQ37,'BEV_PHEV_Profile_kW (Weekday)'!AQ37)</f>
        <v>3.0728269999999999E-2</v>
      </c>
      <c r="AX37" s="21">
        <f>IF($F$110="Weekend",'BEV_PHEV_Profile_kW (Weekend)'!AR37,'BEV_PHEV_Profile_kW (Weekday)'!AR37)</f>
        <v>2.803955E-2</v>
      </c>
      <c r="AY37" s="21">
        <f>IF($F$110="Weekend",'BEV_PHEV_Profile_kW (Weekend)'!AS37,'BEV_PHEV_Profile_kW (Weekday)'!AS37)</f>
        <v>2.535082E-2</v>
      </c>
      <c r="AZ37" s="21">
        <f>IF($F$110="Weekend",'BEV_PHEV_Profile_kW (Weekend)'!AT37,'BEV_PHEV_Profile_kW (Weekday)'!AT37)</f>
        <v>2.3814410000000001E-2</v>
      </c>
      <c r="BA37" s="21">
        <f>IF($F$110="Weekend",'BEV_PHEV_Profile_kW (Weekend)'!AU37,'BEV_PHEV_Profile_kW (Weekday)'!AU37)</f>
        <v>2.2277999999999999E-2</v>
      </c>
      <c r="BB37" s="21">
        <f>IF($F$110="Weekend",'BEV_PHEV_Profile_kW (Weekend)'!AV37,'BEV_PHEV_Profile_kW (Weekday)'!AV37)</f>
        <v>1.9589269999999999E-2</v>
      </c>
      <c r="BC37" s="21">
        <f>IF($F$110="Weekend",'BEV_PHEV_Profile_kW (Weekend)'!AW37,'BEV_PHEV_Profile_kW (Weekday)'!AW37)</f>
        <v>1.690055E-2</v>
      </c>
      <c r="BD37" s="21">
        <f>IF($F$110="Weekend",'BEV_PHEV_Profile_kW (Weekend)'!AX37,'BEV_PHEV_Profile_kW (Weekday)'!AX37)</f>
        <v>1.4787979999999999E-2</v>
      </c>
      <c r="BE37" s="23"/>
    </row>
    <row r="38" spans="7:57" ht="14.5" thickBot="1" x14ac:dyDescent="0.35">
      <c r="G38" s="47"/>
      <c r="H38" s="14" t="s">
        <v>168</v>
      </c>
      <c r="I38" s="26">
        <f>IF($F$110="Weekend",'BEV_PHEV_Profile_kW (Weekend)'!C38,'BEV_PHEV_Profile_kW (Weekday)'!C38)</f>
        <v>3.6358179999999997E-2</v>
      </c>
      <c r="J38" s="26">
        <f>IF($F$110="Weekend",'BEV_PHEV_Profile_kW (Weekend)'!D38,'BEV_PHEV_Profile_kW (Weekday)'!D38)</f>
        <v>3.331804E-2</v>
      </c>
      <c r="K38" s="26">
        <f>IF($F$110="Weekend",'BEV_PHEV_Profile_kW (Weekend)'!E38,'BEV_PHEV_Profile_kW (Weekday)'!E38)</f>
        <v>3.02779E-2</v>
      </c>
      <c r="L38" s="26">
        <f>IF($F$110="Weekend",'BEV_PHEV_Profile_kW (Weekend)'!F38,'BEV_PHEV_Profile_kW (Weekday)'!F38)</f>
        <v>2.6659519999999999E-2</v>
      </c>
      <c r="M38" s="26">
        <f>IF($F$110="Weekend",'BEV_PHEV_Profile_kW (Weekend)'!G38,'BEV_PHEV_Profile_kW (Weekday)'!G38)</f>
        <v>2.304113E-2</v>
      </c>
      <c r="N38" s="26">
        <f>IF($F$110="Weekend",'BEV_PHEV_Profile_kW (Weekend)'!H38,'BEV_PHEV_Profile_kW (Weekday)'!H38)</f>
        <v>1.9834600000000001E-2</v>
      </c>
      <c r="O38" s="26">
        <f>IF($F$110="Weekend",'BEV_PHEV_Profile_kW (Weekend)'!I38,'BEV_PHEV_Profile_kW (Weekday)'!I38)</f>
        <v>1.6628069999999998E-2</v>
      </c>
      <c r="P38" s="26">
        <f>IF($F$110="Weekend",'BEV_PHEV_Profile_kW (Weekend)'!J38,'BEV_PHEV_Profile_kW (Weekday)'!J38)</f>
        <v>1.399632E-2</v>
      </c>
      <c r="Q38" s="26">
        <f>IF($F$110="Weekend",'BEV_PHEV_Profile_kW (Weekend)'!K38,'BEV_PHEV_Profile_kW (Weekday)'!K38)</f>
        <v>1.1364569999999999E-2</v>
      </c>
      <c r="R38" s="26">
        <f>IF($F$110="Weekend",'BEV_PHEV_Profile_kW (Weekend)'!L38,'BEV_PHEV_Profile_kW (Weekday)'!L38)</f>
        <v>9.3293899999999999E-3</v>
      </c>
      <c r="S38" s="26">
        <f>IF($F$110="Weekend",'BEV_PHEV_Profile_kW (Weekend)'!M38,'BEV_PHEV_Profile_kW (Weekday)'!M38)</f>
        <v>7.2942099999999998E-3</v>
      </c>
      <c r="T38" s="26">
        <f>IF($F$110="Weekend",'BEV_PHEV_Profile_kW (Weekend)'!N38,'BEV_PHEV_Profile_kW (Weekday)'!N38)</f>
        <v>7.5989100000000004E-3</v>
      </c>
      <c r="U38" s="26">
        <f>IF($F$110="Weekend",'BEV_PHEV_Profile_kW (Weekend)'!O38,'BEV_PHEV_Profile_kW (Weekday)'!O38)</f>
        <v>7.9036100000000001E-3</v>
      </c>
      <c r="V38" s="26">
        <f>IF($F$110="Weekend",'BEV_PHEV_Profile_kW (Weekend)'!P38,'BEV_PHEV_Profile_kW (Weekday)'!P38)</f>
        <v>9.1386699999999998E-3</v>
      </c>
      <c r="W38" s="26">
        <f>IF($F$110="Weekend",'BEV_PHEV_Profile_kW (Weekend)'!Q38,'BEV_PHEV_Profile_kW (Weekday)'!Q38)</f>
        <v>1.0373729999999999E-2</v>
      </c>
      <c r="X38" s="26">
        <f>IF($F$110="Weekend",'BEV_PHEV_Profile_kW (Weekend)'!R38,'BEV_PHEV_Profile_kW (Weekday)'!R38)</f>
        <v>1.283719E-2</v>
      </c>
      <c r="Y38" s="26">
        <f>IF($F$110="Weekend",'BEV_PHEV_Profile_kW (Weekend)'!S38,'BEV_PHEV_Profile_kW (Weekday)'!S38)</f>
        <v>1.5300640000000001E-2</v>
      </c>
      <c r="Z38" s="26">
        <f>IF($F$110="Weekend",'BEV_PHEV_Profile_kW (Weekend)'!T38,'BEV_PHEV_Profile_kW (Weekday)'!T38)</f>
        <v>1.8943499999999999E-2</v>
      </c>
      <c r="AA38" s="26">
        <f>IF($F$110="Weekend",'BEV_PHEV_Profile_kW (Weekend)'!U38,'BEV_PHEV_Profile_kW (Weekday)'!U38)</f>
        <v>2.2586370000000001E-2</v>
      </c>
      <c r="AB38" s="26">
        <f>IF($F$110="Weekend",'BEV_PHEV_Profile_kW (Weekend)'!V38,'BEV_PHEV_Profile_kW (Weekday)'!V38)</f>
        <v>2.6602509999999999E-2</v>
      </c>
      <c r="AC38" s="26">
        <f>IF($F$110="Weekend",'BEV_PHEV_Profile_kW (Weekend)'!W38,'BEV_PHEV_Profile_kW (Weekday)'!W38)</f>
        <v>3.0618650000000001E-2</v>
      </c>
      <c r="AD38" s="26">
        <f>IF($F$110="Weekend",'BEV_PHEV_Profile_kW (Weekend)'!X38,'BEV_PHEV_Profile_kW (Weekday)'!X38)</f>
        <v>3.2809829999999998E-2</v>
      </c>
      <c r="AE38" s="26">
        <f>IF($F$110="Weekend",'BEV_PHEV_Profile_kW (Weekend)'!Y38,'BEV_PHEV_Profile_kW (Weekday)'!Y38)</f>
        <v>3.5001009999999999E-2</v>
      </c>
      <c r="AF38" s="26">
        <f>IF($F$110="Weekend",'BEV_PHEV_Profile_kW (Weekend)'!Z38,'BEV_PHEV_Profile_kW (Weekday)'!Z38)</f>
        <v>3.4275609999999998E-2</v>
      </c>
      <c r="AG38" s="26">
        <f>IF($F$110="Weekend",'BEV_PHEV_Profile_kW (Weekend)'!AA38,'BEV_PHEV_Profile_kW (Weekday)'!AA38)</f>
        <v>3.3550209999999997E-2</v>
      </c>
      <c r="AH38" s="26">
        <f>IF($F$110="Weekend",'BEV_PHEV_Profile_kW (Weekend)'!AB38,'BEV_PHEV_Profile_kW (Weekday)'!AB38)</f>
        <v>3.0788739999999998E-2</v>
      </c>
      <c r="AI38" s="26">
        <f>IF($F$110="Weekend",'BEV_PHEV_Profile_kW (Weekend)'!AC38,'BEV_PHEV_Profile_kW (Weekday)'!AC38)</f>
        <v>2.802727E-2</v>
      </c>
      <c r="AJ38" s="26">
        <f>IF($F$110="Weekend",'BEV_PHEV_Profile_kW (Weekend)'!AD38,'BEV_PHEV_Profile_kW (Weekday)'!AD38)</f>
        <v>2.5043269999999999E-2</v>
      </c>
      <c r="AK38" s="26">
        <f>IF($F$110="Weekend",'BEV_PHEV_Profile_kW (Weekend)'!AE38,'BEV_PHEV_Profile_kW (Weekday)'!AE38)</f>
        <v>2.2059260000000001E-2</v>
      </c>
      <c r="AL38" s="26">
        <f>IF($F$110="Weekend",'BEV_PHEV_Profile_kW (Weekend)'!AF38,'BEV_PHEV_Profile_kW (Weekday)'!AF38)</f>
        <v>1.9376629999999999E-2</v>
      </c>
      <c r="AM38" s="26">
        <f>IF($F$110="Weekend",'BEV_PHEV_Profile_kW (Weekend)'!AG38,'BEV_PHEV_Profile_kW (Weekday)'!AG38)</f>
        <v>1.6693989999999999E-2</v>
      </c>
      <c r="AN38" s="26">
        <f>IF($F$110="Weekend",'BEV_PHEV_Profile_kW (Weekend)'!AH38,'BEV_PHEV_Profile_kW (Weekday)'!AH38)</f>
        <v>1.521512E-2</v>
      </c>
      <c r="AO38" s="26">
        <f>IF($F$110="Weekend",'BEV_PHEV_Profile_kW (Weekend)'!AI38,'BEV_PHEV_Profile_kW (Weekday)'!AI38)</f>
        <v>1.373626E-2</v>
      </c>
      <c r="AP38" s="26">
        <f>IF($F$110="Weekend",'BEV_PHEV_Profile_kW (Weekend)'!AJ38,'BEV_PHEV_Profile_kW (Weekday)'!AJ38)</f>
        <v>1.2856660000000001E-2</v>
      </c>
      <c r="AQ38" s="26">
        <f>IF($F$110="Weekend",'BEV_PHEV_Profile_kW (Weekend)'!AK38,'BEV_PHEV_Profile_kW (Weekday)'!AK38)</f>
        <v>1.1977059999999999E-2</v>
      </c>
      <c r="AR38" s="26">
        <f>IF($F$110="Weekend",'BEV_PHEV_Profile_kW (Weekend)'!AL38,'BEV_PHEV_Profile_kW (Weekday)'!AL38)</f>
        <v>1.108695E-2</v>
      </c>
      <c r="AS38" s="26">
        <f>IF($F$110="Weekend",'BEV_PHEV_Profile_kW (Weekend)'!AM38,'BEV_PHEV_Profile_kW (Weekday)'!AM38)</f>
        <v>1.019684E-2</v>
      </c>
      <c r="AT38" s="26">
        <f>IF($F$110="Weekend",'BEV_PHEV_Profile_kW (Weekend)'!AN38,'BEV_PHEV_Profile_kW (Weekday)'!AN38)</f>
        <v>1.013198E-2</v>
      </c>
      <c r="AU38" s="26">
        <f>IF($F$110="Weekend",'BEV_PHEV_Profile_kW (Weekend)'!AO38,'BEV_PHEV_Profile_kW (Weekday)'!AO38)</f>
        <v>1.0067120000000001E-2</v>
      </c>
      <c r="AV38" s="26">
        <f>IF($F$110="Weekend",'BEV_PHEV_Profile_kW (Weekend)'!AP38,'BEV_PHEV_Profile_kW (Weekday)'!AP38)</f>
        <v>1.4808770000000001E-2</v>
      </c>
      <c r="AW38" s="26">
        <f>IF($F$110="Weekend",'BEV_PHEV_Profile_kW (Weekend)'!AQ38,'BEV_PHEV_Profile_kW (Weekday)'!AQ38)</f>
        <v>1.9550430000000001E-2</v>
      </c>
      <c r="AX38" s="26">
        <f>IF($F$110="Weekend",'BEV_PHEV_Profile_kW (Weekend)'!AR38,'BEV_PHEV_Profile_kW (Weekday)'!AR38)</f>
        <v>2.4502309999999999E-2</v>
      </c>
      <c r="AY38" s="26">
        <f>IF($F$110="Weekend",'BEV_PHEV_Profile_kW (Weekend)'!AS38,'BEV_PHEV_Profile_kW (Weekday)'!AS38)</f>
        <v>2.9454190000000002E-2</v>
      </c>
      <c r="AZ38" s="26">
        <f>IF($F$110="Weekend",'BEV_PHEV_Profile_kW (Weekend)'!AT38,'BEV_PHEV_Profile_kW (Weekday)'!AT38)</f>
        <v>3.4180080000000002E-2</v>
      </c>
      <c r="BA38" s="26">
        <f>IF($F$110="Weekend",'BEV_PHEV_Profile_kW (Weekend)'!AU38,'BEV_PHEV_Profile_kW (Weekday)'!AU38)</f>
        <v>3.8905969999999998E-2</v>
      </c>
      <c r="BB38" s="26">
        <f>IF($F$110="Weekend",'BEV_PHEV_Profile_kW (Weekend)'!AV38,'BEV_PHEV_Profile_kW (Weekday)'!AV38)</f>
        <v>3.9026850000000002E-2</v>
      </c>
      <c r="BC38" s="26">
        <f>IF($F$110="Weekend",'BEV_PHEV_Profile_kW (Weekend)'!AW38,'BEV_PHEV_Profile_kW (Weekday)'!AW38)</f>
        <v>3.9147729999999999E-2</v>
      </c>
      <c r="BD38" s="26">
        <f>IF($F$110="Weekend",'BEV_PHEV_Profile_kW (Weekend)'!AX38,'BEV_PHEV_Profile_kW (Weekday)'!AX38)</f>
        <v>3.7752960000000002E-2</v>
      </c>
      <c r="BE38" s="23"/>
    </row>
    <row r="39" spans="7:57" ht="14.5" thickBot="1" x14ac:dyDescent="0.35">
      <c r="G39" s="47"/>
      <c r="H39" s="14" t="s">
        <v>169</v>
      </c>
      <c r="I39" s="21">
        <f>IF($F$110="Weekend",'BEV_PHEV_Profile_kW (Weekend)'!C39,'BEV_PHEV_Profile_kW (Weekday)'!C39)</f>
        <v>1.965182E-2</v>
      </c>
      <c r="J39" s="21">
        <f>IF($F$110="Weekend",'BEV_PHEV_Profile_kW (Weekend)'!D39,'BEV_PHEV_Profile_kW (Weekday)'!D39)</f>
        <v>1.80086E-2</v>
      </c>
      <c r="K39" s="21">
        <f>IF($F$110="Weekend",'BEV_PHEV_Profile_kW (Weekend)'!E39,'BEV_PHEV_Profile_kW (Weekday)'!E39)</f>
        <v>1.636539E-2</v>
      </c>
      <c r="L39" s="21">
        <f>IF($F$110="Weekend",'BEV_PHEV_Profile_kW (Weekend)'!F39,'BEV_PHEV_Profile_kW (Weekday)'!F39)</f>
        <v>1.440963E-2</v>
      </c>
      <c r="M39" s="21">
        <f>IF($F$110="Weekend",'BEV_PHEV_Profile_kW (Weekend)'!G39,'BEV_PHEV_Profile_kW (Weekday)'!G39)</f>
        <v>1.2453870000000001E-2</v>
      </c>
      <c r="N39" s="21">
        <f>IF($F$110="Weekend",'BEV_PHEV_Profile_kW (Weekend)'!H39,'BEV_PHEV_Profile_kW (Weekday)'!H39)</f>
        <v>1.072072E-2</v>
      </c>
      <c r="O39" s="21">
        <f>IF($F$110="Weekend",'BEV_PHEV_Profile_kW (Weekend)'!I39,'BEV_PHEV_Profile_kW (Weekday)'!I39)</f>
        <v>8.9875800000000002E-3</v>
      </c>
      <c r="P39" s="21">
        <f>IF($F$110="Weekend",'BEV_PHEV_Profile_kW (Weekend)'!J39,'BEV_PHEV_Profile_kW (Weekday)'!J39)</f>
        <v>7.5650999999999999E-3</v>
      </c>
      <c r="Q39" s="21">
        <f>IF($F$110="Weekend",'BEV_PHEV_Profile_kW (Weekend)'!K39,'BEV_PHEV_Profile_kW (Weekday)'!K39)</f>
        <v>6.1426199999999997E-3</v>
      </c>
      <c r="R39" s="21">
        <f>IF($F$110="Weekend",'BEV_PHEV_Profile_kW (Weekend)'!L39,'BEV_PHEV_Profile_kW (Weekday)'!L39)</f>
        <v>5.0425899999999996E-3</v>
      </c>
      <c r="S39" s="21">
        <f>IF($F$110="Weekend",'BEV_PHEV_Profile_kW (Weekend)'!M39,'BEV_PHEV_Profile_kW (Weekday)'!M39)</f>
        <v>3.9425600000000003E-3</v>
      </c>
      <c r="T39" s="21">
        <f>IF($F$110="Weekend",'BEV_PHEV_Profile_kW (Weekend)'!N39,'BEV_PHEV_Profile_kW (Weekday)'!N39)</f>
        <v>4.1072499999999998E-3</v>
      </c>
      <c r="U39" s="21">
        <f>IF($F$110="Weekend",'BEV_PHEV_Profile_kW (Weekend)'!O39,'BEV_PHEV_Profile_kW (Weekday)'!O39)</f>
        <v>4.2719500000000001E-3</v>
      </c>
      <c r="V39" s="21">
        <f>IF($F$110="Weekend",'BEV_PHEV_Profile_kW (Weekend)'!P39,'BEV_PHEV_Profile_kW (Weekday)'!P39)</f>
        <v>1.054657E-2</v>
      </c>
      <c r="W39" s="21">
        <f>IF($F$110="Weekend",'BEV_PHEV_Profile_kW (Weekend)'!Q39,'BEV_PHEV_Profile_kW (Weekday)'!Q39)</f>
        <v>1.6821200000000001E-2</v>
      </c>
      <c r="X39" s="21">
        <f>IF($F$110="Weekend",'BEV_PHEV_Profile_kW (Weekend)'!R39,'BEV_PHEV_Profile_kW (Weekday)'!R39)</f>
        <v>2.0815730000000001E-2</v>
      </c>
      <c r="Y39" s="21">
        <f>IF($F$110="Weekend",'BEV_PHEV_Profile_kW (Weekend)'!S39,'BEV_PHEV_Profile_kW (Weekday)'!S39)</f>
        <v>2.4810260000000001E-2</v>
      </c>
      <c r="Z39" s="21">
        <f>IF($F$110="Weekend",'BEV_PHEV_Profile_kW (Weekend)'!T39,'BEV_PHEV_Profile_kW (Weekday)'!T39)</f>
        <v>3.071724E-2</v>
      </c>
      <c r="AA39" s="21">
        <f>IF($F$110="Weekend",'BEV_PHEV_Profile_kW (Weekend)'!U39,'BEV_PHEV_Profile_kW (Weekday)'!U39)</f>
        <v>3.6624209999999997E-2</v>
      </c>
      <c r="AB39" s="21">
        <f>IF($F$110="Weekend",'BEV_PHEV_Profile_kW (Weekend)'!V39,'BEV_PHEV_Profile_kW (Weekday)'!V39)</f>
        <v>4.313645E-2</v>
      </c>
      <c r="AC39" s="21">
        <f>IF($F$110="Weekend",'BEV_PHEV_Profile_kW (Weekend)'!W39,'BEV_PHEV_Profile_kW (Weekday)'!W39)</f>
        <v>4.9648690000000002E-2</v>
      </c>
      <c r="AD39" s="21">
        <f>IF($F$110="Weekend",'BEV_PHEV_Profile_kW (Weekend)'!X39,'BEV_PHEV_Profile_kW (Weekday)'!X39)</f>
        <v>5.3201730000000003E-2</v>
      </c>
      <c r="AE39" s="21">
        <f>IF($F$110="Weekend",'BEV_PHEV_Profile_kW (Weekend)'!Y39,'BEV_PHEV_Profile_kW (Weekday)'!Y39)</f>
        <v>5.6754770000000003E-2</v>
      </c>
      <c r="AF39" s="21">
        <f>IF($F$110="Weekend",'BEV_PHEV_Profile_kW (Weekend)'!Z39,'BEV_PHEV_Profile_kW (Weekday)'!Z39)</f>
        <v>5.5578530000000001E-2</v>
      </c>
      <c r="AG39" s="21">
        <f>IF($F$110="Weekend",'BEV_PHEV_Profile_kW (Weekend)'!AA39,'BEV_PHEV_Profile_kW (Weekday)'!AA39)</f>
        <v>5.4402289999999999E-2</v>
      </c>
      <c r="AH39" s="21">
        <f>IF($F$110="Weekend",'BEV_PHEV_Profile_kW (Weekend)'!AB39,'BEV_PHEV_Profile_kW (Weekday)'!AB39)</f>
        <v>4.9924509999999998E-2</v>
      </c>
      <c r="AI39" s="21">
        <f>IF($F$110="Weekend",'BEV_PHEV_Profile_kW (Weekend)'!AC39,'BEV_PHEV_Profile_kW (Weekday)'!AC39)</f>
        <v>4.5446729999999998E-2</v>
      </c>
      <c r="AJ39" s="21">
        <f>IF($F$110="Weekend",'BEV_PHEV_Profile_kW (Weekend)'!AD39,'BEV_PHEV_Profile_kW (Weekday)'!AD39)</f>
        <v>4.0608110000000003E-2</v>
      </c>
      <c r="AK39" s="21">
        <f>IF($F$110="Weekend",'BEV_PHEV_Profile_kW (Weekend)'!AE39,'BEV_PHEV_Profile_kW (Weekday)'!AE39)</f>
        <v>3.5769500000000003E-2</v>
      </c>
      <c r="AL39" s="21">
        <f>IF($F$110="Weekend",'BEV_PHEV_Profile_kW (Weekend)'!AF39,'BEV_PHEV_Profile_kW (Weekday)'!AF39)</f>
        <v>3.1419549999999997E-2</v>
      </c>
      <c r="AM39" s="21">
        <f>IF($F$110="Weekend",'BEV_PHEV_Profile_kW (Weekend)'!AG39,'BEV_PHEV_Profile_kW (Weekday)'!AG39)</f>
        <v>2.7069599999999999E-2</v>
      </c>
      <c r="AN39" s="21">
        <f>IF($F$110="Weekend",'BEV_PHEV_Profile_kW (Weekend)'!AH39,'BEV_PHEV_Profile_kW (Weekday)'!AH39)</f>
        <v>2.095934E-2</v>
      </c>
      <c r="AO39" s="21">
        <f>IF($F$110="Weekend",'BEV_PHEV_Profile_kW (Weekend)'!AI39,'BEV_PHEV_Profile_kW (Weekday)'!AI39)</f>
        <v>1.4849070000000001E-2</v>
      </c>
      <c r="AP39" s="21">
        <f>IF($F$110="Weekend",'BEV_PHEV_Profile_kW (Weekend)'!AJ39,'BEV_PHEV_Profile_kW (Weekday)'!AJ39)</f>
        <v>1.066137E-2</v>
      </c>
      <c r="AQ39" s="21">
        <f>IF($F$110="Weekend",'BEV_PHEV_Profile_kW (Weekend)'!AK39,'BEV_PHEV_Profile_kW (Weekday)'!AK39)</f>
        <v>6.4736699999999999E-3</v>
      </c>
      <c r="AR39" s="21">
        <f>IF($F$110="Weekend",'BEV_PHEV_Profile_kW (Weekend)'!AL39,'BEV_PHEV_Profile_kW (Weekday)'!AL39)</f>
        <v>5.9925600000000001E-3</v>
      </c>
      <c r="AS39" s="21">
        <f>IF($F$110="Weekend",'BEV_PHEV_Profile_kW (Weekend)'!AM39,'BEV_PHEV_Profile_kW (Weekday)'!AM39)</f>
        <v>5.5114500000000002E-3</v>
      </c>
      <c r="AT39" s="21">
        <f>IF($F$110="Weekend",'BEV_PHEV_Profile_kW (Weekend)'!AN39,'BEV_PHEV_Profile_kW (Weekday)'!AN39)</f>
        <v>5.4764000000000002E-3</v>
      </c>
      <c r="AU39" s="21">
        <f>IF($F$110="Weekend",'BEV_PHEV_Profile_kW (Weekend)'!AO39,'BEV_PHEV_Profile_kW (Weekday)'!AO39)</f>
        <v>5.4413400000000002E-3</v>
      </c>
      <c r="AV39" s="21">
        <f>IF($F$110="Weekend",'BEV_PHEV_Profile_kW (Weekend)'!AP39,'BEV_PHEV_Profile_kW (Weekday)'!AP39)</f>
        <v>8.0042299999999993E-3</v>
      </c>
      <c r="AW39" s="21">
        <f>IF($F$110="Weekend",'BEV_PHEV_Profile_kW (Weekend)'!AQ39,'BEV_PHEV_Profile_kW (Weekday)'!AQ39)</f>
        <v>1.0567129999999999E-2</v>
      </c>
      <c r="AX39" s="21">
        <f>IF($F$110="Weekend",'BEV_PHEV_Profile_kW (Weekend)'!AR39,'BEV_PHEV_Profile_kW (Weekday)'!AR39)</f>
        <v>1.3243649999999999E-2</v>
      </c>
      <c r="AY39" s="21">
        <f>IF($F$110="Weekend",'BEV_PHEV_Profile_kW (Weekend)'!AS39,'BEV_PHEV_Profile_kW (Weekday)'!AS39)</f>
        <v>1.5920170000000001E-2</v>
      </c>
      <c r="AZ39" s="21">
        <f>IF($F$110="Weekend",'BEV_PHEV_Profile_kW (Weekend)'!AT39,'BEV_PHEV_Profile_kW (Weekday)'!AT39)</f>
        <v>1.8474540000000001E-2</v>
      </c>
      <c r="BA39" s="21">
        <f>IF($F$110="Weekend",'BEV_PHEV_Profile_kW (Weekend)'!AU39,'BEV_PHEV_Profile_kW (Weekday)'!AU39)</f>
        <v>2.102892E-2</v>
      </c>
      <c r="BB39" s="21">
        <f>IF($F$110="Weekend",'BEV_PHEV_Profile_kW (Weekend)'!AV39,'BEV_PHEV_Profile_kW (Weekday)'!AV39)</f>
        <v>2.1094249999999998E-2</v>
      </c>
      <c r="BC39" s="21">
        <f>IF($F$110="Weekend",'BEV_PHEV_Profile_kW (Weekend)'!AW39,'BEV_PHEV_Profile_kW (Weekday)'!AW39)</f>
        <v>2.1159589999999999E-2</v>
      </c>
      <c r="BD39" s="21">
        <f>IF($F$110="Weekend",'BEV_PHEV_Profile_kW (Weekend)'!AX39,'BEV_PHEV_Profile_kW (Weekday)'!AX39)</f>
        <v>2.0405699999999999E-2</v>
      </c>
      <c r="BE39" s="23"/>
    </row>
    <row r="40" spans="7:57" ht="14.5" thickBot="1" x14ac:dyDescent="0.35">
      <c r="G40" s="47"/>
      <c r="H40" s="14" t="s">
        <v>170</v>
      </c>
      <c r="I40" s="26">
        <f>IF($F$110="Weekend",'BEV_PHEV_Profile_kW (Weekend)'!C40,'BEV_PHEV_Profile_kW (Weekday)'!C40)</f>
        <v>1.965182E-2</v>
      </c>
      <c r="J40" s="26">
        <f>IF($F$110="Weekend",'BEV_PHEV_Profile_kW (Weekend)'!D40,'BEV_PHEV_Profile_kW (Weekday)'!D40)</f>
        <v>1.80086E-2</v>
      </c>
      <c r="K40" s="26">
        <f>IF($F$110="Weekend",'BEV_PHEV_Profile_kW (Weekend)'!E40,'BEV_PHEV_Profile_kW (Weekday)'!E40)</f>
        <v>1.636539E-2</v>
      </c>
      <c r="L40" s="26">
        <f>IF($F$110="Weekend",'BEV_PHEV_Profile_kW (Weekend)'!F40,'BEV_PHEV_Profile_kW (Weekday)'!F40)</f>
        <v>1.440963E-2</v>
      </c>
      <c r="M40" s="26">
        <f>IF($F$110="Weekend",'BEV_PHEV_Profile_kW (Weekend)'!G40,'BEV_PHEV_Profile_kW (Weekday)'!G40)</f>
        <v>1.2453870000000001E-2</v>
      </c>
      <c r="N40" s="26">
        <f>IF($F$110="Weekend",'BEV_PHEV_Profile_kW (Weekend)'!H40,'BEV_PHEV_Profile_kW (Weekday)'!H40)</f>
        <v>1.072072E-2</v>
      </c>
      <c r="O40" s="26">
        <f>IF($F$110="Weekend",'BEV_PHEV_Profile_kW (Weekend)'!I40,'BEV_PHEV_Profile_kW (Weekday)'!I40)</f>
        <v>8.9875800000000002E-3</v>
      </c>
      <c r="P40" s="26">
        <f>IF($F$110="Weekend",'BEV_PHEV_Profile_kW (Weekend)'!J40,'BEV_PHEV_Profile_kW (Weekday)'!J40)</f>
        <v>7.5650999999999999E-3</v>
      </c>
      <c r="Q40" s="26">
        <f>IF($F$110="Weekend",'BEV_PHEV_Profile_kW (Weekend)'!K40,'BEV_PHEV_Profile_kW (Weekday)'!K40)</f>
        <v>6.1426199999999997E-3</v>
      </c>
      <c r="R40" s="26">
        <f>IF($F$110="Weekend",'BEV_PHEV_Profile_kW (Weekend)'!L40,'BEV_PHEV_Profile_kW (Weekday)'!L40)</f>
        <v>5.0425899999999996E-3</v>
      </c>
      <c r="S40" s="26">
        <f>IF($F$110="Weekend",'BEV_PHEV_Profile_kW (Weekend)'!M40,'BEV_PHEV_Profile_kW (Weekday)'!M40)</f>
        <v>3.9425600000000003E-3</v>
      </c>
      <c r="T40" s="26">
        <f>IF($F$110="Weekend",'BEV_PHEV_Profile_kW (Weekend)'!N40,'BEV_PHEV_Profile_kW (Weekday)'!N40)</f>
        <v>4.1072499999999998E-3</v>
      </c>
      <c r="U40" s="26">
        <f>IF($F$110="Weekend",'BEV_PHEV_Profile_kW (Weekend)'!O40,'BEV_PHEV_Profile_kW (Weekday)'!O40)</f>
        <v>4.2719500000000001E-3</v>
      </c>
      <c r="V40" s="26">
        <f>IF($F$110="Weekend",'BEV_PHEV_Profile_kW (Weekend)'!P40,'BEV_PHEV_Profile_kW (Weekday)'!P40)</f>
        <v>1.054657E-2</v>
      </c>
      <c r="W40" s="26">
        <f>IF($F$110="Weekend",'BEV_PHEV_Profile_kW (Weekend)'!Q40,'BEV_PHEV_Profile_kW (Weekday)'!Q40)</f>
        <v>1.6821200000000001E-2</v>
      </c>
      <c r="X40" s="26">
        <f>IF($F$110="Weekend",'BEV_PHEV_Profile_kW (Weekend)'!R40,'BEV_PHEV_Profile_kW (Weekday)'!R40)</f>
        <v>2.0815730000000001E-2</v>
      </c>
      <c r="Y40" s="26">
        <f>IF($F$110="Weekend",'BEV_PHEV_Profile_kW (Weekend)'!S40,'BEV_PHEV_Profile_kW (Weekday)'!S40)</f>
        <v>2.4810260000000001E-2</v>
      </c>
      <c r="Z40" s="26">
        <f>IF($F$110="Weekend",'BEV_PHEV_Profile_kW (Weekend)'!T40,'BEV_PHEV_Profile_kW (Weekday)'!T40)</f>
        <v>3.071724E-2</v>
      </c>
      <c r="AA40" s="26">
        <f>IF($F$110="Weekend",'BEV_PHEV_Profile_kW (Weekend)'!U40,'BEV_PHEV_Profile_kW (Weekday)'!U40)</f>
        <v>3.6624209999999997E-2</v>
      </c>
      <c r="AB40" s="26">
        <f>IF($F$110="Weekend",'BEV_PHEV_Profile_kW (Weekend)'!V40,'BEV_PHEV_Profile_kW (Weekday)'!V40)</f>
        <v>4.313645E-2</v>
      </c>
      <c r="AC40" s="26">
        <f>IF($F$110="Weekend",'BEV_PHEV_Profile_kW (Weekend)'!W40,'BEV_PHEV_Profile_kW (Weekday)'!W40)</f>
        <v>4.9648690000000002E-2</v>
      </c>
      <c r="AD40" s="26">
        <f>IF($F$110="Weekend",'BEV_PHEV_Profile_kW (Weekend)'!X40,'BEV_PHEV_Profile_kW (Weekday)'!X40)</f>
        <v>5.3201730000000003E-2</v>
      </c>
      <c r="AE40" s="26">
        <f>IF($F$110="Weekend",'BEV_PHEV_Profile_kW (Weekend)'!Y40,'BEV_PHEV_Profile_kW (Weekday)'!Y40)</f>
        <v>5.6754770000000003E-2</v>
      </c>
      <c r="AF40" s="26">
        <f>IF($F$110="Weekend",'BEV_PHEV_Profile_kW (Weekend)'!Z40,'BEV_PHEV_Profile_kW (Weekday)'!Z40)</f>
        <v>5.5578530000000001E-2</v>
      </c>
      <c r="AG40" s="26">
        <f>IF($F$110="Weekend",'BEV_PHEV_Profile_kW (Weekend)'!AA40,'BEV_PHEV_Profile_kW (Weekday)'!AA40)</f>
        <v>5.4402289999999999E-2</v>
      </c>
      <c r="AH40" s="26">
        <f>IF($F$110="Weekend",'BEV_PHEV_Profile_kW (Weekend)'!AB40,'BEV_PHEV_Profile_kW (Weekday)'!AB40)</f>
        <v>4.9924509999999998E-2</v>
      </c>
      <c r="AI40" s="26">
        <f>IF($F$110="Weekend",'BEV_PHEV_Profile_kW (Weekend)'!AC40,'BEV_PHEV_Profile_kW (Weekday)'!AC40)</f>
        <v>4.5446729999999998E-2</v>
      </c>
      <c r="AJ40" s="26">
        <f>IF($F$110="Weekend",'BEV_PHEV_Profile_kW (Weekend)'!AD40,'BEV_PHEV_Profile_kW (Weekday)'!AD40)</f>
        <v>4.0608110000000003E-2</v>
      </c>
      <c r="AK40" s="26">
        <f>IF($F$110="Weekend",'BEV_PHEV_Profile_kW (Weekend)'!AE40,'BEV_PHEV_Profile_kW (Weekday)'!AE40)</f>
        <v>3.5769500000000003E-2</v>
      </c>
      <c r="AL40" s="26">
        <f>IF($F$110="Weekend",'BEV_PHEV_Profile_kW (Weekend)'!AF40,'BEV_PHEV_Profile_kW (Weekday)'!AF40)</f>
        <v>3.1419549999999997E-2</v>
      </c>
      <c r="AM40" s="26">
        <f>IF($F$110="Weekend",'BEV_PHEV_Profile_kW (Weekend)'!AG40,'BEV_PHEV_Profile_kW (Weekday)'!AG40)</f>
        <v>2.7069599999999999E-2</v>
      </c>
      <c r="AN40" s="26">
        <f>IF($F$110="Weekend",'BEV_PHEV_Profile_kW (Weekend)'!AH40,'BEV_PHEV_Profile_kW (Weekday)'!AH40)</f>
        <v>2.095934E-2</v>
      </c>
      <c r="AO40" s="26">
        <f>IF($F$110="Weekend",'BEV_PHEV_Profile_kW (Weekend)'!AI40,'BEV_PHEV_Profile_kW (Weekday)'!AI40)</f>
        <v>1.4849070000000001E-2</v>
      </c>
      <c r="AP40" s="26">
        <f>IF($F$110="Weekend",'BEV_PHEV_Profile_kW (Weekend)'!AJ40,'BEV_PHEV_Profile_kW (Weekday)'!AJ40)</f>
        <v>1.066137E-2</v>
      </c>
      <c r="AQ40" s="26">
        <f>IF($F$110="Weekend",'BEV_PHEV_Profile_kW (Weekend)'!AK40,'BEV_PHEV_Profile_kW (Weekday)'!AK40)</f>
        <v>6.4736699999999999E-3</v>
      </c>
      <c r="AR40" s="26">
        <f>IF($F$110="Weekend",'BEV_PHEV_Profile_kW (Weekend)'!AL40,'BEV_PHEV_Profile_kW (Weekday)'!AL40)</f>
        <v>5.9925600000000001E-3</v>
      </c>
      <c r="AS40" s="26">
        <f>IF($F$110="Weekend",'BEV_PHEV_Profile_kW (Weekend)'!AM40,'BEV_PHEV_Profile_kW (Weekday)'!AM40)</f>
        <v>5.5114500000000002E-3</v>
      </c>
      <c r="AT40" s="26">
        <f>IF($F$110="Weekend",'BEV_PHEV_Profile_kW (Weekend)'!AN40,'BEV_PHEV_Profile_kW (Weekday)'!AN40)</f>
        <v>5.4764000000000002E-3</v>
      </c>
      <c r="AU40" s="26">
        <f>IF($F$110="Weekend",'BEV_PHEV_Profile_kW (Weekend)'!AO40,'BEV_PHEV_Profile_kW (Weekday)'!AO40)</f>
        <v>5.4413400000000002E-3</v>
      </c>
      <c r="AV40" s="26">
        <f>IF($F$110="Weekend",'BEV_PHEV_Profile_kW (Weekend)'!AP40,'BEV_PHEV_Profile_kW (Weekday)'!AP40)</f>
        <v>8.0042299999999993E-3</v>
      </c>
      <c r="AW40" s="26">
        <f>IF($F$110="Weekend",'BEV_PHEV_Profile_kW (Weekend)'!AQ40,'BEV_PHEV_Profile_kW (Weekday)'!AQ40)</f>
        <v>1.0567129999999999E-2</v>
      </c>
      <c r="AX40" s="26">
        <f>IF($F$110="Weekend",'BEV_PHEV_Profile_kW (Weekend)'!AR40,'BEV_PHEV_Profile_kW (Weekday)'!AR40)</f>
        <v>1.3243649999999999E-2</v>
      </c>
      <c r="AY40" s="26">
        <f>IF($F$110="Weekend",'BEV_PHEV_Profile_kW (Weekend)'!AS40,'BEV_PHEV_Profile_kW (Weekday)'!AS40)</f>
        <v>1.5920170000000001E-2</v>
      </c>
      <c r="AZ40" s="26">
        <f>IF($F$110="Weekend",'BEV_PHEV_Profile_kW (Weekend)'!AT40,'BEV_PHEV_Profile_kW (Weekday)'!AT40)</f>
        <v>1.8474540000000001E-2</v>
      </c>
      <c r="BA40" s="26">
        <f>IF($F$110="Weekend",'BEV_PHEV_Profile_kW (Weekend)'!AU40,'BEV_PHEV_Profile_kW (Weekday)'!AU40)</f>
        <v>2.102892E-2</v>
      </c>
      <c r="BB40" s="26">
        <f>IF($F$110="Weekend",'BEV_PHEV_Profile_kW (Weekend)'!AV40,'BEV_PHEV_Profile_kW (Weekday)'!AV40)</f>
        <v>2.1094249999999998E-2</v>
      </c>
      <c r="BC40" s="26">
        <f>IF($F$110="Weekend",'BEV_PHEV_Profile_kW (Weekend)'!AW40,'BEV_PHEV_Profile_kW (Weekday)'!AW40)</f>
        <v>2.1159589999999999E-2</v>
      </c>
      <c r="BD40" s="26">
        <f>IF($F$110="Weekend",'BEV_PHEV_Profile_kW (Weekend)'!AX40,'BEV_PHEV_Profile_kW (Weekday)'!AX40)</f>
        <v>2.0405699999999999E-2</v>
      </c>
      <c r="BE40" s="23"/>
    </row>
    <row r="41" spans="7:57" ht="14.5" thickBot="1" x14ac:dyDescent="0.35">
      <c r="G41" s="47"/>
      <c r="H41" s="14" t="s">
        <v>171</v>
      </c>
      <c r="I41" s="21">
        <f>IF($F$110="Weekend",'BEV_PHEV_Profile_kW (Weekend)'!C41,'BEV_PHEV_Profile_kW (Weekday)'!C41)</f>
        <v>2.78194689</v>
      </c>
      <c r="J41" s="21">
        <f>IF($F$110="Weekend",'BEV_PHEV_Profile_kW (Weekend)'!D41,'BEV_PHEV_Profile_kW (Weekday)'!D41)</f>
        <v>3.0747834100000002</v>
      </c>
      <c r="K41" s="21">
        <f>IF($F$110="Weekend",'BEV_PHEV_Profile_kW (Weekend)'!E41,'BEV_PHEV_Profile_kW (Weekday)'!E41)</f>
        <v>3.3676199200000001</v>
      </c>
      <c r="L41" s="21">
        <f>IF($F$110="Weekend",'BEV_PHEV_Profile_kW (Weekend)'!F41,'BEV_PHEV_Profile_kW (Weekday)'!F41)</f>
        <v>3.57260548</v>
      </c>
      <c r="M41" s="21">
        <f>IF($F$110="Weekend",'BEV_PHEV_Profile_kW (Weekend)'!G41,'BEV_PHEV_Profile_kW (Weekday)'!G41)</f>
        <v>3.7775910399999999</v>
      </c>
      <c r="N41" s="21">
        <f>IF($F$110="Weekend",'BEV_PHEV_Profile_kW (Weekend)'!H41,'BEV_PHEV_Profile_kW (Weekday)'!H41)</f>
        <v>3.8303016099999998</v>
      </c>
      <c r="O41" s="21">
        <f>IF($F$110="Weekend",'BEV_PHEV_Profile_kW (Weekend)'!I41,'BEV_PHEV_Profile_kW (Weekday)'!I41)</f>
        <v>3.8830121900000001</v>
      </c>
      <c r="P41" s="21">
        <f>IF($F$110="Weekend",'BEV_PHEV_Profile_kW (Weekend)'!J41,'BEV_PHEV_Profile_kW (Weekday)'!J41)</f>
        <v>3.8566568999999999</v>
      </c>
      <c r="Q41" s="21">
        <f>IF($F$110="Weekend",'BEV_PHEV_Profile_kW (Weekend)'!K41,'BEV_PHEV_Profile_kW (Weekday)'!K41)</f>
        <v>3.8303016099999998</v>
      </c>
      <c r="R41" s="21">
        <f>IF($F$110="Weekend",'BEV_PHEV_Profile_kW (Weekend)'!L41,'BEV_PHEV_Profile_kW (Weekday)'!L41)</f>
        <v>3.81273142</v>
      </c>
      <c r="S41" s="21">
        <f>IF($F$110="Weekend",'BEV_PHEV_Profile_kW (Weekend)'!M41,'BEV_PHEV_Profile_kW (Weekday)'!M41)</f>
        <v>3.7951612300000002</v>
      </c>
      <c r="T41" s="21">
        <f>IF($F$110="Weekend",'BEV_PHEV_Profile_kW (Weekend)'!N41,'BEV_PHEV_Profile_kW (Weekday)'!N41)</f>
        <v>3.7775910399999999</v>
      </c>
      <c r="U41" s="21">
        <f>IF($F$110="Weekend",'BEV_PHEV_Profile_kW (Weekend)'!O41,'BEV_PHEV_Profile_kW (Weekday)'!O41)</f>
        <v>3.7600208500000001</v>
      </c>
      <c r="V41" s="21">
        <f>IF($F$110="Weekend",'BEV_PHEV_Profile_kW (Weekend)'!P41,'BEV_PHEV_Profile_kW (Weekday)'!P41)</f>
        <v>3.44961414</v>
      </c>
      <c r="W41" s="21">
        <f>IF($F$110="Weekend",'BEV_PHEV_Profile_kW (Weekend)'!Q41,'BEV_PHEV_Profile_kW (Weekday)'!Q41)</f>
        <v>3.1392074399999998</v>
      </c>
      <c r="X41" s="21">
        <f>IF($F$110="Weekend",'BEV_PHEV_Profile_kW (Weekend)'!R41,'BEV_PHEV_Profile_kW (Weekday)'!R41)</f>
        <v>2.8053738099999999</v>
      </c>
      <c r="Y41" s="21">
        <f>IF($F$110="Weekend",'BEV_PHEV_Profile_kW (Weekend)'!S41,'BEV_PHEV_Profile_kW (Weekday)'!S41)</f>
        <v>2.4715401899999998</v>
      </c>
      <c r="Z41" s="21">
        <f>IF($F$110="Weekend",'BEV_PHEV_Profile_kW (Weekend)'!T41,'BEV_PHEV_Profile_kW (Weekday)'!T41)</f>
        <v>2.0703541599999999</v>
      </c>
      <c r="AA41" s="21">
        <f>IF($F$110="Weekend",'BEV_PHEV_Profile_kW (Weekend)'!U41,'BEV_PHEV_Profile_kW (Weekday)'!U41)</f>
        <v>1.6691681300000001</v>
      </c>
      <c r="AB41" s="21">
        <f>IF($F$110="Weekend",'BEV_PHEV_Profile_kW (Weekend)'!V41,'BEV_PHEV_Profile_kW (Weekday)'!V41)</f>
        <v>1.4934662299999999</v>
      </c>
      <c r="AC41" s="21">
        <f>IF($F$110="Weekend",'BEV_PHEV_Profile_kW (Weekend)'!W41,'BEV_PHEV_Profile_kW (Weekday)'!W41)</f>
        <v>1.31776432</v>
      </c>
      <c r="AD41" s="21">
        <f>IF($F$110="Weekend",'BEV_PHEV_Profile_kW (Weekend)'!X41,'BEV_PHEV_Profile_kW (Weekday)'!X41)</f>
        <v>1.1347414899999999</v>
      </c>
      <c r="AE41" s="21">
        <f>IF($F$110="Weekend",'BEV_PHEV_Profile_kW (Weekend)'!Y41,'BEV_PHEV_Profile_kW (Weekday)'!Y41)</f>
        <v>0.95171866999999999</v>
      </c>
      <c r="AF41" s="21">
        <f>IF($F$110="Weekend",'BEV_PHEV_Profile_kW (Weekend)'!Z41,'BEV_PHEV_Profile_kW (Weekday)'!Z41)</f>
        <v>0.83458407000000001</v>
      </c>
      <c r="AG41" s="21">
        <f>IF($F$110="Weekend",'BEV_PHEV_Profile_kW (Weekend)'!AA41,'BEV_PHEV_Profile_kW (Weekday)'!AA41)</f>
        <v>0.71744945999999998</v>
      </c>
      <c r="AH41" s="21">
        <f>IF($F$110="Weekend",'BEV_PHEV_Profile_kW (Weekend)'!AB41,'BEV_PHEV_Profile_kW (Weekday)'!AB41)</f>
        <v>0.76137493999999994</v>
      </c>
      <c r="AI41" s="21">
        <f>IF($F$110="Weekend",'BEV_PHEV_Profile_kW (Weekend)'!AC41,'BEV_PHEV_Profile_kW (Weekday)'!AC41)</f>
        <v>0.80530042000000002</v>
      </c>
      <c r="AJ41" s="21">
        <f>IF($F$110="Weekend",'BEV_PHEV_Profile_kW (Weekend)'!AD41,'BEV_PHEV_Profile_kW (Weekday)'!AD41)</f>
        <v>0.87850954000000003</v>
      </c>
      <c r="AK41" s="21">
        <f>IF($F$110="Weekend",'BEV_PHEV_Profile_kW (Weekend)'!AE41,'BEV_PHEV_Profile_kW (Weekday)'!AE41)</f>
        <v>0.95171866999999999</v>
      </c>
      <c r="AL41" s="21">
        <f>IF($F$110="Weekend",'BEV_PHEV_Profile_kW (Weekend)'!AF41,'BEV_PHEV_Profile_kW (Weekday)'!AF41)</f>
        <v>1.0176068899999999</v>
      </c>
      <c r="AM41" s="21">
        <f>IF($F$110="Weekend",'BEV_PHEV_Profile_kW (Weekend)'!AG41,'BEV_PHEV_Profile_kW (Weekday)'!AG41)</f>
        <v>1.0834950999999999</v>
      </c>
      <c r="AN41" s="21">
        <f>IF($F$110="Weekend",'BEV_PHEV_Profile_kW (Weekend)'!AH41,'BEV_PHEV_Profile_kW (Weekday)'!AH41)</f>
        <v>1.0395696299999999</v>
      </c>
      <c r="AO41" s="21">
        <f>IF($F$110="Weekend",'BEV_PHEV_Profile_kW (Weekend)'!AI41,'BEV_PHEV_Profile_kW (Weekday)'!AI41)</f>
        <v>0.99564414999999995</v>
      </c>
      <c r="AP41" s="21">
        <f>IF($F$110="Weekend",'BEV_PHEV_Profile_kW (Weekend)'!AJ41,'BEV_PHEV_Profile_kW (Weekday)'!AJ41)</f>
        <v>0.92243501999999999</v>
      </c>
      <c r="AQ41" s="21">
        <f>IF($F$110="Weekend",'BEV_PHEV_Profile_kW (Weekend)'!AK41,'BEV_PHEV_Profile_kW (Weekday)'!AK41)</f>
        <v>0.84922589000000004</v>
      </c>
      <c r="AR41" s="21">
        <f>IF($F$110="Weekend",'BEV_PHEV_Profile_kW (Weekend)'!AL41,'BEV_PHEV_Profile_kW (Weekday)'!AL41)</f>
        <v>0.75405403000000004</v>
      </c>
      <c r="AS41" s="21">
        <f>IF($F$110="Weekend",'BEV_PHEV_Profile_kW (Weekend)'!AM41,'BEV_PHEV_Profile_kW (Weekday)'!AM41)</f>
        <v>0.65888215999999999</v>
      </c>
      <c r="AT41" s="21">
        <f>IF($F$110="Weekend",'BEV_PHEV_Profile_kW (Weekend)'!AN41,'BEV_PHEV_Profile_kW (Weekday)'!AN41)</f>
        <v>0.62227759000000005</v>
      </c>
      <c r="AU41" s="21">
        <f>IF($F$110="Weekend",'BEV_PHEV_Profile_kW (Weekend)'!AO41,'BEV_PHEV_Profile_kW (Weekday)'!AO41)</f>
        <v>0.58567303000000004</v>
      </c>
      <c r="AV41" s="21">
        <f>IF($F$110="Weekend",'BEV_PHEV_Profile_kW (Weekend)'!AP41,'BEV_PHEV_Profile_kW (Weekday)'!AP41)</f>
        <v>0.69548672</v>
      </c>
      <c r="AW41" s="21">
        <f>IF($F$110="Weekend",'BEV_PHEV_Profile_kW (Weekend)'!AQ41,'BEV_PHEV_Profile_kW (Weekday)'!AQ41)</f>
        <v>0.80530042000000002</v>
      </c>
      <c r="AX41" s="21">
        <f>IF($F$110="Weekend",'BEV_PHEV_Profile_kW (Weekend)'!AR41,'BEV_PHEV_Profile_kW (Weekday)'!AR41)</f>
        <v>1.0249277999999999</v>
      </c>
      <c r="AY41" s="21">
        <f>IF($F$110="Weekend",'BEV_PHEV_Profile_kW (Weekend)'!AS41,'BEV_PHEV_Profile_kW (Weekday)'!AS41)</f>
        <v>1.24455519</v>
      </c>
      <c r="AZ41" s="21">
        <f>IF($F$110="Weekend",'BEV_PHEV_Profile_kW (Weekend)'!AT41,'BEV_PHEV_Profile_kW (Weekday)'!AT41)</f>
        <v>1.5007871399999999</v>
      </c>
      <c r="BA41" s="21">
        <f>IF($F$110="Weekend",'BEV_PHEV_Profile_kW (Weekend)'!AU41,'BEV_PHEV_Profile_kW (Weekday)'!AU41)</f>
        <v>1.75701909</v>
      </c>
      <c r="BB41" s="21">
        <f>IF($F$110="Weekend",'BEV_PHEV_Profile_kW (Weekend)'!AV41,'BEV_PHEV_Profile_kW (Weekday)'!AV41)</f>
        <v>1.9766464699999999</v>
      </c>
      <c r="BC41" s="21">
        <f>IF($F$110="Weekend",'BEV_PHEV_Profile_kW (Weekend)'!AW41,'BEV_PHEV_Profile_kW (Weekday)'!AW41)</f>
        <v>2.1962738599999998</v>
      </c>
      <c r="BD41" s="21">
        <f>IF($F$110="Weekend",'BEV_PHEV_Profile_kW (Weekend)'!AX41,'BEV_PHEV_Profile_kW (Weekday)'!AX41)</f>
        <v>2.4891103800000001</v>
      </c>
      <c r="BE41" s="23"/>
    </row>
    <row r="42" spans="7:57" ht="14.5" thickBot="1" x14ac:dyDescent="0.35">
      <c r="G42" s="47"/>
      <c r="H42" s="14" t="s">
        <v>172</v>
      </c>
      <c r="I42" s="26">
        <f>IF($F$110="Weekend",'BEV_PHEV_Profile_kW (Weekend)'!C42,'BEV_PHEV_Profile_kW (Weekday)'!C42)</f>
        <v>1.83608495</v>
      </c>
      <c r="J42" s="26">
        <f>IF($F$110="Weekend",'BEV_PHEV_Profile_kW (Weekend)'!D42,'BEV_PHEV_Profile_kW (Weekday)'!D42)</f>
        <v>2.0293570500000002</v>
      </c>
      <c r="K42" s="26">
        <f>IF($F$110="Weekend",'BEV_PHEV_Profile_kW (Weekend)'!E42,'BEV_PHEV_Profile_kW (Weekday)'!E42)</f>
        <v>2.2226291499999999</v>
      </c>
      <c r="L42" s="26">
        <f>IF($F$110="Weekend",'BEV_PHEV_Profile_kW (Weekend)'!F42,'BEV_PHEV_Profile_kW (Weekday)'!F42)</f>
        <v>2.3579196200000001</v>
      </c>
      <c r="M42" s="26">
        <f>IF($F$110="Weekend",'BEV_PHEV_Profile_kW (Weekend)'!G42,'BEV_PHEV_Profile_kW (Weekday)'!G42)</f>
        <v>2.4932100899999998</v>
      </c>
      <c r="N42" s="26">
        <f>IF($F$110="Weekend",'BEV_PHEV_Profile_kW (Weekend)'!H42,'BEV_PHEV_Profile_kW (Weekday)'!H42)</f>
        <v>2.5279990699999999</v>
      </c>
      <c r="O42" s="26">
        <f>IF($F$110="Weekend",'BEV_PHEV_Profile_kW (Weekend)'!I42,'BEV_PHEV_Profile_kW (Weekday)'!I42)</f>
        <v>2.56278804</v>
      </c>
      <c r="P42" s="26">
        <f>IF($F$110="Weekend",'BEV_PHEV_Profile_kW (Weekend)'!J42,'BEV_PHEV_Profile_kW (Weekday)'!J42)</f>
        <v>2.3597153099999999</v>
      </c>
      <c r="Q42" s="26">
        <f>IF($F$110="Weekend",'BEV_PHEV_Profile_kW (Weekend)'!K42,'BEV_PHEV_Profile_kW (Weekday)'!K42)</f>
        <v>2.1566425699999998</v>
      </c>
      <c r="R42" s="26">
        <f>IF($F$110="Weekend",'BEV_PHEV_Profile_kW (Weekend)'!L42,'BEV_PHEV_Profile_kW (Weekday)'!L42)</f>
        <v>1.5096498</v>
      </c>
      <c r="S42" s="26">
        <f>IF($F$110="Weekend",'BEV_PHEV_Profile_kW (Weekend)'!M42,'BEV_PHEV_Profile_kW (Weekday)'!M42)</f>
        <v>0.86265703000000005</v>
      </c>
      <c r="T42" s="26">
        <f>IF($F$110="Weekend",'BEV_PHEV_Profile_kW (Weekend)'!N42,'BEV_PHEV_Profile_kW (Weekday)'!N42)</f>
        <v>0.59775076999999999</v>
      </c>
      <c r="U42" s="26">
        <f>IF($F$110="Weekend",'BEV_PHEV_Profile_kW (Weekend)'!O42,'BEV_PHEV_Profile_kW (Weekday)'!O42)</f>
        <v>0.33284451999999998</v>
      </c>
      <c r="V42" s="26">
        <f>IF($F$110="Weekend",'BEV_PHEV_Profile_kW (Weekend)'!P42,'BEV_PHEV_Profile_kW (Weekday)'!P42)</f>
        <v>0.82172577000000002</v>
      </c>
      <c r="W42" s="26">
        <f>IF($F$110="Weekend",'BEV_PHEV_Profile_kW (Weekend)'!Q42,'BEV_PHEV_Profile_kW (Weekday)'!Q42)</f>
        <v>1.31060702</v>
      </c>
      <c r="X42" s="26">
        <f>IF($F$110="Weekend",'BEV_PHEV_Profile_kW (Weekend)'!R42,'BEV_PHEV_Profile_kW (Weekday)'!R42)</f>
        <v>1.6218368400000001</v>
      </c>
      <c r="Y42" s="26">
        <f>IF($F$110="Weekend",'BEV_PHEV_Profile_kW (Weekend)'!S42,'BEV_PHEV_Profile_kW (Weekday)'!S42)</f>
        <v>1.93306665</v>
      </c>
      <c r="Z42" s="26">
        <f>IF($F$110="Weekend",'BEV_PHEV_Profile_kW (Weekend)'!T42,'BEV_PHEV_Profile_kW (Weekday)'!T42)</f>
        <v>2.3933027600000001</v>
      </c>
      <c r="AA42" s="26">
        <f>IF($F$110="Weekend",'BEV_PHEV_Profile_kW (Weekend)'!U42,'BEV_PHEV_Profile_kW (Weekday)'!U42)</f>
        <v>2.8535388799999999</v>
      </c>
      <c r="AB42" s="26">
        <f>IF($F$110="Weekend",'BEV_PHEV_Profile_kW (Weekend)'!V42,'BEV_PHEV_Profile_kW (Weekday)'!V42)</f>
        <v>3.36093362</v>
      </c>
      <c r="AC42" s="26">
        <f>IF($F$110="Weekend",'BEV_PHEV_Profile_kW (Weekend)'!W42,'BEV_PHEV_Profile_kW (Weekday)'!W42)</f>
        <v>3.86832837</v>
      </c>
      <c r="AD42" s="26">
        <f>IF($F$110="Weekend",'BEV_PHEV_Profile_kW (Weekend)'!X42,'BEV_PHEV_Profile_kW (Weekday)'!X42)</f>
        <v>4.1451598000000001</v>
      </c>
      <c r="AE42" s="26">
        <f>IF($F$110="Weekend",'BEV_PHEV_Profile_kW (Weekend)'!Y42,'BEV_PHEV_Profile_kW (Weekday)'!Y42)</f>
        <v>4.4219912299999997</v>
      </c>
      <c r="AF42" s="26">
        <f>IF($F$110="Weekend",'BEV_PHEV_Profile_kW (Weekend)'!Z42,'BEV_PHEV_Profile_kW (Weekday)'!Z42)</f>
        <v>4.3303455199999998</v>
      </c>
      <c r="AG42" s="26">
        <f>IF($F$110="Weekend",'BEV_PHEV_Profile_kW (Weekend)'!AA42,'BEV_PHEV_Profile_kW (Weekday)'!AA42)</f>
        <v>4.2386998199999999</v>
      </c>
      <c r="AH42" s="26">
        <f>IF($F$110="Weekend",'BEV_PHEV_Profile_kW (Weekend)'!AB42,'BEV_PHEV_Profile_kW (Weekday)'!AB42)</f>
        <v>3.88981808</v>
      </c>
      <c r="AI42" s="26">
        <f>IF($F$110="Weekend",'BEV_PHEV_Profile_kW (Weekend)'!AC42,'BEV_PHEV_Profile_kW (Weekday)'!AC42)</f>
        <v>3.54093635</v>
      </c>
      <c r="AJ42" s="26">
        <f>IF($F$110="Weekend",'BEV_PHEV_Profile_kW (Weekend)'!AD42,'BEV_PHEV_Profile_kW (Weekday)'!AD42)</f>
        <v>3.1639406600000002</v>
      </c>
      <c r="AK42" s="26">
        <f>IF($F$110="Weekend",'BEV_PHEV_Profile_kW (Weekend)'!AE42,'BEV_PHEV_Profile_kW (Weekday)'!AE42)</f>
        <v>2.78694497</v>
      </c>
      <c r="AL42" s="26">
        <f>IF($F$110="Weekend",'BEV_PHEV_Profile_kW (Weekend)'!AF42,'BEV_PHEV_Profile_kW (Weekday)'!AF42)</f>
        <v>2.4480230299999999</v>
      </c>
      <c r="AM42" s="26">
        <f>IF($F$110="Weekend",'BEV_PHEV_Profile_kW (Weekend)'!AG42,'BEV_PHEV_Profile_kW (Weekday)'!AG42)</f>
        <v>2.1091010899999998</v>
      </c>
      <c r="AN42" s="26">
        <f>IF($F$110="Weekend",'BEV_PHEV_Profile_kW (Weekend)'!AH42,'BEV_PHEV_Profile_kW (Weekday)'!AH42)</f>
        <v>1.63302565</v>
      </c>
      <c r="AO42" s="26">
        <f>IF($F$110="Weekend",'BEV_PHEV_Profile_kW (Weekend)'!AI42,'BEV_PHEV_Profile_kW (Weekday)'!AI42)</f>
        <v>1.1569502199999999</v>
      </c>
      <c r="AP42" s="26">
        <f>IF($F$110="Weekend",'BEV_PHEV_Profile_kW (Weekend)'!AJ42,'BEV_PHEV_Profile_kW (Weekday)'!AJ42)</f>
        <v>0.83067005000000005</v>
      </c>
      <c r="AQ42" s="26">
        <f>IF($F$110="Weekend",'BEV_PHEV_Profile_kW (Weekend)'!AK42,'BEV_PHEV_Profile_kW (Weekday)'!AK42)</f>
        <v>0.50438987999999996</v>
      </c>
      <c r="AR42" s="26">
        <f>IF($F$110="Weekend",'BEV_PHEV_Profile_kW (Weekend)'!AL42,'BEV_PHEV_Profile_kW (Weekday)'!AL42)</f>
        <v>0.46690461</v>
      </c>
      <c r="AS42" s="26">
        <f>IF($F$110="Weekend",'BEV_PHEV_Profile_kW (Weekend)'!AM42,'BEV_PHEV_Profile_kW (Weekday)'!AM42)</f>
        <v>0.42941933999999998</v>
      </c>
      <c r="AT42" s="26">
        <f>IF($F$110="Weekend",'BEV_PHEV_Profile_kW (Weekend)'!AN42,'BEV_PHEV_Profile_kW (Weekday)'!AN42)</f>
        <v>0.42668789000000001</v>
      </c>
      <c r="AU42" s="26">
        <f>IF($F$110="Weekend",'BEV_PHEV_Profile_kW (Weekend)'!AO42,'BEV_PHEV_Profile_kW (Weekday)'!AO42)</f>
        <v>0.42395643</v>
      </c>
      <c r="AV42" s="26">
        <f>IF($F$110="Weekend",'BEV_PHEV_Profile_kW (Weekend)'!AP42,'BEV_PHEV_Profile_kW (Weekday)'!AP42)</f>
        <v>0.62364178999999997</v>
      </c>
      <c r="AW42" s="26">
        <f>IF($F$110="Weekend",'BEV_PHEV_Profile_kW (Weekend)'!AQ42,'BEV_PHEV_Profile_kW (Weekday)'!AQ42)</f>
        <v>0.82332715000000001</v>
      </c>
      <c r="AX42" s="26">
        <f>IF($F$110="Weekend",'BEV_PHEV_Profile_kW (Weekend)'!AR42,'BEV_PHEV_Profile_kW (Weekday)'!AR42)</f>
        <v>1.0318656500000001</v>
      </c>
      <c r="AY42" s="26">
        <f>IF($F$110="Weekend",'BEV_PHEV_Profile_kW (Weekend)'!AS42,'BEV_PHEV_Profile_kW (Weekday)'!AS42)</f>
        <v>1.24040416</v>
      </c>
      <c r="AZ42" s="26">
        <f>IF($F$110="Weekend",'BEV_PHEV_Profile_kW (Weekend)'!AT42,'BEV_PHEV_Profile_kW (Weekday)'!AT42)</f>
        <v>1.4394255300000001</v>
      </c>
      <c r="BA42" s="26">
        <f>IF($F$110="Weekend",'BEV_PHEV_Profile_kW (Weekend)'!AU42,'BEV_PHEV_Profile_kW (Weekday)'!AU42)</f>
        <v>1.6384469100000001</v>
      </c>
      <c r="BB42" s="26">
        <f>IF($F$110="Weekend",'BEV_PHEV_Profile_kW (Weekend)'!AV42,'BEV_PHEV_Profile_kW (Weekday)'!AV42)</f>
        <v>1.6435374700000001</v>
      </c>
      <c r="BC42" s="26">
        <f>IF($F$110="Weekend",'BEV_PHEV_Profile_kW (Weekend)'!AW42,'BEV_PHEV_Profile_kW (Weekday)'!AW42)</f>
        <v>1.64862803</v>
      </c>
      <c r="BD42" s="26">
        <f>IF($F$110="Weekend",'BEV_PHEV_Profile_kW (Weekend)'!AX42,'BEV_PHEV_Profile_kW (Weekday)'!AX42)</f>
        <v>1.7423564899999999</v>
      </c>
      <c r="BE42" s="23"/>
    </row>
    <row r="43" spans="7:57" ht="14.5" thickBot="1" x14ac:dyDescent="0.35">
      <c r="G43" s="47"/>
      <c r="H43" s="14" t="s">
        <v>173</v>
      </c>
      <c r="I43" s="21">
        <f>IF($F$110="Weekend",'BEV_PHEV_Profile_kW (Weekend)'!C43,'BEV_PHEV_Profile_kW (Weekday)'!C43)</f>
        <v>0.71856531999999995</v>
      </c>
      <c r="J43" s="21">
        <f>IF($F$110="Weekend",'BEV_PHEV_Profile_kW (Weekend)'!D43,'BEV_PHEV_Profile_kW (Weekday)'!D43)</f>
        <v>0.70509328000000004</v>
      </c>
      <c r="K43" s="21">
        <f>IF($F$110="Weekend",'BEV_PHEV_Profile_kW (Weekend)'!E43,'BEV_PHEV_Profile_kW (Weekday)'!E43)</f>
        <v>0.69162124000000003</v>
      </c>
      <c r="L43" s="21">
        <f>IF($F$110="Weekend",'BEV_PHEV_Profile_kW (Weekend)'!F43,'BEV_PHEV_Profile_kW (Weekday)'!F43)</f>
        <v>0.68723502999999997</v>
      </c>
      <c r="M43" s="21">
        <f>IF($F$110="Weekend",'BEV_PHEV_Profile_kW (Weekend)'!G43,'BEV_PHEV_Profile_kW (Weekday)'!G43)</f>
        <v>0.68284882000000002</v>
      </c>
      <c r="N43" s="21">
        <f>IF($F$110="Weekend",'BEV_PHEV_Profile_kW (Weekend)'!H43,'BEV_PHEV_Profile_kW (Weekday)'!H43)</f>
        <v>0.68951412000000001</v>
      </c>
      <c r="O43" s="21">
        <f>IF($F$110="Weekend",'BEV_PHEV_Profile_kW (Weekend)'!I43,'BEV_PHEV_Profile_kW (Weekday)'!I43)</f>
        <v>0.69617943000000004</v>
      </c>
      <c r="P43" s="21">
        <f>IF($F$110="Weekend",'BEV_PHEV_Profile_kW (Weekend)'!J43,'BEV_PHEV_Profile_kW (Weekday)'!J43)</f>
        <v>0.71314825000000004</v>
      </c>
      <c r="Q43" s="21">
        <f>IF($F$110="Weekend",'BEV_PHEV_Profile_kW (Weekend)'!K43,'BEV_PHEV_Profile_kW (Weekday)'!K43)</f>
        <v>0.73011707999999997</v>
      </c>
      <c r="R43" s="21">
        <f>IF($F$110="Weekend",'BEV_PHEV_Profile_kW (Weekend)'!L43,'BEV_PHEV_Profile_kW (Weekday)'!L43)</f>
        <v>0.80825241000000003</v>
      </c>
      <c r="S43" s="21">
        <f>IF($F$110="Weekend",'BEV_PHEV_Profile_kW (Weekend)'!M43,'BEV_PHEV_Profile_kW (Weekday)'!M43)</f>
        <v>0.88638773999999998</v>
      </c>
      <c r="T43" s="21">
        <f>IF($F$110="Weekend",'BEV_PHEV_Profile_kW (Weekend)'!N43,'BEV_PHEV_Profile_kW (Weekday)'!N43)</f>
        <v>1.1504921100000001</v>
      </c>
      <c r="U43" s="21">
        <f>IF($F$110="Weekend",'BEV_PHEV_Profile_kW (Weekend)'!O43,'BEV_PHEV_Profile_kW (Weekday)'!O43)</f>
        <v>1.4145964799999999</v>
      </c>
      <c r="V43" s="21">
        <f>IF($F$110="Weekend",'BEV_PHEV_Profile_kW (Weekend)'!P43,'BEV_PHEV_Profile_kW (Weekday)'!P43)</f>
        <v>1.70336077</v>
      </c>
      <c r="W43" s="21">
        <f>IF($F$110="Weekend",'BEV_PHEV_Profile_kW (Weekend)'!Q43,'BEV_PHEV_Profile_kW (Weekday)'!Q43)</f>
        <v>1.99212506</v>
      </c>
      <c r="X43" s="21">
        <f>IF($F$110="Weekend",'BEV_PHEV_Profile_kW (Weekend)'!R43,'BEV_PHEV_Profile_kW (Weekday)'!R43)</f>
        <v>2.3423896800000001</v>
      </c>
      <c r="Y43" s="21">
        <f>IF($F$110="Weekend",'BEV_PHEV_Profile_kW (Weekend)'!S43,'BEV_PHEV_Profile_kW (Weekday)'!S43)</f>
        <v>2.6926543000000001</v>
      </c>
      <c r="Z43" s="21">
        <f>IF($F$110="Weekend",'BEV_PHEV_Profile_kW (Weekend)'!T43,'BEV_PHEV_Profile_kW (Weekday)'!T43)</f>
        <v>2.9278379499999998</v>
      </c>
      <c r="AA43" s="21">
        <f>IF($F$110="Weekend",'BEV_PHEV_Profile_kW (Weekend)'!U43,'BEV_PHEV_Profile_kW (Weekday)'!U43)</f>
        <v>3.1630216</v>
      </c>
      <c r="AB43" s="21">
        <f>IF($F$110="Weekend",'BEV_PHEV_Profile_kW (Weekend)'!V43,'BEV_PHEV_Profile_kW (Weekday)'!V43)</f>
        <v>3.2312616799999998</v>
      </c>
      <c r="AC43" s="21">
        <f>IF($F$110="Weekend",'BEV_PHEV_Profile_kW (Weekend)'!W43,'BEV_PHEV_Profile_kW (Weekday)'!W43)</f>
        <v>3.2995017600000001</v>
      </c>
      <c r="AD43" s="21">
        <f>IF($F$110="Weekend",'BEV_PHEV_Profile_kW (Weekend)'!X43,'BEV_PHEV_Profile_kW (Weekday)'!X43)</f>
        <v>3.34485111</v>
      </c>
      <c r="AE43" s="21">
        <f>IF($F$110="Weekend",'BEV_PHEV_Profile_kW (Weekend)'!Y43,'BEV_PHEV_Profile_kW (Weekday)'!Y43)</f>
        <v>3.39020045</v>
      </c>
      <c r="AF43" s="21">
        <f>IF($F$110="Weekend",'BEV_PHEV_Profile_kW (Weekend)'!Z43,'BEV_PHEV_Profile_kW (Weekday)'!Z43)</f>
        <v>3.4112614699999999</v>
      </c>
      <c r="AG43" s="21">
        <f>IF($F$110="Weekend",'BEV_PHEV_Profile_kW (Weekend)'!AA43,'BEV_PHEV_Profile_kW (Weekday)'!AA43)</f>
        <v>3.4323225000000002</v>
      </c>
      <c r="AH43" s="21">
        <f>IF($F$110="Weekend",'BEV_PHEV_Profile_kW (Weekend)'!AB43,'BEV_PHEV_Profile_kW (Weekday)'!AB43)</f>
        <v>3.4140389</v>
      </c>
      <c r="AI43" s="21">
        <f>IF($F$110="Weekend",'BEV_PHEV_Profile_kW (Weekend)'!AC43,'BEV_PHEV_Profile_kW (Weekday)'!AC43)</f>
        <v>3.3957552999999998</v>
      </c>
      <c r="AJ43" s="21">
        <f>IF($F$110="Weekend",'BEV_PHEV_Profile_kW (Weekend)'!AD43,'BEV_PHEV_Profile_kW (Weekday)'!AD43)</f>
        <v>3.3593263499999999</v>
      </c>
      <c r="AK43" s="21">
        <f>IF($F$110="Weekend",'BEV_PHEV_Profile_kW (Weekend)'!AE43,'BEV_PHEV_Profile_kW (Weekday)'!AE43)</f>
        <v>3.3228974</v>
      </c>
      <c r="AL43" s="21">
        <f>IF($F$110="Weekend",'BEV_PHEV_Profile_kW (Weekend)'!AF43,'BEV_PHEV_Profile_kW (Weekday)'!AF43)</f>
        <v>3.2758715999999999</v>
      </c>
      <c r="AM43" s="21">
        <f>IF($F$110="Weekend",'BEV_PHEV_Profile_kW (Weekend)'!AG43,'BEV_PHEV_Profile_kW (Weekday)'!AG43)</f>
        <v>3.2288458000000002</v>
      </c>
      <c r="AN43" s="21">
        <f>IF($F$110="Weekend",'BEV_PHEV_Profile_kW (Weekend)'!AH43,'BEV_PHEV_Profile_kW (Weekday)'!AH43)</f>
        <v>3.1449657900000001</v>
      </c>
      <c r="AO43" s="21">
        <f>IF($F$110="Weekend",'BEV_PHEV_Profile_kW (Weekend)'!AI43,'BEV_PHEV_Profile_kW (Weekday)'!AI43)</f>
        <v>3.0610857899999999</v>
      </c>
      <c r="AP43" s="21">
        <f>IF($F$110="Weekend",'BEV_PHEV_Profile_kW (Weekend)'!AJ43,'BEV_PHEV_Profile_kW (Weekday)'!AJ43)</f>
        <v>2.8509769299999999</v>
      </c>
      <c r="AQ43" s="21">
        <f>IF($F$110="Weekend",'BEV_PHEV_Profile_kW (Weekend)'!AK43,'BEV_PHEV_Profile_kW (Weekday)'!AK43)</f>
        <v>2.6408680699999998</v>
      </c>
      <c r="AR43" s="21">
        <f>IF($F$110="Weekend",'BEV_PHEV_Profile_kW (Weekend)'!AL43,'BEV_PHEV_Profile_kW (Weekday)'!AL43)</f>
        <v>2.30823234</v>
      </c>
      <c r="AS43" s="21">
        <f>IF($F$110="Weekend",'BEV_PHEV_Profile_kW (Weekend)'!AM43,'BEV_PHEV_Profile_kW (Weekday)'!AM43)</f>
        <v>1.97559661</v>
      </c>
      <c r="AT43" s="21">
        <f>IF($F$110="Weekend",'BEV_PHEV_Profile_kW (Weekend)'!AN43,'BEV_PHEV_Profile_kW (Weekday)'!AN43)</f>
        <v>1.848476</v>
      </c>
      <c r="AU43" s="21">
        <f>IF($F$110="Weekend",'BEV_PHEV_Profile_kW (Weekend)'!AO43,'BEV_PHEV_Profile_kW (Weekday)'!AO43)</f>
        <v>1.72135539</v>
      </c>
      <c r="AV43" s="21">
        <f>IF($F$110="Weekend",'BEV_PHEV_Profile_kW (Weekend)'!AP43,'BEV_PHEV_Profile_kW (Weekday)'!AP43)</f>
        <v>1.62694396</v>
      </c>
      <c r="AW43" s="21">
        <f>IF($F$110="Weekend",'BEV_PHEV_Profile_kW (Weekend)'!AQ43,'BEV_PHEV_Profile_kW (Weekday)'!AQ43)</f>
        <v>1.5325325299999999</v>
      </c>
      <c r="AX43" s="21">
        <f>IF($F$110="Weekend",'BEV_PHEV_Profile_kW (Weekend)'!AR43,'BEV_PHEV_Profile_kW (Weekday)'!AR43)</f>
        <v>1.31301176</v>
      </c>
      <c r="AY43" s="21">
        <f>IF($F$110="Weekend",'BEV_PHEV_Profile_kW (Weekend)'!AS43,'BEV_PHEV_Profile_kW (Weekday)'!AS43)</f>
        <v>1.093491</v>
      </c>
      <c r="AZ43" s="21">
        <f>IF($F$110="Weekend",'BEV_PHEV_Profile_kW (Weekend)'!AT43,'BEV_PHEV_Profile_kW (Weekday)'!AT43)</f>
        <v>0.98674479999999998</v>
      </c>
      <c r="BA43" s="21">
        <f>IF($F$110="Weekend",'BEV_PHEV_Profile_kW (Weekend)'!AU43,'BEV_PHEV_Profile_kW (Weekday)'!AU43)</f>
        <v>0.87999859999999996</v>
      </c>
      <c r="BB43" s="21">
        <f>IF($F$110="Weekend",'BEV_PHEV_Profile_kW (Weekend)'!AV43,'BEV_PHEV_Profile_kW (Weekday)'!AV43)</f>
        <v>0.81651008999999997</v>
      </c>
      <c r="BC43" s="21">
        <f>IF($F$110="Weekend",'BEV_PHEV_Profile_kW (Weekend)'!AW43,'BEV_PHEV_Profile_kW (Weekday)'!AW43)</f>
        <v>0.75302157999999997</v>
      </c>
      <c r="BD43" s="21">
        <f>IF($F$110="Weekend",'BEV_PHEV_Profile_kW (Weekend)'!AX43,'BEV_PHEV_Profile_kW (Weekday)'!AX43)</f>
        <v>0.73579344999999996</v>
      </c>
      <c r="BE43" s="23"/>
    </row>
    <row r="44" spans="7:57" ht="14.5" thickBot="1" x14ac:dyDescent="0.35">
      <c r="G44" s="47"/>
      <c r="H44" s="14" t="s">
        <v>174</v>
      </c>
      <c r="I44" s="26">
        <f>IF($F$110="Weekend",'BEV_PHEV_Profile_kW (Weekend)'!C44,'BEV_PHEV_Profile_kW (Weekday)'!C44)</f>
        <v>0.19648566000000001</v>
      </c>
      <c r="J44" s="26">
        <f>IF($F$110="Weekend",'BEV_PHEV_Profile_kW (Weekend)'!D44,'BEV_PHEV_Profile_kW (Weekday)'!D44)</f>
        <v>0.18161321999999999</v>
      </c>
      <c r="K44" s="26">
        <f>IF($F$110="Weekend",'BEV_PHEV_Profile_kW (Weekend)'!E44,'BEV_PHEV_Profile_kW (Weekday)'!E44)</f>
        <v>0.16674078000000001</v>
      </c>
      <c r="L44" s="26">
        <f>IF($F$110="Weekend",'BEV_PHEV_Profile_kW (Weekend)'!F44,'BEV_PHEV_Profile_kW (Weekday)'!F44)</f>
        <v>0.15159237</v>
      </c>
      <c r="M44" s="26">
        <f>IF($F$110="Weekend",'BEV_PHEV_Profile_kW (Weekend)'!G44,'BEV_PHEV_Profile_kW (Weekday)'!G44)</f>
        <v>0.13644396</v>
      </c>
      <c r="N44" s="26">
        <f>IF($F$110="Weekend",'BEV_PHEV_Profile_kW (Weekend)'!H44,'BEV_PHEV_Profile_kW (Weekday)'!H44)</f>
        <v>0.12152907</v>
      </c>
      <c r="O44" s="26">
        <f>IF($F$110="Weekend",'BEV_PHEV_Profile_kW (Weekend)'!I44,'BEV_PHEV_Profile_kW (Weekday)'!I44)</f>
        <v>0.10661416999999999</v>
      </c>
      <c r="P44" s="26">
        <f>IF($F$110="Weekend",'BEV_PHEV_Profile_kW (Weekend)'!J44,'BEV_PHEV_Profile_kW (Weekday)'!J44)</f>
        <v>9.6060469999999995E-2</v>
      </c>
      <c r="Q44" s="26">
        <f>IF($F$110="Weekend",'BEV_PHEV_Profile_kW (Weekend)'!K44,'BEV_PHEV_Profile_kW (Weekday)'!K44)</f>
        <v>8.5506769999999996E-2</v>
      </c>
      <c r="R44" s="26">
        <f>IF($F$110="Weekend",'BEV_PHEV_Profile_kW (Weekend)'!L44,'BEV_PHEV_Profile_kW (Weekday)'!L44)</f>
        <v>8.2276699999999994E-2</v>
      </c>
      <c r="S44" s="26">
        <f>IF($F$110="Weekend",'BEV_PHEV_Profile_kW (Weekend)'!M44,'BEV_PHEV_Profile_kW (Weekday)'!M44)</f>
        <v>7.9046619999999998E-2</v>
      </c>
      <c r="T44" s="26">
        <f>IF($F$110="Weekend",'BEV_PHEV_Profile_kW (Weekend)'!N44,'BEV_PHEV_Profile_kW (Weekday)'!N44)</f>
        <v>8.6277480000000004E-2</v>
      </c>
      <c r="U44" s="26">
        <f>IF($F$110="Weekend",'BEV_PHEV_Profile_kW (Weekend)'!O44,'BEV_PHEV_Profile_kW (Weekday)'!O44)</f>
        <v>9.3508330000000001E-2</v>
      </c>
      <c r="V44" s="26">
        <f>IF($F$110="Weekend",'BEV_PHEV_Profile_kW (Weekend)'!P44,'BEV_PHEV_Profile_kW (Weekday)'!P44)</f>
        <v>0.11731961</v>
      </c>
      <c r="W44" s="26">
        <f>IF($F$110="Weekend",'BEV_PHEV_Profile_kW (Weekend)'!Q44,'BEV_PHEV_Profile_kW (Weekday)'!Q44)</f>
        <v>0.14113089000000001</v>
      </c>
      <c r="X44" s="26">
        <f>IF($F$110="Weekend",'BEV_PHEV_Profile_kW (Weekend)'!R44,'BEV_PHEV_Profile_kW (Weekday)'!R44)</f>
        <v>0.17567389999999999</v>
      </c>
      <c r="Y44" s="26">
        <f>IF($F$110="Weekend",'BEV_PHEV_Profile_kW (Weekend)'!S44,'BEV_PHEV_Profile_kW (Weekday)'!S44)</f>
        <v>0.21021692</v>
      </c>
      <c r="Z44" s="26">
        <f>IF($F$110="Weekend",'BEV_PHEV_Profile_kW (Weekend)'!T44,'BEV_PHEV_Profile_kW (Weekday)'!T44)</f>
        <v>0.24481312</v>
      </c>
      <c r="AA44" s="26">
        <f>IF($F$110="Weekend",'BEV_PHEV_Profile_kW (Weekend)'!U44,'BEV_PHEV_Profile_kW (Weekday)'!U44)</f>
        <v>0.27940933000000001</v>
      </c>
      <c r="AB44" s="26">
        <f>IF($F$110="Weekend",'BEV_PHEV_Profile_kW (Weekend)'!V44,'BEV_PHEV_Profile_kW (Weekday)'!V44)</f>
        <v>0.30331986999999999</v>
      </c>
      <c r="AC44" s="26">
        <f>IF($F$110="Weekend",'BEV_PHEV_Profile_kW (Weekend)'!W44,'BEV_PHEV_Profile_kW (Weekday)'!W44)</f>
        <v>0.32723041000000003</v>
      </c>
      <c r="AD44" s="26">
        <f>IF($F$110="Weekend",'BEV_PHEV_Profile_kW (Weekend)'!X44,'BEV_PHEV_Profile_kW (Weekday)'!X44)</f>
        <v>0.33791302000000001</v>
      </c>
      <c r="AE44" s="26">
        <f>IF($F$110="Weekend",'BEV_PHEV_Profile_kW (Weekend)'!Y44,'BEV_PHEV_Profile_kW (Weekday)'!Y44)</f>
        <v>0.34859561999999999</v>
      </c>
      <c r="AF44" s="26">
        <f>IF($F$110="Weekend",'BEV_PHEV_Profile_kW (Weekend)'!Z44,'BEV_PHEV_Profile_kW (Weekday)'!Z44)</f>
        <v>0.35156702000000001</v>
      </c>
      <c r="AG44" s="26">
        <f>IF($F$110="Weekend",'BEV_PHEV_Profile_kW (Weekend)'!AA44,'BEV_PHEV_Profile_kW (Weekday)'!AA44)</f>
        <v>0.35453842000000002</v>
      </c>
      <c r="AH44" s="26">
        <f>IF($F$110="Weekend",'BEV_PHEV_Profile_kW (Weekend)'!AB44,'BEV_PHEV_Profile_kW (Weekday)'!AB44)</f>
        <v>0.35586772999999999</v>
      </c>
      <c r="AI44" s="26">
        <f>IF($F$110="Weekend",'BEV_PHEV_Profile_kW (Weekend)'!AC44,'BEV_PHEV_Profile_kW (Weekday)'!AC44)</f>
        <v>0.35719705000000002</v>
      </c>
      <c r="AJ44" s="26">
        <f>IF($F$110="Weekend",'BEV_PHEV_Profile_kW (Weekend)'!AD44,'BEV_PHEV_Profile_kW (Weekday)'!AD44)</f>
        <v>0.36531173</v>
      </c>
      <c r="AK44" s="26">
        <f>IF($F$110="Weekend",'BEV_PHEV_Profile_kW (Weekend)'!AE44,'BEV_PHEV_Profile_kW (Weekday)'!AE44)</f>
        <v>0.37342640999999999</v>
      </c>
      <c r="AL44" s="26">
        <f>IF($F$110="Weekend",'BEV_PHEV_Profile_kW (Weekend)'!AF44,'BEV_PHEV_Profile_kW (Weekday)'!AF44)</f>
        <v>0.3782934</v>
      </c>
      <c r="AM44" s="26">
        <f>IF($F$110="Weekend",'BEV_PHEV_Profile_kW (Weekend)'!AG44,'BEV_PHEV_Profile_kW (Weekday)'!AG44)</f>
        <v>0.38316039000000002</v>
      </c>
      <c r="AN44" s="26">
        <f>IF($F$110="Weekend",'BEV_PHEV_Profile_kW (Weekend)'!AH44,'BEV_PHEV_Profile_kW (Weekday)'!AH44)</f>
        <v>0.38398103</v>
      </c>
      <c r="AO44" s="26">
        <f>IF($F$110="Weekend",'BEV_PHEV_Profile_kW (Weekend)'!AI44,'BEV_PHEV_Profile_kW (Weekday)'!AI44)</f>
        <v>0.38480165999999999</v>
      </c>
      <c r="AP44" s="26">
        <f>IF($F$110="Weekend",'BEV_PHEV_Profile_kW (Weekend)'!AJ44,'BEV_PHEV_Profile_kW (Weekday)'!AJ44)</f>
        <v>0.37414939000000003</v>
      </c>
      <c r="AQ44" s="26">
        <f>IF($F$110="Weekend",'BEV_PHEV_Profile_kW (Weekend)'!AK44,'BEV_PHEV_Profile_kW (Weekday)'!AK44)</f>
        <v>0.36349712000000001</v>
      </c>
      <c r="AR44" s="26">
        <f>IF($F$110="Weekend",'BEV_PHEV_Profile_kW (Weekend)'!AL44,'BEV_PHEV_Profile_kW (Weekday)'!AL44)</f>
        <v>0.35769914000000003</v>
      </c>
      <c r="AS44" s="26">
        <f>IF($F$110="Weekend",'BEV_PHEV_Profile_kW (Weekend)'!AM44,'BEV_PHEV_Profile_kW (Weekday)'!AM44)</f>
        <v>0.35190115999999999</v>
      </c>
      <c r="AT44" s="26">
        <f>IF($F$110="Weekend",'BEV_PHEV_Profile_kW (Weekend)'!AN44,'BEV_PHEV_Profile_kW (Weekday)'!AN44)</f>
        <v>0.34527176999999998</v>
      </c>
      <c r="AU44" s="26">
        <f>IF($F$110="Weekend",'BEV_PHEV_Profile_kW (Weekend)'!AO44,'BEV_PHEV_Profile_kW (Weekday)'!AO44)</f>
        <v>0.33864238000000002</v>
      </c>
      <c r="AV44" s="26">
        <f>IF($F$110="Weekend",'BEV_PHEV_Profile_kW (Weekend)'!AP44,'BEV_PHEV_Profile_kW (Weekday)'!AP44)</f>
        <v>0.33328137000000002</v>
      </c>
      <c r="AW44" s="26">
        <f>IF($F$110="Weekend",'BEV_PHEV_Profile_kW (Weekend)'!AQ44,'BEV_PHEV_Profile_kW (Weekday)'!AQ44)</f>
        <v>0.32792036000000002</v>
      </c>
      <c r="AX44" s="26">
        <f>IF($F$110="Weekend",'BEV_PHEV_Profile_kW (Weekend)'!AR44,'BEV_PHEV_Profile_kW (Weekday)'!AR44)</f>
        <v>0.31481298000000002</v>
      </c>
      <c r="AY44" s="26">
        <f>IF($F$110="Weekend",'BEV_PHEV_Profile_kW (Weekend)'!AS44,'BEV_PHEV_Profile_kW (Weekday)'!AS44)</f>
        <v>0.30170561000000001</v>
      </c>
      <c r="AZ44" s="26">
        <f>IF($F$110="Weekend",'BEV_PHEV_Profile_kW (Weekend)'!AT44,'BEV_PHEV_Profile_kW (Weekday)'!AT44)</f>
        <v>0.28388935999999998</v>
      </c>
      <c r="BA44" s="26">
        <f>IF($F$110="Weekend",'BEV_PHEV_Profile_kW (Weekend)'!AU44,'BEV_PHEV_Profile_kW (Weekday)'!AU44)</f>
        <v>0.26607311</v>
      </c>
      <c r="BB44" s="26">
        <f>IF($F$110="Weekend",'BEV_PHEV_Profile_kW (Weekend)'!AV44,'BEV_PHEV_Profile_kW (Weekday)'!AV44)</f>
        <v>0.24748200000000001</v>
      </c>
      <c r="BC44" s="26">
        <f>IF($F$110="Weekend",'BEV_PHEV_Profile_kW (Weekend)'!AW44,'BEV_PHEV_Profile_kW (Weekday)'!AW44)</f>
        <v>0.22889089000000001</v>
      </c>
      <c r="BD44" s="26">
        <f>IF($F$110="Weekend",'BEV_PHEV_Profile_kW (Weekend)'!AX44,'BEV_PHEV_Profile_kW (Weekday)'!AX44)</f>
        <v>0.21268828000000001</v>
      </c>
      <c r="BE44" s="23"/>
    </row>
    <row r="45" spans="7:57" ht="14.5" thickBot="1" x14ac:dyDescent="0.35">
      <c r="G45" s="47"/>
      <c r="H45" s="14" t="s">
        <v>175</v>
      </c>
      <c r="I45" s="21">
        <f>IF($F$110="Weekend",'BEV_PHEV_Profile_kW (Weekend)'!C45,'BEV_PHEV_Profile_kW (Weekday)'!C45)</f>
        <v>0.23436004999999999</v>
      </c>
      <c r="J45" s="21">
        <f>IF($F$110="Weekend",'BEV_PHEV_Profile_kW (Weekend)'!D45,'BEV_PHEV_Profile_kW (Weekday)'!D45)</f>
        <v>0.21476368000000001</v>
      </c>
      <c r="K45" s="21">
        <f>IF($F$110="Weekend",'BEV_PHEV_Profile_kW (Weekend)'!E45,'BEV_PHEV_Profile_kW (Weekday)'!E45)</f>
        <v>0.19516732000000001</v>
      </c>
      <c r="L45" s="21">
        <f>IF($F$110="Weekend",'BEV_PHEV_Profile_kW (Weekend)'!F45,'BEV_PHEV_Profile_kW (Weekday)'!F45)</f>
        <v>0.17184371000000001</v>
      </c>
      <c r="M45" s="21">
        <f>IF($F$110="Weekend",'BEV_PHEV_Profile_kW (Weekend)'!G45,'BEV_PHEV_Profile_kW (Weekday)'!G45)</f>
        <v>0.14852008999999999</v>
      </c>
      <c r="N45" s="21">
        <f>IF($F$110="Weekend",'BEV_PHEV_Profile_kW (Weekend)'!H45,'BEV_PHEV_Profile_kW (Weekday)'!H45)</f>
        <v>0.12785123000000001</v>
      </c>
      <c r="O45" s="21">
        <f>IF($F$110="Weekend",'BEV_PHEV_Profile_kW (Weekend)'!I45,'BEV_PHEV_Profile_kW (Weekday)'!I45)</f>
        <v>0.10718237</v>
      </c>
      <c r="P45" s="21">
        <f>IF($F$110="Weekend",'BEV_PHEV_Profile_kW (Weekend)'!J45,'BEV_PHEV_Profile_kW (Weekday)'!J45)</f>
        <v>9.0218430000000002E-2</v>
      </c>
      <c r="Q45" s="21">
        <f>IF($F$110="Weekend",'BEV_PHEV_Profile_kW (Weekend)'!K45,'BEV_PHEV_Profile_kW (Weekday)'!K45)</f>
        <v>7.32545E-2</v>
      </c>
      <c r="R45" s="21">
        <f>IF($F$110="Weekend",'BEV_PHEV_Profile_kW (Weekend)'!L45,'BEV_PHEV_Profile_kW (Weekday)'!L45)</f>
        <v>6.013599E-2</v>
      </c>
      <c r="S45" s="21">
        <f>IF($F$110="Weekend",'BEV_PHEV_Profile_kW (Weekend)'!M45,'BEV_PHEV_Profile_kW (Weekday)'!M45)</f>
        <v>4.701748E-2</v>
      </c>
      <c r="T45" s="21">
        <f>IF($F$110="Weekend",'BEV_PHEV_Profile_kW (Weekend)'!N45,'BEV_PHEV_Profile_kW (Weekday)'!N45)</f>
        <v>4.8981539999999997E-2</v>
      </c>
      <c r="U45" s="21">
        <f>IF($F$110="Weekend",'BEV_PHEV_Profile_kW (Weekend)'!O45,'BEV_PHEV_Profile_kW (Weekday)'!O45)</f>
        <v>5.0945600000000001E-2</v>
      </c>
      <c r="V45" s="21">
        <f>IF($F$110="Weekend",'BEV_PHEV_Profile_kW (Weekend)'!P45,'BEV_PHEV_Profile_kW (Weekday)'!P45)</f>
        <v>0.12577437999999999</v>
      </c>
      <c r="W45" s="21">
        <f>IF($F$110="Weekend",'BEV_PHEV_Profile_kW (Weekend)'!Q45,'BEV_PHEV_Profile_kW (Weekday)'!Q45)</f>
        <v>0.20060316</v>
      </c>
      <c r="X45" s="21">
        <f>IF($F$110="Weekend",'BEV_PHEV_Profile_kW (Weekend)'!R45,'BEV_PHEV_Profile_kW (Weekday)'!R45)</f>
        <v>0.24824039000000001</v>
      </c>
      <c r="Y45" s="21">
        <f>IF($F$110="Weekend",'BEV_PHEV_Profile_kW (Weekend)'!S45,'BEV_PHEV_Profile_kW (Weekday)'!S45)</f>
        <v>0.29587762000000001</v>
      </c>
      <c r="Z45" s="21">
        <f>IF($F$110="Weekend",'BEV_PHEV_Profile_kW (Weekend)'!T45,'BEV_PHEV_Profile_kW (Weekday)'!T45)</f>
        <v>0.36632193000000002</v>
      </c>
      <c r="AA45" s="21">
        <f>IF($F$110="Weekend",'BEV_PHEV_Profile_kW (Weekend)'!U45,'BEV_PHEV_Profile_kW (Weekday)'!U45)</f>
        <v>0.43676625000000002</v>
      </c>
      <c r="AB45" s="21">
        <f>IF($F$110="Weekend",'BEV_PHEV_Profile_kW (Weekend)'!V45,'BEV_PHEV_Profile_kW (Weekday)'!V45)</f>
        <v>0.51442873</v>
      </c>
      <c r="AC45" s="21">
        <f>IF($F$110="Weekend",'BEV_PHEV_Profile_kW (Weekend)'!W45,'BEV_PHEV_Profile_kW (Weekday)'!W45)</f>
        <v>0.59209120999999998</v>
      </c>
      <c r="AD45" s="21">
        <f>IF($F$110="Weekend",'BEV_PHEV_Profile_kW (Weekend)'!X45,'BEV_PHEV_Profile_kW (Weekday)'!X45)</f>
        <v>0.63446338000000002</v>
      </c>
      <c r="AE45" s="21">
        <f>IF($F$110="Weekend",'BEV_PHEV_Profile_kW (Weekend)'!Y45,'BEV_PHEV_Profile_kW (Weekday)'!Y45)</f>
        <v>0.67683554000000001</v>
      </c>
      <c r="AF45" s="21">
        <f>IF($F$110="Weekend",'BEV_PHEV_Profile_kW (Weekend)'!Z45,'BEV_PHEV_Profile_kW (Weekday)'!Z45)</f>
        <v>0.66280813999999999</v>
      </c>
      <c r="AG45" s="21">
        <f>IF($F$110="Weekend",'BEV_PHEV_Profile_kW (Weekend)'!AA45,'BEV_PHEV_Profile_kW (Weekday)'!AA45)</f>
        <v>0.64878073000000003</v>
      </c>
      <c r="AH45" s="21">
        <f>IF($F$110="Weekend",'BEV_PHEV_Profile_kW (Weekend)'!AB45,'BEV_PHEV_Profile_kW (Weekday)'!AB45)</f>
        <v>0.59538044999999995</v>
      </c>
      <c r="AI45" s="21">
        <f>IF($F$110="Weekend",'BEV_PHEV_Profile_kW (Weekend)'!AC45,'BEV_PHEV_Profile_kW (Weekday)'!AC45)</f>
        <v>0.54198016999999998</v>
      </c>
      <c r="AJ45" s="21">
        <f>IF($F$110="Weekend",'BEV_PHEV_Profile_kW (Weekend)'!AD45,'BEV_PHEV_Profile_kW (Weekday)'!AD45)</f>
        <v>0.48427673999999998</v>
      </c>
      <c r="AK45" s="21">
        <f>IF($F$110="Weekend",'BEV_PHEV_Profile_kW (Weekend)'!AE45,'BEV_PHEV_Profile_kW (Weekday)'!AE45)</f>
        <v>0.42657330999999998</v>
      </c>
      <c r="AL45" s="21">
        <f>IF($F$110="Weekend",'BEV_PHEV_Profile_kW (Weekend)'!AF45,'BEV_PHEV_Profile_kW (Weekday)'!AF45)</f>
        <v>0.37469749000000002</v>
      </c>
      <c r="AM45" s="21">
        <f>IF($F$110="Weekend",'BEV_PHEV_Profile_kW (Weekend)'!AG45,'BEV_PHEV_Profile_kW (Weekday)'!AG45)</f>
        <v>0.32282167000000001</v>
      </c>
      <c r="AN45" s="21">
        <f>IF($F$110="Weekend",'BEV_PHEV_Profile_kW (Weekend)'!AH45,'BEV_PHEV_Profile_kW (Weekday)'!AH45)</f>
        <v>0.24995296</v>
      </c>
      <c r="AO45" s="21">
        <f>IF($F$110="Weekend",'BEV_PHEV_Profile_kW (Weekend)'!AI45,'BEV_PHEV_Profile_kW (Weekday)'!AI45)</f>
        <v>0.17708425999999999</v>
      </c>
      <c r="AP45" s="21">
        <f>IF($F$110="Weekend",'BEV_PHEV_Profile_kW (Weekend)'!AJ45,'BEV_PHEV_Profile_kW (Weekday)'!AJ45)</f>
        <v>0.12714339999999999</v>
      </c>
      <c r="AQ45" s="21">
        <f>IF($F$110="Weekend",'BEV_PHEV_Profile_kW (Weekend)'!AK45,'BEV_PHEV_Profile_kW (Weekday)'!AK45)</f>
        <v>7.7202549999999995E-2</v>
      </c>
      <c r="AR45" s="21">
        <f>IF($F$110="Weekend",'BEV_PHEV_Profile_kW (Weekend)'!AL45,'BEV_PHEV_Profile_kW (Weekday)'!AL45)</f>
        <v>7.1465009999999995E-2</v>
      </c>
      <c r="AS45" s="21">
        <f>IF($F$110="Weekend",'BEV_PHEV_Profile_kW (Weekend)'!AM45,'BEV_PHEV_Profile_kW (Weekday)'!AM45)</f>
        <v>6.5727469999999996E-2</v>
      </c>
      <c r="AT45" s="21">
        <f>IF($F$110="Weekend",'BEV_PHEV_Profile_kW (Weekend)'!AN45,'BEV_PHEV_Profile_kW (Weekday)'!AN45)</f>
        <v>6.5309389999999995E-2</v>
      </c>
      <c r="AU45" s="21">
        <f>IF($F$110="Weekend",'BEV_PHEV_Profile_kW (Weekend)'!AO45,'BEV_PHEV_Profile_kW (Weekday)'!AO45)</f>
        <v>6.4891299999999999E-2</v>
      </c>
      <c r="AV45" s="21">
        <f>IF($F$110="Weekend",'BEV_PHEV_Profile_kW (Weekend)'!AP45,'BEV_PHEV_Profile_kW (Weekday)'!AP45)</f>
        <v>9.5455399999999996E-2</v>
      </c>
      <c r="AW45" s="21">
        <f>IF($F$110="Weekend",'BEV_PHEV_Profile_kW (Weekend)'!AQ45,'BEV_PHEV_Profile_kW (Weekday)'!AQ45)</f>
        <v>0.12601949000000001</v>
      </c>
      <c r="AX45" s="21">
        <f>IF($F$110="Weekend",'BEV_PHEV_Profile_kW (Weekend)'!AR45,'BEV_PHEV_Profile_kW (Weekday)'!AR45)</f>
        <v>0.15793866000000001</v>
      </c>
      <c r="AY45" s="21">
        <f>IF($F$110="Weekend",'BEV_PHEV_Profile_kW (Weekend)'!AS45,'BEV_PHEV_Profile_kW (Weekday)'!AS45)</f>
        <v>0.18985782000000001</v>
      </c>
      <c r="AZ45" s="21">
        <f>IF($F$110="Weekend",'BEV_PHEV_Profile_kW (Weekend)'!AT45,'BEV_PHEV_Profile_kW (Weekday)'!AT45)</f>
        <v>0.22032028000000001</v>
      </c>
      <c r="BA45" s="21">
        <f>IF($F$110="Weekend",'BEV_PHEV_Profile_kW (Weekend)'!AU45,'BEV_PHEV_Profile_kW (Weekday)'!AU45)</f>
        <v>0.25078275</v>
      </c>
      <c r="BB45" s="21">
        <f>IF($F$110="Weekend",'BEV_PHEV_Profile_kW (Weekend)'!AV45,'BEV_PHEV_Profile_kW (Weekday)'!AV45)</f>
        <v>0.25156191</v>
      </c>
      <c r="BC45" s="21">
        <f>IF($F$110="Weekend",'BEV_PHEV_Profile_kW (Weekend)'!AW45,'BEV_PHEV_Profile_kW (Weekday)'!AW45)</f>
        <v>0.25234108</v>
      </c>
      <c r="BD45" s="21">
        <f>IF($F$110="Weekend",'BEV_PHEV_Profile_kW (Weekend)'!AX45,'BEV_PHEV_Profile_kW (Weekday)'!AX45)</f>
        <v>0.24335055999999999</v>
      </c>
      <c r="BE45" s="23"/>
    </row>
    <row r="46" spans="7:57" ht="14.5" thickBot="1" x14ac:dyDescent="0.35">
      <c r="G46" s="47"/>
      <c r="H46" s="14" t="s">
        <v>176</v>
      </c>
      <c r="I46" s="26">
        <f>IF($F$110="Weekend",'BEV_PHEV_Profile_kW (Weekend)'!C46,'BEV_PHEV_Profile_kW (Weekday)'!C46)</f>
        <v>9.4038990000000003E-2</v>
      </c>
      <c r="J46" s="26">
        <f>IF($F$110="Weekend",'BEV_PHEV_Profile_kW (Weekend)'!D46,'BEV_PHEV_Profile_kW (Weekday)'!D46)</f>
        <v>9.2275899999999994E-2</v>
      </c>
      <c r="K46" s="26">
        <f>IF($F$110="Weekend",'BEV_PHEV_Profile_kW (Weekend)'!E46,'BEV_PHEV_Profile_kW (Weekday)'!E46)</f>
        <v>9.0512809999999999E-2</v>
      </c>
      <c r="L46" s="26">
        <f>IF($F$110="Weekend",'BEV_PHEV_Profile_kW (Weekend)'!F46,'BEV_PHEV_Profile_kW (Weekday)'!F46)</f>
        <v>8.9938779999999996E-2</v>
      </c>
      <c r="M46" s="26">
        <f>IF($F$110="Weekend",'BEV_PHEV_Profile_kW (Weekend)'!G46,'BEV_PHEV_Profile_kW (Weekday)'!G46)</f>
        <v>8.9364760000000001E-2</v>
      </c>
      <c r="N46" s="26">
        <f>IF($F$110="Weekend",'BEV_PHEV_Profile_kW (Weekend)'!H46,'BEV_PHEV_Profile_kW (Weekday)'!H46)</f>
        <v>9.0237049999999999E-2</v>
      </c>
      <c r="O46" s="26">
        <f>IF($F$110="Weekend",'BEV_PHEV_Profile_kW (Weekend)'!I46,'BEV_PHEV_Profile_kW (Weekday)'!I46)</f>
        <v>9.1109339999999997E-2</v>
      </c>
      <c r="P46" s="26">
        <f>IF($F$110="Weekend",'BEV_PHEV_Profile_kW (Weekend)'!J46,'BEV_PHEV_Profile_kW (Weekday)'!J46)</f>
        <v>9.3330060000000006E-2</v>
      </c>
      <c r="Q46" s="26">
        <f>IF($F$110="Weekend",'BEV_PHEV_Profile_kW (Weekend)'!K46,'BEV_PHEV_Profile_kW (Weekday)'!K46)</f>
        <v>9.5550780000000002E-2</v>
      </c>
      <c r="R46" s="26">
        <f>IF($F$110="Weekend",'BEV_PHEV_Profile_kW (Weekend)'!L46,'BEV_PHEV_Profile_kW (Weekday)'!L46)</f>
        <v>0.10577639</v>
      </c>
      <c r="S46" s="26">
        <f>IF($F$110="Weekend",'BEV_PHEV_Profile_kW (Weekend)'!M46,'BEV_PHEV_Profile_kW (Weekday)'!M46)</f>
        <v>0.11600199999999999</v>
      </c>
      <c r="T46" s="26">
        <f>IF($F$110="Weekend",'BEV_PHEV_Profile_kW (Weekend)'!N46,'BEV_PHEV_Profile_kW (Weekday)'!N46)</f>
        <v>0.15056546000000001</v>
      </c>
      <c r="U46" s="26">
        <f>IF($F$110="Weekend",'BEV_PHEV_Profile_kW (Weekend)'!O46,'BEV_PHEV_Profile_kW (Weekday)'!O46)</f>
        <v>0.18512893</v>
      </c>
      <c r="V46" s="26">
        <f>IF($F$110="Weekend",'BEV_PHEV_Profile_kW (Weekend)'!P46,'BEV_PHEV_Profile_kW (Weekday)'!P46)</f>
        <v>0.22291965999999999</v>
      </c>
      <c r="W46" s="26">
        <f>IF($F$110="Weekend",'BEV_PHEV_Profile_kW (Weekend)'!Q46,'BEV_PHEV_Profile_kW (Weekday)'!Q46)</f>
        <v>0.26071038000000002</v>
      </c>
      <c r="X46" s="26">
        <f>IF($F$110="Weekend",'BEV_PHEV_Profile_kW (Weekend)'!R46,'BEV_PHEV_Profile_kW (Weekday)'!R46)</f>
        <v>0.30654967999999999</v>
      </c>
      <c r="Y46" s="26">
        <f>IF($F$110="Weekend",'BEV_PHEV_Profile_kW (Weekend)'!S46,'BEV_PHEV_Profile_kW (Weekday)'!S46)</f>
        <v>0.35238898000000002</v>
      </c>
      <c r="Z46" s="26">
        <f>IF($F$110="Weekend",'BEV_PHEV_Profile_kW (Weekend)'!T46,'BEV_PHEV_Profile_kW (Weekday)'!T46)</f>
        <v>0.38316758000000001</v>
      </c>
      <c r="AA46" s="26">
        <f>IF($F$110="Weekend",'BEV_PHEV_Profile_kW (Weekend)'!U46,'BEV_PHEV_Profile_kW (Weekday)'!U46)</f>
        <v>0.41394618</v>
      </c>
      <c r="AB46" s="26">
        <f>IF($F$110="Weekend",'BEV_PHEV_Profile_kW (Weekend)'!V46,'BEV_PHEV_Profile_kW (Weekday)'!V46)</f>
        <v>0.4228768</v>
      </c>
      <c r="AC46" s="26">
        <f>IF($F$110="Weekend",'BEV_PHEV_Profile_kW (Weekend)'!W46,'BEV_PHEV_Profile_kW (Weekday)'!W46)</f>
        <v>0.43180741</v>
      </c>
      <c r="AD46" s="26">
        <f>IF($F$110="Weekend",'BEV_PHEV_Profile_kW (Weekend)'!X46,'BEV_PHEV_Profile_kW (Weekday)'!X46)</f>
        <v>0.43774229999999997</v>
      </c>
      <c r="AE46" s="26">
        <f>IF($F$110="Weekend",'BEV_PHEV_Profile_kW (Weekend)'!Y46,'BEV_PHEV_Profile_kW (Weekday)'!Y46)</f>
        <v>0.44367719</v>
      </c>
      <c r="AF46" s="26">
        <f>IF($F$110="Weekend",'BEV_PHEV_Profile_kW (Weekend)'!Z46,'BEV_PHEV_Profile_kW (Weekday)'!Z46)</f>
        <v>0.44643346</v>
      </c>
      <c r="AG46" s="26">
        <f>IF($F$110="Weekend",'BEV_PHEV_Profile_kW (Weekend)'!AA46,'BEV_PHEV_Profile_kW (Weekday)'!AA46)</f>
        <v>0.44918972000000001</v>
      </c>
      <c r="AH46" s="26">
        <f>IF($F$110="Weekend",'BEV_PHEV_Profile_kW (Weekend)'!AB46,'BEV_PHEV_Profile_kW (Weekday)'!AB46)</f>
        <v>0.44679693999999998</v>
      </c>
      <c r="AI46" s="26">
        <f>IF($F$110="Weekend",'BEV_PHEV_Profile_kW (Weekend)'!AC46,'BEV_PHEV_Profile_kW (Weekday)'!AC46)</f>
        <v>0.44440415999999999</v>
      </c>
      <c r="AJ46" s="26">
        <f>IF($F$110="Weekend",'BEV_PHEV_Profile_kW (Weekend)'!AD46,'BEV_PHEV_Profile_kW (Weekday)'!AD46)</f>
        <v>0.43963668</v>
      </c>
      <c r="AK46" s="26">
        <f>IF($F$110="Weekend",'BEV_PHEV_Profile_kW (Weekend)'!AE46,'BEV_PHEV_Profile_kW (Weekday)'!AE46)</f>
        <v>0.43486921000000001</v>
      </c>
      <c r="AL46" s="26">
        <f>IF($F$110="Weekend",'BEV_PHEV_Profile_kW (Weekend)'!AF46,'BEV_PHEV_Profile_kW (Weekday)'!AF46)</f>
        <v>0.42871492</v>
      </c>
      <c r="AM46" s="26">
        <f>IF($F$110="Weekend",'BEV_PHEV_Profile_kW (Weekend)'!AG46,'BEV_PHEV_Profile_kW (Weekday)'!AG46)</f>
        <v>0.42256062999999999</v>
      </c>
      <c r="AN46" s="26">
        <f>IF($F$110="Weekend",'BEV_PHEV_Profile_kW (Weekend)'!AH46,'BEV_PHEV_Profile_kW (Weekday)'!AH46)</f>
        <v>0.41158320999999998</v>
      </c>
      <c r="AO46" s="26">
        <f>IF($F$110="Weekend",'BEV_PHEV_Profile_kW (Weekend)'!AI46,'BEV_PHEV_Profile_kW (Weekday)'!AI46)</f>
        <v>0.40060579000000002</v>
      </c>
      <c r="AP46" s="26">
        <f>IF($F$110="Weekend",'BEV_PHEV_Profile_kW (Weekend)'!AJ46,'BEV_PHEV_Profile_kW (Weekday)'!AJ46)</f>
        <v>0.37310873999999999</v>
      </c>
      <c r="AQ46" s="26">
        <f>IF($F$110="Weekend",'BEV_PHEV_Profile_kW (Weekend)'!AK46,'BEV_PHEV_Profile_kW (Weekday)'!AK46)</f>
        <v>0.34561170000000002</v>
      </c>
      <c r="AR46" s="26">
        <f>IF($F$110="Weekend",'BEV_PHEV_Profile_kW (Weekend)'!AL46,'BEV_PHEV_Profile_kW (Weekday)'!AL46)</f>
        <v>0.30207949000000001</v>
      </c>
      <c r="AS46" s="26">
        <f>IF($F$110="Weekend",'BEV_PHEV_Profile_kW (Weekend)'!AM46,'BEV_PHEV_Profile_kW (Weekday)'!AM46)</f>
        <v>0.25854728999999999</v>
      </c>
      <c r="AT46" s="26">
        <f>IF($F$110="Weekend",'BEV_PHEV_Profile_kW (Weekend)'!AN46,'BEV_PHEV_Profile_kW (Weekday)'!AN46)</f>
        <v>0.24191096000000001</v>
      </c>
      <c r="AU46" s="26">
        <f>IF($F$110="Weekend",'BEV_PHEV_Profile_kW (Weekend)'!AO46,'BEV_PHEV_Profile_kW (Weekday)'!AO46)</f>
        <v>0.22527462000000001</v>
      </c>
      <c r="AV46" s="26">
        <f>IF($F$110="Weekend",'BEV_PHEV_Profile_kW (Weekend)'!AP46,'BEV_PHEV_Profile_kW (Weekday)'!AP46)</f>
        <v>0.21291895</v>
      </c>
      <c r="AW46" s="26">
        <f>IF($F$110="Weekend",'BEV_PHEV_Profile_kW (Weekend)'!AQ46,'BEV_PHEV_Profile_kW (Weekday)'!AQ46)</f>
        <v>0.20056328000000001</v>
      </c>
      <c r="AX46" s="26">
        <f>IF($F$110="Weekend",'BEV_PHEV_Profile_kW (Weekend)'!AR46,'BEV_PHEV_Profile_kW (Weekday)'!AR46)</f>
        <v>0.17183449000000001</v>
      </c>
      <c r="AY46" s="26">
        <f>IF($F$110="Weekend",'BEV_PHEV_Profile_kW (Weekend)'!AS46,'BEV_PHEV_Profile_kW (Weekday)'!AS46)</f>
        <v>0.1431057</v>
      </c>
      <c r="AZ46" s="26">
        <f>IF($F$110="Weekend",'BEV_PHEV_Profile_kW (Weekend)'!AT46,'BEV_PHEV_Profile_kW (Weekday)'!AT46)</f>
        <v>0.12913577000000001</v>
      </c>
      <c r="BA46" s="26">
        <f>IF($F$110="Weekend",'BEV_PHEV_Profile_kW (Weekend)'!AU46,'BEV_PHEV_Profile_kW (Weekday)'!AU46)</f>
        <v>0.11516585</v>
      </c>
      <c r="BB46" s="26">
        <f>IF($F$110="Weekend",'BEV_PHEV_Profile_kW (Weekend)'!AV46,'BEV_PHEV_Profile_kW (Weekday)'!AV46)</f>
        <v>0.10685707</v>
      </c>
      <c r="BC46" s="26">
        <f>IF($F$110="Weekend",'BEV_PHEV_Profile_kW (Weekend)'!AW46,'BEV_PHEV_Profile_kW (Weekday)'!AW46)</f>
        <v>9.8548300000000005E-2</v>
      </c>
      <c r="BD46" s="26">
        <f>IF($F$110="Weekend",'BEV_PHEV_Profile_kW (Weekend)'!AX46,'BEV_PHEV_Profile_kW (Weekday)'!AX46)</f>
        <v>9.6293649999999995E-2</v>
      </c>
      <c r="BE46" s="23"/>
    </row>
    <row r="47" spans="7:57" ht="14.5" thickBot="1" x14ac:dyDescent="0.35">
      <c r="G47" s="47"/>
      <c r="H47" s="14" t="s">
        <v>177</v>
      </c>
      <c r="I47" s="21">
        <f>IF($F$110="Weekend",'BEV_PHEV_Profile_kW (Weekend)'!C47,'BEV_PHEV_Profile_kW (Weekday)'!C47)</f>
        <v>0.43359371000000002</v>
      </c>
      <c r="J47" s="21">
        <f>IF($F$110="Weekend",'BEV_PHEV_Profile_kW (Weekend)'!D47,'BEV_PHEV_Profile_kW (Weekday)'!D47)</f>
        <v>0.39733813000000001</v>
      </c>
      <c r="K47" s="21">
        <f>IF($F$110="Weekend",'BEV_PHEV_Profile_kW (Weekend)'!E47,'BEV_PHEV_Profile_kW (Weekday)'!E47)</f>
        <v>0.36108255</v>
      </c>
      <c r="L47" s="21">
        <f>IF($F$110="Weekend",'BEV_PHEV_Profile_kW (Weekend)'!F47,'BEV_PHEV_Profile_kW (Weekday)'!F47)</f>
        <v>0.31793112000000001</v>
      </c>
      <c r="M47" s="21">
        <f>IF($F$110="Weekend",'BEV_PHEV_Profile_kW (Weekend)'!G47,'BEV_PHEV_Profile_kW (Weekday)'!G47)</f>
        <v>0.27477968000000003</v>
      </c>
      <c r="N47" s="21">
        <f>IF($F$110="Weekend",'BEV_PHEV_Profile_kW (Weekend)'!H47,'BEV_PHEV_Profile_kW (Weekday)'!H47)</f>
        <v>0.23653985</v>
      </c>
      <c r="O47" s="21">
        <f>IF($F$110="Weekend",'BEV_PHEV_Profile_kW (Weekend)'!I47,'BEV_PHEV_Profile_kW (Weekday)'!I47)</f>
        <v>0.19830001</v>
      </c>
      <c r="P47" s="21">
        <f>IF($F$110="Weekend",'BEV_PHEV_Profile_kW (Weekend)'!J47,'BEV_PHEV_Profile_kW (Weekday)'!J47)</f>
        <v>0.16691474000000001</v>
      </c>
      <c r="Q47" s="21">
        <f>IF($F$110="Weekend",'BEV_PHEV_Profile_kW (Weekend)'!K47,'BEV_PHEV_Profile_kW (Weekday)'!K47)</f>
        <v>0.13552947000000001</v>
      </c>
      <c r="R47" s="21">
        <f>IF($F$110="Weekend",'BEV_PHEV_Profile_kW (Weekend)'!L47,'BEV_PHEV_Profile_kW (Weekday)'!L47)</f>
        <v>0.11125867</v>
      </c>
      <c r="S47" s="21">
        <f>IF($F$110="Weekend",'BEV_PHEV_Profile_kW (Weekend)'!M47,'BEV_PHEV_Profile_kW (Weekday)'!M47)</f>
        <v>8.6987880000000004E-2</v>
      </c>
      <c r="T47" s="21">
        <f>IF($F$110="Weekend",'BEV_PHEV_Profile_kW (Weekend)'!N47,'BEV_PHEV_Profile_kW (Weekday)'!N47)</f>
        <v>9.062162E-2</v>
      </c>
      <c r="U47" s="21">
        <f>IF($F$110="Weekend",'BEV_PHEV_Profile_kW (Weekend)'!O47,'BEV_PHEV_Profile_kW (Weekday)'!O47)</f>
        <v>9.4255370000000005E-2</v>
      </c>
      <c r="V47" s="21">
        <f>IF($F$110="Weekend",'BEV_PHEV_Profile_kW (Weekend)'!P47,'BEV_PHEV_Profile_kW (Weekday)'!P47)</f>
        <v>0.10898426999999999</v>
      </c>
      <c r="W47" s="21">
        <f>IF($F$110="Weekend",'BEV_PHEV_Profile_kW (Weekend)'!Q47,'BEV_PHEV_Profile_kW (Weekday)'!Q47)</f>
        <v>0.12371316</v>
      </c>
      <c r="X47" s="21">
        <f>IF($F$110="Weekend",'BEV_PHEV_Profile_kW (Weekend)'!R47,'BEV_PHEV_Profile_kW (Weekday)'!R47)</f>
        <v>0.15309133</v>
      </c>
      <c r="Y47" s="21">
        <f>IF($F$110="Weekend",'BEV_PHEV_Profile_kW (Weekend)'!S47,'BEV_PHEV_Profile_kW (Weekday)'!S47)</f>
        <v>0.18246949000000001</v>
      </c>
      <c r="Z47" s="21">
        <f>IF($F$110="Weekend",'BEV_PHEV_Profile_kW (Weekend)'!T47,'BEV_PHEV_Profile_kW (Weekday)'!T47)</f>
        <v>0.22591291999999999</v>
      </c>
      <c r="AA47" s="21">
        <f>IF($F$110="Weekend",'BEV_PHEV_Profile_kW (Weekend)'!U47,'BEV_PHEV_Profile_kW (Weekday)'!U47)</f>
        <v>0.26935635000000002</v>
      </c>
      <c r="AB47" s="21">
        <f>IF($F$110="Weekend",'BEV_PHEV_Profile_kW (Weekend)'!V47,'BEV_PHEV_Profile_kW (Weekday)'!V47)</f>
        <v>0.31725125999999998</v>
      </c>
      <c r="AC47" s="21">
        <f>IF($F$110="Weekend",'BEV_PHEV_Profile_kW (Weekend)'!W47,'BEV_PHEV_Profile_kW (Weekday)'!W47)</f>
        <v>0.36514617999999999</v>
      </c>
      <c r="AD47" s="21">
        <f>IF($F$110="Weekend",'BEV_PHEV_Profile_kW (Weekend)'!X47,'BEV_PHEV_Profile_kW (Weekday)'!X47)</f>
        <v>0.39127735000000002</v>
      </c>
      <c r="AE47" s="21">
        <f>IF($F$110="Weekend",'BEV_PHEV_Profile_kW (Weekend)'!Y47,'BEV_PHEV_Profile_kW (Weekday)'!Y47)</f>
        <v>0.41740851000000001</v>
      </c>
      <c r="AF47" s="21">
        <f>IF($F$110="Weekend",'BEV_PHEV_Profile_kW (Weekend)'!Z47,'BEV_PHEV_Profile_kW (Weekday)'!Z47)</f>
        <v>0.40875772999999999</v>
      </c>
      <c r="AG47" s="21">
        <f>IF($F$110="Weekend",'BEV_PHEV_Profile_kW (Weekend)'!AA47,'BEV_PHEV_Profile_kW (Weekday)'!AA47)</f>
        <v>0.40010694000000002</v>
      </c>
      <c r="AH47" s="21">
        <f>IF($F$110="Weekend",'BEV_PHEV_Profile_kW (Weekend)'!AB47,'BEV_PHEV_Profile_kW (Weekday)'!AB47)</f>
        <v>0.36717466999999998</v>
      </c>
      <c r="AI47" s="21">
        <f>IF($F$110="Weekend",'BEV_PHEV_Profile_kW (Weekend)'!AC47,'BEV_PHEV_Profile_kW (Weekday)'!AC47)</f>
        <v>0.3342424</v>
      </c>
      <c r="AJ47" s="21">
        <f>IF($F$110="Weekend",'BEV_PHEV_Profile_kW (Weekend)'!AD47,'BEV_PHEV_Profile_kW (Weekday)'!AD47)</f>
        <v>0.29865635000000001</v>
      </c>
      <c r="AK47" s="21">
        <f>IF($F$110="Weekend",'BEV_PHEV_Profile_kW (Weekend)'!AE47,'BEV_PHEV_Profile_kW (Weekday)'!AE47)</f>
        <v>0.26307029999999998</v>
      </c>
      <c r="AL47" s="21">
        <f>IF($F$110="Weekend",'BEV_PHEV_Profile_kW (Weekend)'!AF47,'BEV_PHEV_Profile_kW (Weekday)'!AF47)</f>
        <v>0.23107817</v>
      </c>
      <c r="AM47" s="21">
        <f>IF($F$110="Weekend",'BEV_PHEV_Profile_kW (Weekend)'!AG47,'BEV_PHEV_Profile_kW (Weekday)'!AG47)</f>
        <v>0.19908604999999999</v>
      </c>
      <c r="AN47" s="21">
        <f>IF($F$110="Weekend",'BEV_PHEV_Profile_kW (Weekend)'!AH47,'BEV_PHEV_Profile_kW (Weekday)'!AH47)</f>
        <v>0.18144970999999999</v>
      </c>
      <c r="AO47" s="21">
        <f>IF($F$110="Weekend",'BEV_PHEV_Profile_kW (Weekend)'!AI47,'BEV_PHEV_Profile_kW (Weekday)'!AI47)</f>
        <v>0.16381338000000001</v>
      </c>
      <c r="AP47" s="21">
        <f>IF($F$110="Weekend",'BEV_PHEV_Profile_kW (Weekend)'!AJ47,'BEV_PHEV_Profile_kW (Weekday)'!AJ47)</f>
        <v>0.1533236</v>
      </c>
      <c r="AQ47" s="21">
        <f>IF($F$110="Weekend",'BEV_PHEV_Profile_kW (Weekend)'!AK47,'BEV_PHEV_Profile_kW (Weekday)'!AK47)</f>
        <v>0.14283382</v>
      </c>
      <c r="AR47" s="21">
        <f>IF($F$110="Weekend",'BEV_PHEV_Profile_kW (Weekend)'!AL47,'BEV_PHEV_Profile_kW (Weekday)'!AL47)</f>
        <v>0.13221869</v>
      </c>
      <c r="AS47" s="21">
        <f>IF($F$110="Weekend",'BEV_PHEV_Profile_kW (Weekend)'!AM47,'BEV_PHEV_Profile_kW (Weekday)'!AM47)</f>
        <v>0.12160356</v>
      </c>
      <c r="AT47" s="21">
        <f>IF($F$110="Weekend",'BEV_PHEV_Profile_kW (Weekend)'!AN47,'BEV_PHEV_Profile_kW (Weekday)'!AN47)</f>
        <v>0.12083006</v>
      </c>
      <c r="AU47" s="21">
        <f>IF($F$110="Weekend",'BEV_PHEV_Profile_kW (Weekend)'!AO47,'BEV_PHEV_Profile_kW (Weekday)'!AO47)</f>
        <v>0.12005656000000001</v>
      </c>
      <c r="AV47" s="21">
        <f>IF($F$110="Weekend",'BEV_PHEV_Profile_kW (Weekend)'!AP47,'BEV_PHEV_Profile_kW (Weekday)'!AP47)</f>
        <v>0.17660374000000001</v>
      </c>
      <c r="AW47" s="21">
        <f>IF($F$110="Weekend",'BEV_PHEV_Profile_kW (Weekend)'!AQ47,'BEV_PHEV_Profile_kW (Weekday)'!AQ47)</f>
        <v>0.23315090999999999</v>
      </c>
      <c r="AX47" s="21">
        <f>IF($F$110="Weekend",'BEV_PHEV_Profile_kW (Weekend)'!AR47,'BEV_PHEV_Profile_kW (Weekday)'!AR47)</f>
        <v>0.29220512999999998</v>
      </c>
      <c r="AY47" s="21">
        <f>IF($F$110="Weekend",'BEV_PHEV_Profile_kW (Weekend)'!AS47,'BEV_PHEV_Profile_kW (Weekday)'!AS47)</f>
        <v>0.35125935000000003</v>
      </c>
      <c r="AZ47" s="21">
        <f>IF($F$110="Weekend",'BEV_PHEV_Profile_kW (Weekend)'!AT47,'BEV_PHEV_Profile_kW (Weekday)'!AT47)</f>
        <v>0.40761849999999999</v>
      </c>
      <c r="BA47" s="21">
        <f>IF($F$110="Weekend",'BEV_PHEV_Profile_kW (Weekend)'!AU47,'BEV_PHEV_Profile_kW (Weekday)'!AU47)</f>
        <v>0.46397764000000002</v>
      </c>
      <c r="BB47" s="21">
        <f>IF($F$110="Weekend",'BEV_PHEV_Profile_kW (Weekend)'!AV47,'BEV_PHEV_Profile_kW (Weekday)'!AV47)</f>
        <v>0.46541918999999998</v>
      </c>
      <c r="BC47" s="21">
        <f>IF($F$110="Weekend",'BEV_PHEV_Profile_kW (Weekend)'!AW47,'BEV_PHEV_Profile_kW (Weekday)'!AW47)</f>
        <v>0.46686074999999999</v>
      </c>
      <c r="BD47" s="21">
        <f>IF($F$110="Weekend",'BEV_PHEV_Profile_kW (Weekend)'!AX47,'BEV_PHEV_Profile_kW (Weekday)'!AX47)</f>
        <v>0.45022722999999998</v>
      </c>
      <c r="BE47" s="23"/>
    </row>
    <row r="48" spans="7:57" ht="14.5" thickBot="1" x14ac:dyDescent="0.35">
      <c r="G48" s="47"/>
      <c r="H48" s="14" t="s">
        <v>178</v>
      </c>
      <c r="I48" s="26">
        <f>IF($F$110="Weekend",'BEV_PHEV_Profile_kW (Weekend)'!C48,'BEV_PHEV_Profile_kW (Weekday)'!C48)</f>
        <v>0.19651539000000001</v>
      </c>
      <c r="J48" s="26">
        <f>IF($F$110="Weekend",'BEV_PHEV_Profile_kW (Weekend)'!D48,'BEV_PHEV_Profile_kW (Weekday)'!D48)</f>
        <v>0.18463431</v>
      </c>
      <c r="K48" s="26">
        <f>IF($F$110="Weekend",'BEV_PHEV_Profile_kW (Weekend)'!E48,'BEV_PHEV_Profile_kW (Weekday)'!E48)</f>
        <v>0.17275324</v>
      </c>
      <c r="L48" s="26">
        <f>IF($F$110="Weekend",'BEV_PHEV_Profile_kW (Weekend)'!F48,'BEV_PHEV_Profile_kW (Weekday)'!F48)</f>
        <v>0.15645502999999999</v>
      </c>
      <c r="M48" s="26">
        <f>IF($F$110="Weekend",'BEV_PHEV_Profile_kW (Weekend)'!G48,'BEV_PHEV_Profile_kW (Weekday)'!G48)</f>
        <v>0.14015680999999999</v>
      </c>
      <c r="N48" s="26">
        <f>IF($F$110="Weekend",'BEV_PHEV_Profile_kW (Weekend)'!H48,'BEV_PHEV_Profile_kW (Weekday)'!H48)</f>
        <v>0.12205789</v>
      </c>
      <c r="O48" s="26">
        <f>IF($F$110="Weekend",'BEV_PHEV_Profile_kW (Weekend)'!I48,'BEV_PHEV_Profile_kW (Weekday)'!I48)</f>
        <v>0.10395897</v>
      </c>
      <c r="P48" s="26">
        <f>IF($F$110="Weekend",'BEV_PHEV_Profile_kW (Weekend)'!J48,'BEV_PHEV_Profile_kW (Weekday)'!J48)</f>
        <v>8.8051820000000003E-2</v>
      </c>
      <c r="Q48" s="26">
        <f>IF($F$110="Weekend",'BEV_PHEV_Profile_kW (Weekend)'!K48,'BEV_PHEV_Profile_kW (Weekday)'!K48)</f>
        <v>7.2144680000000003E-2</v>
      </c>
      <c r="R48" s="26">
        <f>IF($F$110="Weekend",'BEV_PHEV_Profile_kW (Weekend)'!L48,'BEV_PHEV_Profile_kW (Weekday)'!L48)</f>
        <v>6.333519E-2</v>
      </c>
      <c r="S48" s="26">
        <f>IF($F$110="Weekend",'BEV_PHEV_Profile_kW (Weekend)'!M48,'BEV_PHEV_Profile_kW (Weekday)'!M48)</f>
        <v>5.4525700000000003E-2</v>
      </c>
      <c r="T48" s="26">
        <f>IF($F$110="Weekend",'BEV_PHEV_Profile_kW (Weekend)'!N48,'BEV_PHEV_Profile_kW (Weekday)'!N48)</f>
        <v>5.3907080000000003E-2</v>
      </c>
      <c r="U48" s="26">
        <f>IF($F$110="Weekend",'BEV_PHEV_Profile_kW (Weekend)'!O48,'BEV_PHEV_Profile_kW (Weekday)'!O48)</f>
        <v>5.3288469999999998E-2</v>
      </c>
      <c r="V48" s="26">
        <f>IF($F$110="Weekend",'BEV_PHEV_Profile_kW (Weekend)'!P48,'BEV_PHEV_Profile_kW (Weekday)'!P48)</f>
        <v>6.0629290000000002E-2</v>
      </c>
      <c r="W48" s="26">
        <f>IF($F$110="Weekend",'BEV_PHEV_Profile_kW (Weekend)'!Q48,'BEV_PHEV_Profile_kW (Weekday)'!Q48)</f>
        <v>6.7970119999999995E-2</v>
      </c>
      <c r="X48" s="26">
        <f>IF($F$110="Weekend",'BEV_PHEV_Profile_kW (Weekend)'!R48,'BEV_PHEV_Profile_kW (Weekday)'!R48)</f>
        <v>8.3793480000000004E-2</v>
      </c>
      <c r="Y48" s="26">
        <f>IF($F$110="Weekend",'BEV_PHEV_Profile_kW (Weekend)'!S48,'BEV_PHEV_Profile_kW (Weekday)'!S48)</f>
        <v>9.9616850000000007E-2</v>
      </c>
      <c r="Z48" s="26">
        <f>IF($F$110="Weekend",'BEV_PHEV_Profile_kW (Weekend)'!T48,'BEV_PHEV_Profile_kW (Weekday)'!T48)</f>
        <v>0.11593908</v>
      </c>
      <c r="AA48" s="26">
        <f>IF($F$110="Weekend",'BEV_PHEV_Profile_kW (Weekend)'!U48,'BEV_PHEV_Profile_kW (Weekday)'!U48)</f>
        <v>0.13226130999999999</v>
      </c>
      <c r="AB48" s="26">
        <f>IF($F$110="Weekend",'BEV_PHEV_Profile_kW (Weekend)'!V48,'BEV_PHEV_Profile_kW (Weekday)'!V48)</f>
        <v>0.14700203000000001</v>
      </c>
      <c r="AC48" s="26">
        <f>IF($F$110="Weekend",'BEV_PHEV_Profile_kW (Weekend)'!W48,'BEV_PHEV_Profile_kW (Weekday)'!W48)</f>
        <v>0.16174274999999999</v>
      </c>
      <c r="AD48" s="26">
        <f>IF($F$110="Weekend",'BEV_PHEV_Profile_kW (Weekend)'!X48,'BEV_PHEV_Profile_kW (Weekday)'!X48)</f>
        <v>0.16800118</v>
      </c>
      <c r="AE48" s="26">
        <f>IF($F$110="Weekend",'BEV_PHEV_Profile_kW (Weekend)'!Y48,'BEV_PHEV_Profile_kW (Weekday)'!Y48)</f>
        <v>0.17425962</v>
      </c>
      <c r="AF48" s="26">
        <f>IF($F$110="Weekend",'BEV_PHEV_Profile_kW (Weekend)'!Z48,'BEV_PHEV_Profile_kW (Weekday)'!Z48)</f>
        <v>0.17484926000000001</v>
      </c>
      <c r="AG48" s="26">
        <f>IF($F$110="Weekend",'BEV_PHEV_Profile_kW (Weekend)'!AA48,'BEV_PHEV_Profile_kW (Weekday)'!AA48)</f>
        <v>0.17543890000000001</v>
      </c>
      <c r="AH48" s="26">
        <f>IF($F$110="Weekend",'BEV_PHEV_Profile_kW (Weekend)'!AB48,'BEV_PHEV_Profile_kW (Weekday)'!AB48)</f>
        <v>0.17379895000000001</v>
      </c>
      <c r="AI48" s="26">
        <f>IF($F$110="Weekend",'BEV_PHEV_Profile_kW (Weekend)'!AC48,'BEV_PHEV_Profile_kW (Weekday)'!AC48)</f>
        <v>0.17215901</v>
      </c>
      <c r="AJ48" s="26">
        <f>IF($F$110="Weekend",'BEV_PHEV_Profile_kW (Weekend)'!AD48,'BEV_PHEV_Profile_kW (Weekday)'!AD48)</f>
        <v>0.16806544000000001</v>
      </c>
      <c r="AK48" s="26">
        <f>IF($F$110="Weekend",'BEV_PHEV_Profile_kW (Weekend)'!AE48,'BEV_PHEV_Profile_kW (Weekday)'!AE48)</f>
        <v>0.16397186999999999</v>
      </c>
      <c r="AL48" s="26">
        <f>IF($F$110="Weekend",'BEV_PHEV_Profile_kW (Weekend)'!AF48,'BEV_PHEV_Profile_kW (Weekday)'!AF48)</f>
        <v>0.16337852999999999</v>
      </c>
      <c r="AM48" s="26">
        <f>IF($F$110="Weekend",'BEV_PHEV_Profile_kW (Weekend)'!AG48,'BEV_PHEV_Profile_kW (Weekday)'!AG48)</f>
        <v>0.16278519</v>
      </c>
      <c r="AN48" s="26">
        <f>IF($F$110="Weekend",'BEV_PHEV_Profile_kW (Weekend)'!AH48,'BEV_PHEV_Profile_kW (Weekday)'!AH48)</f>
        <v>0.16463258</v>
      </c>
      <c r="AO48" s="26">
        <f>IF($F$110="Weekend",'BEV_PHEV_Profile_kW (Weekend)'!AI48,'BEV_PHEV_Profile_kW (Weekday)'!AI48)</f>
        <v>0.16647997</v>
      </c>
      <c r="AP48" s="26">
        <f>IF($F$110="Weekend",'BEV_PHEV_Profile_kW (Weekend)'!AJ48,'BEV_PHEV_Profile_kW (Weekday)'!AJ48)</f>
        <v>0.17762106999999999</v>
      </c>
      <c r="AQ48" s="26">
        <f>IF($F$110="Weekend",'BEV_PHEV_Profile_kW (Weekend)'!AK48,'BEV_PHEV_Profile_kW (Weekday)'!AK48)</f>
        <v>0.18876217000000001</v>
      </c>
      <c r="AR48" s="26">
        <f>IF($F$110="Weekend",'BEV_PHEV_Profile_kW (Weekend)'!AL48,'BEV_PHEV_Profile_kW (Weekday)'!AL48)</f>
        <v>0.20723754</v>
      </c>
      <c r="AS48" s="26">
        <f>IF($F$110="Weekend",'BEV_PHEV_Profile_kW (Weekend)'!AM48,'BEV_PHEV_Profile_kW (Weekday)'!AM48)</f>
        <v>0.22571290999999999</v>
      </c>
      <c r="AT48" s="26">
        <f>IF($F$110="Weekend",'BEV_PHEV_Profile_kW (Weekend)'!AN48,'BEV_PHEV_Profile_kW (Weekday)'!AN48)</f>
        <v>0.24874631</v>
      </c>
      <c r="AU48" s="26">
        <f>IF($F$110="Weekend",'BEV_PHEV_Profile_kW (Weekend)'!AO48,'BEV_PHEV_Profile_kW (Weekday)'!AO48)</f>
        <v>0.27177971000000001</v>
      </c>
      <c r="AV48" s="26">
        <f>IF($F$110="Weekend",'BEV_PHEV_Profile_kW (Weekend)'!AP48,'BEV_PHEV_Profile_kW (Weekday)'!AP48)</f>
        <v>0.28493035</v>
      </c>
      <c r="AW48" s="26">
        <f>IF($F$110="Weekend",'BEV_PHEV_Profile_kW (Weekend)'!AQ48,'BEV_PHEV_Profile_kW (Weekday)'!AQ48)</f>
        <v>0.29808098</v>
      </c>
      <c r="AX48" s="26">
        <f>IF($F$110="Weekend",'BEV_PHEV_Profile_kW (Weekend)'!AR48,'BEV_PHEV_Profile_kW (Weekday)'!AR48)</f>
        <v>0.29676591000000002</v>
      </c>
      <c r="AY48" s="26">
        <f>IF($F$110="Weekend",'BEV_PHEV_Profile_kW (Weekend)'!AS48,'BEV_PHEV_Profile_kW (Weekday)'!AS48)</f>
        <v>0.29545084999999999</v>
      </c>
      <c r="AZ48" s="26">
        <f>IF($F$110="Weekend",'BEV_PHEV_Profile_kW (Weekend)'!AT48,'BEV_PHEV_Profile_kW (Weekday)'!AT48)</f>
        <v>0.27791668000000003</v>
      </c>
      <c r="BA48" s="26">
        <f>IF($F$110="Weekend",'BEV_PHEV_Profile_kW (Weekend)'!AU48,'BEV_PHEV_Profile_kW (Weekday)'!AU48)</f>
        <v>0.26038250000000002</v>
      </c>
      <c r="BB48" s="26">
        <f>IF($F$110="Weekend",'BEV_PHEV_Profile_kW (Weekend)'!AV48,'BEV_PHEV_Profile_kW (Weekday)'!AV48)</f>
        <v>0.24321024999999999</v>
      </c>
      <c r="BC48" s="26">
        <f>IF($F$110="Weekend",'BEV_PHEV_Profile_kW (Weekend)'!AW48,'BEV_PHEV_Profile_kW (Weekday)'!AW48)</f>
        <v>0.22603798999999999</v>
      </c>
      <c r="BD48" s="26">
        <f>IF($F$110="Weekend",'BEV_PHEV_Profile_kW (Weekend)'!AX48,'BEV_PHEV_Profile_kW (Weekday)'!AX48)</f>
        <v>0.21127668999999999</v>
      </c>
      <c r="BE48" s="23"/>
    </row>
    <row r="49" spans="1:57" ht="14.5" thickBot="1" x14ac:dyDescent="0.35">
      <c r="G49" s="47"/>
      <c r="H49" s="14" t="s">
        <v>179</v>
      </c>
      <c r="I49" s="21">
        <f>IF($F$110="Weekend",'BEV_PHEV_Profile_kW (Weekend)'!C49,'BEV_PHEV_Profile_kW (Weekday)'!C49)</f>
        <v>0.15250373</v>
      </c>
      <c r="J49" s="21">
        <f>IF($F$110="Weekend",'BEV_PHEV_Profile_kW (Weekend)'!D49,'BEV_PHEV_Profile_kW (Weekday)'!D49)</f>
        <v>0.13975190000000001</v>
      </c>
      <c r="K49" s="21">
        <f>IF($F$110="Weekend",'BEV_PHEV_Profile_kW (Weekend)'!E49,'BEV_PHEV_Profile_kW (Weekday)'!E49)</f>
        <v>0.12700007999999999</v>
      </c>
      <c r="L49" s="21">
        <f>IF($F$110="Weekend",'BEV_PHEV_Profile_kW (Weekend)'!F49,'BEV_PHEV_Profile_kW (Weekday)'!F49)</f>
        <v>0.11182284000000001</v>
      </c>
      <c r="M49" s="21">
        <f>IF($F$110="Weekend",'BEV_PHEV_Profile_kW (Weekend)'!G49,'BEV_PHEV_Profile_kW (Weekday)'!G49)</f>
        <v>9.6645599999999998E-2</v>
      </c>
      <c r="N49" s="21">
        <f>IF($F$110="Weekend",'BEV_PHEV_Profile_kW (Weekend)'!H49,'BEV_PHEV_Profile_kW (Weekday)'!H49)</f>
        <v>8.319588E-2</v>
      </c>
      <c r="O49" s="21">
        <f>IF($F$110="Weekend",'BEV_PHEV_Profile_kW (Weekend)'!I49,'BEV_PHEV_Profile_kW (Weekday)'!I49)</f>
        <v>6.9746150000000007E-2</v>
      </c>
      <c r="P49" s="21">
        <f>IF($F$110="Weekend",'BEV_PHEV_Profile_kW (Weekend)'!J49,'BEV_PHEV_Profile_kW (Weekday)'!J49)</f>
        <v>5.8707309999999999E-2</v>
      </c>
      <c r="Q49" s="21">
        <f>IF($F$110="Weekend",'BEV_PHEV_Profile_kW (Weekend)'!K49,'BEV_PHEV_Profile_kW (Weekday)'!K49)</f>
        <v>4.7668469999999998E-2</v>
      </c>
      <c r="R49" s="21">
        <f>IF($F$110="Weekend",'BEV_PHEV_Profile_kW (Weekend)'!L49,'BEV_PHEV_Profile_kW (Weekday)'!L49)</f>
        <v>3.9131939999999997E-2</v>
      </c>
      <c r="S49" s="21">
        <f>IF($F$110="Weekend",'BEV_PHEV_Profile_kW (Weekend)'!M49,'BEV_PHEV_Profile_kW (Weekday)'!M49)</f>
        <v>3.059541E-2</v>
      </c>
      <c r="T49" s="21">
        <f>IF($F$110="Weekend",'BEV_PHEV_Profile_kW (Weekend)'!N49,'BEV_PHEV_Profile_kW (Weekday)'!N49)</f>
        <v>3.1873470000000001E-2</v>
      </c>
      <c r="U49" s="21">
        <f>IF($F$110="Weekend",'BEV_PHEV_Profile_kW (Weekend)'!O49,'BEV_PHEV_Profile_kW (Weekday)'!O49)</f>
        <v>3.3151529999999998E-2</v>
      </c>
      <c r="V49" s="21">
        <f>IF($F$110="Weekend",'BEV_PHEV_Profile_kW (Weekend)'!P49,'BEV_PHEV_Profile_kW (Weekday)'!P49)</f>
        <v>8.1844420000000001E-2</v>
      </c>
      <c r="W49" s="21">
        <f>IF($F$110="Weekend",'BEV_PHEV_Profile_kW (Weekend)'!Q49,'BEV_PHEV_Profile_kW (Weekday)'!Q49)</f>
        <v>0.13053730999999999</v>
      </c>
      <c r="X49" s="21">
        <f>IF($F$110="Weekend",'BEV_PHEV_Profile_kW (Weekend)'!R49,'BEV_PHEV_Profile_kW (Weekday)'!R49)</f>
        <v>0.16153600000000001</v>
      </c>
      <c r="Y49" s="21">
        <f>IF($F$110="Weekend",'BEV_PHEV_Profile_kW (Weekend)'!S49,'BEV_PHEV_Profile_kW (Weekday)'!S49)</f>
        <v>0.19253469000000001</v>
      </c>
      <c r="Z49" s="21">
        <f>IF($F$110="Weekend",'BEV_PHEV_Profile_kW (Weekend)'!T49,'BEV_PHEV_Profile_kW (Weekday)'!T49)</f>
        <v>0.23837451000000001</v>
      </c>
      <c r="AA49" s="21">
        <f>IF($F$110="Weekend",'BEV_PHEV_Profile_kW (Weekend)'!U49,'BEV_PHEV_Profile_kW (Weekday)'!U49)</f>
        <v>0.28421432000000002</v>
      </c>
      <c r="AB49" s="21">
        <f>IF($F$110="Weekend",'BEV_PHEV_Profile_kW (Weekend)'!V49,'BEV_PHEV_Profile_kW (Weekday)'!V49)</f>
        <v>0.33475116999999999</v>
      </c>
      <c r="AC49" s="21">
        <f>IF($F$110="Weekend",'BEV_PHEV_Profile_kW (Weekend)'!W49,'BEV_PHEV_Profile_kW (Weekday)'!W49)</f>
        <v>0.38528802000000001</v>
      </c>
      <c r="AD49" s="21">
        <f>IF($F$110="Weekend",'BEV_PHEV_Profile_kW (Weekend)'!X49,'BEV_PHEV_Profile_kW (Weekday)'!X49)</f>
        <v>0.41286061000000002</v>
      </c>
      <c r="AE49" s="21">
        <f>IF($F$110="Weekend",'BEV_PHEV_Profile_kW (Weekend)'!Y49,'BEV_PHEV_Profile_kW (Weekday)'!Y49)</f>
        <v>0.44043320000000002</v>
      </c>
      <c r="AF49" s="21">
        <f>IF($F$110="Weekend",'BEV_PHEV_Profile_kW (Weekend)'!Z49,'BEV_PHEV_Profile_kW (Weekday)'!Z49)</f>
        <v>0.43130522999999998</v>
      </c>
      <c r="AG49" s="21">
        <f>IF($F$110="Weekend",'BEV_PHEV_Profile_kW (Weekend)'!AA49,'BEV_PHEV_Profile_kW (Weekday)'!AA49)</f>
        <v>0.42217725</v>
      </c>
      <c r="AH49" s="21">
        <f>IF($F$110="Weekend",'BEV_PHEV_Profile_kW (Weekend)'!AB49,'BEV_PHEV_Profile_kW (Weekday)'!AB49)</f>
        <v>0.38742841</v>
      </c>
      <c r="AI49" s="21">
        <f>IF($F$110="Weekend",'BEV_PHEV_Profile_kW (Weekend)'!AC49,'BEV_PHEV_Profile_kW (Weekday)'!AC49)</f>
        <v>0.35267956</v>
      </c>
      <c r="AJ49" s="21">
        <f>IF($F$110="Weekend",'BEV_PHEV_Profile_kW (Weekend)'!AD49,'BEV_PHEV_Profile_kW (Weekday)'!AD49)</f>
        <v>0.31513054000000001</v>
      </c>
      <c r="AK49" s="21">
        <f>IF($F$110="Weekend",'BEV_PHEV_Profile_kW (Weekend)'!AE49,'BEV_PHEV_Profile_kW (Weekday)'!AE49)</f>
        <v>0.27758153000000002</v>
      </c>
      <c r="AL49" s="21">
        <f>IF($F$110="Weekend",'BEV_PHEV_Profile_kW (Weekend)'!AF49,'BEV_PHEV_Profile_kW (Weekday)'!AF49)</f>
        <v>0.24382467999999999</v>
      </c>
      <c r="AM49" s="21">
        <f>IF($F$110="Weekend",'BEV_PHEV_Profile_kW (Weekend)'!AG49,'BEV_PHEV_Profile_kW (Weekday)'!AG49)</f>
        <v>0.21006784000000001</v>
      </c>
      <c r="AN49" s="21">
        <f>IF($F$110="Weekend",'BEV_PHEV_Profile_kW (Weekend)'!AH49,'BEV_PHEV_Profile_kW (Weekday)'!AH49)</f>
        <v>0.16265041999999999</v>
      </c>
      <c r="AO49" s="21">
        <f>IF($F$110="Weekend",'BEV_PHEV_Profile_kW (Weekend)'!AI49,'BEV_PHEV_Profile_kW (Weekday)'!AI49)</f>
        <v>0.11523298999999999</v>
      </c>
      <c r="AP49" s="21">
        <f>IF($F$110="Weekend",'BEV_PHEV_Profile_kW (Weekend)'!AJ49,'BEV_PHEV_Profile_kW (Weekday)'!AJ49)</f>
        <v>8.2735279999999994E-2</v>
      </c>
      <c r="AQ49" s="21">
        <f>IF($F$110="Weekend",'BEV_PHEV_Profile_kW (Weekend)'!AK49,'BEV_PHEV_Profile_kW (Weekday)'!AK49)</f>
        <v>5.0237560000000001E-2</v>
      </c>
      <c r="AR49" s="21">
        <f>IF($F$110="Weekend",'BEV_PHEV_Profile_kW (Weekend)'!AL49,'BEV_PHEV_Profile_kW (Weekday)'!AL49)</f>
        <v>4.6503999999999997E-2</v>
      </c>
      <c r="AS49" s="21">
        <f>IF($F$110="Weekend",'BEV_PHEV_Profile_kW (Weekend)'!AM49,'BEV_PHEV_Profile_kW (Weekday)'!AM49)</f>
        <v>4.2770450000000002E-2</v>
      </c>
      <c r="AT49" s="21">
        <f>IF($F$110="Weekend",'BEV_PHEV_Profile_kW (Weekend)'!AN49,'BEV_PHEV_Profile_kW (Weekday)'!AN49)</f>
        <v>4.2498389999999997E-2</v>
      </c>
      <c r="AU49" s="21">
        <f>IF($F$110="Weekend",'BEV_PHEV_Profile_kW (Weekend)'!AO49,'BEV_PHEV_Profile_kW (Weekday)'!AO49)</f>
        <v>4.2226340000000001E-2</v>
      </c>
      <c r="AV49" s="21">
        <f>IF($F$110="Weekend",'BEV_PHEV_Profile_kW (Weekend)'!AP49,'BEV_PHEV_Profile_kW (Weekday)'!AP49)</f>
        <v>6.2115129999999998E-2</v>
      </c>
      <c r="AW49" s="21">
        <f>IF($F$110="Weekend",'BEV_PHEV_Profile_kW (Weekend)'!AQ49,'BEV_PHEV_Profile_kW (Weekday)'!AQ49)</f>
        <v>8.2003919999999994E-2</v>
      </c>
      <c r="AX49" s="21">
        <f>IF($F$110="Weekend",'BEV_PHEV_Profile_kW (Weekend)'!AR49,'BEV_PHEV_Profile_kW (Weekday)'!AR49)</f>
        <v>0.10277449</v>
      </c>
      <c r="AY49" s="21">
        <f>IF($F$110="Weekend",'BEV_PHEV_Profile_kW (Weekend)'!AS49,'BEV_PHEV_Profile_kW (Weekday)'!AS49)</f>
        <v>0.12354506</v>
      </c>
      <c r="AZ49" s="21">
        <f>IF($F$110="Weekend",'BEV_PHEV_Profile_kW (Weekend)'!AT49,'BEV_PHEV_Profile_kW (Weekday)'!AT49)</f>
        <v>0.14336772</v>
      </c>
      <c r="BA49" s="21">
        <f>IF($F$110="Weekend",'BEV_PHEV_Profile_kW (Weekend)'!AU49,'BEV_PHEV_Profile_kW (Weekday)'!AU49)</f>
        <v>0.16319038</v>
      </c>
      <c r="BB49" s="21">
        <f>IF($F$110="Weekend",'BEV_PHEV_Profile_kW (Weekend)'!AV49,'BEV_PHEV_Profile_kW (Weekday)'!AV49)</f>
        <v>0.16369739999999999</v>
      </c>
      <c r="BC49" s="21">
        <f>IF($F$110="Weekend",'BEV_PHEV_Profile_kW (Weekend)'!AW49,'BEV_PHEV_Profile_kW (Weekday)'!AW49)</f>
        <v>0.16420441999999999</v>
      </c>
      <c r="BD49" s="21">
        <f>IF($F$110="Weekend",'BEV_PHEV_Profile_kW (Weekend)'!AX49,'BEV_PHEV_Profile_kW (Weekday)'!AX49)</f>
        <v>0.15835408000000001</v>
      </c>
      <c r="BE49" s="23"/>
    </row>
    <row r="50" spans="1:57" ht="14.5" thickBot="1" x14ac:dyDescent="0.35">
      <c r="G50" s="47"/>
      <c r="H50" s="14" t="s">
        <v>180</v>
      </c>
      <c r="I50" s="26">
        <f>IF($F$110="Weekend",'BEV_PHEV_Profile_kW (Weekend)'!C50,'BEV_PHEV_Profile_kW (Weekday)'!C50)</f>
        <v>6.1193440000000002E-2</v>
      </c>
      <c r="J50" s="26">
        <f>IF($F$110="Weekend",'BEV_PHEV_Profile_kW (Weekend)'!D50,'BEV_PHEV_Profile_kW (Weekday)'!D50)</f>
        <v>6.004615E-2</v>
      </c>
      <c r="K50" s="26">
        <f>IF($F$110="Weekend",'BEV_PHEV_Profile_kW (Weekend)'!E50,'BEV_PHEV_Profile_kW (Weekday)'!E50)</f>
        <v>5.8898869999999999E-2</v>
      </c>
      <c r="L50" s="26">
        <f>IF($F$110="Weekend",'BEV_PHEV_Profile_kW (Weekend)'!F50,'BEV_PHEV_Profile_kW (Weekday)'!F50)</f>
        <v>5.852533E-2</v>
      </c>
      <c r="M50" s="26">
        <f>IF($F$110="Weekend",'BEV_PHEV_Profile_kW (Weekend)'!G50,'BEV_PHEV_Profile_kW (Weekday)'!G50)</f>
        <v>5.8151799999999997E-2</v>
      </c>
      <c r="N50" s="26">
        <f>IF($F$110="Weekend",'BEV_PHEV_Profile_kW (Weekend)'!H50,'BEV_PHEV_Profile_kW (Weekday)'!H50)</f>
        <v>5.8719420000000001E-2</v>
      </c>
      <c r="O50" s="26">
        <f>IF($F$110="Weekend",'BEV_PHEV_Profile_kW (Weekend)'!I50,'BEV_PHEV_Profile_kW (Weekday)'!I50)</f>
        <v>5.9287039999999999E-2</v>
      </c>
      <c r="P50" s="26">
        <f>IF($F$110="Weekend",'BEV_PHEV_Profile_kW (Weekend)'!J50,'BEV_PHEV_Profile_kW (Weekday)'!J50)</f>
        <v>6.0732120000000001E-2</v>
      </c>
      <c r="Q50" s="26">
        <f>IF($F$110="Weekend",'BEV_PHEV_Profile_kW (Weekend)'!K50,'BEV_PHEV_Profile_kW (Weekday)'!K50)</f>
        <v>6.217719E-2</v>
      </c>
      <c r="R50" s="26">
        <f>IF($F$110="Weekend",'BEV_PHEV_Profile_kW (Weekend)'!L50,'BEV_PHEV_Profile_kW (Weekday)'!L50)</f>
        <v>6.8831240000000002E-2</v>
      </c>
      <c r="S50" s="26">
        <f>IF($F$110="Weekend",'BEV_PHEV_Profile_kW (Weekend)'!M50,'BEV_PHEV_Profile_kW (Weekday)'!M50)</f>
        <v>7.5485289999999997E-2</v>
      </c>
      <c r="T50" s="26">
        <f>IF($F$110="Weekend",'BEV_PHEV_Profile_kW (Weekend)'!N50,'BEV_PHEV_Profile_kW (Weekday)'!N50)</f>
        <v>9.7976579999999994E-2</v>
      </c>
      <c r="U50" s="26">
        <f>IF($F$110="Weekend",'BEV_PHEV_Profile_kW (Weekend)'!O50,'BEV_PHEV_Profile_kW (Weekday)'!O50)</f>
        <v>0.12046786</v>
      </c>
      <c r="V50" s="26">
        <f>IF($F$110="Weekend",'BEV_PHEV_Profile_kW (Weekend)'!P50,'BEV_PHEV_Profile_kW (Weekday)'!P50)</f>
        <v>0.14505919</v>
      </c>
      <c r="W50" s="26">
        <f>IF($F$110="Weekend",'BEV_PHEV_Profile_kW (Weekend)'!Q50,'BEV_PHEV_Profile_kW (Weekday)'!Q50)</f>
        <v>0.16965052999999999</v>
      </c>
      <c r="X50" s="26">
        <f>IF($F$110="Weekend",'BEV_PHEV_Profile_kW (Weekend)'!R50,'BEV_PHEV_Profile_kW (Weekday)'!R50)</f>
        <v>0.19947925999999999</v>
      </c>
      <c r="Y50" s="26">
        <f>IF($F$110="Weekend",'BEV_PHEV_Profile_kW (Weekend)'!S50,'BEV_PHEV_Profile_kW (Weekday)'!S50)</f>
        <v>0.22930800000000001</v>
      </c>
      <c r="Z50" s="26">
        <f>IF($F$110="Weekend",'BEV_PHEV_Profile_kW (Weekend)'!T50,'BEV_PHEV_Profile_kW (Weekday)'!T50)</f>
        <v>0.24933638</v>
      </c>
      <c r="AA50" s="26">
        <f>IF($F$110="Weekend",'BEV_PHEV_Profile_kW (Weekend)'!U50,'BEV_PHEV_Profile_kW (Weekday)'!U50)</f>
        <v>0.26936475999999998</v>
      </c>
      <c r="AB50" s="26">
        <f>IF($F$110="Weekend",'BEV_PHEV_Profile_kW (Weekend)'!V50,'BEV_PHEV_Profile_kW (Weekday)'!V50)</f>
        <v>0.27517612000000002</v>
      </c>
      <c r="AC50" s="26">
        <f>IF($F$110="Weekend",'BEV_PHEV_Profile_kW (Weekend)'!W50,'BEV_PHEV_Profile_kW (Weekday)'!W50)</f>
        <v>0.28098749000000001</v>
      </c>
      <c r="AD50" s="26">
        <f>IF($F$110="Weekend",'BEV_PHEV_Profile_kW (Weekend)'!X50,'BEV_PHEV_Profile_kW (Weekday)'!X50)</f>
        <v>0.28484946</v>
      </c>
      <c r="AE50" s="26">
        <f>IF($F$110="Weekend",'BEV_PHEV_Profile_kW (Weekend)'!Y50,'BEV_PHEV_Profile_kW (Weekday)'!Y50)</f>
        <v>0.28871143999999999</v>
      </c>
      <c r="AF50" s="26">
        <f>IF($F$110="Weekend",'BEV_PHEV_Profile_kW (Weekend)'!Z50,'BEV_PHEV_Profile_kW (Weekday)'!Z50)</f>
        <v>0.29050501000000001</v>
      </c>
      <c r="AG50" s="26">
        <f>IF($F$110="Weekend",'BEV_PHEV_Profile_kW (Weekend)'!AA50,'BEV_PHEV_Profile_kW (Weekday)'!AA50)</f>
        <v>0.29229857999999997</v>
      </c>
      <c r="AH50" s="26">
        <f>IF($F$110="Weekend",'BEV_PHEV_Profile_kW (Weekend)'!AB50,'BEV_PHEV_Profile_kW (Weekday)'!AB50)</f>
        <v>0.29074153000000003</v>
      </c>
      <c r="AI50" s="26">
        <f>IF($F$110="Weekend",'BEV_PHEV_Profile_kW (Weekend)'!AC50,'BEV_PHEV_Profile_kW (Weekday)'!AC50)</f>
        <v>0.28918449000000002</v>
      </c>
      <c r="AJ50" s="26">
        <f>IF($F$110="Weekend",'BEV_PHEV_Profile_kW (Weekend)'!AD50,'BEV_PHEV_Profile_kW (Weekday)'!AD50)</f>
        <v>0.28608218000000002</v>
      </c>
      <c r="AK50" s="26">
        <f>IF($F$110="Weekend",'BEV_PHEV_Profile_kW (Weekend)'!AE50,'BEV_PHEV_Profile_kW (Weekday)'!AE50)</f>
        <v>0.28297987000000002</v>
      </c>
      <c r="AL50" s="26">
        <f>IF($F$110="Weekend",'BEV_PHEV_Profile_kW (Weekend)'!AF50,'BEV_PHEV_Profile_kW (Weekday)'!AF50)</f>
        <v>0.27897513000000002</v>
      </c>
      <c r="AM50" s="26">
        <f>IF($F$110="Weekend",'BEV_PHEV_Profile_kW (Weekend)'!AG50,'BEV_PHEV_Profile_kW (Weekday)'!AG50)</f>
        <v>0.27497038000000001</v>
      </c>
      <c r="AN50" s="26">
        <f>IF($F$110="Weekend",'BEV_PHEV_Profile_kW (Weekend)'!AH50,'BEV_PHEV_Profile_kW (Weekday)'!AH50)</f>
        <v>0.26782710999999998</v>
      </c>
      <c r="AO50" s="26">
        <f>IF($F$110="Weekend",'BEV_PHEV_Profile_kW (Weekend)'!AI50,'BEV_PHEV_Profile_kW (Weekday)'!AI50)</f>
        <v>0.26068384</v>
      </c>
      <c r="AP50" s="26">
        <f>IF($F$110="Weekend",'BEV_PHEV_Profile_kW (Weekend)'!AJ50,'BEV_PHEV_Profile_kW (Weekday)'!AJ50)</f>
        <v>0.24279085</v>
      </c>
      <c r="AQ50" s="26">
        <f>IF($F$110="Weekend",'BEV_PHEV_Profile_kW (Weekend)'!AK50,'BEV_PHEV_Profile_kW (Weekday)'!AK50)</f>
        <v>0.22489786</v>
      </c>
      <c r="AR50" s="26">
        <f>IF($F$110="Weekend",'BEV_PHEV_Profile_kW (Weekend)'!AL50,'BEV_PHEV_Profile_kW (Weekday)'!AL50)</f>
        <v>0.19657041</v>
      </c>
      <c r="AS50" s="26">
        <f>IF($F$110="Weekend",'BEV_PHEV_Profile_kW (Weekend)'!AM50,'BEV_PHEV_Profile_kW (Weekday)'!AM50)</f>
        <v>0.16824295</v>
      </c>
      <c r="AT50" s="26">
        <f>IF($F$110="Weekend",'BEV_PHEV_Profile_kW (Weekend)'!AN50,'BEV_PHEV_Profile_kW (Weekday)'!AN50)</f>
        <v>0.15741728999999999</v>
      </c>
      <c r="AU50" s="26">
        <f>IF($F$110="Weekend",'BEV_PHEV_Profile_kW (Weekend)'!AO50,'BEV_PHEV_Profile_kW (Weekday)'!AO50)</f>
        <v>0.14659162000000001</v>
      </c>
      <c r="AV50" s="26">
        <f>IF($F$110="Weekend",'BEV_PHEV_Profile_kW (Weekend)'!AP50,'BEV_PHEV_Profile_kW (Weekday)'!AP50)</f>
        <v>0.13855149</v>
      </c>
      <c r="AW50" s="26">
        <f>IF($F$110="Weekend",'BEV_PHEV_Profile_kW (Weekend)'!AQ50,'BEV_PHEV_Profile_kW (Weekday)'!AQ50)</f>
        <v>0.13051135999999999</v>
      </c>
      <c r="AX50" s="26">
        <f>IF($F$110="Weekend",'BEV_PHEV_Profile_kW (Weekend)'!AR50,'BEV_PHEV_Profile_kW (Weekday)'!AR50)</f>
        <v>0.11181684</v>
      </c>
      <c r="AY50" s="26">
        <f>IF($F$110="Weekend",'BEV_PHEV_Profile_kW (Weekend)'!AS50,'BEV_PHEV_Profile_kW (Weekday)'!AS50)</f>
        <v>9.3122330000000003E-2</v>
      </c>
      <c r="AZ50" s="26">
        <f>IF($F$110="Weekend",'BEV_PHEV_Profile_kW (Weekend)'!AT50,'BEV_PHEV_Profile_kW (Weekday)'!AT50)</f>
        <v>8.4031759999999997E-2</v>
      </c>
      <c r="BA50" s="26">
        <f>IF($F$110="Weekend",'BEV_PHEV_Profile_kW (Weekend)'!AU50,'BEV_PHEV_Profile_kW (Weekday)'!AU50)</f>
        <v>7.4941190000000005E-2</v>
      </c>
      <c r="BB50" s="26">
        <f>IF($F$110="Weekend",'BEV_PHEV_Profile_kW (Weekend)'!AV50,'BEV_PHEV_Profile_kW (Weekday)'!AV50)</f>
        <v>6.9534470000000001E-2</v>
      </c>
      <c r="BC50" s="26">
        <f>IF($F$110="Weekend",'BEV_PHEV_Profile_kW (Weekend)'!AW50,'BEV_PHEV_Profile_kW (Weekday)'!AW50)</f>
        <v>6.4127760000000006E-2</v>
      </c>
      <c r="BD50" s="26">
        <f>IF($F$110="Weekend",'BEV_PHEV_Profile_kW (Weekend)'!AX50,'BEV_PHEV_Profile_kW (Weekday)'!AX50)</f>
        <v>6.2660599999999997E-2</v>
      </c>
      <c r="BE50" s="23"/>
    </row>
    <row r="51" spans="1:57" ht="14.5" thickBot="1" x14ac:dyDescent="0.35">
      <c r="G51" s="47"/>
      <c r="H51" s="14" t="s">
        <v>181</v>
      </c>
      <c r="I51" s="21">
        <f>IF($F$110="Weekend",'BEV_PHEV_Profile_kW (Weekend)'!C51,'BEV_PHEV_Profile_kW (Weekday)'!C51)</f>
        <v>0.28214988000000002</v>
      </c>
      <c r="J51" s="21">
        <f>IF($F$110="Weekend",'BEV_PHEV_Profile_kW (Weekend)'!D51,'BEV_PHEV_Profile_kW (Weekday)'!D51)</f>
        <v>0.2585575</v>
      </c>
      <c r="K51" s="21">
        <f>IF($F$110="Weekend",'BEV_PHEV_Profile_kW (Weekend)'!E51,'BEV_PHEV_Profile_kW (Weekday)'!E51)</f>
        <v>0.23496512</v>
      </c>
      <c r="L51" s="21">
        <f>IF($F$110="Weekend",'BEV_PHEV_Profile_kW (Weekend)'!F51,'BEV_PHEV_Profile_kW (Weekday)'!F51)</f>
        <v>0.20688544</v>
      </c>
      <c r="M51" s="21">
        <f>IF($F$110="Weekend",'BEV_PHEV_Profile_kW (Weekend)'!G51,'BEV_PHEV_Profile_kW (Weekday)'!G51)</f>
        <v>0.17880576000000001</v>
      </c>
      <c r="N51" s="21">
        <f>IF($F$110="Weekend",'BEV_PHEV_Profile_kW (Weekend)'!H51,'BEV_PHEV_Profile_kW (Weekday)'!H51)</f>
        <v>0.15392217999999999</v>
      </c>
      <c r="O51" s="21">
        <f>IF($F$110="Weekend",'BEV_PHEV_Profile_kW (Weekend)'!I51,'BEV_PHEV_Profile_kW (Weekday)'!I51)</f>
        <v>0.1290386</v>
      </c>
      <c r="P51" s="21">
        <f>IF($F$110="Weekend",'BEV_PHEV_Profile_kW (Weekend)'!J51,'BEV_PHEV_Profile_kW (Weekday)'!J51)</f>
        <v>0.10861543999999999</v>
      </c>
      <c r="Q51" s="21">
        <f>IF($F$110="Weekend",'BEV_PHEV_Profile_kW (Weekend)'!K51,'BEV_PHEV_Profile_kW (Weekday)'!K51)</f>
        <v>8.8192290000000007E-2</v>
      </c>
      <c r="R51" s="21">
        <f>IF($F$110="Weekend",'BEV_PHEV_Profile_kW (Weekend)'!L51,'BEV_PHEV_Profile_kW (Weekday)'!L51)</f>
        <v>7.2398699999999996E-2</v>
      </c>
      <c r="S51" s="21">
        <f>IF($F$110="Weekend",'BEV_PHEV_Profile_kW (Weekend)'!M51,'BEV_PHEV_Profile_kW (Weekday)'!M51)</f>
        <v>5.660511E-2</v>
      </c>
      <c r="T51" s="21">
        <f>IF($F$110="Weekend",'BEV_PHEV_Profile_kW (Weekend)'!N51,'BEV_PHEV_Profile_kW (Weekday)'!N51)</f>
        <v>5.8969670000000002E-2</v>
      </c>
      <c r="U51" s="21">
        <f>IF($F$110="Weekend",'BEV_PHEV_Profile_kW (Weekend)'!O51,'BEV_PHEV_Profile_kW (Weekday)'!O51)</f>
        <v>6.1334239999999998E-2</v>
      </c>
      <c r="V51" s="21">
        <f>IF($F$110="Weekend",'BEV_PHEV_Profile_kW (Weekend)'!P51,'BEV_PHEV_Profile_kW (Weekday)'!P51)</f>
        <v>7.0918690000000006E-2</v>
      </c>
      <c r="W51" s="21">
        <f>IF($F$110="Weekend",'BEV_PHEV_Profile_kW (Weekend)'!Q51,'BEV_PHEV_Profile_kW (Weekday)'!Q51)</f>
        <v>8.0503140000000001E-2</v>
      </c>
      <c r="X51" s="21">
        <f>IF($F$110="Weekend",'BEV_PHEV_Profile_kW (Weekend)'!R51,'BEV_PHEV_Profile_kW (Weekday)'!R51)</f>
        <v>9.9620219999999995E-2</v>
      </c>
      <c r="Y51" s="21">
        <f>IF($F$110="Weekend",'BEV_PHEV_Profile_kW (Weekend)'!S51,'BEV_PHEV_Profile_kW (Weekday)'!S51)</f>
        <v>0.11873729</v>
      </c>
      <c r="Z51" s="21">
        <f>IF($F$110="Weekend",'BEV_PHEV_Profile_kW (Weekend)'!T51,'BEV_PHEV_Profile_kW (Weekday)'!T51)</f>
        <v>0.14700698000000001</v>
      </c>
      <c r="AA51" s="21">
        <f>IF($F$110="Weekend",'BEV_PHEV_Profile_kW (Weekend)'!U51,'BEV_PHEV_Profile_kW (Weekday)'!U51)</f>
        <v>0.17527667</v>
      </c>
      <c r="AB51" s="21">
        <f>IF($F$110="Weekend",'BEV_PHEV_Profile_kW (Weekend)'!V51,'BEV_PHEV_Profile_kW (Weekday)'!V51)</f>
        <v>0.20644303999999999</v>
      </c>
      <c r="AC51" s="21">
        <f>IF($F$110="Weekend",'BEV_PHEV_Profile_kW (Weekend)'!W51,'BEV_PHEV_Profile_kW (Weekday)'!W51)</f>
        <v>0.23760941999999999</v>
      </c>
      <c r="AD51" s="21">
        <f>IF($F$110="Weekend",'BEV_PHEV_Profile_kW (Weekend)'!X51,'BEV_PHEV_Profile_kW (Weekday)'!X51)</f>
        <v>0.2546136</v>
      </c>
      <c r="AE51" s="21">
        <f>IF($F$110="Weekend",'BEV_PHEV_Profile_kW (Weekend)'!Y51,'BEV_PHEV_Profile_kW (Weekday)'!Y51)</f>
        <v>0.27161777999999998</v>
      </c>
      <c r="AF51" s="21">
        <f>IF($F$110="Weekend",'BEV_PHEV_Profile_kW (Weekend)'!Z51,'BEV_PHEV_Profile_kW (Weekday)'!Z51)</f>
        <v>0.26598850000000002</v>
      </c>
      <c r="AG51" s="21">
        <f>IF($F$110="Weekend",'BEV_PHEV_Profile_kW (Weekend)'!AA51,'BEV_PHEV_Profile_kW (Weekday)'!AA51)</f>
        <v>0.26035923</v>
      </c>
      <c r="AH51" s="21">
        <f>IF($F$110="Weekend",'BEV_PHEV_Profile_kW (Weekend)'!AB51,'BEV_PHEV_Profile_kW (Weekday)'!AB51)</f>
        <v>0.23892941000000001</v>
      </c>
      <c r="AI51" s="21">
        <f>IF($F$110="Weekend",'BEV_PHEV_Profile_kW (Weekend)'!AC51,'BEV_PHEV_Profile_kW (Weekday)'!AC51)</f>
        <v>0.21749958999999999</v>
      </c>
      <c r="AJ51" s="21">
        <f>IF($F$110="Weekend",'BEV_PHEV_Profile_kW (Weekend)'!AD51,'BEV_PHEV_Profile_kW (Weekday)'!AD51)</f>
        <v>0.19434288</v>
      </c>
      <c r="AK51" s="21">
        <f>IF($F$110="Weekend",'BEV_PHEV_Profile_kW (Weekend)'!AE51,'BEV_PHEV_Profile_kW (Weekday)'!AE51)</f>
        <v>0.17118617999999999</v>
      </c>
      <c r="AL51" s="21">
        <f>IF($F$110="Weekend",'BEV_PHEV_Profile_kW (Weekend)'!AF51,'BEV_PHEV_Profile_kW (Weekday)'!AF51)</f>
        <v>0.15036814000000001</v>
      </c>
      <c r="AM51" s="21">
        <f>IF($F$110="Weekend",'BEV_PHEV_Profile_kW (Weekend)'!AG51,'BEV_PHEV_Profile_kW (Weekday)'!AG51)</f>
        <v>0.12955009000000001</v>
      </c>
      <c r="AN51" s="21">
        <f>IF($F$110="Weekend",'BEV_PHEV_Profile_kW (Weekend)'!AH51,'BEV_PHEV_Profile_kW (Weekday)'!AH51)</f>
        <v>0.1180737</v>
      </c>
      <c r="AO51" s="21">
        <f>IF($F$110="Weekend",'BEV_PHEV_Profile_kW (Weekend)'!AI51,'BEV_PHEV_Profile_kW (Weekday)'!AI51)</f>
        <v>0.10659731</v>
      </c>
      <c r="AP51" s="21">
        <f>IF($F$110="Weekend",'BEV_PHEV_Profile_kW (Weekend)'!AJ51,'BEV_PHEV_Profile_kW (Weekday)'!AJ51)</f>
        <v>9.9771360000000003E-2</v>
      </c>
      <c r="AQ51" s="21">
        <f>IF($F$110="Weekend",'BEV_PHEV_Profile_kW (Weekend)'!AK51,'BEV_PHEV_Profile_kW (Weekday)'!AK51)</f>
        <v>9.2945410000000006E-2</v>
      </c>
      <c r="AR51" s="21">
        <f>IF($F$110="Weekend",'BEV_PHEV_Profile_kW (Weekend)'!AL51,'BEV_PHEV_Profile_kW (Weekday)'!AL51)</f>
        <v>8.6037890000000006E-2</v>
      </c>
      <c r="AS51" s="21">
        <f>IF($F$110="Weekend",'BEV_PHEV_Profile_kW (Weekend)'!AM51,'BEV_PHEV_Profile_kW (Weekday)'!AM51)</f>
        <v>7.9130370000000005E-2</v>
      </c>
      <c r="AT51" s="21">
        <f>IF($F$110="Weekend",'BEV_PHEV_Profile_kW (Weekend)'!AN51,'BEV_PHEV_Profile_kW (Weekday)'!AN51)</f>
        <v>7.8627030000000001E-2</v>
      </c>
      <c r="AU51" s="21">
        <f>IF($F$110="Weekend",'BEV_PHEV_Profile_kW (Weekend)'!AO51,'BEV_PHEV_Profile_kW (Weekday)'!AO51)</f>
        <v>7.8123700000000004E-2</v>
      </c>
      <c r="AV51" s="21">
        <f>IF($F$110="Weekend",'BEV_PHEV_Profile_kW (Weekend)'!AP51,'BEV_PHEV_Profile_kW (Weekday)'!AP51)</f>
        <v>0.11492031</v>
      </c>
      <c r="AW51" s="21">
        <f>IF($F$110="Weekend",'BEV_PHEV_Profile_kW (Weekend)'!AQ51,'BEV_PHEV_Profile_kW (Weekday)'!AQ51)</f>
        <v>0.15171692000000001</v>
      </c>
      <c r="AX51" s="21">
        <f>IF($F$110="Weekend",'BEV_PHEV_Profile_kW (Weekend)'!AR51,'BEV_PHEV_Profile_kW (Weekday)'!AR51)</f>
        <v>0.19014492</v>
      </c>
      <c r="AY51" s="21">
        <f>IF($F$110="Weekend",'BEV_PHEV_Profile_kW (Weekend)'!AS51,'BEV_PHEV_Profile_kW (Weekday)'!AS51)</f>
        <v>0.22857292000000001</v>
      </c>
      <c r="AZ51" s="21">
        <f>IF($F$110="Weekend",'BEV_PHEV_Profile_kW (Weekend)'!AT51,'BEV_PHEV_Profile_kW (Weekday)'!AT51)</f>
        <v>0.26524718000000003</v>
      </c>
      <c r="BA51" s="21">
        <f>IF($F$110="Weekend",'BEV_PHEV_Profile_kW (Weekend)'!AU51,'BEV_PHEV_Profile_kW (Weekday)'!AU51)</f>
        <v>0.30192142999999999</v>
      </c>
      <c r="BB51" s="21">
        <f>IF($F$110="Weekend",'BEV_PHEV_Profile_kW (Weekend)'!AV51,'BEV_PHEV_Profile_kW (Weekday)'!AV51)</f>
        <v>0.30285948000000001</v>
      </c>
      <c r="BC51" s="21">
        <f>IF($F$110="Weekend",'BEV_PHEV_Profile_kW (Weekend)'!AW51,'BEV_PHEV_Profile_kW (Weekday)'!AW51)</f>
        <v>0.30379753999999998</v>
      </c>
      <c r="BD51" s="21">
        <f>IF($F$110="Weekend",'BEV_PHEV_Profile_kW (Weekend)'!AX51,'BEV_PHEV_Profile_kW (Weekday)'!AX51)</f>
        <v>0.29297371</v>
      </c>
      <c r="BE51" s="23"/>
    </row>
    <row r="52" spans="1:57" ht="14.5" thickBot="1" x14ac:dyDescent="0.35">
      <c r="G52" s="47"/>
      <c r="H52" s="14" t="s">
        <v>182</v>
      </c>
      <c r="I52" s="26">
        <f>IF($F$110="Weekend",'BEV_PHEV_Profile_kW (Weekend)'!C52,'BEV_PHEV_Profile_kW (Weekday)'!C52)</f>
        <v>0.15250373</v>
      </c>
      <c r="J52" s="26">
        <f>IF($F$110="Weekend",'BEV_PHEV_Profile_kW (Weekend)'!D52,'BEV_PHEV_Profile_kW (Weekday)'!D52)</f>
        <v>0.13975190000000001</v>
      </c>
      <c r="K52" s="26">
        <f>IF($F$110="Weekend",'BEV_PHEV_Profile_kW (Weekend)'!E52,'BEV_PHEV_Profile_kW (Weekday)'!E52)</f>
        <v>0.12700007999999999</v>
      </c>
      <c r="L52" s="26">
        <f>IF($F$110="Weekend",'BEV_PHEV_Profile_kW (Weekend)'!F52,'BEV_PHEV_Profile_kW (Weekday)'!F52)</f>
        <v>0.11182284000000001</v>
      </c>
      <c r="M52" s="26">
        <f>IF($F$110="Weekend",'BEV_PHEV_Profile_kW (Weekend)'!G52,'BEV_PHEV_Profile_kW (Weekday)'!G52)</f>
        <v>9.6645599999999998E-2</v>
      </c>
      <c r="N52" s="26">
        <f>IF($F$110="Weekend",'BEV_PHEV_Profile_kW (Weekend)'!H52,'BEV_PHEV_Profile_kW (Weekday)'!H52)</f>
        <v>8.319588E-2</v>
      </c>
      <c r="O52" s="26">
        <f>IF($F$110="Weekend",'BEV_PHEV_Profile_kW (Weekend)'!I52,'BEV_PHEV_Profile_kW (Weekday)'!I52)</f>
        <v>6.9746150000000007E-2</v>
      </c>
      <c r="P52" s="26">
        <f>IF($F$110="Weekend",'BEV_PHEV_Profile_kW (Weekend)'!J52,'BEV_PHEV_Profile_kW (Weekday)'!J52)</f>
        <v>5.8707309999999999E-2</v>
      </c>
      <c r="Q52" s="26">
        <f>IF($F$110="Weekend",'BEV_PHEV_Profile_kW (Weekend)'!K52,'BEV_PHEV_Profile_kW (Weekday)'!K52)</f>
        <v>4.7668469999999998E-2</v>
      </c>
      <c r="R52" s="26">
        <f>IF($F$110="Weekend",'BEV_PHEV_Profile_kW (Weekend)'!L52,'BEV_PHEV_Profile_kW (Weekday)'!L52)</f>
        <v>3.9131939999999997E-2</v>
      </c>
      <c r="S52" s="26">
        <f>IF($F$110="Weekend",'BEV_PHEV_Profile_kW (Weekend)'!M52,'BEV_PHEV_Profile_kW (Weekday)'!M52)</f>
        <v>3.059541E-2</v>
      </c>
      <c r="T52" s="26">
        <f>IF($F$110="Weekend",'BEV_PHEV_Profile_kW (Weekend)'!N52,'BEV_PHEV_Profile_kW (Weekday)'!N52)</f>
        <v>3.1873470000000001E-2</v>
      </c>
      <c r="U52" s="26">
        <f>IF($F$110="Weekend",'BEV_PHEV_Profile_kW (Weekend)'!O52,'BEV_PHEV_Profile_kW (Weekday)'!O52)</f>
        <v>3.3151529999999998E-2</v>
      </c>
      <c r="V52" s="26">
        <f>IF($F$110="Weekend",'BEV_PHEV_Profile_kW (Weekend)'!P52,'BEV_PHEV_Profile_kW (Weekday)'!P52)</f>
        <v>8.1844420000000001E-2</v>
      </c>
      <c r="W52" s="26">
        <f>IF($F$110="Weekend",'BEV_PHEV_Profile_kW (Weekend)'!Q52,'BEV_PHEV_Profile_kW (Weekday)'!Q52)</f>
        <v>0.13053730999999999</v>
      </c>
      <c r="X52" s="26">
        <f>IF($F$110="Weekend",'BEV_PHEV_Profile_kW (Weekend)'!R52,'BEV_PHEV_Profile_kW (Weekday)'!R52)</f>
        <v>0.16153600000000001</v>
      </c>
      <c r="Y52" s="26">
        <f>IF($F$110="Weekend",'BEV_PHEV_Profile_kW (Weekend)'!S52,'BEV_PHEV_Profile_kW (Weekday)'!S52)</f>
        <v>0.19253469000000001</v>
      </c>
      <c r="Z52" s="26">
        <f>IF($F$110="Weekend",'BEV_PHEV_Profile_kW (Weekend)'!T52,'BEV_PHEV_Profile_kW (Weekday)'!T52)</f>
        <v>0.23837451000000001</v>
      </c>
      <c r="AA52" s="26">
        <f>IF($F$110="Weekend",'BEV_PHEV_Profile_kW (Weekend)'!U52,'BEV_PHEV_Profile_kW (Weekday)'!U52)</f>
        <v>0.28421432000000002</v>
      </c>
      <c r="AB52" s="26">
        <f>IF($F$110="Weekend",'BEV_PHEV_Profile_kW (Weekend)'!V52,'BEV_PHEV_Profile_kW (Weekday)'!V52)</f>
        <v>0.33475116999999999</v>
      </c>
      <c r="AC52" s="26">
        <f>IF($F$110="Weekend",'BEV_PHEV_Profile_kW (Weekend)'!W52,'BEV_PHEV_Profile_kW (Weekday)'!W52)</f>
        <v>0.38528802000000001</v>
      </c>
      <c r="AD52" s="26">
        <f>IF($F$110="Weekend",'BEV_PHEV_Profile_kW (Weekend)'!X52,'BEV_PHEV_Profile_kW (Weekday)'!X52)</f>
        <v>0.41286061000000002</v>
      </c>
      <c r="AE52" s="26">
        <f>IF($F$110="Weekend",'BEV_PHEV_Profile_kW (Weekend)'!Y52,'BEV_PHEV_Profile_kW (Weekday)'!Y52)</f>
        <v>0.44043320000000002</v>
      </c>
      <c r="AF52" s="26">
        <f>IF($F$110="Weekend",'BEV_PHEV_Profile_kW (Weekend)'!Z52,'BEV_PHEV_Profile_kW (Weekday)'!Z52)</f>
        <v>0.43130522999999998</v>
      </c>
      <c r="AG52" s="26">
        <f>IF($F$110="Weekend",'BEV_PHEV_Profile_kW (Weekend)'!AA52,'BEV_PHEV_Profile_kW (Weekday)'!AA52)</f>
        <v>0.42217725</v>
      </c>
      <c r="AH52" s="26">
        <f>IF($F$110="Weekend",'BEV_PHEV_Profile_kW (Weekend)'!AB52,'BEV_PHEV_Profile_kW (Weekday)'!AB52)</f>
        <v>0.38742841</v>
      </c>
      <c r="AI52" s="26">
        <f>IF($F$110="Weekend",'BEV_PHEV_Profile_kW (Weekend)'!AC52,'BEV_PHEV_Profile_kW (Weekday)'!AC52)</f>
        <v>0.35267956</v>
      </c>
      <c r="AJ52" s="26">
        <f>IF($F$110="Weekend",'BEV_PHEV_Profile_kW (Weekend)'!AD52,'BEV_PHEV_Profile_kW (Weekday)'!AD52)</f>
        <v>0.31513054000000001</v>
      </c>
      <c r="AK52" s="26">
        <f>IF($F$110="Weekend",'BEV_PHEV_Profile_kW (Weekend)'!AE52,'BEV_PHEV_Profile_kW (Weekday)'!AE52)</f>
        <v>0.27758153000000002</v>
      </c>
      <c r="AL52" s="26">
        <f>IF($F$110="Weekend",'BEV_PHEV_Profile_kW (Weekend)'!AF52,'BEV_PHEV_Profile_kW (Weekday)'!AF52)</f>
        <v>0.24382467999999999</v>
      </c>
      <c r="AM52" s="26">
        <f>IF($F$110="Weekend",'BEV_PHEV_Profile_kW (Weekend)'!AG52,'BEV_PHEV_Profile_kW (Weekday)'!AG52)</f>
        <v>0.21006784000000001</v>
      </c>
      <c r="AN52" s="26">
        <f>IF($F$110="Weekend",'BEV_PHEV_Profile_kW (Weekend)'!AH52,'BEV_PHEV_Profile_kW (Weekday)'!AH52)</f>
        <v>0.16265041999999999</v>
      </c>
      <c r="AO52" s="26">
        <f>IF($F$110="Weekend",'BEV_PHEV_Profile_kW (Weekend)'!AI52,'BEV_PHEV_Profile_kW (Weekday)'!AI52)</f>
        <v>0.11523298999999999</v>
      </c>
      <c r="AP52" s="26">
        <f>IF($F$110="Weekend",'BEV_PHEV_Profile_kW (Weekend)'!AJ52,'BEV_PHEV_Profile_kW (Weekday)'!AJ52)</f>
        <v>8.2735279999999994E-2</v>
      </c>
      <c r="AQ52" s="26">
        <f>IF($F$110="Weekend",'BEV_PHEV_Profile_kW (Weekend)'!AK52,'BEV_PHEV_Profile_kW (Weekday)'!AK52)</f>
        <v>5.0237560000000001E-2</v>
      </c>
      <c r="AR52" s="26">
        <f>IF($F$110="Weekend",'BEV_PHEV_Profile_kW (Weekend)'!AL52,'BEV_PHEV_Profile_kW (Weekday)'!AL52)</f>
        <v>4.6503999999999997E-2</v>
      </c>
      <c r="AS52" s="26">
        <f>IF($F$110="Weekend",'BEV_PHEV_Profile_kW (Weekend)'!AM52,'BEV_PHEV_Profile_kW (Weekday)'!AM52)</f>
        <v>4.2770450000000002E-2</v>
      </c>
      <c r="AT52" s="26">
        <f>IF($F$110="Weekend",'BEV_PHEV_Profile_kW (Weekend)'!AN52,'BEV_PHEV_Profile_kW (Weekday)'!AN52)</f>
        <v>4.2498389999999997E-2</v>
      </c>
      <c r="AU52" s="26">
        <f>IF($F$110="Weekend",'BEV_PHEV_Profile_kW (Weekend)'!AO52,'BEV_PHEV_Profile_kW (Weekday)'!AO52)</f>
        <v>4.2226340000000001E-2</v>
      </c>
      <c r="AV52" s="26">
        <f>IF($F$110="Weekend",'BEV_PHEV_Profile_kW (Weekend)'!AP52,'BEV_PHEV_Profile_kW (Weekday)'!AP52)</f>
        <v>6.2115129999999998E-2</v>
      </c>
      <c r="AW52" s="26">
        <f>IF($F$110="Weekend",'BEV_PHEV_Profile_kW (Weekend)'!AQ52,'BEV_PHEV_Profile_kW (Weekday)'!AQ52)</f>
        <v>8.2003919999999994E-2</v>
      </c>
      <c r="AX52" s="26">
        <f>IF($F$110="Weekend",'BEV_PHEV_Profile_kW (Weekend)'!AR52,'BEV_PHEV_Profile_kW (Weekday)'!AR52)</f>
        <v>0.10277449</v>
      </c>
      <c r="AY52" s="26">
        <f>IF($F$110="Weekend",'BEV_PHEV_Profile_kW (Weekend)'!AS52,'BEV_PHEV_Profile_kW (Weekday)'!AS52)</f>
        <v>0.12354506</v>
      </c>
      <c r="AZ52" s="26">
        <f>IF($F$110="Weekend",'BEV_PHEV_Profile_kW (Weekend)'!AT52,'BEV_PHEV_Profile_kW (Weekday)'!AT52)</f>
        <v>0.14336772</v>
      </c>
      <c r="BA52" s="26">
        <f>IF($F$110="Weekend",'BEV_PHEV_Profile_kW (Weekend)'!AU52,'BEV_PHEV_Profile_kW (Weekday)'!AU52)</f>
        <v>0.16319038</v>
      </c>
      <c r="BB52" s="26">
        <f>IF($F$110="Weekend",'BEV_PHEV_Profile_kW (Weekend)'!AV52,'BEV_PHEV_Profile_kW (Weekday)'!AV52)</f>
        <v>0.16369739999999999</v>
      </c>
      <c r="BC52" s="26">
        <f>IF($F$110="Weekend",'BEV_PHEV_Profile_kW (Weekend)'!AW52,'BEV_PHEV_Profile_kW (Weekday)'!AW52)</f>
        <v>0.16420441999999999</v>
      </c>
      <c r="BD52" s="26">
        <f>IF($F$110="Weekend",'BEV_PHEV_Profile_kW (Weekend)'!AX52,'BEV_PHEV_Profile_kW (Weekday)'!AX52)</f>
        <v>0.15835408000000001</v>
      </c>
      <c r="BE52" s="23"/>
    </row>
    <row r="53" spans="1:57" ht="14.5" thickBot="1" x14ac:dyDescent="0.35">
      <c r="G53" s="47"/>
      <c r="H53" s="14" t="s">
        <v>183</v>
      </c>
      <c r="I53" s="21">
        <f>IF($F$110="Weekend",'BEV_PHEV_Profile_kW (Weekend)'!C53,'BEV_PHEV_Profile_kW (Weekday)'!C53)</f>
        <v>0.15250373</v>
      </c>
      <c r="J53" s="21">
        <f>IF($F$110="Weekend",'BEV_PHEV_Profile_kW (Weekend)'!D53,'BEV_PHEV_Profile_kW (Weekday)'!D53)</f>
        <v>0.13975190000000001</v>
      </c>
      <c r="K53" s="21">
        <f>IF($F$110="Weekend",'BEV_PHEV_Profile_kW (Weekend)'!E53,'BEV_PHEV_Profile_kW (Weekday)'!E53)</f>
        <v>0.12700007999999999</v>
      </c>
      <c r="L53" s="21">
        <f>IF($F$110="Weekend",'BEV_PHEV_Profile_kW (Weekend)'!F53,'BEV_PHEV_Profile_kW (Weekday)'!F53)</f>
        <v>0.11182284000000001</v>
      </c>
      <c r="M53" s="21">
        <f>IF($F$110="Weekend",'BEV_PHEV_Profile_kW (Weekend)'!G53,'BEV_PHEV_Profile_kW (Weekday)'!G53)</f>
        <v>9.6645599999999998E-2</v>
      </c>
      <c r="N53" s="21">
        <f>IF($F$110="Weekend",'BEV_PHEV_Profile_kW (Weekend)'!H53,'BEV_PHEV_Profile_kW (Weekday)'!H53)</f>
        <v>8.319588E-2</v>
      </c>
      <c r="O53" s="21">
        <f>IF($F$110="Weekend",'BEV_PHEV_Profile_kW (Weekend)'!I53,'BEV_PHEV_Profile_kW (Weekday)'!I53)</f>
        <v>6.9746150000000007E-2</v>
      </c>
      <c r="P53" s="21">
        <f>IF($F$110="Weekend",'BEV_PHEV_Profile_kW (Weekend)'!J53,'BEV_PHEV_Profile_kW (Weekday)'!J53)</f>
        <v>5.8707309999999999E-2</v>
      </c>
      <c r="Q53" s="21">
        <f>IF($F$110="Weekend",'BEV_PHEV_Profile_kW (Weekend)'!K53,'BEV_PHEV_Profile_kW (Weekday)'!K53)</f>
        <v>4.7668469999999998E-2</v>
      </c>
      <c r="R53" s="21">
        <f>IF($F$110="Weekend",'BEV_PHEV_Profile_kW (Weekend)'!L53,'BEV_PHEV_Profile_kW (Weekday)'!L53)</f>
        <v>3.9131939999999997E-2</v>
      </c>
      <c r="S53" s="21">
        <f>IF($F$110="Weekend",'BEV_PHEV_Profile_kW (Weekend)'!M53,'BEV_PHEV_Profile_kW (Weekday)'!M53)</f>
        <v>3.059541E-2</v>
      </c>
      <c r="T53" s="21">
        <f>IF($F$110="Weekend",'BEV_PHEV_Profile_kW (Weekend)'!N53,'BEV_PHEV_Profile_kW (Weekday)'!N53)</f>
        <v>3.1873470000000001E-2</v>
      </c>
      <c r="U53" s="21">
        <f>IF($F$110="Weekend",'BEV_PHEV_Profile_kW (Weekend)'!O53,'BEV_PHEV_Profile_kW (Weekday)'!O53)</f>
        <v>3.3151529999999998E-2</v>
      </c>
      <c r="V53" s="21">
        <f>IF($F$110="Weekend",'BEV_PHEV_Profile_kW (Weekend)'!P53,'BEV_PHEV_Profile_kW (Weekday)'!P53)</f>
        <v>8.1844420000000001E-2</v>
      </c>
      <c r="W53" s="21">
        <f>IF($F$110="Weekend",'BEV_PHEV_Profile_kW (Weekend)'!Q53,'BEV_PHEV_Profile_kW (Weekday)'!Q53)</f>
        <v>0.13053730999999999</v>
      </c>
      <c r="X53" s="21">
        <f>IF($F$110="Weekend",'BEV_PHEV_Profile_kW (Weekend)'!R53,'BEV_PHEV_Profile_kW (Weekday)'!R53)</f>
        <v>0.16153600000000001</v>
      </c>
      <c r="Y53" s="21">
        <f>IF($F$110="Weekend",'BEV_PHEV_Profile_kW (Weekend)'!S53,'BEV_PHEV_Profile_kW (Weekday)'!S53)</f>
        <v>0.19253469000000001</v>
      </c>
      <c r="Z53" s="21">
        <f>IF($F$110="Weekend",'BEV_PHEV_Profile_kW (Weekend)'!T53,'BEV_PHEV_Profile_kW (Weekday)'!T53)</f>
        <v>0.23837451000000001</v>
      </c>
      <c r="AA53" s="21">
        <f>IF($F$110="Weekend",'BEV_PHEV_Profile_kW (Weekend)'!U53,'BEV_PHEV_Profile_kW (Weekday)'!U53)</f>
        <v>0.28421432000000002</v>
      </c>
      <c r="AB53" s="21">
        <f>IF($F$110="Weekend",'BEV_PHEV_Profile_kW (Weekend)'!V53,'BEV_PHEV_Profile_kW (Weekday)'!V53)</f>
        <v>0.33475116999999999</v>
      </c>
      <c r="AC53" s="21">
        <f>IF($F$110="Weekend",'BEV_PHEV_Profile_kW (Weekend)'!W53,'BEV_PHEV_Profile_kW (Weekday)'!W53)</f>
        <v>0.38528802000000001</v>
      </c>
      <c r="AD53" s="21">
        <f>IF($F$110="Weekend",'BEV_PHEV_Profile_kW (Weekend)'!X53,'BEV_PHEV_Profile_kW (Weekday)'!X53)</f>
        <v>0.41286061000000002</v>
      </c>
      <c r="AE53" s="21">
        <f>IF($F$110="Weekend",'BEV_PHEV_Profile_kW (Weekend)'!Y53,'BEV_PHEV_Profile_kW (Weekday)'!Y53)</f>
        <v>0.44043320000000002</v>
      </c>
      <c r="AF53" s="21">
        <f>IF($F$110="Weekend",'BEV_PHEV_Profile_kW (Weekend)'!Z53,'BEV_PHEV_Profile_kW (Weekday)'!Z53)</f>
        <v>0.43130522999999998</v>
      </c>
      <c r="AG53" s="21">
        <f>IF($F$110="Weekend",'BEV_PHEV_Profile_kW (Weekend)'!AA53,'BEV_PHEV_Profile_kW (Weekday)'!AA53)</f>
        <v>0.42217725</v>
      </c>
      <c r="AH53" s="21">
        <f>IF($F$110="Weekend",'BEV_PHEV_Profile_kW (Weekend)'!AB53,'BEV_PHEV_Profile_kW (Weekday)'!AB53)</f>
        <v>0.38742841</v>
      </c>
      <c r="AI53" s="21">
        <f>IF($F$110="Weekend",'BEV_PHEV_Profile_kW (Weekend)'!AC53,'BEV_PHEV_Profile_kW (Weekday)'!AC53)</f>
        <v>0.35267956</v>
      </c>
      <c r="AJ53" s="21">
        <f>IF($F$110="Weekend",'BEV_PHEV_Profile_kW (Weekend)'!AD53,'BEV_PHEV_Profile_kW (Weekday)'!AD53)</f>
        <v>0.31513054000000001</v>
      </c>
      <c r="AK53" s="21">
        <f>IF($F$110="Weekend",'BEV_PHEV_Profile_kW (Weekend)'!AE53,'BEV_PHEV_Profile_kW (Weekday)'!AE53)</f>
        <v>0.27758153000000002</v>
      </c>
      <c r="AL53" s="21">
        <f>IF($F$110="Weekend",'BEV_PHEV_Profile_kW (Weekend)'!AF53,'BEV_PHEV_Profile_kW (Weekday)'!AF53)</f>
        <v>0.24382467999999999</v>
      </c>
      <c r="AM53" s="21">
        <f>IF($F$110="Weekend",'BEV_PHEV_Profile_kW (Weekend)'!AG53,'BEV_PHEV_Profile_kW (Weekday)'!AG53)</f>
        <v>0.21006784000000001</v>
      </c>
      <c r="AN53" s="21">
        <f>IF($F$110="Weekend",'BEV_PHEV_Profile_kW (Weekend)'!AH53,'BEV_PHEV_Profile_kW (Weekday)'!AH53)</f>
        <v>0.16265041999999999</v>
      </c>
      <c r="AO53" s="21">
        <f>IF($F$110="Weekend",'BEV_PHEV_Profile_kW (Weekend)'!AI53,'BEV_PHEV_Profile_kW (Weekday)'!AI53)</f>
        <v>0.11523298999999999</v>
      </c>
      <c r="AP53" s="21">
        <f>IF($F$110="Weekend",'BEV_PHEV_Profile_kW (Weekend)'!AJ53,'BEV_PHEV_Profile_kW (Weekday)'!AJ53)</f>
        <v>8.2735279999999994E-2</v>
      </c>
      <c r="AQ53" s="21">
        <f>IF($F$110="Weekend",'BEV_PHEV_Profile_kW (Weekend)'!AK53,'BEV_PHEV_Profile_kW (Weekday)'!AK53)</f>
        <v>5.0237560000000001E-2</v>
      </c>
      <c r="AR53" s="21">
        <f>IF($F$110="Weekend",'BEV_PHEV_Profile_kW (Weekend)'!AL53,'BEV_PHEV_Profile_kW (Weekday)'!AL53)</f>
        <v>4.6503999999999997E-2</v>
      </c>
      <c r="AS53" s="21">
        <f>IF($F$110="Weekend",'BEV_PHEV_Profile_kW (Weekend)'!AM53,'BEV_PHEV_Profile_kW (Weekday)'!AM53)</f>
        <v>4.2770450000000002E-2</v>
      </c>
      <c r="AT53" s="21">
        <f>IF($F$110="Weekend",'BEV_PHEV_Profile_kW (Weekend)'!AN53,'BEV_PHEV_Profile_kW (Weekday)'!AN53)</f>
        <v>4.2498389999999997E-2</v>
      </c>
      <c r="AU53" s="21">
        <f>IF($F$110="Weekend",'BEV_PHEV_Profile_kW (Weekend)'!AO53,'BEV_PHEV_Profile_kW (Weekday)'!AO53)</f>
        <v>4.2226340000000001E-2</v>
      </c>
      <c r="AV53" s="21">
        <f>IF($F$110="Weekend",'BEV_PHEV_Profile_kW (Weekend)'!AP53,'BEV_PHEV_Profile_kW (Weekday)'!AP53)</f>
        <v>6.2115129999999998E-2</v>
      </c>
      <c r="AW53" s="21">
        <f>IF($F$110="Weekend",'BEV_PHEV_Profile_kW (Weekend)'!AQ53,'BEV_PHEV_Profile_kW (Weekday)'!AQ53)</f>
        <v>8.2003919999999994E-2</v>
      </c>
      <c r="AX53" s="21">
        <f>IF($F$110="Weekend",'BEV_PHEV_Profile_kW (Weekend)'!AR53,'BEV_PHEV_Profile_kW (Weekday)'!AR53)</f>
        <v>0.10277449</v>
      </c>
      <c r="AY53" s="21">
        <f>IF($F$110="Weekend",'BEV_PHEV_Profile_kW (Weekend)'!AS53,'BEV_PHEV_Profile_kW (Weekday)'!AS53)</f>
        <v>0.12354506</v>
      </c>
      <c r="AZ53" s="21">
        <f>IF($F$110="Weekend",'BEV_PHEV_Profile_kW (Weekend)'!AT53,'BEV_PHEV_Profile_kW (Weekday)'!AT53)</f>
        <v>0.14336772</v>
      </c>
      <c r="BA53" s="21">
        <f>IF($F$110="Weekend",'BEV_PHEV_Profile_kW (Weekend)'!AU53,'BEV_PHEV_Profile_kW (Weekday)'!AU53)</f>
        <v>0.16319038</v>
      </c>
      <c r="BB53" s="21">
        <f>IF($F$110="Weekend",'BEV_PHEV_Profile_kW (Weekend)'!AV53,'BEV_PHEV_Profile_kW (Weekday)'!AV53)</f>
        <v>0.16369739999999999</v>
      </c>
      <c r="BC53" s="21">
        <f>IF($F$110="Weekend",'BEV_PHEV_Profile_kW (Weekend)'!AW53,'BEV_PHEV_Profile_kW (Weekday)'!AW53)</f>
        <v>0.16420441999999999</v>
      </c>
      <c r="BD53" s="21">
        <f>IF($F$110="Weekend",'BEV_PHEV_Profile_kW (Weekend)'!AX53,'BEV_PHEV_Profile_kW (Weekday)'!AX53)</f>
        <v>0.15835408000000001</v>
      </c>
      <c r="BE53" s="23"/>
    </row>
    <row r="54" spans="1:57" x14ac:dyDescent="0.3">
      <c r="G54" s="47"/>
      <c r="H54" s="3"/>
      <c r="I54" s="29"/>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row>
    <row r="55" spans="1:57" x14ac:dyDescent="0.3">
      <c r="H55" s="3"/>
      <c r="I55" s="19"/>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row>
    <row r="58" spans="1:57" ht="14.5" thickBot="1" x14ac:dyDescent="0.35">
      <c r="G58" s="47"/>
      <c r="H58" s="11" t="s">
        <v>236</v>
      </c>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row>
    <row r="59" spans="1:57" ht="15" thickBot="1" x14ac:dyDescent="0.4">
      <c r="A59" s="73" t="s">
        <v>237</v>
      </c>
      <c r="B59" s="73" t="s">
        <v>238</v>
      </c>
      <c r="C59" s="73" t="s">
        <v>239</v>
      </c>
      <c r="D59" s="73" t="s">
        <v>240</v>
      </c>
      <c r="E59" s="73" t="s">
        <v>241</v>
      </c>
      <c r="F59" s="74" t="s">
        <v>242</v>
      </c>
      <c r="H59" s="13"/>
      <c r="I59" s="20">
        <v>0</v>
      </c>
      <c r="J59" s="20">
        <v>2.0833333333333332E-2</v>
      </c>
      <c r="K59" s="20">
        <v>4.1666666666666699E-2</v>
      </c>
      <c r="L59" s="20">
        <v>6.25E-2</v>
      </c>
      <c r="M59" s="20">
        <v>8.3333333333333301E-2</v>
      </c>
      <c r="N59" s="20">
        <v>0.104166666666667</v>
      </c>
      <c r="O59" s="20">
        <v>0.125</v>
      </c>
      <c r="P59" s="20">
        <v>0.14583333333333301</v>
      </c>
      <c r="Q59" s="20">
        <v>0.16666666666666699</v>
      </c>
      <c r="R59" s="20">
        <v>0.1875</v>
      </c>
      <c r="S59" s="20">
        <v>0.20833333333333301</v>
      </c>
      <c r="T59" s="20">
        <v>0.22916666666666666</v>
      </c>
      <c r="U59" s="20">
        <v>0.25</v>
      </c>
      <c r="V59" s="20">
        <v>0.27083333333333298</v>
      </c>
      <c r="W59" s="20">
        <v>0.29166666666666702</v>
      </c>
      <c r="X59" s="20">
        <v>0.3125</v>
      </c>
      <c r="Y59" s="20">
        <v>0.33333333333333298</v>
      </c>
      <c r="Z59" s="20">
        <v>0.35416666666666702</v>
      </c>
      <c r="AA59" s="20">
        <v>0.375</v>
      </c>
      <c r="AB59" s="20">
        <v>0.39583333333333298</v>
      </c>
      <c r="AC59" s="20">
        <v>0.41666666666666702</v>
      </c>
      <c r="AD59" s="20">
        <v>0.4375</v>
      </c>
      <c r="AE59" s="20">
        <v>0.45833333333333298</v>
      </c>
      <c r="AF59" s="20">
        <v>0.47916666666666702</v>
      </c>
      <c r="AG59" s="20">
        <v>0.5</v>
      </c>
      <c r="AH59" s="20">
        <v>0.52083333333333304</v>
      </c>
      <c r="AI59" s="20">
        <v>0.54166666666666696</v>
      </c>
      <c r="AJ59" s="20">
        <v>0.5625</v>
      </c>
      <c r="AK59" s="20">
        <v>0.58333333333333304</v>
      </c>
      <c r="AL59" s="20">
        <v>0.60416666666666696</v>
      </c>
      <c r="AM59" s="20">
        <v>0.625</v>
      </c>
      <c r="AN59" s="20">
        <v>0.64583333333333304</v>
      </c>
      <c r="AO59" s="20">
        <v>0.66666666666666696</v>
      </c>
      <c r="AP59" s="20">
        <v>0.6875</v>
      </c>
      <c r="AQ59" s="20">
        <v>0.70833333333333304</v>
      </c>
      <c r="AR59" s="20">
        <v>0.72916666666666696</v>
      </c>
      <c r="AS59" s="20">
        <v>0.75</v>
      </c>
      <c r="AT59" s="20">
        <v>0.77083333333333304</v>
      </c>
      <c r="AU59" s="20">
        <v>0.79166666666666696</v>
      </c>
      <c r="AV59" s="20">
        <v>0.8125</v>
      </c>
      <c r="AW59" s="20">
        <v>0.83333333333333304</v>
      </c>
      <c r="AX59" s="20">
        <v>0.85416666666666696</v>
      </c>
      <c r="AY59" s="20">
        <v>0.875</v>
      </c>
      <c r="AZ59" s="20">
        <v>0.89583333333333304</v>
      </c>
      <c r="BA59" s="20">
        <v>0.91666666666666696</v>
      </c>
      <c r="BB59" s="20">
        <v>0.9375</v>
      </c>
      <c r="BC59" s="20">
        <v>0.95833333333333304</v>
      </c>
      <c r="BD59" s="20">
        <v>0.97916666666666696</v>
      </c>
      <c r="BE59" s="3"/>
    </row>
    <row r="60" spans="1:57" ht="15" thickBot="1" x14ac:dyDescent="0.4">
      <c r="A60" s="75" t="str">
        <f>C60&amp;" - "&amp;B60</f>
        <v>Buses and Trucks - Convenience Charging</v>
      </c>
      <c r="B60" s="75" t="str">
        <f>RIGHT(H60,LEN(H60)-FIND(",",H60)-1)</f>
        <v>Convenience Charging</v>
      </c>
      <c r="C60" s="75" t="str">
        <f>_xlfn.XLOOKUP(D60,'Segment Ref'!$C$3:$C$12,'Segment Ref'!$B$3:$B$12)</f>
        <v>Buses and Trucks</v>
      </c>
      <c r="D60" s="75" t="str">
        <f>LEFT(H60,FIND(",",H60)-1)</f>
        <v>Articulated Truck</v>
      </c>
      <c r="E60" s="76" cm="1">
        <f t="array" ref="E60">_xlfn.XLOOKUP($A60,'Charge_Type AG (%)'!$B$32:$B$48,_xlfn.XLOOKUP('AG_Profile_kW '!$F$109,'Charge_Type AG (%)'!$C$31:$AH$31,'Charge_Type AG (%)'!$C$32:$AH$48))</f>
        <v>0.73060000000000003</v>
      </c>
      <c r="F60" s="77" cm="1">
        <f t="array" ref="F60">_xlfn.XLOOKUP($D60,Uptake!$B$129:$B$138,_xlfn.XLOOKUP('AG_Profile_kW '!$F$109,Uptake!$C$128:$AH$128,Uptake!$C$129:$AH$138))*_xlfn.XLOOKUP(D60,Uptake!$B$129:$B$138,Uptake!$A$129:$A$138)</f>
        <v>0</v>
      </c>
      <c r="G60" s="47"/>
      <c r="H60" s="14" t="s">
        <v>139</v>
      </c>
      <c r="I60" s="68">
        <f>I9*$F60*$E60</f>
        <v>0</v>
      </c>
      <c r="J60" s="68">
        <f t="shared" ref="J60:BD65" si="0">J9*$F60*$E60</f>
        <v>0</v>
      </c>
      <c r="K60" s="68">
        <f t="shared" si="0"/>
        <v>0</v>
      </c>
      <c r="L60" s="68">
        <f t="shared" si="0"/>
        <v>0</v>
      </c>
      <c r="M60" s="68">
        <f t="shared" si="0"/>
        <v>0</v>
      </c>
      <c r="N60" s="68">
        <f t="shared" si="0"/>
        <v>0</v>
      </c>
      <c r="O60" s="68">
        <f t="shared" si="0"/>
        <v>0</v>
      </c>
      <c r="P60" s="68">
        <f t="shared" si="0"/>
        <v>0</v>
      </c>
      <c r="Q60" s="68">
        <f t="shared" si="0"/>
        <v>0</v>
      </c>
      <c r="R60" s="68">
        <f t="shared" si="0"/>
        <v>0</v>
      </c>
      <c r="S60" s="68">
        <f t="shared" si="0"/>
        <v>0</v>
      </c>
      <c r="T60" s="68">
        <f t="shared" si="0"/>
        <v>0</v>
      </c>
      <c r="U60" s="68">
        <f t="shared" si="0"/>
        <v>0</v>
      </c>
      <c r="V60" s="68">
        <f t="shared" si="0"/>
        <v>0</v>
      </c>
      <c r="W60" s="68">
        <f t="shared" si="0"/>
        <v>0</v>
      </c>
      <c r="X60" s="68">
        <f t="shared" si="0"/>
        <v>0</v>
      </c>
      <c r="Y60" s="68">
        <f t="shared" si="0"/>
        <v>0</v>
      </c>
      <c r="Z60" s="68">
        <f t="shared" si="0"/>
        <v>0</v>
      </c>
      <c r="AA60" s="68">
        <f t="shared" si="0"/>
        <v>0</v>
      </c>
      <c r="AB60" s="68">
        <f t="shared" si="0"/>
        <v>0</v>
      </c>
      <c r="AC60" s="68">
        <f t="shared" si="0"/>
        <v>0</v>
      </c>
      <c r="AD60" s="68">
        <f t="shared" si="0"/>
        <v>0</v>
      </c>
      <c r="AE60" s="68">
        <f t="shared" si="0"/>
        <v>0</v>
      </c>
      <c r="AF60" s="68">
        <f t="shared" si="0"/>
        <v>0</v>
      </c>
      <c r="AG60" s="68">
        <f t="shared" si="0"/>
        <v>0</v>
      </c>
      <c r="AH60" s="68">
        <f t="shared" si="0"/>
        <v>0</v>
      </c>
      <c r="AI60" s="68">
        <f t="shared" si="0"/>
        <v>0</v>
      </c>
      <c r="AJ60" s="68">
        <f t="shared" si="0"/>
        <v>0</v>
      </c>
      <c r="AK60" s="68">
        <f t="shared" si="0"/>
        <v>0</v>
      </c>
      <c r="AL60" s="68">
        <f t="shared" si="0"/>
        <v>0</v>
      </c>
      <c r="AM60" s="68">
        <f t="shared" si="0"/>
        <v>0</v>
      </c>
      <c r="AN60" s="68">
        <f t="shared" si="0"/>
        <v>0</v>
      </c>
      <c r="AO60" s="68">
        <f t="shared" si="0"/>
        <v>0</v>
      </c>
      <c r="AP60" s="68">
        <f t="shared" si="0"/>
        <v>0</v>
      </c>
      <c r="AQ60" s="68">
        <f t="shared" si="0"/>
        <v>0</v>
      </c>
      <c r="AR60" s="68">
        <f t="shared" si="0"/>
        <v>0</v>
      </c>
      <c r="AS60" s="68">
        <f t="shared" si="0"/>
        <v>0</v>
      </c>
      <c r="AT60" s="68">
        <f t="shared" si="0"/>
        <v>0</v>
      </c>
      <c r="AU60" s="68">
        <f t="shared" si="0"/>
        <v>0</v>
      </c>
      <c r="AV60" s="68">
        <f t="shared" si="0"/>
        <v>0</v>
      </c>
      <c r="AW60" s="68">
        <f t="shared" si="0"/>
        <v>0</v>
      </c>
      <c r="AX60" s="68">
        <f t="shared" si="0"/>
        <v>0</v>
      </c>
      <c r="AY60" s="68">
        <f t="shared" si="0"/>
        <v>0</v>
      </c>
      <c r="AZ60" s="68">
        <f t="shared" si="0"/>
        <v>0</v>
      </c>
      <c r="BA60" s="68">
        <f t="shared" si="0"/>
        <v>0</v>
      </c>
      <c r="BB60" s="68">
        <f t="shared" si="0"/>
        <v>0</v>
      </c>
      <c r="BC60" s="68">
        <f t="shared" si="0"/>
        <v>0</v>
      </c>
      <c r="BD60" s="68">
        <f t="shared" si="0"/>
        <v>0</v>
      </c>
      <c r="BE60" s="23"/>
    </row>
    <row r="61" spans="1:57" ht="15" thickBot="1" x14ac:dyDescent="0.4">
      <c r="A61" s="75" t="str">
        <f t="shared" ref="A61:A104" si="1">C61&amp;" - "&amp;B61</f>
        <v>Buses and Trucks - Daytime Charging</v>
      </c>
      <c r="B61" s="75" t="str">
        <f t="shared" ref="B61:B104" si="2">RIGHT(H61,LEN(H61)-FIND(",",H61)-1)</f>
        <v>Daytime Charging</v>
      </c>
      <c r="C61" s="75" t="str">
        <f>_xlfn.XLOOKUP(D61,'Segment Ref'!$C$3:$C$12,'Segment Ref'!$B$3:$B$12)</f>
        <v>Buses and Trucks</v>
      </c>
      <c r="D61" s="75" t="str">
        <f t="shared" ref="D61:D104" si="3">LEFT(H61,FIND(",",H61)-1)</f>
        <v>Articulated Truck</v>
      </c>
      <c r="E61" s="76" cm="1">
        <f t="array" ref="E61">_xlfn.XLOOKUP($A61,'Charge_Type AG (%)'!$B$32:$B$48,_xlfn.XLOOKUP('AG_Profile_kW '!$F$109,'Charge_Type AG (%)'!$C$31:$AH$31,'Charge_Type AG (%)'!$C$32:$AH$48))</f>
        <v>0.13552</v>
      </c>
      <c r="F61" s="77" cm="1">
        <f t="array" ref="F61">_xlfn.XLOOKUP($D61,Uptake!$B$129:$B$138,_xlfn.XLOOKUP('AG_Profile_kW '!$F$109,Uptake!$C$128:$AH$128,Uptake!$C$129:$AH$138))*_xlfn.XLOOKUP(D61,Uptake!$B$129:$B$138,Uptake!$A$129:$A$138)</f>
        <v>0</v>
      </c>
      <c r="G61" s="47"/>
      <c r="H61" s="14" t="s">
        <v>140</v>
      </c>
      <c r="I61" s="68">
        <f t="shared" ref="I61:X104" si="4">I10*$F61*$E61</f>
        <v>0</v>
      </c>
      <c r="J61" s="68">
        <f t="shared" si="4"/>
        <v>0</v>
      </c>
      <c r="K61" s="68">
        <f t="shared" si="4"/>
        <v>0</v>
      </c>
      <c r="L61" s="68">
        <f t="shared" si="4"/>
        <v>0</v>
      </c>
      <c r="M61" s="68">
        <f t="shared" si="4"/>
        <v>0</v>
      </c>
      <c r="N61" s="68">
        <f t="shared" si="4"/>
        <v>0</v>
      </c>
      <c r="O61" s="68">
        <f t="shared" si="4"/>
        <v>0</v>
      </c>
      <c r="P61" s="68">
        <f t="shared" si="4"/>
        <v>0</v>
      </c>
      <c r="Q61" s="68">
        <f t="shared" si="4"/>
        <v>0</v>
      </c>
      <c r="R61" s="68">
        <f t="shared" si="4"/>
        <v>0</v>
      </c>
      <c r="S61" s="68">
        <f t="shared" si="4"/>
        <v>0</v>
      </c>
      <c r="T61" s="68">
        <f t="shared" si="4"/>
        <v>0</v>
      </c>
      <c r="U61" s="68">
        <f t="shared" si="4"/>
        <v>0</v>
      </c>
      <c r="V61" s="68">
        <f t="shared" si="4"/>
        <v>0</v>
      </c>
      <c r="W61" s="68">
        <f t="shared" si="4"/>
        <v>0</v>
      </c>
      <c r="X61" s="68">
        <f t="shared" si="4"/>
        <v>0</v>
      </c>
      <c r="Y61" s="68">
        <f t="shared" si="0"/>
        <v>0</v>
      </c>
      <c r="Z61" s="68">
        <f t="shared" si="0"/>
        <v>0</v>
      </c>
      <c r="AA61" s="68">
        <f t="shared" si="0"/>
        <v>0</v>
      </c>
      <c r="AB61" s="68">
        <f t="shared" si="0"/>
        <v>0</v>
      </c>
      <c r="AC61" s="68">
        <f t="shared" si="0"/>
        <v>0</v>
      </c>
      <c r="AD61" s="68">
        <f t="shared" si="0"/>
        <v>0</v>
      </c>
      <c r="AE61" s="68">
        <f t="shared" si="0"/>
        <v>0</v>
      </c>
      <c r="AF61" s="68">
        <f t="shared" si="0"/>
        <v>0</v>
      </c>
      <c r="AG61" s="68">
        <f t="shared" si="0"/>
        <v>0</v>
      </c>
      <c r="AH61" s="68">
        <f t="shared" si="0"/>
        <v>0</v>
      </c>
      <c r="AI61" s="68">
        <f t="shared" si="0"/>
        <v>0</v>
      </c>
      <c r="AJ61" s="68">
        <f t="shared" si="0"/>
        <v>0</v>
      </c>
      <c r="AK61" s="68">
        <f t="shared" si="0"/>
        <v>0</v>
      </c>
      <c r="AL61" s="68">
        <f t="shared" si="0"/>
        <v>0</v>
      </c>
      <c r="AM61" s="68">
        <f t="shared" si="0"/>
        <v>0</v>
      </c>
      <c r="AN61" s="68">
        <f t="shared" si="0"/>
        <v>0</v>
      </c>
      <c r="AO61" s="68">
        <f t="shared" si="0"/>
        <v>0</v>
      </c>
      <c r="AP61" s="68">
        <f t="shared" si="0"/>
        <v>0</v>
      </c>
      <c r="AQ61" s="68">
        <f t="shared" si="0"/>
        <v>0</v>
      </c>
      <c r="AR61" s="68">
        <f t="shared" si="0"/>
        <v>0</v>
      </c>
      <c r="AS61" s="68">
        <f t="shared" si="0"/>
        <v>0</v>
      </c>
      <c r="AT61" s="68">
        <f t="shared" si="0"/>
        <v>0</v>
      </c>
      <c r="AU61" s="68">
        <f t="shared" si="0"/>
        <v>0</v>
      </c>
      <c r="AV61" s="68">
        <f t="shared" si="0"/>
        <v>0</v>
      </c>
      <c r="AW61" s="68">
        <f t="shared" si="0"/>
        <v>0</v>
      </c>
      <c r="AX61" s="68">
        <f t="shared" si="0"/>
        <v>0</v>
      </c>
      <c r="AY61" s="68">
        <f t="shared" si="0"/>
        <v>0</v>
      </c>
      <c r="AZ61" s="68">
        <f t="shared" si="0"/>
        <v>0</v>
      </c>
      <c r="BA61" s="68">
        <f t="shared" si="0"/>
        <v>0</v>
      </c>
      <c r="BB61" s="68">
        <f t="shared" si="0"/>
        <v>0</v>
      </c>
      <c r="BC61" s="68">
        <f t="shared" si="0"/>
        <v>0</v>
      </c>
      <c r="BD61" s="68">
        <f t="shared" si="0"/>
        <v>0</v>
      </c>
      <c r="BE61" s="23"/>
    </row>
    <row r="62" spans="1:57" ht="15" thickBot="1" x14ac:dyDescent="0.4">
      <c r="A62" s="75" t="str">
        <f t="shared" si="1"/>
        <v>Buses and Trucks - Highway Fast Charging</v>
      </c>
      <c r="B62" s="75" t="str">
        <f t="shared" si="2"/>
        <v>Highway Fast Charging</v>
      </c>
      <c r="C62" s="75" t="str">
        <f>_xlfn.XLOOKUP(D62,'Segment Ref'!$C$3:$C$12,'Segment Ref'!$B$3:$B$12)</f>
        <v>Buses and Trucks</v>
      </c>
      <c r="D62" s="75" t="str">
        <f t="shared" si="3"/>
        <v>Articulated Truck</v>
      </c>
      <c r="E62" s="76" cm="1">
        <f t="array" ref="E62">_xlfn.XLOOKUP($A62,'Charge_Type AG (%)'!$B$32:$B$48,_xlfn.XLOOKUP('AG_Profile_kW '!$F$109,'Charge_Type AG (%)'!$C$31:$AH$31,'Charge_Type AG (%)'!$C$32:$AH$48))</f>
        <v>0.1</v>
      </c>
      <c r="F62" s="77" cm="1">
        <f t="array" ref="F62">_xlfn.XLOOKUP($D62,Uptake!$B$129:$B$138,_xlfn.XLOOKUP('AG_Profile_kW '!$F$109,Uptake!$C$128:$AH$128,Uptake!$C$129:$AH$138))*_xlfn.XLOOKUP(D62,Uptake!$B$129:$B$138,Uptake!$A$129:$A$138)</f>
        <v>0</v>
      </c>
      <c r="G62" s="47"/>
      <c r="H62" s="14" t="s">
        <v>141</v>
      </c>
      <c r="I62" s="68">
        <f t="shared" si="4"/>
        <v>0</v>
      </c>
      <c r="J62" s="68">
        <f t="shared" si="0"/>
        <v>0</v>
      </c>
      <c r="K62" s="68">
        <f t="shared" si="0"/>
        <v>0</v>
      </c>
      <c r="L62" s="68">
        <f t="shared" si="0"/>
        <v>0</v>
      </c>
      <c r="M62" s="68">
        <f t="shared" si="0"/>
        <v>0</v>
      </c>
      <c r="N62" s="68">
        <f t="shared" si="0"/>
        <v>0</v>
      </c>
      <c r="O62" s="68">
        <f t="shared" si="0"/>
        <v>0</v>
      </c>
      <c r="P62" s="68">
        <f t="shared" si="0"/>
        <v>0</v>
      </c>
      <c r="Q62" s="68">
        <f t="shared" si="0"/>
        <v>0</v>
      </c>
      <c r="R62" s="68">
        <f t="shared" si="0"/>
        <v>0</v>
      </c>
      <c r="S62" s="68">
        <f t="shared" si="0"/>
        <v>0</v>
      </c>
      <c r="T62" s="68">
        <f t="shared" si="0"/>
        <v>0</v>
      </c>
      <c r="U62" s="68">
        <f t="shared" si="0"/>
        <v>0</v>
      </c>
      <c r="V62" s="68">
        <f t="shared" si="0"/>
        <v>0</v>
      </c>
      <c r="W62" s="68">
        <f t="shared" si="0"/>
        <v>0</v>
      </c>
      <c r="X62" s="68">
        <f t="shared" si="0"/>
        <v>0</v>
      </c>
      <c r="Y62" s="68">
        <f t="shared" si="0"/>
        <v>0</v>
      </c>
      <c r="Z62" s="68">
        <f t="shared" si="0"/>
        <v>0</v>
      </c>
      <c r="AA62" s="68">
        <f t="shared" si="0"/>
        <v>0</v>
      </c>
      <c r="AB62" s="68">
        <f t="shared" si="0"/>
        <v>0</v>
      </c>
      <c r="AC62" s="68">
        <f t="shared" si="0"/>
        <v>0</v>
      </c>
      <c r="AD62" s="68">
        <f t="shared" si="0"/>
        <v>0</v>
      </c>
      <c r="AE62" s="68">
        <f t="shared" si="0"/>
        <v>0</v>
      </c>
      <c r="AF62" s="68">
        <f t="shared" si="0"/>
        <v>0</v>
      </c>
      <c r="AG62" s="68">
        <f t="shared" si="0"/>
        <v>0</v>
      </c>
      <c r="AH62" s="68">
        <f t="shared" si="0"/>
        <v>0</v>
      </c>
      <c r="AI62" s="68">
        <f t="shared" si="0"/>
        <v>0</v>
      </c>
      <c r="AJ62" s="68">
        <f t="shared" si="0"/>
        <v>0</v>
      </c>
      <c r="AK62" s="68">
        <f t="shared" si="0"/>
        <v>0</v>
      </c>
      <c r="AL62" s="68">
        <f t="shared" si="0"/>
        <v>0</v>
      </c>
      <c r="AM62" s="68">
        <f t="shared" si="0"/>
        <v>0</v>
      </c>
      <c r="AN62" s="68">
        <f t="shared" si="0"/>
        <v>0</v>
      </c>
      <c r="AO62" s="68">
        <f t="shared" si="0"/>
        <v>0</v>
      </c>
      <c r="AP62" s="68">
        <f t="shared" si="0"/>
        <v>0</v>
      </c>
      <c r="AQ62" s="68">
        <f t="shared" si="0"/>
        <v>0</v>
      </c>
      <c r="AR62" s="68">
        <f t="shared" si="0"/>
        <v>0</v>
      </c>
      <c r="AS62" s="68">
        <f t="shared" si="0"/>
        <v>0</v>
      </c>
      <c r="AT62" s="68">
        <f t="shared" si="0"/>
        <v>0</v>
      </c>
      <c r="AU62" s="68">
        <f t="shared" si="0"/>
        <v>0</v>
      </c>
      <c r="AV62" s="68">
        <f t="shared" si="0"/>
        <v>0</v>
      </c>
      <c r="AW62" s="68">
        <f t="shared" si="0"/>
        <v>0</v>
      </c>
      <c r="AX62" s="68">
        <f t="shared" si="0"/>
        <v>0</v>
      </c>
      <c r="AY62" s="68">
        <f t="shared" si="0"/>
        <v>0</v>
      </c>
      <c r="AZ62" s="68">
        <f t="shared" si="0"/>
        <v>0</v>
      </c>
      <c r="BA62" s="68">
        <f t="shared" si="0"/>
        <v>0</v>
      </c>
      <c r="BB62" s="68">
        <f t="shared" si="0"/>
        <v>0</v>
      </c>
      <c r="BC62" s="68">
        <f t="shared" si="0"/>
        <v>0</v>
      </c>
      <c r="BD62" s="68">
        <f t="shared" si="0"/>
        <v>0</v>
      </c>
      <c r="BE62" s="23"/>
    </row>
    <row r="63" spans="1:57" ht="15" thickBot="1" x14ac:dyDescent="0.4">
      <c r="A63" s="72" t="str">
        <f t="shared" si="1"/>
        <v>Buses and Trucks - Convenience Charging</v>
      </c>
      <c r="B63" s="72" t="str">
        <f t="shared" si="2"/>
        <v>Convenience Charging</v>
      </c>
      <c r="C63" s="72" t="str">
        <f>_xlfn.XLOOKUP(D63,'Segment Ref'!$C$3:$C$12,'Segment Ref'!$B$3:$B$12)</f>
        <v>Buses and Trucks</v>
      </c>
      <c r="D63" s="72" t="str">
        <f t="shared" si="3"/>
        <v>Bus</v>
      </c>
      <c r="E63" s="78" cm="1">
        <f t="array" ref="E63">_xlfn.XLOOKUP($A63,'Charge_Type AG (%)'!$B$32:$B$48,_xlfn.XLOOKUP('AG_Profile_kW '!$F$109,'Charge_Type AG (%)'!$C$31:$AH$31,'Charge_Type AG (%)'!$C$32:$AH$48))</f>
        <v>0.73060000000000003</v>
      </c>
      <c r="F63" s="79" cm="1">
        <f t="array" ref="F63">_xlfn.XLOOKUP($D63,Uptake!$B$129:$B$138,_xlfn.XLOOKUP('AG_Profile_kW '!$F$109,Uptake!$C$128:$AH$128,Uptake!$C$129:$AH$138))*_xlfn.XLOOKUP(D63,Uptake!$B$129:$B$138,Uptake!$A$129:$A$138)</f>
        <v>0</v>
      </c>
      <c r="G63" s="47"/>
      <c r="H63" s="14" t="s">
        <v>142</v>
      </c>
      <c r="I63" s="68">
        <f t="shared" si="4"/>
        <v>0</v>
      </c>
      <c r="J63" s="68">
        <f t="shared" si="0"/>
        <v>0</v>
      </c>
      <c r="K63" s="68">
        <f t="shared" si="0"/>
        <v>0</v>
      </c>
      <c r="L63" s="68">
        <f t="shared" si="0"/>
        <v>0</v>
      </c>
      <c r="M63" s="68">
        <f t="shared" si="0"/>
        <v>0</v>
      </c>
      <c r="N63" s="68">
        <f t="shared" si="0"/>
        <v>0</v>
      </c>
      <c r="O63" s="68">
        <f t="shared" si="0"/>
        <v>0</v>
      </c>
      <c r="P63" s="68">
        <f t="shared" si="0"/>
        <v>0</v>
      </c>
      <c r="Q63" s="68">
        <f t="shared" si="0"/>
        <v>0</v>
      </c>
      <c r="R63" s="68">
        <f t="shared" si="0"/>
        <v>0</v>
      </c>
      <c r="S63" s="68">
        <f t="shared" si="0"/>
        <v>0</v>
      </c>
      <c r="T63" s="68">
        <f t="shared" si="0"/>
        <v>0</v>
      </c>
      <c r="U63" s="68">
        <f t="shared" si="0"/>
        <v>0</v>
      </c>
      <c r="V63" s="68">
        <f t="shared" si="0"/>
        <v>0</v>
      </c>
      <c r="W63" s="68">
        <f t="shared" si="0"/>
        <v>0</v>
      </c>
      <c r="X63" s="68">
        <f t="shared" si="0"/>
        <v>0</v>
      </c>
      <c r="Y63" s="68">
        <f t="shared" si="0"/>
        <v>0</v>
      </c>
      <c r="Z63" s="68">
        <f t="shared" si="0"/>
        <v>0</v>
      </c>
      <c r="AA63" s="68">
        <f t="shared" si="0"/>
        <v>0</v>
      </c>
      <c r="AB63" s="68">
        <f t="shared" si="0"/>
        <v>0</v>
      </c>
      <c r="AC63" s="68">
        <f t="shared" si="0"/>
        <v>0</v>
      </c>
      <c r="AD63" s="68">
        <f t="shared" si="0"/>
        <v>0</v>
      </c>
      <c r="AE63" s="68">
        <f t="shared" si="0"/>
        <v>0</v>
      </c>
      <c r="AF63" s="68">
        <f t="shared" si="0"/>
        <v>0</v>
      </c>
      <c r="AG63" s="68">
        <f t="shared" si="0"/>
        <v>0</v>
      </c>
      <c r="AH63" s="68">
        <f t="shared" si="0"/>
        <v>0</v>
      </c>
      <c r="AI63" s="68">
        <f t="shared" si="0"/>
        <v>0</v>
      </c>
      <c r="AJ63" s="68">
        <f t="shared" si="0"/>
        <v>0</v>
      </c>
      <c r="AK63" s="68">
        <f t="shared" si="0"/>
        <v>0</v>
      </c>
      <c r="AL63" s="68">
        <f t="shared" si="0"/>
        <v>0</v>
      </c>
      <c r="AM63" s="68">
        <f t="shared" si="0"/>
        <v>0</v>
      </c>
      <c r="AN63" s="68">
        <f t="shared" si="0"/>
        <v>0</v>
      </c>
      <c r="AO63" s="68">
        <f t="shared" si="0"/>
        <v>0</v>
      </c>
      <c r="AP63" s="68">
        <f t="shared" si="0"/>
        <v>0</v>
      </c>
      <c r="AQ63" s="68">
        <f t="shared" si="0"/>
        <v>0</v>
      </c>
      <c r="AR63" s="68">
        <f t="shared" si="0"/>
        <v>0</v>
      </c>
      <c r="AS63" s="68">
        <f t="shared" si="0"/>
        <v>0</v>
      </c>
      <c r="AT63" s="68">
        <f t="shared" si="0"/>
        <v>0</v>
      </c>
      <c r="AU63" s="68">
        <f t="shared" si="0"/>
        <v>0</v>
      </c>
      <c r="AV63" s="68">
        <f t="shared" si="0"/>
        <v>0</v>
      </c>
      <c r="AW63" s="68">
        <f t="shared" si="0"/>
        <v>0</v>
      </c>
      <c r="AX63" s="68">
        <f t="shared" si="0"/>
        <v>0</v>
      </c>
      <c r="AY63" s="68">
        <f t="shared" si="0"/>
        <v>0</v>
      </c>
      <c r="AZ63" s="68">
        <f t="shared" si="0"/>
        <v>0</v>
      </c>
      <c r="BA63" s="68">
        <f t="shared" si="0"/>
        <v>0</v>
      </c>
      <c r="BB63" s="68">
        <f t="shared" si="0"/>
        <v>0</v>
      </c>
      <c r="BC63" s="68">
        <f t="shared" si="0"/>
        <v>0</v>
      </c>
      <c r="BD63" s="68">
        <f t="shared" si="0"/>
        <v>0</v>
      </c>
      <c r="BE63" s="23"/>
    </row>
    <row r="64" spans="1:57" ht="15" thickBot="1" x14ac:dyDescent="0.4">
      <c r="A64" s="72" t="str">
        <f t="shared" si="1"/>
        <v>Buses and Trucks - Daytime Charging</v>
      </c>
      <c r="B64" s="72" t="str">
        <f t="shared" si="2"/>
        <v>Daytime Charging</v>
      </c>
      <c r="C64" s="72" t="str">
        <f>_xlfn.XLOOKUP(D64,'Segment Ref'!$C$3:$C$12,'Segment Ref'!$B$3:$B$12)</f>
        <v>Buses and Trucks</v>
      </c>
      <c r="D64" s="72" t="str">
        <f t="shared" si="3"/>
        <v>Bus</v>
      </c>
      <c r="E64" s="78" cm="1">
        <f t="array" ref="E64">_xlfn.XLOOKUP($A64,'Charge_Type AG (%)'!$B$32:$B$48,_xlfn.XLOOKUP('AG_Profile_kW '!$F$109,'Charge_Type AG (%)'!$C$31:$AH$31,'Charge_Type AG (%)'!$C$32:$AH$48))</f>
        <v>0.13552</v>
      </c>
      <c r="F64" s="79" cm="1">
        <f t="array" ref="F64">_xlfn.XLOOKUP($D64,Uptake!$B$129:$B$138,_xlfn.XLOOKUP('AG_Profile_kW '!$F$109,Uptake!$C$128:$AH$128,Uptake!$C$129:$AH$138))*_xlfn.XLOOKUP(D64,Uptake!$B$129:$B$138,Uptake!$A$129:$A$138)</f>
        <v>0</v>
      </c>
      <c r="G64" s="47"/>
      <c r="H64" s="14" t="s">
        <v>143</v>
      </c>
      <c r="I64" s="68">
        <f t="shared" si="4"/>
        <v>0</v>
      </c>
      <c r="J64" s="68">
        <f t="shared" si="0"/>
        <v>0</v>
      </c>
      <c r="K64" s="68">
        <f t="shared" si="0"/>
        <v>0</v>
      </c>
      <c r="L64" s="68">
        <f t="shared" si="0"/>
        <v>0</v>
      </c>
      <c r="M64" s="68">
        <f t="shared" si="0"/>
        <v>0</v>
      </c>
      <c r="N64" s="68">
        <f t="shared" si="0"/>
        <v>0</v>
      </c>
      <c r="O64" s="68">
        <f t="shared" si="0"/>
        <v>0</v>
      </c>
      <c r="P64" s="68">
        <f t="shared" si="0"/>
        <v>0</v>
      </c>
      <c r="Q64" s="68">
        <f t="shared" si="0"/>
        <v>0</v>
      </c>
      <c r="R64" s="68">
        <f t="shared" si="0"/>
        <v>0</v>
      </c>
      <c r="S64" s="68">
        <f t="shared" si="0"/>
        <v>0</v>
      </c>
      <c r="T64" s="68">
        <f t="shared" si="0"/>
        <v>0</v>
      </c>
      <c r="U64" s="68">
        <f t="shared" si="0"/>
        <v>0</v>
      </c>
      <c r="V64" s="68">
        <f t="shared" si="0"/>
        <v>0</v>
      </c>
      <c r="W64" s="68">
        <f t="shared" si="0"/>
        <v>0</v>
      </c>
      <c r="X64" s="68">
        <f t="shared" si="0"/>
        <v>0</v>
      </c>
      <c r="Y64" s="68">
        <f t="shared" si="0"/>
        <v>0</v>
      </c>
      <c r="Z64" s="68">
        <f t="shared" si="0"/>
        <v>0</v>
      </c>
      <c r="AA64" s="68">
        <f t="shared" si="0"/>
        <v>0</v>
      </c>
      <c r="AB64" s="68">
        <f t="shared" si="0"/>
        <v>0</v>
      </c>
      <c r="AC64" s="68">
        <f t="shared" si="0"/>
        <v>0</v>
      </c>
      <c r="AD64" s="68">
        <f t="shared" si="0"/>
        <v>0</v>
      </c>
      <c r="AE64" s="68">
        <f t="shared" si="0"/>
        <v>0</v>
      </c>
      <c r="AF64" s="68">
        <f t="shared" si="0"/>
        <v>0</v>
      </c>
      <c r="AG64" s="68">
        <f t="shared" si="0"/>
        <v>0</v>
      </c>
      <c r="AH64" s="68">
        <f t="shared" si="0"/>
        <v>0</v>
      </c>
      <c r="AI64" s="68">
        <f t="shared" si="0"/>
        <v>0</v>
      </c>
      <c r="AJ64" s="68">
        <f t="shared" si="0"/>
        <v>0</v>
      </c>
      <c r="AK64" s="68">
        <f t="shared" si="0"/>
        <v>0</v>
      </c>
      <c r="AL64" s="68">
        <f t="shared" si="0"/>
        <v>0</v>
      </c>
      <c r="AM64" s="68">
        <f t="shared" si="0"/>
        <v>0</v>
      </c>
      <c r="AN64" s="68">
        <f t="shared" si="0"/>
        <v>0</v>
      </c>
      <c r="AO64" s="68">
        <f t="shared" si="0"/>
        <v>0</v>
      </c>
      <c r="AP64" s="68">
        <f t="shared" si="0"/>
        <v>0</v>
      </c>
      <c r="AQ64" s="68">
        <f t="shared" si="0"/>
        <v>0</v>
      </c>
      <c r="AR64" s="68">
        <f t="shared" si="0"/>
        <v>0</v>
      </c>
      <c r="AS64" s="68">
        <f t="shared" si="0"/>
        <v>0</v>
      </c>
      <c r="AT64" s="68">
        <f t="shared" si="0"/>
        <v>0</v>
      </c>
      <c r="AU64" s="68">
        <f t="shared" si="0"/>
        <v>0</v>
      </c>
      <c r="AV64" s="68">
        <f t="shared" si="0"/>
        <v>0</v>
      </c>
      <c r="AW64" s="68">
        <f t="shared" si="0"/>
        <v>0</v>
      </c>
      <c r="AX64" s="68">
        <f t="shared" si="0"/>
        <v>0</v>
      </c>
      <c r="AY64" s="68">
        <f t="shared" si="0"/>
        <v>0</v>
      </c>
      <c r="AZ64" s="68">
        <f t="shared" si="0"/>
        <v>0</v>
      </c>
      <c r="BA64" s="68">
        <f t="shared" si="0"/>
        <v>0</v>
      </c>
      <c r="BB64" s="68">
        <f t="shared" si="0"/>
        <v>0</v>
      </c>
      <c r="BC64" s="68">
        <f t="shared" si="0"/>
        <v>0</v>
      </c>
      <c r="BD64" s="68">
        <f t="shared" si="0"/>
        <v>0</v>
      </c>
      <c r="BE64" s="23"/>
    </row>
    <row r="65" spans="1:57" ht="15" thickBot="1" x14ac:dyDescent="0.4">
      <c r="A65" s="72" t="str">
        <f t="shared" si="1"/>
        <v>Buses and Trucks - Highway Fast Charging</v>
      </c>
      <c r="B65" s="72" t="str">
        <f t="shared" si="2"/>
        <v>Highway Fast Charging</v>
      </c>
      <c r="C65" s="72" t="str">
        <f>_xlfn.XLOOKUP(D65,'Segment Ref'!$C$3:$C$12,'Segment Ref'!$B$3:$B$12)</f>
        <v>Buses and Trucks</v>
      </c>
      <c r="D65" s="72" t="str">
        <f t="shared" si="3"/>
        <v>Bus</v>
      </c>
      <c r="E65" s="78" cm="1">
        <f t="array" ref="E65">_xlfn.XLOOKUP($A65,'Charge_Type AG (%)'!$B$32:$B$48,_xlfn.XLOOKUP('AG_Profile_kW '!$F$109,'Charge_Type AG (%)'!$C$31:$AH$31,'Charge_Type AG (%)'!$C$32:$AH$48))</f>
        <v>0.1</v>
      </c>
      <c r="F65" s="79" cm="1">
        <f t="array" ref="F65">_xlfn.XLOOKUP($D65,Uptake!$B$129:$B$138,_xlfn.XLOOKUP('AG_Profile_kW '!$F$109,Uptake!$C$128:$AH$128,Uptake!$C$129:$AH$138))*_xlfn.XLOOKUP(D65,Uptake!$B$129:$B$138,Uptake!$A$129:$A$138)</f>
        <v>0</v>
      </c>
      <c r="G65" s="47"/>
      <c r="H65" s="14" t="s">
        <v>144</v>
      </c>
      <c r="I65" s="68">
        <f t="shared" si="4"/>
        <v>0</v>
      </c>
      <c r="J65" s="68">
        <f t="shared" si="0"/>
        <v>0</v>
      </c>
      <c r="K65" s="68">
        <f t="shared" si="0"/>
        <v>0</v>
      </c>
      <c r="L65" s="68">
        <f t="shared" si="0"/>
        <v>0</v>
      </c>
      <c r="M65" s="68">
        <f t="shared" si="0"/>
        <v>0</v>
      </c>
      <c r="N65" s="68">
        <f t="shared" si="0"/>
        <v>0</v>
      </c>
      <c r="O65" s="68">
        <f t="shared" si="0"/>
        <v>0</v>
      </c>
      <c r="P65" s="68">
        <f t="shared" si="0"/>
        <v>0</v>
      </c>
      <c r="Q65" s="68">
        <f t="shared" si="0"/>
        <v>0</v>
      </c>
      <c r="R65" s="68">
        <f t="shared" si="0"/>
        <v>0</v>
      </c>
      <c r="S65" s="68">
        <f t="shared" si="0"/>
        <v>0</v>
      </c>
      <c r="T65" s="68">
        <f t="shared" si="0"/>
        <v>0</v>
      </c>
      <c r="U65" s="68">
        <f t="shared" si="0"/>
        <v>0</v>
      </c>
      <c r="V65" s="68">
        <f t="shared" si="0"/>
        <v>0</v>
      </c>
      <c r="W65" s="68">
        <f t="shared" si="0"/>
        <v>0</v>
      </c>
      <c r="X65" s="68">
        <f t="shared" si="0"/>
        <v>0</v>
      </c>
      <c r="Y65" s="68">
        <f t="shared" si="0"/>
        <v>0</v>
      </c>
      <c r="Z65" s="68">
        <f t="shared" si="0"/>
        <v>0</v>
      </c>
      <c r="AA65" s="68">
        <f t="shared" si="0"/>
        <v>0</v>
      </c>
      <c r="AB65" s="68">
        <f t="shared" si="0"/>
        <v>0</v>
      </c>
      <c r="AC65" s="68">
        <f t="shared" si="0"/>
        <v>0</v>
      </c>
      <c r="AD65" s="68">
        <f t="shared" si="0"/>
        <v>0</v>
      </c>
      <c r="AE65" s="68">
        <f t="shared" si="0"/>
        <v>0</v>
      </c>
      <c r="AF65" s="68">
        <f t="shared" si="0"/>
        <v>0</v>
      </c>
      <c r="AG65" s="68">
        <f t="shared" si="0"/>
        <v>0</v>
      </c>
      <c r="AH65" s="68">
        <f t="shared" si="0"/>
        <v>0</v>
      </c>
      <c r="AI65" s="68">
        <f t="shared" si="0"/>
        <v>0</v>
      </c>
      <c r="AJ65" s="68">
        <f t="shared" si="0"/>
        <v>0</v>
      </c>
      <c r="AK65" s="68">
        <f t="shared" si="0"/>
        <v>0</v>
      </c>
      <c r="AL65" s="68">
        <f t="shared" si="0"/>
        <v>0</v>
      </c>
      <c r="AM65" s="68">
        <f t="shared" si="0"/>
        <v>0</v>
      </c>
      <c r="AN65" s="68">
        <f t="shared" si="0"/>
        <v>0</v>
      </c>
      <c r="AO65" s="68">
        <f t="shared" si="0"/>
        <v>0</v>
      </c>
      <c r="AP65" s="68">
        <f t="shared" si="0"/>
        <v>0</v>
      </c>
      <c r="AQ65" s="68">
        <f t="shared" si="0"/>
        <v>0</v>
      </c>
      <c r="AR65" s="68">
        <f t="shared" si="0"/>
        <v>0</v>
      </c>
      <c r="AS65" s="68">
        <f t="shared" ref="J65:BD71" si="5">AS14*$F65*$E65</f>
        <v>0</v>
      </c>
      <c r="AT65" s="68">
        <f t="shared" si="5"/>
        <v>0</v>
      </c>
      <c r="AU65" s="68">
        <f t="shared" si="5"/>
        <v>0</v>
      </c>
      <c r="AV65" s="68">
        <f t="shared" si="5"/>
        <v>0</v>
      </c>
      <c r="AW65" s="68">
        <f t="shared" si="5"/>
        <v>0</v>
      </c>
      <c r="AX65" s="68">
        <f t="shared" si="5"/>
        <v>0</v>
      </c>
      <c r="AY65" s="68">
        <f t="shared" si="5"/>
        <v>0</v>
      </c>
      <c r="AZ65" s="68">
        <f t="shared" si="5"/>
        <v>0</v>
      </c>
      <c r="BA65" s="68">
        <f t="shared" si="5"/>
        <v>0</v>
      </c>
      <c r="BB65" s="68">
        <f t="shared" si="5"/>
        <v>0</v>
      </c>
      <c r="BC65" s="68">
        <f t="shared" si="5"/>
        <v>0</v>
      </c>
      <c r="BD65" s="68">
        <f t="shared" si="5"/>
        <v>0</v>
      </c>
      <c r="BE65" s="23"/>
    </row>
    <row r="66" spans="1:57" ht="15" thickBot="1" x14ac:dyDescent="0.4">
      <c r="A66" s="75" t="str">
        <f t="shared" si="1"/>
        <v>Commercial - Convenience Charging</v>
      </c>
      <c r="B66" s="75" t="str">
        <f t="shared" si="2"/>
        <v>Convenience Charging</v>
      </c>
      <c r="C66" s="75" t="str">
        <f>_xlfn.XLOOKUP(D66,'Segment Ref'!$C$3:$C$12,'Segment Ref'!$B$3:$B$12)</f>
        <v>Commercial</v>
      </c>
      <c r="D66" s="75" t="str">
        <f t="shared" si="3"/>
        <v>Large Light Commercial</v>
      </c>
      <c r="E66" s="76" cm="1">
        <f t="array" ref="E66">_xlfn.XLOOKUP($A66,'Charge_Type AG (%)'!$B$32:$B$48,_xlfn.XLOOKUP('AG_Profile_kW '!$F$109,'Charge_Type AG (%)'!$C$31:$AH$31,'Charge_Type AG (%)'!$C$32:$AH$48))</f>
        <v>0.73060000000000003</v>
      </c>
      <c r="F66" s="77" cm="1">
        <f t="array" ref="F66">_xlfn.XLOOKUP($D66,Uptake!$B$129:$B$138,_xlfn.XLOOKUP('AG_Profile_kW '!$F$109,Uptake!$C$128:$AH$128,Uptake!$C$129:$AH$138))*_xlfn.XLOOKUP(D66,Uptake!$B$129:$B$138,Uptake!$A$129:$A$138)</f>
        <v>110670.16339283751</v>
      </c>
      <c r="G66" s="47"/>
      <c r="H66" s="14" t="s">
        <v>145</v>
      </c>
      <c r="I66" s="68">
        <f t="shared" si="4"/>
        <v>33381.573984080525</v>
      </c>
      <c r="J66" s="68">
        <f t="shared" si="5"/>
        <v>30854.847944461013</v>
      </c>
      <c r="K66" s="68">
        <f t="shared" si="5"/>
        <v>28328.121096285286</v>
      </c>
      <c r="L66" s="68">
        <f t="shared" si="5"/>
        <v>25754.510116055375</v>
      </c>
      <c r="M66" s="68">
        <f t="shared" si="5"/>
        <v>23180.898327269249</v>
      </c>
      <c r="N66" s="68">
        <f t="shared" si="5"/>
        <v>20646.959157666886</v>
      </c>
      <c r="O66" s="68">
        <f t="shared" si="5"/>
        <v>18113.020796620738</v>
      </c>
      <c r="P66" s="68">
        <f t="shared" si="5"/>
        <v>16320.019093166913</v>
      </c>
      <c r="Q66" s="68">
        <f t="shared" si="5"/>
        <v>14527.01658115687</v>
      </c>
      <c r="R66" s="68">
        <f t="shared" si="5"/>
        <v>13978.249478886053</v>
      </c>
      <c r="S66" s="68">
        <f t="shared" si="5"/>
        <v>13429.481568059024</v>
      </c>
      <c r="T66" s="68">
        <f t="shared" si="5"/>
        <v>14657.954982967445</v>
      </c>
      <c r="U66" s="68">
        <f t="shared" si="5"/>
        <v>15886.427589319655</v>
      </c>
      <c r="V66" s="68">
        <f t="shared" si="5"/>
        <v>19931.800889281283</v>
      </c>
      <c r="W66" s="68">
        <f t="shared" si="5"/>
        <v>23977.174997799128</v>
      </c>
      <c r="X66" s="68">
        <f t="shared" si="5"/>
        <v>29845.797280614686</v>
      </c>
      <c r="Y66" s="68">
        <f t="shared" si="5"/>
        <v>35714.420371986467</v>
      </c>
      <c r="Z66" s="68">
        <f t="shared" si="5"/>
        <v>41592.079079046875</v>
      </c>
      <c r="AA66" s="68">
        <f t="shared" si="5"/>
        <v>47469.738594663489</v>
      </c>
      <c r="AB66" s="68">
        <f t="shared" si="5"/>
        <v>51531.976760131482</v>
      </c>
      <c r="AC66" s="68">
        <f t="shared" si="5"/>
        <v>55594.214925599466</v>
      </c>
      <c r="AD66" s="68">
        <f t="shared" si="5"/>
        <v>57409.116374102661</v>
      </c>
      <c r="AE66" s="68">
        <f t="shared" si="5"/>
        <v>59224.017014049641</v>
      </c>
      <c r="AF66" s="68">
        <f t="shared" si="5"/>
        <v>59728.837468990831</v>
      </c>
      <c r="AG66" s="68">
        <f t="shared" si="5"/>
        <v>60233.657923932005</v>
      </c>
      <c r="AH66" s="68">
        <f t="shared" si="5"/>
        <v>60459.500611331263</v>
      </c>
      <c r="AI66" s="68">
        <f t="shared" si="5"/>
        <v>60685.342490174306</v>
      </c>
      <c r="AJ66" s="68">
        <f t="shared" si="5"/>
        <v>62063.971262425453</v>
      </c>
      <c r="AK66" s="68">
        <f t="shared" si="5"/>
        <v>63442.600034676609</v>
      </c>
      <c r="AL66" s="68">
        <f t="shared" si="5"/>
        <v>64269.467620997428</v>
      </c>
      <c r="AM66" s="68">
        <f t="shared" si="5"/>
        <v>65096.336015874462</v>
      </c>
      <c r="AN66" s="68">
        <f t="shared" si="5"/>
        <v>65235.756980923463</v>
      </c>
      <c r="AO66" s="68">
        <f t="shared" si="5"/>
        <v>65375.177137416271</v>
      </c>
      <c r="AP66" s="68">
        <f t="shared" si="5"/>
        <v>63565.428617663289</v>
      </c>
      <c r="AQ66" s="68">
        <f t="shared" si="5"/>
        <v>61755.680906466521</v>
      </c>
      <c r="AR66" s="68">
        <f t="shared" si="5"/>
        <v>60770.643553612303</v>
      </c>
      <c r="AS66" s="68">
        <f t="shared" si="5"/>
        <v>59785.606200758077</v>
      </c>
      <c r="AT66" s="68">
        <f t="shared" si="5"/>
        <v>58659.318928699358</v>
      </c>
      <c r="AU66" s="68">
        <f t="shared" si="5"/>
        <v>57533.030848084411</v>
      </c>
      <c r="AV66" s="68">
        <f t="shared" si="5"/>
        <v>56622.231083995459</v>
      </c>
      <c r="AW66" s="68">
        <f t="shared" si="5"/>
        <v>55711.431319906522</v>
      </c>
      <c r="AX66" s="68">
        <f t="shared" si="5"/>
        <v>53484.577757504616</v>
      </c>
      <c r="AY66" s="68">
        <f t="shared" si="5"/>
        <v>51257.725003658918</v>
      </c>
      <c r="AZ66" s="68">
        <f t="shared" si="5"/>
        <v>48230.865709469319</v>
      </c>
      <c r="BA66" s="68">
        <f t="shared" si="5"/>
        <v>45204.007223835935</v>
      </c>
      <c r="BB66" s="68">
        <f t="shared" si="5"/>
        <v>42045.503658261157</v>
      </c>
      <c r="BC66" s="68">
        <f t="shared" si="5"/>
        <v>38887.000901242587</v>
      </c>
      <c r="BD66" s="68">
        <f t="shared" si="5"/>
        <v>36134.28744266156</v>
      </c>
      <c r="BE66" s="23"/>
    </row>
    <row r="67" spans="1:57" ht="15" thickBot="1" x14ac:dyDescent="0.4">
      <c r="A67" s="75" t="str">
        <f t="shared" si="1"/>
        <v>Commercial - Daytime Charging</v>
      </c>
      <c r="B67" s="75" t="str">
        <f t="shared" si="2"/>
        <v>Daytime Charging</v>
      </c>
      <c r="C67" s="75" t="str">
        <f>_xlfn.XLOOKUP(D67,'Segment Ref'!$C$3:$C$12,'Segment Ref'!$B$3:$B$12)</f>
        <v>Commercial</v>
      </c>
      <c r="D67" s="75" t="str">
        <f t="shared" si="3"/>
        <v>Large Light Commercial</v>
      </c>
      <c r="E67" s="76" cm="1">
        <f t="array" ref="E67">_xlfn.XLOOKUP($A67,'Charge_Type AG (%)'!$B$32:$B$48,_xlfn.XLOOKUP('AG_Profile_kW '!$F$109,'Charge_Type AG (%)'!$C$31:$AH$31,'Charge_Type AG (%)'!$C$32:$AH$48))</f>
        <v>0.13552</v>
      </c>
      <c r="F67" s="77" cm="1">
        <f t="array" ref="F67">_xlfn.XLOOKUP($D67,Uptake!$B$129:$B$138,_xlfn.XLOOKUP('AG_Profile_kW '!$F$109,Uptake!$C$128:$AH$128,Uptake!$C$129:$AH$138))*_xlfn.XLOOKUP(D67,Uptake!$B$129:$B$138,Uptake!$A$129:$A$138)</f>
        <v>110670.16339283751</v>
      </c>
      <c r="G67" s="47"/>
      <c r="H67" s="14" t="s">
        <v>146</v>
      </c>
      <c r="I67" s="68">
        <f t="shared" si="4"/>
        <v>7385.5566952397285</v>
      </c>
      <c r="J67" s="68">
        <f t="shared" si="5"/>
        <v>6768.0025507872269</v>
      </c>
      <c r="K67" s="68">
        <f t="shared" si="5"/>
        <v>6150.4482563545207</v>
      </c>
      <c r="L67" s="68">
        <f t="shared" si="5"/>
        <v>5415.434414375839</v>
      </c>
      <c r="M67" s="68">
        <f t="shared" si="5"/>
        <v>4680.4205723971554</v>
      </c>
      <c r="N67" s="68">
        <f t="shared" si="5"/>
        <v>4029.067788730189</v>
      </c>
      <c r="O67" s="68">
        <f t="shared" si="5"/>
        <v>3377.7150050632222</v>
      </c>
      <c r="P67" s="68">
        <f t="shared" si="5"/>
        <v>2843.1185117589694</v>
      </c>
      <c r="Q67" s="68">
        <f t="shared" si="5"/>
        <v>2308.5218684745118</v>
      </c>
      <c r="R67" s="68">
        <f t="shared" si="5"/>
        <v>1895.108781236856</v>
      </c>
      <c r="S67" s="68">
        <f t="shared" si="5"/>
        <v>1481.6956939992006</v>
      </c>
      <c r="T67" s="68">
        <f t="shared" si="5"/>
        <v>1543.59057503748</v>
      </c>
      <c r="U67" s="68">
        <f t="shared" si="5"/>
        <v>1605.4853060955538</v>
      </c>
      <c r="V67" s="68">
        <f t="shared" si="5"/>
        <v>3963.6185268034246</v>
      </c>
      <c r="W67" s="68">
        <f t="shared" si="5"/>
        <v>6321.7517475112954</v>
      </c>
      <c r="X67" s="68">
        <f t="shared" si="5"/>
        <v>7822.9780138417927</v>
      </c>
      <c r="Y67" s="68">
        <f t="shared" si="5"/>
        <v>9324.2041301920854</v>
      </c>
      <c r="Z67" s="68">
        <f t="shared" si="5"/>
        <v>11544.166736825742</v>
      </c>
      <c r="AA67" s="68">
        <f t="shared" si="5"/>
        <v>13764.129193479197</v>
      </c>
      <c r="AB67" s="68">
        <f t="shared" si="5"/>
        <v>16211.562728222947</v>
      </c>
      <c r="AC67" s="68">
        <f t="shared" si="5"/>
        <v>18658.996262966699</v>
      </c>
      <c r="AD67" s="68">
        <f t="shared" si="5"/>
        <v>19994.300927832071</v>
      </c>
      <c r="AE67" s="68">
        <f t="shared" si="5"/>
        <v>21329.605442717238</v>
      </c>
      <c r="AF67" s="68">
        <f t="shared" si="5"/>
        <v>20887.549735767392</v>
      </c>
      <c r="AG67" s="68">
        <f t="shared" si="5"/>
        <v>20445.493878837337</v>
      </c>
      <c r="AH67" s="68">
        <f t="shared" si="5"/>
        <v>18762.652532286138</v>
      </c>
      <c r="AI67" s="68">
        <f t="shared" si="5"/>
        <v>17079.811185734936</v>
      </c>
      <c r="AJ67" s="68">
        <f t="shared" si="5"/>
        <v>15261.361336958886</v>
      </c>
      <c r="AK67" s="68">
        <f t="shared" si="5"/>
        <v>13442.911488182839</v>
      </c>
      <c r="AL67" s="68">
        <f t="shared" si="5"/>
        <v>11808.111501074556</v>
      </c>
      <c r="AM67" s="68">
        <f t="shared" si="5"/>
        <v>10173.311513966279</v>
      </c>
      <c r="AN67" s="68">
        <f t="shared" si="5"/>
        <v>7876.9474908845359</v>
      </c>
      <c r="AO67" s="68">
        <f t="shared" si="5"/>
        <v>5580.5836177829997</v>
      </c>
      <c r="AP67" s="68">
        <f t="shared" si="5"/>
        <v>4006.7615327370004</v>
      </c>
      <c r="AQ67" s="68">
        <f t="shared" si="5"/>
        <v>2432.9395976712053</v>
      </c>
      <c r="AR67" s="68">
        <f t="shared" si="5"/>
        <v>2252.1282613714034</v>
      </c>
      <c r="AS67" s="68">
        <f t="shared" si="5"/>
        <v>2071.3169250716014</v>
      </c>
      <c r="AT67" s="68">
        <f t="shared" si="5"/>
        <v>2058.1416139651947</v>
      </c>
      <c r="AU67" s="68">
        <f t="shared" si="5"/>
        <v>2044.9664528389933</v>
      </c>
      <c r="AV67" s="68">
        <f t="shared" si="5"/>
        <v>3008.154630091236</v>
      </c>
      <c r="AW67" s="68">
        <f t="shared" si="5"/>
        <v>3971.3428073434789</v>
      </c>
      <c r="AX67" s="68">
        <f t="shared" si="5"/>
        <v>4977.2345485273881</v>
      </c>
      <c r="AY67" s="68">
        <f t="shared" si="5"/>
        <v>5983.1261397310909</v>
      </c>
      <c r="AZ67" s="68">
        <f t="shared" si="5"/>
        <v>6943.1116396765819</v>
      </c>
      <c r="BA67" s="68">
        <f t="shared" si="5"/>
        <v>7903.097139622073</v>
      </c>
      <c r="BB67" s="68">
        <f t="shared" si="5"/>
        <v>7927.6515988946585</v>
      </c>
      <c r="BC67" s="68">
        <f t="shared" si="5"/>
        <v>7952.2060581672422</v>
      </c>
      <c r="BD67" s="68">
        <f t="shared" si="5"/>
        <v>7668.8814516935881</v>
      </c>
      <c r="BE67" s="23"/>
    </row>
    <row r="68" spans="1:57" ht="15" thickBot="1" x14ac:dyDescent="0.4">
      <c r="A68" s="75" t="str">
        <f t="shared" si="1"/>
        <v>Commercial - Highway Fast Charging</v>
      </c>
      <c r="B68" s="75" t="str">
        <f t="shared" si="2"/>
        <v>Highway Fast Charging</v>
      </c>
      <c r="C68" s="75" t="str">
        <f>_xlfn.XLOOKUP(D68,'Segment Ref'!$C$3:$C$12,'Segment Ref'!$B$3:$B$12)</f>
        <v>Commercial</v>
      </c>
      <c r="D68" s="75" t="str">
        <f t="shared" si="3"/>
        <v>Large Light Commercial</v>
      </c>
      <c r="E68" s="76" cm="1">
        <f t="array" ref="E68">_xlfn.XLOOKUP($A68,'Charge_Type AG (%)'!$B$32:$B$48,_xlfn.XLOOKUP('AG_Profile_kW '!$F$109,'Charge_Type AG (%)'!$C$31:$AH$31,'Charge_Type AG (%)'!$C$32:$AH$48))</f>
        <v>0.1</v>
      </c>
      <c r="F68" s="77" cm="1">
        <f t="array" ref="F68">_xlfn.XLOOKUP($D68,Uptake!$B$129:$B$138,_xlfn.XLOOKUP('AG_Profile_kW '!$F$109,Uptake!$C$128:$AH$128,Uptake!$C$129:$AH$138))*_xlfn.XLOOKUP(D68,Uptake!$B$129:$B$138,Uptake!$A$129:$A$138)</f>
        <v>110670.16339283751</v>
      </c>
      <c r="G68" s="47"/>
      <c r="H68" s="14" t="s">
        <v>147</v>
      </c>
      <c r="I68" s="68">
        <f t="shared" si="4"/>
        <v>2186.7758052041067</v>
      </c>
      <c r="J68" s="68">
        <f t="shared" si="5"/>
        <v>2145.7769364735959</v>
      </c>
      <c r="K68" s="68">
        <f t="shared" si="5"/>
        <v>2104.7780677430856</v>
      </c>
      <c r="L68" s="68">
        <f t="shared" si="5"/>
        <v>2091.4298073257851</v>
      </c>
      <c r="M68" s="68">
        <f t="shared" si="5"/>
        <v>2078.0814362383217</v>
      </c>
      <c r="N68" s="68">
        <f t="shared" si="5"/>
        <v>2098.3656171357775</v>
      </c>
      <c r="O68" s="68">
        <f t="shared" si="5"/>
        <v>2118.6497980332342</v>
      </c>
      <c r="P68" s="68">
        <f t="shared" si="5"/>
        <v>2170.2902669949463</v>
      </c>
      <c r="Q68" s="68">
        <f t="shared" si="5"/>
        <v>2221.9306252864953</v>
      </c>
      <c r="R68" s="68">
        <f t="shared" si="5"/>
        <v>2459.7162063418559</v>
      </c>
      <c r="S68" s="68">
        <f t="shared" si="5"/>
        <v>2697.501787397216</v>
      </c>
      <c r="T68" s="68">
        <f t="shared" si="5"/>
        <v>3501.2380941892025</v>
      </c>
      <c r="U68" s="68">
        <f t="shared" si="5"/>
        <v>4304.9744009811875</v>
      </c>
      <c r="V68" s="68">
        <f t="shared" si="5"/>
        <v>5183.757030931165</v>
      </c>
      <c r="W68" s="68">
        <f t="shared" si="5"/>
        <v>6062.5396608811407</v>
      </c>
      <c r="X68" s="68">
        <f t="shared" si="5"/>
        <v>7128.4833550247122</v>
      </c>
      <c r="Y68" s="68">
        <f t="shared" si="5"/>
        <v>8194.4271598384457</v>
      </c>
      <c r="Z68" s="68">
        <f t="shared" si="5"/>
        <v>8910.150363108356</v>
      </c>
      <c r="AA68" s="68">
        <f t="shared" si="5"/>
        <v>9625.8736770484302</v>
      </c>
      <c r="AB68" s="68">
        <f t="shared" si="5"/>
        <v>9833.5454639639465</v>
      </c>
      <c r="AC68" s="68">
        <f t="shared" si="5"/>
        <v>10041.217250879463</v>
      </c>
      <c r="AD68" s="68">
        <f t="shared" si="5"/>
        <v>10179.226707415886</v>
      </c>
      <c r="AE68" s="68">
        <f t="shared" si="5"/>
        <v>10317.236274622474</v>
      </c>
      <c r="AF68" s="68">
        <f t="shared" si="5"/>
        <v>10381.330235730455</v>
      </c>
      <c r="AG68" s="68">
        <f t="shared" si="5"/>
        <v>10445.4243075086</v>
      </c>
      <c r="AH68" s="68">
        <f t="shared" si="5"/>
        <v>10389.782669459582</v>
      </c>
      <c r="AI68" s="68">
        <f t="shared" si="5"/>
        <v>10334.141031410567</v>
      </c>
      <c r="AJ68" s="68">
        <f t="shared" si="5"/>
        <v>10223.278523273751</v>
      </c>
      <c r="AK68" s="68">
        <f t="shared" si="5"/>
        <v>10112.416015136936</v>
      </c>
      <c r="AL68" s="68">
        <f t="shared" si="5"/>
        <v>9969.3046640681041</v>
      </c>
      <c r="AM68" s="68">
        <f t="shared" si="5"/>
        <v>9826.1933129992703</v>
      </c>
      <c r="AN68" s="68">
        <f t="shared" si="5"/>
        <v>9570.9252769029063</v>
      </c>
      <c r="AO68" s="68">
        <f t="shared" si="5"/>
        <v>9315.6572408065422</v>
      </c>
      <c r="AP68" s="68">
        <f t="shared" si="5"/>
        <v>8676.2428859186075</v>
      </c>
      <c r="AQ68" s="68">
        <f t="shared" si="5"/>
        <v>8036.8285310306737</v>
      </c>
      <c r="AR68" s="68">
        <f t="shared" si="5"/>
        <v>7024.5339693143942</v>
      </c>
      <c r="AS68" s="68">
        <f t="shared" si="5"/>
        <v>6012.2394075981156</v>
      </c>
      <c r="AT68" s="68">
        <f t="shared" si="5"/>
        <v>5625.3793457299889</v>
      </c>
      <c r="AU68" s="68">
        <f t="shared" si="5"/>
        <v>5238.5191731916993</v>
      </c>
      <c r="AV68" s="68">
        <f t="shared" si="5"/>
        <v>4951.2013897872594</v>
      </c>
      <c r="AW68" s="68">
        <f t="shared" si="5"/>
        <v>4663.8836063828194</v>
      </c>
      <c r="AX68" s="68">
        <f t="shared" si="5"/>
        <v>3995.8263744966953</v>
      </c>
      <c r="AY68" s="68">
        <f t="shared" si="5"/>
        <v>3327.7692532807328</v>
      </c>
      <c r="AZ68" s="68">
        <f t="shared" si="5"/>
        <v>3002.9135891655674</v>
      </c>
      <c r="BA68" s="68">
        <f t="shared" si="5"/>
        <v>2678.0580357205654</v>
      </c>
      <c r="BB68" s="68">
        <f t="shared" si="5"/>
        <v>2484.8464123539575</v>
      </c>
      <c r="BC68" s="68">
        <f t="shared" si="5"/>
        <v>2291.6348996575134</v>
      </c>
      <c r="BD68" s="68">
        <f t="shared" si="5"/>
        <v>2239.2053524308099</v>
      </c>
      <c r="BE68" s="23"/>
    </row>
    <row r="69" spans="1:57" ht="15" thickBot="1" x14ac:dyDescent="0.4">
      <c r="A69" s="75" t="str">
        <f t="shared" si="1"/>
        <v>Commercial - Nighttime Charging</v>
      </c>
      <c r="B69" s="75" t="str">
        <f t="shared" si="2"/>
        <v>Nighttime Charging</v>
      </c>
      <c r="C69" s="75" t="str">
        <f>_xlfn.XLOOKUP(D69,'Segment Ref'!$C$3:$C$12,'Segment Ref'!$B$3:$B$12)</f>
        <v>Commercial</v>
      </c>
      <c r="D69" s="75" t="str">
        <f t="shared" si="3"/>
        <v>Large Light Commercial</v>
      </c>
      <c r="E69" s="76" cm="1">
        <f t="array" ref="E69">_xlfn.XLOOKUP($A69,'Charge_Type AG (%)'!$B$32:$B$48,_xlfn.XLOOKUP('AG_Profile_kW '!$F$109,'Charge_Type AG (%)'!$C$31:$AH$31,'Charge_Type AG (%)'!$C$32:$AH$48))</f>
        <v>0</v>
      </c>
      <c r="F69" s="77" cm="1">
        <f t="array" ref="F69">_xlfn.XLOOKUP($D69,Uptake!$B$129:$B$138,_xlfn.XLOOKUP('AG_Profile_kW '!$F$109,Uptake!$C$128:$AH$128,Uptake!$C$129:$AH$138))*_xlfn.XLOOKUP(D69,Uptake!$B$129:$B$138,Uptake!$A$129:$A$138)</f>
        <v>110670.16339283751</v>
      </c>
      <c r="G69" s="47"/>
      <c r="H69" s="14" t="s">
        <v>148</v>
      </c>
      <c r="I69" s="68">
        <f t="shared" si="4"/>
        <v>0</v>
      </c>
      <c r="J69" s="68">
        <f t="shared" si="5"/>
        <v>0</v>
      </c>
      <c r="K69" s="68">
        <f t="shared" si="5"/>
        <v>0</v>
      </c>
      <c r="L69" s="68">
        <f t="shared" si="5"/>
        <v>0</v>
      </c>
      <c r="M69" s="68">
        <f t="shared" si="5"/>
        <v>0</v>
      </c>
      <c r="N69" s="68">
        <f t="shared" si="5"/>
        <v>0</v>
      </c>
      <c r="O69" s="68">
        <f t="shared" si="5"/>
        <v>0</v>
      </c>
      <c r="P69" s="68">
        <f t="shared" si="5"/>
        <v>0</v>
      </c>
      <c r="Q69" s="68">
        <f t="shared" si="5"/>
        <v>0</v>
      </c>
      <c r="R69" s="68">
        <f t="shared" si="5"/>
        <v>0</v>
      </c>
      <c r="S69" s="68">
        <f t="shared" si="5"/>
        <v>0</v>
      </c>
      <c r="T69" s="68">
        <f t="shared" si="5"/>
        <v>0</v>
      </c>
      <c r="U69" s="68">
        <f t="shared" si="5"/>
        <v>0</v>
      </c>
      <c r="V69" s="68">
        <f t="shared" si="5"/>
        <v>0</v>
      </c>
      <c r="W69" s="68">
        <f t="shared" si="5"/>
        <v>0</v>
      </c>
      <c r="X69" s="68">
        <f t="shared" si="5"/>
        <v>0</v>
      </c>
      <c r="Y69" s="68">
        <f t="shared" si="5"/>
        <v>0</v>
      </c>
      <c r="Z69" s="68">
        <f t="shared" si="5"/>
        <v>0</v>
      </c>
      <c r="AA69" s="68">
        <f t="shared" si="5"/>
        <v>0</v>
      </c>
      <c r="AB69" s="68">
        <f t="shared" si="5"/>
        <v>0</v>
      </c>
      <c r="AC69" s="68">
        <f t="shared" si="5"/>
        <v>0</v>
      </c>
      <c r="AD69" s="68">
        <f t="shared" si="5"/>
        <v>0</v>
      </c>
      <c r="AE69" s="68">
        <f t="shared" si="5"/>
        <v>0</v>
      </c>
      <c r="AF69" s="68">
        <f t="shared" si="5"/>
        <v>0</v>
      </c>
      <c r="AG69" s="68">
        <f t="shared" si="5"/>
        <v>0</v>
      </c>
      <c r="AH69" s="68">
        <f t="shared" si="5"/>
        <v>0</v>
      </c>
      <c r="AI69" s="68">
        <f t="shared" si="5"/>
        <v>0</v>
      </c>
      <c r="AJ69" s="68">
        <f t="shared" si="5"/>
        <v>0</v>
      </c>
      <c r="AK69" s="68">
        <f t="shared" si="5"/>
        <v>0</v>
      </c>
      <c r="AL69" s="68">
        <f t="shared" si="5"/>
        <v>0</v>
      </c>
      <c r="AM69" s="68">
        <f t="shared" si="5"/>
        <v>0</v>
      </c>
      <c r="AN69" s="68">
        <f t="shared" si="5"/>
        <v>0</v>
      </c>
      <c r="AO69" s="68">
        <f t="shared" si="5"/>
        <v>0</v>
      </c>
      <c r="AP69" s="68">
        <f t="shared" si="5"/>
        <v>0</v>
      </c>
      <c r="AQ69" s="68">
        <f t="shared" si="5"/>
        <v>0</v>
      </c>
      <c r="AR69" s="68">
        <f t="shared" si="5"/>
        <v>0</v>
      </c>
      <c r="AS69" s="68">
        <f t="shared" si="5"/>
        <v>0</v>
      </c>
      <c r="AT69" s="68">
        <f t="shared" si="5"/>
        <v>0</v>
      </c>
      <c r="AU69" s="68">
        <f t="shared" si="5"/>
        <v>0</v>
      </c>
      <c r="AV69" s="68">
        <f t="shared" si="5"/>
        <v>0</v>
      </c>
      <c r="AW69" s="68">
        <f t="shared" si="5"/>
        <v>0</v>
      </c>
      <c r="AX69" s="68">
        <f t="shared" si="5"/>
        <v>0</v>
      </c>
      <c r="AY69" s="68">
        <f t="shared" si="5"/>
        <v>0</v>
      </c>
      <c r="AZ69" s="68">
        <f t="shared" si="5"/>
        <v>0</v>
      </c>
      <c r="BA69" s="68">
        <f t="shared" si="5"/>
        <v>0</v>
      </c>
      <c r="BB69" s="68">
        <f t="shared" si="5"/>
        <v>0</v>
      </c>
      <c r="BC69" s="68">
        <f t="shared" si="5"/>
        <v>0</v>
      </c>
      <c r="BD69" s="68">
        <f t="shared" si="5"/>
        <v>0</v>
      </c>
      <c r="BE69" s="23"/>
    </row>
    <row r="70" spans="1:57" ht="15" thickBot="1" x14ac:dyDescent="0.4">
      <c r="A70" s="72" t="str">
        <f t="shared" si="1"/>
        <v>Residential - Convenience Charging</v>
      </c>
      <c r="B70" s="72" t="str">
        <f t="shared" si="2"/>
        <v>Convenience Charging</v>
      </c>
      <c r="C70" s="72" t="str">
        <f>_xlfn.XLOOKUP(D70,'Segment Ref'!$C$3:$C$12,'Segment Ref'!$B$3:$B$12)</f>
        <v>Residential</v>
      </c>
      <c r="D70" s="72" t="str">
        <f t="shared" si="3"/>
        <v>Large Residential</v>
      </c>
      <c r="E70" s="78" cm="1">
        <f t="array" ref="E70">_xlfn.XLOOKUP($A70,'Charge_Type AG (%)'!$B$32:$B$48,_xlfn.XLOOKUP('AG_Profile_kW '!$F$109,'Charge_Type AG (%)'!$C$31:$AH$31,'Charge_Type AG (%)'!$C$32:$AH$48))</f>
        <v>0.56989999999999996</v>
      </c>
      <c r="F70" s="79" cm="1">
        <f t="array" ref="F70">_xlfn.XLOOKUP($D70,Uptake!$B$129:$B$138,_xlfn.XLOOKUP('AG_Profile_kW '!$F$109,Uptake!$C$128:$AH$128,Uptake!$C$129:$AH$138))*_xlfn.XLOOKUP(D70,Uptake!$B$129:$B$138,Uptake!$A$129:$A$138)</f>
        <v>193248.4702213624</v>
      </c>
      <c r="G70" s="47"/>
      <c r="H70" s="14" t="s">
        <v>149</v>
      </c>
      <c r="I70" s="68">
        <f t="shared" si="4"/>
        <v>45557.358268810873</v>
      </c>
      <c r="J70" s="68">
        <f t="shared" si="5"/>
        <v>42803.01874965123</v>
      </c>
      <c r="K70" s="68">
        <f t="shared" si="5"/>
        <v>40048.678129168547</v>
      </c>
      <c r="L70" s="68">
        <f t="shared" si="5"/>
        <v>36270.329556372148</v>
      </c>
      <c r="M70" s="68">
        <f t="shared" si="5"/>
        <v>32491.979882252723</v>
      </c>
      <c r="N70" s="68">
        <f t="shared" si="5"/>
        <v>28296.181422193938</v>
      </c>
      <c r="O70" s="68">
        <f t="shared" si="5"/>
        <v>24100.382962135147</v>
      </c>
      <c r="P70" s="68">
        <f t="shared" si="5"/>
        <v>20412.694199992799</v>
      </c>
      <c r="Q70" s="68">
        <f t="shared" si="5"/>
        <v>16725.00543785045</v>
      </c>
      <c r="R70" s="68">
        <f t="shared" si="5"/>
        <v>14682.737338125944</v>
      </c>
      <c r="S70" s="68">
        <f t="shared" si="5"/>
        <v>12640.469238401436</v>
      </c>
      <c r="T70" s="68">
        <f t="shared" si="5"/>
        <v>12497.058257170635</v>
      </c>
      <c r="U70" s="68">
        <f t="shared" si="5"/>
        <v>12353.648377262869</v>
      </c>
      <c r="V70" s="68">
        <f t="shared" si="5"/>
        <v>14055.441360385988</v>
      </c>
      <c r="W70" s="68">
        <f t="shared" si="5"/>
        <v>15757.234343509106</v>
      </c>
      <c r="X70" s="68">
        <f t="shared" si="5"/>
        <v>19425.501273985814</v>
      </c>
      <c r="Y70" s="68">
        <f t="shared" si="5"/>
        <v>23093.767103139486</v>
      </c>
      <c r="Z70" s="68">
        <f t="shared" si="5"/>
        <v>26877.683965184613</v>
      </c>
      <c r="AA70" s="68">
        <f t="shared" si="5"/>
        <v>30661.599725906715</v>
      </c>
      <c r="AB70" s="68">
        <f t="shared" si="5"/>
        <v>34078.879542730254</v>
      </c>
      <c r="AC70" s="68">
        <f t="shared" si="5"/>
        <v>37496.160460876825</v>
      </c>
      <c r="AD70" s="68">
        <f t="shared" si="5"/>
        <v>38947.028004436565</v>
      </c>
      <c r="AE70" s="68">
        <f t="shared" si="5"/>
        <v>40397.895547996297</v>
      </c>
      <c r="AF70" s="68">
        <f t="shared" si="5"/>
        <v>40534.589560056193</v>
      </c>
      <c r="AG70" s="68">
        <f t="shared" si="5"/>
        <v>40671.282470793063</v>
      </c>
      <c r="AH70" s="68">
        <f t="shared" si="5"/>
        <v>40291.101354926504</v>
      </c>
      <c r="AI70" s="68">
        <f t="shared" si="5"/>
        <v>39910.920239059938</v>
      </c>
      <c r="AJ70" s="68">
        <f t="shared" si="5"/>
        <v>38961.924499764573</v>
      </c>
      <c r="AK70" s="68">
        <f t="shared" si="5"/>
        <v>38012.928760469214</v>
      </c>
      <c r="AL70" s="68">
        <f t="shared" si="5"/>
        <v>37875.376817767545</v>
      </c>
      <c r="AM70" s="68">
        <f t="shared" si="5"/>
        <v>37737.824875065875</v>
      </c>
      <c r="AN70" s="68">
        <f t="shared" si="5"/>
        <v>38166.098565084721</v>
      </c>
      <c r="AO70" s="68">
        <f t="shared" si="5"/>
        <v>38594.371153780528</v>
      </c>
      <c r="AP70" s="68">
        <f t="shared" si="5"/>
        <v>41177.166394862259</v>
      </c>
      <c r="AQ70" s="68">
        <f t="shared" si="5"/>
        <v>43759.961635943997</v>
      </c>
      <c r="AR70" s="68">
        <f t="shared" si="5"/>
        <v>48043.031135688012</v>
      </c>
      <c r="AS70" s="68">
        <f t="shared" si="5"/>
        <v>52326.101736755059</v>
      </c>
      <c r="AT70" s="68">
        <f t="shared" si="5"/>
        <v>57665.841125966625</v>
      </c>
      <c r="AU70" s="68">
        <f t="shared" si="5"/>
        <v>63005.580515178197</v>
      </c>
      <c r="AV70" s="68">
        <f t="shared" si="5"/>
        <v>66054.237601353816</v>
      </c>
      <c r="AW70" s="68">
        <f t="shared" si="5"/>
        <v>69102.89468752945</v>
      </c>
      <c r="AX70" s="68">
        <f t="shared" si="5"/>
        <v>68798.02864851497</v>
      </c>
      <c r="AY70" s="68">
        <f t="shared" si="5"/>
        <v>68493.16371082353</v>
      </c>
      <c r="AZ70" s="68">
        <f t="shared" si="5"/>
        <v>64428.287228815032</v>
      </c>
      <c r="BA70" s="68">
        <f t="shared" si="5"/>
        <v>60363.410746806519</v>
      </c>
      <c r="BB70" s="68">
        <f t="shared" si="5"/>
        <v>56382.437458652021</v>
      </c>
      <c r="BC70" s="68">
        <f t="shared" si="5"/>
        <v>52401.464170497515</v>
      </c>
      <c r="BD70" s="68">
        <f t="shared" si="5"/>
        <v>48979.411219654197</v>
      </c>
      <c r="BE70" s="23"/>
    </row>
    <row r="71" spans="1:57" ht="15" thickBot="1" x14ac:dyDescent="0.4">
      <c r="A71" s="72" t="str">
        <f t="shared" si="1"/>
        <v>Residential - Daytime Charging</v>
      </c>
      <c r="B71" s="72" t="str">
        <f t="shared" si="2"/>
        <v>Daytime Charging</v>
      </c>
      <c r="C71" s="72" t="str">
        <f>_xlfn.XLOOKUP(D71,'Segment Ref'!$C$3:$C$12,'Segment Ref'!$B$3:$B$12)</f>
        <v>Residential</v>
      </c>
      <c r="D71" s="72" t="str">
        <f t="shared" si="3"/>
        <v>Large Residential</v>
      </c>
      <c r="E71" s="78" cm="1">
        <f t="array" ref="E71">_xlfn.XLOOKUP($A71,'Charge_Type AG (%)'!$B$32:$B$48,_xlfn.XLOOKUP('AG_Profile_kW '!$F$109,'Charge_Type AG (%)'!$C$31:$AH$31,'Charge_Type AG (%)'!$C$32:$AH$48))</f>
        <v>6.608E-2</v>
      </c>
      <c r="F71" s="79" cm="1">
        <f t="array" ref="F71">_xlfn.XLOOKUP($D71,Uptake!$B$129:$B$138,_xlfn.XLOOKUP('AG_Profile_kW '!$F$109,Uptake!$C$128:$AH$128,Uptake!$C$129:$AH$138))*_xlfn.XLOOKUP(D71,Uptake!$B$129:$B$138,Uptake!$A$129:$A$138)</f>
        <v>193248.4702213624</v>
      </c>
      <c r="G71" s="47"/>
      <c r="H71" s="14" t="s">
        <v>150</v>
      </c>
      <c r="I71" s="68">
        <f t="shared" si="4"/>
        <v>4099.3388613590269</v>
      </c>
      <c r="J71" s="68">
        <f t="shared" si="5"/>
        <v>3756.5666051779281</v>
      </c>
      <c r="K71" s="68">
        <f t="shared" si="5"/>
        <v>3413.7942212982402</v>
      </c>
      <c r="L71" s="68">
        <f t="shared" si="5"/>
        <v>3005.8263443308874</v>
      </c>
      <c r="M71" s="68">
        <f t="shared" si="5"/>
        <v>2597.8583396649456</v>
      </c>
      <c r="N71" s="68">
        <f t="shared" si="5"/>
        <v>2236.3262668516609</v>
      </c>
      <c r="O71" s="68">
        <f t="shared" si="5"/>
        <v>1874.794194038376</v>
      </c>
      <c r="P71" s="68">
        <f t="shared" si="5"/>
        <v>1578.0673674243988</v>
      </c>
      <c r="Q71" s="68">
        <f t="shared" si="5"/>
        <v>1281.3405408104215</v>
      </c>
      <c r="R71" s="68">
        <f t="shared" ref="J71:BD76" si="6">R20*$F71*$E71</f>
        <v>1051.8763920448207</v>
      </c>
      <c r="S71" s="68">
        <f t="shared" si="6"/>
        <v>822.41224327922009</v>
      </c>
      <c r="T71" s="68">
        <f t="shared" si="6"/>
        <v>856.76686701219694</v>
      </c>
      <c r="U71" s="68">
        <f t="shared" si="6"/>
        <v>891.12149074517379</v>
      </c>
      <c r="V71" s="68">
        <f t="shared" si="6"/>
        <v>2199.998699916745</v>
      </c>
      <c r="W71" s="68">
        <f t="shared" si="6"/>
        <v>3508.8759090883154</v>
      </c>
      <c r="X71" s="68">
        <f t="shared" si="6"/>
        <v>4342.1286132967152</v>
      </c>
      <c r="Y71" s="68">
        <f t="shared" si="6"/>
        <v>5175.3813175051146</v>
      </c>
      <c r="Z71" s="68">
        <f t="shared" si="6"/>
        <v>6407.5672235004649</v>
      </c>
      <c r="AA71" s="68">
        <f t="shared" si="6"/>
        <v>7639.7530017972267</v>
      </c>
      <c r="AB71" s="68">
        <f t="shared" si="6"/>
        <v>8998.1962906380195</v>
      </c>
      <c r="AC71" s="68">
        <f t="shared" si="6"/>
        <v>10356.639451780224</v>
      </c>
      <c r="AD71" s="68">
        <f t="shared" si="6"/>
        <v>11097.797721293886</v>
      </c>
      <c r="AE71" s="68">
        <f t="shared" si="6"/>
        <v>11838.955863108957</v>
      </c>
      <c r="AF71" s="68">
        <f t="shared" si="6"/>
        <v>11593.59375079199</v>
      </c>
      <c r="AG71" s="68">
        <f t="shared" si="6"/>
        <v>11348.231510776433</v>
      </c>
      <c r="AH71" s="68">
        <f t="shared" si="6"/>
        <v>10414.173668013498</v>
      </c>
      <c r="AI71" s="68">
        <f t="shared" si="6"/>
        <v>9480.1158252505629</v>
      </c>
      <c r="AJ71" s="68">
        <f t="shared" si="6"/>
        <v>8470.788858498463</v>
      </c>
      <c r="AK71" s="68">
        <f t="shared" si="6"/>
        <v>7461.4617640477745</v>
      </c>
      <c r="AL71" s="68">
        <f t="shared" si="6"/>
        <v>6554.0691744738187</v>
      </c>
      <c r="AM71" s="68">
        <f t="shared" si="6"/>
        <v>5646.6767125984516</v>
      </c>
      <c r="AN71" s="68">
        <f t="shared" si="6"/>
        <v>4372.0844037301968</v>
      </c>
      <c r="AO71" s="68">
        <f t="shared" si="6"/>
        <v>3097.492094861942</v>
      </c>
      <c r="AP71" s="68">
        <f t="shared" si="6"/>
        <v>2223.9452501433102</v>
      </c>
      <c r="AQ71" s="68">
        <f t="shared" si="6"/>
        <v>1350.3982777260899</v>
      </c>
      <c r="AR71" s="68">
        <f t="shared" si="6"/>
        <v>1250.0393180419474</v>
      </c>
      <c r="AS71" s="68">
        <f t="shared" si="6"/>
        <v>1149.6803583578048</v>
      </c>
      <c r="AT71" s="68">
        <f t="shared" si="6"/>
        <v>1142.3674432545395</v>
      </c>
      <c r="AU71" s="68">
        <f t="shared" si="6"/>
        <v>1135.0546558498631</v>
      </c>
      <c r="AV71" s="68">
        <f t="shared" si="6"/>
        <v>1669.6702902496052</v>
      </c>
      <c r="AW71" s="68">
        <f t="shared" si="6"/>
        <v>2204.2860523479358</v>
      </c>
      <c r="AX71" s="68">
        <f t="shared" si="6"/>
        <v>2762.6043326690201</v>
      </c>
      <c r="AY71" s="68">
        <f t="shared" si="6"/>
        <v>3320.9224852915154</v>
      </c>
      <c r="AZ71" s="68">
        <f t="shared" si="6"/>
        <v>3853.7605553306748</v>
      </c>
      <c r="BA71" s="68">
        <f t="shared" si="6"/>
        <v>4386.5986253698338</v>
      </c>
      <c r="BB71" s="68">
        <f t="shared" si="6"/>
        <v>4400.2275126910872</v>
      </c>
      <c r="BC71" s="68">
        <f t="shared" si="6"/>
        <v>4413.8564000123415</v>
      </c>
      <c r="BD71" s="68">
        <f t="shared" si="6"/>
        <v>4256.5976306856837</v>
      </c>
      <c r="BE71" s="23"/>
    </row>
    <row r="72" spans="1:57" ht="15" thickBot="1" x14ac:dyDescent="0.4">
      <c r="A72" s="72" t="str">
        <f t="shared" si="1"/>
        <v>Residential - Highway Fast Charging</v>
      </c>
      <c r="B72" s="72" t="str">
        <f t="shared" si="2"/>
        <v>Highway Fast Charging</v>
      </c>
      <c r="C72" s="72" t="str">
        <f>_xlfn.XLOOKUP(D72,'Segment Ref'!$C$3:$C$12,'Segment Ref'!$B$3:$B$12)</f>
        <v>Residential</v>
      </c>
      <c r="D72" s="72" t="str">
        <f t="shared" si="3"/>
        <v>Large Residential</v>
      </c>
      <c r="E72" s="183">
        <v>0</v>
      </c>
      <c r="F72" s="79" cm="1">
        <f t="array" ref="F72">_xlfn.XLOOKUP($D72,Uptake!$B$129:$B$138,_xlfn.XLOOKUP('AG_Profile_kW '!$F$109,Uptake!$C$128:$AH$128,Uptake!$C$129:$AH$138))*_xlfn.XLOOKUP(D72,Uptake!$B$129:$B$138,Uptake!$A$129:$A$138)</f>
        <v>193248.4702213624</v>
      </c>
      <c r="G72" s="47"/>
      <c r="H72" s="14" t="s">
        <v>151</v>
      </c>
      <c r="I72" s="68">
        <f t="shared" si="4"/>
        <v>0</v>
      </c>
      <c r="J72" s="68">
        <f t="shared" si="6"/>
        <v>0</v>
      </c>
      <c r="K72" s="68">
        <f t="shared" si="6"/>
        <v>0</v>
      </c>
      <c r="L72" s="68">
        <f t="shared" si="6"/>
        <v>0</v>
      </c>
      <c r="M72" s="68">
        <f t="shared" si="6"/>
        <v>0</v>
      </c>
      <c r="N72" s="68">
        <f t="shared" si="6"/>
        <v>0</v>
      </c>
      <c r="O72" s="68">
        <f t="shared" si="6"/>
        <v>0</v>
      </c>
      <c r="P72" s="68">
        <f t="shared" si="6"/>
        <v>0</v>
      </c>
      <c r="Q72" s="68">
        <f t="shared" si="6"/>
        <v>0</v>
      </c>
      <c r="R72" s="68">
        <f t="shared" si="6"/>
        <v>0</v>
      </c>
      <c r="S72" s="68">
        <f t="shared" si="6"/>
        <v>0</v>
      </c>
      <c r="T72" s="68">
        <f t="shared" si="6"/>
        <v>0</v>
      </c>
      <c r="U72" s="68">
        <f t="shared" si="6"/>
        <v>0</v>
      </c>
      <c r="V72" s="68">
        <f t="shared" si="6"/>
        <v>0</v>
      </c>
      <c r="W72" s="68">
        <f t="shared" si="6"/>
        <v>0</v>
      </c>
      <c r="X72" s="68">
        <f t="shared" si="6"/>
        <v>0</v>
      </c>
      <c r="Y72" s="68">
        <f t="shared" si="6"/>
        <v>0</v>
      </c>
      <c r="Z72" s="68">
        <f t="shared" si="6"/>
        <v>0</v>
      </c>
      <c r="AA72" s="68">
        <f t="shared" si="6"/>
        <v>0</v>
      </c>
      <c r="AB72" s="68">
        <f t="shared" si="6"/>
        <v>0</v>
      </c>
      <c r="AC72" s="68">
        <f t="shared" si="6"/>
        <v>0</v>
      </c>
      <c r="AD72" s="68">
        <f t="shared" si="6"/>
        <v>0</v>
      </c>
      <c r="AE72" s="68">
        <f t="shared" si="6"/>
        <v>0</v>
      </c>
      <c r="AF72" s="68">
        <f t="shared" si="6"/>
        <v>0</v>
      </c>
      <c r="AG72" s="68">
        <f t="shared" si="6"/>
        <v>0</v>
      </c>
      <c r="AH72" s="68">
        <f t="shared" si="6"/>
        <v>0</v>
      </c>
      <c r="AI72" s="68">
        <f t="shared" si="6"/>
        <v>0</v>
      </c>
      <c r="AJ72" s="68">
        <f t="shared" si="6"/>
        <v>0</v>
      </c>
      <c r="AK72" s="68">
        <f t="shared" si="6"/>
        <v>0</v>
      </c>
      <c r="AL72" s="68">
        <f t="shared" si="6"/>
        <v>0</v>
      </c>
      <c r="AM72" s="68">
        <f t="shared" si="6"/>
        <v>0</v>
      </c>
      <c r="AN72" s="68">
        <f t="shared" si="6"/>
        <v>0</v>
      </c>
      <c r="AO72" s="68">
        <f t="shared" si="6"/>
        <v>0</v>
      </c>
      <c r="AP72" s="68">
        <f t="shared" si="6"/>
        <v>0</v>
      </c>
      <c r="AQ72" s="68">
        <f t="shared" si="6"/>
        <v>0</v>
      </c>
      <c r="AR72" s="68">
        <f t="shared" si="6"/>
        <v>0</v>
      </c>
      <c r="AS72" s="68">
        <f t="shared" si="6"/>
        <v>0</v>
      </c>
      <c r="AT72" s="68">
        <f t="shared" si="6"/>
        <v>0</v>
      </c>
      <c r="AU72" s="68">
        <f t="shared" si="6"/>
        <v>0</v>
      </c>
      <c r="AV72" s="68">
        <f t="shared" si="6"/>
        <v>0</v>
      </c>
      <c r="AW72" s="68">
        <f t="shared" si="6"/>
        <v>0</v>
      </c>
      <c r="AX72" s="68">
        <f t="shared" si="6"/>
        <v>0</v>
      </c>
      <c r="AY72" s="68">
        <f t="shared" si="6"/>
        <v>0</v>
      </c>
      <c r="AZ72" s="68">
        <f t="shared" si="6"/>
        <v>0</v>
      </c>
      <c r="BA72" s="68">
        <f t="shared" si="6"/>
        <v>0</v>
      </c>
      <c r="BB72" s="68">
        <f t="shared" si="6"/>
        <v>0</v>
      </c>
      <c r="BC72" s="68">
        <f t="shared" si="6"/>
        <v>0</v>
      </c>
      <c r="BD72" s="68">
        <f t="shared" si="6"/>
        <v>0</v>
      </c>
      <c r="BE72" s="23"/>
    </row>
    <row r="73" spans="1:57" ht="15" thickBot="1" x14ac:dyDescent="0.4">
      <c r="A73" s="72" t="str">
        <f t="shared" si="1"/>
        <v>Residential - Nighttime Charging</v>
      </c>
      <c r="B73" s="72" t="str">
        <f t="shared" si="2"/>
        <v>Nighttime Charging</v>
      </c>
      <c r="C73" s="72" t="str">
        <f>_xlfn.XLOOKUP(D73,'Segment Ref'!$C$3:$C$12,'Segment Ref'!$B$3:$B$12)</f>
        <v>Residential</v>
      </c>
      <c r="D73" s="72" t="str">
        <f t="shared" si="3"/>
        <v>Large Residential</v>
      </c>
      <c r="E73" s="78" cm="1">
        <f t="array" ref="E73">_xlfn.XLOOKUP($A73,'Charge_Type AG (%)'!$B$32:$B$48,_xlfn.XLOOKUP('AG_Profile_kW '!$F$109,'Charge_Type AG (%)'!$C$31:$AH$31,'Charge_Type AG (%)'!$C$32:$AH$48))</f>
        <v>0.2475</v>
      </c>
      <c r="F73" s="79" cm="1">
        <f t="array" ref="F73">_xlfn.XLOOKUP($D73,Uptake!$B$129:$B$138,_xlfn.XLOOKUP('AG_Profile_kW '!$F$109,Uptake!$C$128:$AH$128,Uptake!$C$129:$AH$138))*_xlfn.XLOOKUP(D73,Uptake!$B$129:$B$138,Uptake!$A$129:$A$138)</f>
        <v>193248.4702213624</v>
      </c>
      <c r="G73" s="47"/>
      <c r="H73" s="14" t="s">
        <v>152</v>
      </c>
      <c r="I73" s="68">
        <f t="shared" si="4"/>
        <v>28406.543483117301</v>
      </c>
      <c r="J73" s="68">
        <f t="shared" si="6"/>
        <v>26031.288084012172</v>
      </c>
      <c r="K73" s="68">
        <f t="shared" si="6"/>
        <v>23656.032684907048</v>
      </c>
      <c r="L73" s="68">
        <f t="shared" si="6"/>
        <v>20829.001326147179</v>
      </c>
      <c r="M73" s="68">
        <f t="shared" si="6"/>
        <v>18001.969967387315</v>
      </c>
      <c r="N73" s="68">
        <f t="shared" si="6"/>
        <v>15496.717747571747</v>
      </c>
      <c r="O73" s="68">
        <f t="shared" si="6"/>
        <v>12991.466006046141</v>
      </c>
      <c r="P73" s="68">
        <f t="shared" si="6"/>
        <v>10935.285016140029</v>
      </c>
      <c r="Q73" s="68">
        <f t="shared" si="6"/>
        <v>8879.1040262339193</v>
      </c>
      <c r="R73" s="68">
        <f t="shared" si="6"/>
        <v>7289.0223455284004</v>
      </c>
      <c r="S73" s="68">
        <f t="shared" si="6"/>
        <v>5698.9411431128465</v>
      </c>
      <c r="T73" s="68">
        <f t="shared" si="6"/>
        <v>5937.0027982437805</v>
      </c>
      <c r="U73" s="68">
        <f t="shared" si="6"/>
        <v>6175.0644533747136</v>
      </c>
      <c r="V73" s="68">
        <f t="shared" si="6"/>
        <v>7140.0163684967756</v>
      </c>
      <c r="W73" s="68">
        <f t="shared" si="6"/>
        <v>8104.9682836188376</v>
      </c>
      <c r="X73" s="68">
        <f t="shared" si="6"/>
        <v>10029.654926937854</v>
      </c>
      <c r="Y73" s="68">
        <f t="shared" si="6"/>
        <v>11954.342048546834</v>
      </c>
      <c r="Z73" s="68">
        <f t="shared" si="6"/>
        <v>14800.503092698757</v>
      </c>
      <c r="AA73" s="68">
        <f t="shared" si="6"/>
        <v>17646.664615140646</v>
      </c>
      <c r="AB73" s="68">
        <f t="shared" si="6"/>
        <v>20784.461529848431</v>
      </c>
      <c r="AC73" s="68">
        <f t="shared" si="6"/>
        <v>23922.257966266254</v>
      </c>
      <c r="AD73" s="68">
        <f t="shared" si="6"/>
        <v>25634.220843576491</v>
      </c>
      <c r="AE73" s="68">
        <f t="shared" si="6"/>
        <v>27346.183242596766</v>
      </c>
      <c r="AF73" s="68">
        <f t="shared" si="6"/>
        <v>26779.434028284442</v>
      </c>
      <c r="AG73" s="68">
        <f t="shared" si="6"/>
        <v>26212.684335682156</v>
      </c>
      <c r="AH73" s="68">
        <f t="shared" si="6"/>
        <v>24055.153224157315</v>
      </c>
      <c r="AI73" s="68">
        <f t="shared" si="6"/>
        <v>21897.622112632467</v>
      </c>
      <c r="AJ73" s="68">
        <f t="shared" si="6"/>
        <v>19566.230686107239</v>
      </c>
      <c r="AK73" s="68">
        <f t="shared" si="6"/>
        <v>17234.839259582019</v>
      </c>
      <c r="AL73" s="68">
        <f t="shared" si="6"/>
        <v>15138.900894725175</v>
      </c>
      <c r="AM73" s="68">
        <f t="shared" si="6"/>
        <v>13042.962051578366</v>
      </c>
      <c r="AN73" s="68">
        <f t="shared" si="6"/>
        <v>11887.531636663765</v>
      </c>
      <c r="AO73" s="68">
        <f t="shared" si="6"/>
        <v>10732.101700039129</v>
      </c>
      <c r="AP73" s="68">
        <f t="shared" si="6"/>
        <v>10044.872200426047</v>
      </c>
      <c r="AQ73" s="68">
        <f t="shared" si="6"/>
        <v>9357.6427008129685</v>
      </c>
      <c r="AR73" s="68">
        <f t="shared" si="6"/>
        <v>8662.200962521476</v>
      </c>
      <c r="AS73" s="68">
        <f t="shared" si="6"/>
        <v>7966.7592242299861</v>
      </c>
      <c r="AT73" s="68">
        <f t="shared" si="6"/>
        <v>7916.0844025656015</v>
      </c>
      <c r="AU73" s="68">
        <f t="shared" si="6"/>
        <v>7865.4091026112528</v>
      </c>
      <c r="AV73" s="68">
        <f t="shared" si="6"/>
        <v>11570.051846204049</v>
      </c>
      <c r="AW73" s="68">
        <f t="shared" si="6"/>
        <v>15274.694589796847</v>
      </c>
      <c r="AX73" s="68">
        <f t="shared" si="6"/>
        <v>19143.584020117691</v>
      </c>
      <c r="AY73" s="68">
        <f t="shared" si="6"/>
        <v>23012.473928728494</v>
      </c>
      <c r="AZ73" s="68">
        <f t="shared" si="6"/>
        <v>26704.797836013713</v>
      </c>
      <c r="BA73" s="68">
        <f t="shared" si="6"/>
        <v>30397.122221588896</v>
      </c>
      <c r="BB73" s="68">
        <f t="shared" si="6"/>
        <v>30491.564401260493</v>
      </c>
      <c r="BC73" s="68">
        <f t="shared" si="6"/>
        <v>30586.006102642128</v>
      </c>
      <c r="BD73" s="68">
        <f t="shared" si="6"/>
        <v>29496.2750320247</v>
      </c>
      <c r="BE73" s="23"/>
    </row>
    <row r="74" spans="1:57" ht="15" thickBot="1" x14ac:dyDescent="0.4">
      <c r="A74" s="72" t="str">
        <f t="shared" si="1"/>
        <v>Residential - Vehicle to Grid</v>
      </c>
      <c r="B74" s="72" t="str">
        <f t="shared" si="2"/>
        <v>Vehicle to Grid</v>
      </c>
      <c r="C74" s="72" t="str">
        <f>_xlfn.XLOOKUP(D74,'Segment Ref'!$C$3:$C$12,'Segment Ref'!$B$3:$B$12)</f>
        <v>Residential</v>
      </c>
      <c r="D74" s="72" t="str">
        <f t="shared" si="3"/>
        <v>Large Residential</v>
      </c>
      <c r="E74" s="78" cm="1">
        <f t="array" ref="E74">_xlfn.XLOOKUP($A74,'Charge_Type AG (%)'!$B$32:$B$48,_xlfn.XLOOKUP('AG_Profile_kW '!$F$109,'Charge_Type AG (%)'!$C$31:$AH$31,'Charge_Type AG (%)'!$C$32:$AH$48))</f>
        <v>0</v>
      </c>
      <c r="F74" s="79" cm="1">
        <f t="array" ref="F74">_xlfn.XLOOKUP($D74,Uptake!$B$129:$B$138,_xlfn.XLOOKUP('AG_Profile_kW '!$F$109,Uptake!$C$128:$AH$128,Uptake!$C$129:$AH$138))*_xlfn.XLOOKUP(D74,Uptake!$B$129:$B$138,Uptake!$A$129:$A$138)</f>
        <v>193248.4702213624</v>
      </c>
      <c r="G74" s="47"/>
      <c r="H74" s="14" t="s">
        <v>243</v>
      </c>
      <c r="I74" s="68">
        <f t="shared" si="4"/>
        <v>0</v>
      </c>
      <c r="J74" s="68">
        <f t="shared" si="6"/>
        <v>0</v>
      </c>
      <c r="K74" s="68">
        <f t="shared" si="6"/>
        <v>0</v>
      </c>
      <c r="L74" s="68">
        <f t="shared" si="6"/>
        <v>0</v>
      </c>
      <c r="M74" s="68">
        <f t="shared" si="6"/>
        <v>0</v>
      </c>
      <c r="N74" s="68">
        <f t="shared" si="6"/>
        <v>0</v>
      </c>
      <c r="O74" s="68">
        <f t="shared" si="6"/>
        <v>0</v>
      </c>
      <c r="P74" s="68">
        <f t="shared" si="6"/>
        <v>0</v>
      </c>
      <c r="Q74" s="68">
        <f t="shared" si="6"/>
        <v>0</v>
      </c>
      <c r="R74" s="68">
        <f t="shared" si="6"/>
        <v>0</v>
      </c>
      <c r="S74" s="68">
        <f t="shared" si="6"/>
        <v>0</v>
      </c>
      <c r="T74" s="68">
        <f t="shared" si="6"/>
        <v>0</v>
      </c>
      <c r="U74" s="68">
        <f t="shared" si="6"/>
        <v>0</v>
      </c>
      <c r="V74" s="68">
        <f t="shared" si="6"/>
        <v>0</v>
      </c>
      <c r="W74" s="68">
        <f t="shared" si="6"/>
        <v>0</v>
      </c>
      <c r="X74" s="68">
        <f t="shared" si="6"/>
        <v>0</v>
      </c>
      <c r="Y74" s="68">
        <f t="shared" si="6"/>
        <v>0</v>
      </c>
      <c r="Z74" s="68">
        <f t="shared" si="6"/>
        <v>0</v>
      </c>
      <c r="AA74" s="68">
        <f t="shared" si="6"/>
        <v>0</v>
      </c>
      <c r="AB74" s="68">
        <f t="shared" si="6"/>
        <v>0</v>
      </c>
      <c r="AC74" s="68">
        <f t="shared" si="6"/>
        <v>0</v>
      </c>
      <c r="AD74" s="68">
        <f t="shared" si="6"/>
        <v>0</v>
      </c>
      <c r="AE74" s="68">
        <f t="shared" si="6"/>
        <v>0</v>
      </c>
      <c r="AF74" s="68">
        <f t="shared" si="6"/>
        <v>0</v>
      </c>
      <c r="AG74" s="68">
        <f t="shared" si="6"/>
        <v>0</v>
      </c>
      <c r="AH74" s="68">
        <f t="shared" si="6"/>
        <v>0</v>
      </c>
      <c r="AI74" s="68">
        <f t="shared" si="6"/>
        <v>0</v>
      </c>
      <c r="AJ74" s="68">
        <f t="shared" si="6"/>
        <v>0</v>
      </c>
      <c r="AK74" s="68">
        <f t="shared" si="6"/>
        <v>0</v>
      </c>
      <c r="AL74" s="68">
        <f t="shared" si="6"/>
        <v>0</v>
      </c>
      <c r="AM74" s="68">
        <f t="shared" si="6"/>
        <v>0</v>
      </c>
      <c r="AN74" s="68">
        <f t="shared" si="6"/>
        <v>0</v>
      </c>
      <c r="AO74" s="68">
        <f t="shared" si="6"/>
        <v>0</v>
      </c>
      <c r="AP74" s="68">
        <f t="shared" si="6"/>
        <v>0</v>
      </c>
      <c r="AQ74" s="68">
        <f t="shared" si="6"/>
        <v>0</v>
      </c>
      <c r="AR74" s="68">
        <f t="shared" si="6"/>
        <v>0</v>
      </c>
      <c r="AS74" s="68">
        <f t="shared" si="6"/>
        <v>0</v>
      </c>
      <c r="AT74" s="68">
        <f t="shared" si="6"/>
        <v>0</v>
      </c>
      <c r="AU74" s="68">
        <f t="shared" si="6"/>
        <v>0</v>
      </c>
      <c r="AV74" s="68">
        <f t="shared" si="6"/>
        <v>0</v>
      </c>
      <c r="AW74" s="68">
        <f t="shared" si="6"/>
        <v>0</v>
      </c>
      <c r="AX74" s="68">
        <f t="shared" si="6"/>
        <v>0</v>
      </c>
      <c r="AY74" s="68">
        <f t="shared" si="6"/>
        <v>0</v>
      </c>
      <c r="AZ74" s="68">
        <f t="shared" si="6"/>
        <v>0</v>
      </c>
      <c r="BA74" s="68">
        <f t="shared" si="6"/>
        <v>0</v>
      </c>
      <c r="BB74" s="68">
        <f t="shared" si="6"/>
        <v>0</v>
      </c>
      <c r="BC74" s="68">
        <f t="shared" si="6"/>
        <v>0</v>
      </c>
      <c r="BD74" s="68">
        <f t="shared" si="6"/>
        <v>0</v>
      </c>
      <c r="BE74" s="23"/>
    </row>
    <row r="75" spans="1:57" ht="15" thickBot="1" x14ac:dyDescent="0.4">
      <c r="A75" s="72" t="str">
        <f t="shared" si="1"/>
        <v>Residential - Vehicle to Home</v>
      </c>
      <c r="B75" s="72" t="str">
        <f t="shared" si="2"/>
        <v>Vehicle to Home</v>
      </c>
      <c r="C75" s="72" t="str">
        <f>_xlfn.XLOOKUP(D75,'Segment Ref'!$C$3:$C$12,'Segment Ref'!$B$3:$B$12)</f>
        <v>Residential</v>
      </c>
      <c r="D75" s="72" t="str">
        <f t="shared" si="3"/>
        <v>Large Residential</v>
      </c>
      <c r="E75" s="78" cm="1">
        <f t="array" ref="E75">_xlfn.XLOOKUP($A75,'Charge_Type AG (%)'!$B$32:$B$48,_xlfn.XLOOKUP('AG_Profile_kW '!$F$109,'Charge_Type AG (%)'!$C$31:$AH$31,'Charge_Type AG (%)'!$C$32:$AH$48))</f>
        <v>0</v>
      </c>
      <c r="F75" s="79" cm="1">
        <f t="array" ref="F75">_xlfn.XLOOKUP($D75,Uptake!$B$129:$B$138,_xlfn.XLOOKUP('AG_Profile_kW '!$F$109,Uptake!$C$128:$AH$128,Uptake!$C$129:$AH$138))*_xlfn.XLOOKUP(D75,Uptake!$B$129:$B$138,Uptake!$A$129:$A$138)</f>
        <v>193248.4702213624</v>
      </c>
      <c r="G75" s="47"/>
      <c r="H75" s="14" t="s">
        <v>244</v>
      </c>
      <c r="I75" s="68">
        <f t="shared" si="4"/>
        <v>0</v>
      </c>
      <c r="J75" s="68">
        <f t="shared" si="6"/>
        <v>0</v>
      </c>
      <c r="K75" s="68">
        <f t="shared" si="6"/>
        <v>0</v>
      </c>
      <c r="L75" s="68">
        <f t="shared" si="6"/>
        <v>0</v>
      </c>
      <c r="M75" s="68">
        <f t="shared" si="6"/>
        <v>0</v>
      </c>
      <c r="N75" s="68">
        <f t="shared" si="6"/>
        <v>0</v>
      </c>
      <c r="O75" s="68">
        <f t="shared" si="6"/>
        <v>0</v>
      </c>
      <c r="P75" s="68">
        <f t="shared" si="6"/>
        <v>0</v>
      </c>
      <c r="Q75" s="68">
        <f t="shared" si="6"/>
        <v>0</v>
      </c>
      <c r="R75" s="68">
        <f t="shared" si="6"/>
        <v>0</v>
      </c>
      <c r="S75" s="68">
        <f t="shared" si="6"/>
        <v>0</v>
      </c>
      <c r="T75" s="68">
        <f t="shared" si="6"/>
        <v>0</v>
      </c>
      <c r="U75" s="68">
        <f t="shared" si="6"/>
        <v>0</v>
      </c>
      <c r="V75" s="68">
        <f t="shared" si="6"/>
        <v>0</v>
      </c>
      <c r="W75" s="68">
        <f t="shared" si="6"/>
        <v>0</v>
      </c>
      <c r="X75" s="68">
        <f t="shared" si="6"/>
        <v>0</v>
      </c>
      <c r="Y75" s="68">
        <f t="shared" si="6"/>
        <v>0</v>
      </c>
      <c r="Z75" s="68">
        <f t="shared" si="6"/>
        <v>0</v>
      </c>
      <c r="AA75" s="68">
        <f t="shared" si="6"/>
        <v>0</v>
      </c>
      <c r="AB75" s="68">
        <f t="shared" si="6"/>
        <v>0</v>
      </c>
      <c r="AC75" s="68">
        <f t="shared" si="6"/>
        <v>0</v>
      </c>
      <c r="AD75" s="68">
        <f t="shared" si="6"/>
        <v>0</v>
      </c>
      <c r="AE75" s="68">
        <f t="shared" si="6"/>
        <v>0</v>
      </c>
      <c r="AF75" s="68">
        <f t="shared" si="6"/>
        <v>0</v>
      </c>
      <c r="AG75" s="68">
        <f t="shared" si="6"/>
        <v>0</v>
      </c>
      <c r="AH75" s="68">
        <f t="shared" si="6"/>
        <v>0</v>
      </c>
      <c r="AI75" s="68">
        <f t="shared" si="6"/>
        <v>0</v>
      </c>
      <c r="AJ75" s="68">
        <f t="shared" si="6"/>
        <v>0</v>
      </c>
      <c r="AK75" s="68">
        <f t="shared" si="6"/>
        <v>0</v>
      </c>
      <c r="AL75" s="68">
        <f t="shared" si="6"/>
        <v>0</v>
      </c>
      <c r="AM75" s="68">
        <f t="shared" si="6"/>
        <v>0</v>
      </c>
      <c r="AN75" s="68">
        <f t="shared" si="6"/>
        <v>0</v>
      </c>
      <c r="AO75" s="68">
        <f t="shared" si="6"/>
        <v>0</v>
      </c>
      <c r="AP75" s="68">
        <f t="shared" si="6"/>
        <v>0</v>
      </c>
      <c r="AQ75" s="68">
        <f t="shared" si="6"/>
        <v>0</v>
      </c>
      <c r="AR75" s="68">
        <f t="shared" si="6"/>
        <v>0</v>
      </c>
      <c r="AS75" s="68">
        <f t="shared" si="6"/>
        <v>0</v>
      </c>
      <c r="AT75" s="68">
        <f t="shared" si="6"/>
        <v>0</v>
      </c>
      <c r="AU75" s="68">
        <f t="shared" si="6"/>
        <v>0</v>
      </c>
      <c r="AV75" s="68">
        <f t="shared" si="6"/>
        <v>0</v>
      </c>
      <c r="AW75" s="68">
        <f t="shared" si="6"/>
        <v>0</v>
      </c>
      <c r="AX75" s="68">
        <f t="shared" si="6"/>
        <v>0</v>
      </c>
      <c r="AY75" s="68">
        <f t="shared" si="6"/>
        <v>0</v>
      </c>
      <c r="AZ75" s="68">
        <f t="shared" si="6"/>
        <v>0</v>
      </c>
      <c r="BA75" s="68">
        <f t="shared" si="6"/>
        <v>0</v>
      </c>
      <c r="BB75" s="68">
        <f t="shared" si="6"/>
        <v>0</v>
      </c>
      <c r="BC75" s="68">
        <f t="shared" si="6"/>
        <v>0</v>
      </c>
      <c r="BD75" s="68">
        <f t="shared" si="6"/>
        <v>0</v>
      </c>
      <c r="BE75" s="23"/>
    </row>
    <row r="76" spans="1:57" ht="15" thickBot="1" x14ac:dyDescent="0.4">
      <c r="A76" s="75" t="str">
        <f t="shared" si="1"/>
        <v>Commercial - Convenience Charging</v>
      </c>
      <c r="B76" s="75" t="str">
        <f t="shared" si="2"/>
        <v>Convenience Charging</v>
      </c>
      <c r="C76" s="75" t="str">
        <f>_xlfn.XLOOKUP(D76,'Segment Ref'!$C$3:$C$12,'Segment Ref'!$B$3:$B$12)</f>
        <v>Commercial</v>
      </c>
      <c r="D76" s="75" t="str">
        <f t="shared" si="3"/>
        <v>Medium Light Commercial</v>
      </c>
      <c r="E76" s="76" cm="1">
        <f t="array" ref="E76">_xlfn.XLOOKUP($A76,'Charge_Type AG (%)'!$B$32:$B$48,_xlfn.XLOOKUP('AG_Profile_kW '!$F$109,'Charge_Type AG (%)'!$C$31:$AH$31,'Charge_Type AG (%)'!$C$32:$AH$48))</f>
        <v>0.73060000000000003</v>
      </c>
      <c r="F76" s="77" cm="1">
        <f t="array" ref="F76">_xlfn.XLOOKUP($D76,Uptake!$B$129:$B$138,_xlfn.XLOOKUP('AG_Profile_kW '!$F$109,Uptake!$C$128:$AH$128,Uptake!$C$129:$AH$138))*_xlfn.XLOOKUP(D76,Uptake!$B$129:$B$138,Uptake!$A$129:$A$138)</f>
        <v>22593.841075472112</v>
      </c>
      <c r="G76" s="47"/>
      <c r="H76" s="14" t="s">
        <v>155</v>
      </c>
      <c r="I76" s="68">
        <f t="shared" si="4"/>
        <v>4643.1841617638192</v>
      </c>
      <c r="J76" s="68">
        <f t="shared" si="6"/>
        <v>4291.7311856407468</v>
      </c>
      <c r="K76" s="68">
        <f t="shared" si="6"/>
        <v>3940.2780444470709</v>
      </c>
      <c r="L76" s="68">
        <f t="shared" si="6"/>
        <v>3582.3036240153306</v>
      </c>
      <c r="M76" s="68">
        <f t="shared" si="6"/>
        <v>3224.3290385129867</v>
      </c>
      <c r="N76" s="68">
        <f t="shared" si="6"/>
        <v>2871.8727632655032</v>
      </c>
      <c r="O76" s="68">
        <f t="shared" si="6"/>
        <v>2519.4166530886228</v>
      </c>
      <c r="P76" s="68">
        <f t="shared" si="6"/>
        <v>2270.0203929834984</v>
      </c>
      <c r="Q76" s="68">
        <f t="shared" si="6"/>
        <v>2020.6241328783747</v>
      </c>
      <c r="R76" s="68">
        <f t="shared" si="6"/>
        <v>1944.2936703219852</v>
      </c>
      <c r="S76" s="68">
        <f t="shared" si="6"/>
        <v>1867.9633728361987</v>
      </c>
      <c r="T76" s="68">
        <f t="shared" si="6"/>
        <v>2038.8368677078531</v>
      </c>
      <c r="U76" s="68">
        <f t="shared" si="6"/>
        <v>2209.7103625795075</v>
      </c>
      <c r="V76" s="68">
        <f t="shared" si="6"/>
        <v>2772.3984117592813</v>
      </c>
      <c r="W76" s="68">
        <f t="shared" si="6"/>
        <v>3335.0866260096573</v>
      </c>
      <c r="X76" s="68">
        <f t="shared" si="6"/>
        <v>4151.3780897506012</v>
      </c>
      <c r="Y76" s="68">
        <f t="shared" si="6"/>
        <v>4967.669718562147</v>
      </c>
      <c r="Z76" s="68">
        <f t="shared" si="6"/>
        <v>5785.218029873552</v>
      </c>
      <c r="AA76" s="68">
        <f t="shared" si="6"/>
        <v>6602.7665062555598</v>
      </c>
      <c r="AB76" s="68">
        <f t="shared" si="6"/>
        <v>7167.8003737731069</v>
      </c>
      <c r="AC76" s="68">
        <f t="shared" si="6"/>
        <v>7732.8342412906568</v>
      </c>
      <c r="AD76" s="68">
        <f t="shared" si="6"/>
        <v>7985.2765492310464</v>
      </c>
      <c r="AE76" s="68">
        <f t="shared" si="6"/>
        <v>8237.718857171436</v>
      </c>
      <c r="AF76" s="68">
        <f t="shared" si="6"/>
        <v>8307.9364251613279</v>
      </c>
      <c r="AG76" s="68">
        <f t="shared" si="6"/>
        <v>8378.1539931512216</v>
      </c>
      <c r="AH76" s="68">
        <f t="shared" si="6"/>
        <v>8409.5674240944045</v>
      </c>
      <c r="AI76" s="68">
        <f t="shared" si="6"/>
        <v>8440.9806899669875</v>
      </c>
      <c r="AJ76" s="68">
        <f t="shared" si="6"/>
        <v>8632.7399079408369</v>
      </c>
      <c r="AK76" s="68">
        <f t="shared" si="6"/>
        <v>8824.4992909852917</v>
      </c>
      <c r="AL76" s="68">
        <f t="shared" ref="J76:BD82" si="7">AL25*$F76*$E76</f>
        <v>8939.5119034128475</v>
      </c>
      <c r="AM76" s="68">
        <f t="shared" si="7"/>
        <v>9054.5243507698033</v>
      </c>
      <c r="AN76" s="68">
        <f t="shared" si="7"/>
        <v>9073.9170102687913</v>
      </c>
      <c r="AO76" s="68">
        <f t="shared" si="7"/>
        <v>9093.3096697677793</v>
      </c>
      <c r="AP76" s="68">
        <f t="shared" si="7"/>
        <v>8841.5840983851704</v>
      </c>
      <c r="AQ76" s="68">
        <f t="shared" si="7"/>
        <v>8589.8585270025615</v>
      </c>
      <c r="AR76" s="68">
        <f t="shared" si="7"/>
        <v>8452.8456347620431</v>
      </c>
      <c r="AS76" s="68">
        <f t="shared" si="7"/>
        <v>8315.8325774509249</v>
      </c>
      <c r="AT76" s="68">
        <f t="shared" si="7"/>
        <v>8159.1724868417514</v>
      </c>
      <c r="AU76" s="68">
        <f t="shared" si="7"/>
        <v>8002.512396232577</v>
      </c>
      <c r="AV76" s="68">
        <f t="shared" si="7"/>
        <v>7875.8253304857053</v>
      </c>
      <c r="AW76" s="68">
        <f t="shared" si="7"/>
        <v>7749.1384298094345</v>
      </c>
      <c r="AX76" s="68">
        <f t="shared" si="7"/>
        <v>7439.395988838286</v>
      </c>
      <c r="AY76" s="68">
        <f t="shared" si="7"/>
        <v>7129.6535478671358</v>
      </c>
      <c r="AZ76" s="68">
        <f t="shared" si="7"/>
        <v>6708.6348675650124</v>
      </c>
      <c r="BA76" s="68">
        <f t="shared" si="7"/>
        <v>6287.6163523334908</v>
      </c>
      <c r="BB76" s="68">
        <f t="shared" si="7"/>
        <v>5848.286720193164</v>
      </c>
      <c r="BC76" s="68">
        <f t="shared" si="7"/>
        <v>5408.9572531234408</v>
      </c>
      <c r="BD76" s="68">
        <f t="shared" si="7"/>
        <v>5026.0707074436295</v>
      </c>
      <c r="BE76" s="23"/>
    </row>
    <row r="77" spans="1:57" ht="15" thickBot="1" x14ac:dyDescent="0.4">
      <c r="A77" s="75" t="str">
        <f t="shared" si="1"/>
        <v>Commercial - Daytime Charging</v>
      </c>
      <c r="B77" s="75" t="str">
        <f t="shared" si="2"/>
        <v>Daytime Charging</v>
      </c>
      <c r="C77" s="75" t="str">
        <f>_xlfn.XLOOKUP(D77,'Segment Ref'!$C$3:$C$12,'Segment Ref'!$B$3:$B$12)</f>
        <v>Commercial</v>
      </c>
      <c r="D77" s="75" t="str">
        <f t="shared" si="3"/>
        <v>Medium Light Commercial</v>
      </c>
      <c r="E77" s="76" cm="1">
        <f t="array" ref="E77">_xlfn.XLOOKUP($A77,'Charge_Type AG (%)'!$B$32:$B$48,_xlfn.XLOOKUP('AG_Profile_kW '!$F$109,'Charge_Type AG (%)'!$C$31:$AH$31,'Charge_Type AG (%)'!$C$32:$AH$48))</f>
        <v>0.13552</v>
      </c>
      <c r="F77" s="77" cm="1">
        <f t="array" ref="F77">_xlfn.XLOOKUP($D77,Uptake!$B$129:$B$138,_xlfn.XLOOKUP('AG_Profile_kW '!$F$109,Uptake!$C$128:$AH$128,Uptake!$C$129:$AH$138))*_xlfn.XLOOKUP(D77,Uptake!$B$129:$B$138,Uptake!$A$129:$A$138)</f>
        <v>22593.841075472112</v>
      </c>
      <c r="G77" s="47"/>
      <c r="H77" s="14" t="s">
        <v>156</v>
      </c>
      <c r="I77" s="68">
        <f t="shared" si="4"/>
        <v>1027.2883024389994</v>
      </c>
      <c r="J77" s="68">
        <f t="shared" si="7"/>
        <v>941.39006940966749</v>
      </c>
      <c r="K77" s="68">
        <f t="shared" si="7"/>
        <v>855.49183638033549</v>
      </c>
      <c r="L77" s="68">
        <f t="shared" si="7"/>
        <v>753.25564107959542</v>
      </c>
      <c r="M77" s="68">
        <f t="shared" si="7"/>
        <v>651.0194763980287</v>
      </c>
      <c r="N77" s="68">
        <f t="shared" si="7"/>
        <v>560.42006733846881</v>
      </c>
      <c r="O77" s="68">
        <f t="shared" si="7"/>
        <v>469.82065827890904</v>
      </c>
      <c r="P77" s="68">
        <f t="shared" si="7"/>
        <v>395.46135261248941</v>
      </c>
      <c r="Q77" s="68">
        <f t="shared" si="7"/>
        <v>321.10204694606972</v>
      </c>
      <c r="R77" s="68">
        <f t="shared" si="7"/>
        <v>263.59868810789698</v>
      </c>
      <c r="S77" s="68">
        <f t="shared" si="7"/>
        <v>206.09532926972426</v>
      </c>
      <c r="T77" s="68">
        <f t="shared" si="7"/>
        <v>214.70452226176641</v>
      </c>
      <c r="U77" s="68">
        <f t="shared" si="7"/>
        <v>223.313745872982</v>
      </c>
      <c r="V77" s="68">
        <f t="shared" si="7"/>
        <v>551.31646655312545</v>
      </c>
      <c r="W77" s="68">
        <f t="shared" si="7"/>
        <v>879.3191566140955</v>
      </c>
      <c r="X77" s="68">
        <f t="shared" si="7"/>
        <v>1088.1310495693019</v>
      </c>
      <c r="Y77" s="68">
        <f t="shared" si="7"/>
        <v>1296.9429731436817</v>
      </c>
      <c r="Z77" s="68">
        <f t="shared" si="7"/>
        <v>1605.7269266206808</v>
      </c>
      <c r="AA77" s="68">
        <f t="shared" si="7"/>
        <v>1914.51088009768</v>
      </c>
      <c r="AB77" s="68">
        <f t="shared" si="7"/>
        <v>2254.9347583846443</v>
      </c>
      <c r="AC77" s="68">
        <f t="shared" si="7"/>
        <v>2595.3586366716081</v>
      </c>
      <c r="AD77" s="68">
        <f t="shared" si="7"/>
        <v>2781.0917869449609</v>
      </c>
      <c r="AE77" s="68">
        <f t="shared" si="7"/>
        <v>2966.8249678374859</v>
      </c>
      <c r="AF77" s="68">
        <f t="shared" si="7"/>
        <v>2905.33753401071</v>
      </c>
      <c r="AG77" s="68">
        <f t="shared" si="7"/>
        <v>2843.8501308031077</v>
      </c>
      <c r="AH77" s="68">
        <f t="shared" si="7"/>
        <v>2609.7766236733714</v>
      </c>
      <c r="AI77" s="68">
        <f t="shared" si="7"/>
        <v>2375.7031165436356</v>
      </c>
      <c r="AJ77" s="68">
        <f t="shared" si="7"/>
        <v>2122.7672493894274</v>
      </c>
      <c r="AK77" s="68">
        <f t="shared" si="7"/>
        <v>1869.8313516160465</v>
      </c>
      <c r="AL77" s="68">
        <f t="shared" si="7"/>
        <v>1642.4401116563397</v>
      </c>
      <c r="AM77" s="68">
        <f t="shared" si="7"/>
        <v>1415.0488716966338</v>
      </c>
      <c r="AN77" s="68">
        <f t="shared" si="7"/>
        <v>1095.6379216988532</v>
      </c>
      <c r="AO77" s="68">
        <f t="shared" si="7"/>
        <v>776.22694108189944</v>
      </c>
      <c r="AP77" s="68">
        <f t="shared" si="7"/>
        <v>557.3173958760915</v>
      </c>
      <c r="AQ77" s="68">
        <f t="shared" si="7"/>
        <v>338.40785067028378</v>
      </c>
      <c r="AR77" s="68">
        <f t="shared" si="7"/>
        <v>313.25802709793032</v>
      </c>
      <c r="AS77" s="68">
        <f t="shared" si="7"/>
        <v>288.10823414475021</v>
      </c>
      <c r="AT77" s="68">
        <f t="shared" si="7"/>
        <v>286.27561537688842</v>
      </c>
      <c r="AU77" s="68">
        <f t="shared" si="7"/>
        <v>284.44302722820009</v>
      </c>
      <c r="AV77" s="68">
        <f t="shared" si="7"/>
        <v>418.41694497882611</v>
      </c>
      <c r="AW77" s="68">
        <f t="shared" si="7"/>
        <v>552.39086272945212</v>
      </c>
      <c r="AX77" s="68">
        <f t="shared" si="7"/>
        <v>692.30456331371363</v>
      </c>
      <c r="AY77" s="68">
        <f t="shared" si="7"/>
        <v>832.21829451714848</v>
      </c>
      <c r="AZ77" s="68">
        <f t="shared" si="7"/>
        <v>965.74673391360727</v>
      </c>
      <c r="BA77" s="68">
        <f t="shared" si="7"/>
        <v>1099.2751733100661</v>
      </c>
      <c r="BB77" s="68">
        <f t="shared" si="7"/>
        <v>1102.6905583906378</v>
      </c>
      <c r="BC77" s="68">
        <f t="shared" si="7"/>
        <v>1106.1059434712095</v>
      </c>
      <c r="BD77" s="68">
        <f t="shared" si="7"/>
        <v>1066.6971076455177</v>
      </c>
      <c r="BE77" s="23"/>
    </row>
    <row r="78" spans="1:57" ht="15" thickBot="1" x14ac:dyDescent="0.4">
      <c r="A78" s="75" t="str">
        <f t="shared" si="1"/>
        <v>Commercial - Highway Fast Charging</v>
      </c>
      <c r="B78" s="75" t="str">
        <f t="shared" si="2"/>
        <v>Highway Fast Charging</v>
      </c>
      <c r="C78" s="75" t="str">
        <f>_xlfn.XLOOKUP(D78,'Segment Ref'!$C$3:$C$12,'Segment Ref'!$B$3:$B$12)</f>
        <v>Commercial</v>
      </c>
      <c r="D78" s="75" t="str">
        <f t="shared" si="3"/>
        <v>Medium Light Commercial</v>
      </c>
      <c r="E78" s="76" cm="1">
        <f t="array" ref="E78">_xlfn.XLOOKUP($A78,'Charge_Type AG (%)'!$B$32:$B$48,_xlfn.XLOOKUP('AG_Profile_kW '!$F$109,'Charge_Type AG (%)'!$C$31:$AH$31,'Charge_Type AG (%)'!$C$32:$AH$48))</f>
        <v>0.1</v>
      </c>
      <c r="F78" s="77" cm="1">
        <f t="array" ref="F78">_xlfn.XLOOKUP($D78,Uptake!$B$129:$B$138,_xlfn.XLOOKUP('AG_Profile_kW '!$F$109,Uptake!$C$128:$AH$128,Uptake!$C$129:$AH$138))*_xlfn.XLOOKUP(D78,Uptake!$B$129:$B$138,Uptake!$A$129:$A$138)</f>
        <v>22593.841075472112</v>
      </c>
      <c r="G78" s="47"/>
      <c r="H78" s="14" t="s">
        <v>157</v>
      </c>
      <c r="I78" s="68">
        <f t="shared" si="4"/>
        <v>304.16789094046266</v>
      </c>
      <c r="J78" s="68">
        <f t="shared" si="7"/>
        <v>298.46518285917244</v>
      </c>
      <c r="K78" s="68">
        <f t="shared" si="7"/>
        <v>292.76247477788218</v>
      </c>
      <c r="L78" s="68">
        <f t="shared" si="7"/>
        <v>290.90580329366423</v>
      </c>
      <c r="M78" s="68">
        <f t="shared" si="7"/>
        <v>289.04913180944618</v>
      </c>
      <c r="N78" s="68">
        <f t="shared" si="7"/>
        <v>291.87053771374576</v>
      </c>
      <c r="O78" s="68">
        <f t="shared" si="7"/>
        <v>294.69196621188644</v>
      </c>
      <c r="P78" s="68">
        <f t="shared" si="7"/>
        <v>301.87484200971295</v>
      </c>
      <c r="Q78" s="68">
        <f t="shared" si="7"/>
        <v>309.05771780753958</v>
      </c>
      <c r="R78" s="68">
        <f t="shared" si="7"/>
        <v>342.13232209957846</v>
      </c>
      <c r="S78" s="68">
        <f t="shared" si="7"/>
        <v>375.20692639161734</v>
      </c>
      <c r="T78" s="68">
        <f t="shared" si="7"/>
        <v>487.00199762980884</v>
      </c>
      <c r="U78" s="68">
        <f t="shared" si="7"/>
        <v>598.79706886800034</v>
      </c>
      <c r="V78" s="68">
        <f t="shared" si="7"/>
        <v>721.03067543378859</v>
      </c>
      <c r="W78" s="68">
        <f t="shared" si="7"/>
        <v>843.26425940573574</v>
      </c>
      <c r="X78" s="68">
        <f t="shared" si="7"/>
        <v>991.53087375398127</v>
      </c>
      <c r="Y78" s="68">
        <f t="shared" si="7"/>
        <v>1139.7974881022267</v>
      </c>
      <c r="Z78" s="68">
        <f t="shared" si="7"/>
        <v>1239.3504706489721</v>
      </c>
      <c r="AA78" s="68">
        <f t="shared" si="7"/>
        <v>1338.9034306018762</v>
      </c>
      <c r="AB78" s="68">
        <f t="shared" si="7"/>
        <v>1367.7893852907744</v>
      </c>
      <c r="AC78" s="68">
        <f t="shared" si="7"/>
        <v>1396.6753399796726</v>
      </c>
      <c r="AD78" s="68">
        <f t="shared" si="7"/>
        <v>1415.8716547972617</v>
      </c>
      <c r="AE78" s="68">
        <f t="shared" si="7"/>
        <v>1435.0679922086917</v>
      </c>
      <c r="AF78" s="68">
        <f t="shared" si="7"/>
        <v>1443.9830926140924</v>
      </c>
      <c r="AG78" s="68">
        <f t="shared" si="7"/>
        <v>1452.8981930194934</v>
      </c>
      <c r="AH78" s="68">
        <f t="shared" si="7"/>
        <v>1445.1587631344546</v>
      </c>
      <c r="AI78" s="68">
        <f t="shared" si="7"/>
        <v>1437.419333249416</v>
      </c>
      <c r="AJ78" s="68">
        <f t="shared" si="7"/>
        <v>1421.9990141215653</v>
      </c>
      <c r="AK78" s="68">
        <f t="shared" si="7"/>
        <v>1406.5786723998735</v>
      </c>
      <c r="AL78" s="68">
        <f t="shared" si="7"/>
        <v>1386.6727076279449</v>
      </c>
      <c r="AM78" s="68">
        <f t="shared" si="7"/>
        <v>1366.7667428560162</v>
      </c>
      <c r="AN78" s="68">
        <f t="shared" si="7"/>
        <v>1331.2604312305475</v>
      </c>
      <c r="AO78" s="68">
        <f t="shared" si="7"/>
        <v>1295.7541196050788</v>
      </c>
      <c r="AP78" s="68">
        <f t="shared" si="7"/>
        <v>1206.8152717187688</v>
      </c>
      <c r="AQ78" s="68">
        <f t="shared" si="7"/>
        <v>1117.8764464262999</v>
      </c>
      <c r="AR78" s="68">
        <f t="shared" si="7"/>
        <v>977.07212590846143</v>
      </c>
      <c r="AS78" s="68">
        <f t="shared" si="7"/>
        <v>836.26778279678183</v>
      </c>
      <c r="AT78" s="68">
        <f t="shared" si="7"/>
        <v>782.45777123309267</v>
      </c>
      <c r="AU78" s="68">
        <f t="shared" si="7"/>
        <v>728.64778226324461</v>
      </c>
      <c r="AV78" s="68">
        <f t="shared" si="7"/>
        <v>688.68352504285667</v>
      </c>
      <c r="AW78" s="68">
        <f t="shared" si="7"/>
        <v>648.71926782246874</v>
      </c>
      <c r="AX78" s="68">
        <f t="shared" si="7"/>
        <v>555.79638015779744</v>
      </c>
      <c r="AY78" s="68">
        <f t="shared" si="7"/>
        <v>462.87349249312632</v>
      </c>
      <c r="AZ78" s="68">
        <f t="shared" si="7"/>
        <v>417.68795675708429</v>
      </c>
      <c r="BA78" s="68">
        <f t="shared" si="7"/>
        <v>372.50239842720111</v>
      </c>
      <c r="BB78" s="68">
        <f t="shared" si="7"/>
        <v>345.62779265852362</v>
      </c>
      <c r="BC78" s="68">
        <f t="shared" si="7"/>
        <v>318.75318688984618</v>
      </c>
      <c r="BD78" s="68">
        <f t="shared" si="7"/>
        <v>311.46052761823387</v>
      </c>
      <c r="BE78" s="23"/>
    </row>
    <row r="79" spans="1:57" ht="15" thickBot="1" x14ac:dyDescent="0.4">
      <c r="A79" s="75" t="str">
        <f t="shared" si="1"/>
        <v>Commercial - Nighttime Charging</v>
      </c>
      <c r="B79" s="75" t="str">
        <f t="shared" si="2"/>
        <v>Nighttime Charging</v>
      </c>
      <c r="C79" s="75" t="str">
        <f>_xlfn.XLOOKUP(D79,'Segment Ref'!$C$3:$C$12,'Segment Ref'!$B$3:$B$12)</f>
        <v>Commercial</v>
      </c>
      <c r="D79" s="75" t="str">
        <f t="shared" si="3"/>
        <v>Medium Light Commercial</v>
      </c>
      <c r="E79" s="76" cm="1">
        <f t="array" ref="E79">_xlfn.XLOOKUP($A79,'Charge_Type AG (%)'!$B$32:$B$48,_xlfn.XLOOKUP('AG_Profile_kW '!$F$109,'Charge_Type AG (%)'!$C$31:$AH$31,'Charge_Type AG (%)'!$C$32:$AH$48))</f>
        <v>0</v>
      </c>
      <c r="F79" s="77" cm="1">
        <f t="array" ref="F79">_xlfn.XLOOKUP($D79,Uptake!$B$129:$B$138,_xlfn.XLOOKUP('AG_Profile_kW '!$F$109,Uptake!$C$128:$AH$128,Uptake!$C$129:$AH$138))*_xlfn.XLOOKUP(D79,Uptake!$B$129:$B$138,Uptake!$A$129:$A$138)</f>
        <v>22593.841075472112</v>
      </c>
      <c r="G79" s="47"/>
      <c r="H79" s="14" t="s">
        <v>158</v>
      </c>
      <c r="I79" s="68">
        <f t="shared" si="4"/>
        <v>0</v>
      </c>
      <c r="J79" s="68">
        <f t="shared" si="7"/>
        <v>0</v>
      </c>
      <c r="K79" s="68">
        <f t="shared" si="7"/>
        <v>0</v>
      </c>
      <c r="L79" s="68">
        <f t="shared" si="7"/>
        <v>0</v>
      </c>
      <c r="M79" s="68">
        <f t="shared" si="7"/>
        <v>0</v>
      </c>
      <c r="N79" s="68">
        <f t="shared" si="7"/>
        <v>0</v>
      </c>
      <c r="O79" s="68">
        <f t="shared" si="7"/>
        <v>0</v>
      </c>
      <c r="P79" s="68">
        <f t="shared" si="7"/>
        <v>0</v>
      </c>
      <c r="Q79" s="68">
        <f t="shared" si="7"/>
        <v>0</v>
      </c>
      <c r="R79" s="68">
        <f t="shared" si="7"/>
        <v>0</v>
      </c>
      <c r="S79" s="68">
        <f t="shared" si="7"/>
        <v>0</v>
      </c>
      <c r="T79" s="68">
        <f t="shared" si="7"/>
        <v>0</v>
      </c>
      <c r="U79" s="68">
        <f t="shared" si="7"/>
        <v>0</v>
      </c>
      <c r="V79" s="68">
        <f t="shared" si="7"/>
        <v>0</v>
      </c>
      <c r="W79" s="68">
        <f t="shared" si="7"/>
        <v>0</v>
      </c>
      <c r="X79" s="68">
        <f t="shared" si="7"/>
        <v>0</v>
      </c>
      <c r="Y79" s="68">
        <f t="shared" si="7"/>
        <v>0</v>
      </c>
      <c r="Z79" s="68">
        <f t="shared" si="7"/>
        <v>0</v>
      </c>
      <c r="AA79" s="68">
        <f t="shared" si="7"/>
        <v>0</v>
      </c>
      <c r="AB79" s="68">
        <f t="shared" si="7"/>
        <v>0</v>
      </c>
      <c r="AC79" s="68">
        <f t="shared" si="7"/>
        <v>0</v>
      </c>
      <c r="AD79" s="68">
        <f t="shared" si="7"/>
        <v>0</v>
      </c>
      <c r="AE79" s="68">
        <f t="shared" si="7"/>
        <v>0</v>
      </c>
      <c r="AF79" s="68">
        <f t="shared" si="7"/>
        <v>0</v>
      </c>
      <c r="AG79" s="68">
        <f t="shared" si="7"/>
        <v>0</v>
      </c>
      <c r="AH79" s="68">
        <f t="shared" si="7"/>
        <v>0</v>
      </c>
      <c r="AI79" s="68">
        <f t="shared" si="7"/>
        <v>0</v>
      </c>
      <c r="AJ79" s="68">
        <f t="shared" si="7"/>
        <v>0</v>
      </c>
      <c r="AK79" s="68">
        <f t="shared" si="7"/>
        <v>0</v>
      </c>
      <c r="AL79" s="68">
        <f t="shared" si="7"/>
        <v>0</v>
      </c>
      <c r="AM79" s="68">
        <f t="shared" si="7"/>
        <v>0</v>
      </c>
      <c r="AN79" s="68">
        <f t="shared" si="7"/>
        <v>0</v>
      </c>
      <c r="AO79" s="68">
        <f t="shared" si="7"/>
        <v>0</v>
      </c>
      <c r="AP79" s="68">
        <f t="shared" si="7"/>
        <v>0</v>
      </c>
      <c r="AQ79" s="68">
        <f t="shared" si="7"/>
        <v>0</v>
      </c>
      <c r="AR79" s="68">
        <f t="shared" si="7"/>
        <v>0</v>
      </c>
      <c r="AS79" s="68">
        <f t="shared" si="7"/>
        <v>0</v>
      </c>
      <c r="AT79" s="68">
        <f t="shared" si="7"/>
        <v>0</v>
      </c>
      <c r="AU79" s="68">
        <f t="shared" si="7"/>
        <v>0</v>
      </c>
      <c r="AV79" s="68">
        <f t="shared" si="7"/>
        <v>0</v>
      </c>
      <c r="AW79" s="68">
        <f t="shared" si="7"/>
        <v>0</v>
      </c>
      <c r="AX79" s="68">
        <f t="shared" si="7"/>
        <v>0</v>
      </c>
      <c r="AY79" s="68">
        <f t="shared" si="7"/>
        <v>0</v>
      </c>
      <c r="AZ79" s="68">
        <f t="shared" si="7"/>
        <v>0</v>
      </c>
      <c r="BA79" s="68">
        <f t="shared" si="7"/>
        <v>0</v>
      </c>
      <c r="BB79" s="68">
        <f t="shared" si="7"/>
        <v>0</v>
      </c>
      <c r="BC79" s="68">
        <f t="shared" si="7"/>
        <v>0</v>
      </c>
      <c r="BD79" s="68">
        <f t="shared" si="7"/>
        <v>0</v>
      </c>
      <c r="BE79" s="23"/>
    </row>
    <row r="80" spans="1:57" ht="15" thickBot="1" x14ac:dyDescent="0.4">
      <c r="A80" s="72" t="str">
        <f t="shared" si="1"/>
        <v>Residential - Convenience Charging</v>
      </c>
      <c r="B80" s="72" t="str">
        <f t="shared" si="2"/>
        <v>Convenience Charging</v>
      </c>
      <c r="C80" s="72" t="str">
        <f>_xlfn.XLOOKUP(D80,'Segment Ref'!$C$3:$C$12,'Segment Ref'!$B$3:$B$12)</f>
        <v>Residential</v>
      </c>
      <c r="D80" s="72" t="str">
        <f t="shared" si="3"/>
        <v>Medium Residential</v>
      </c>
      <c r="E80" s="78" cm="1">
        <f t="array" ref="E80">_xlfn.XLOOKUP($A80,'Charge_Type AG (%)'!$B$32:$B$48,_xlfn.XLOOKUP('AG_Profile_kW '!$F$109,'Charge_Type AG (%)'!$C$31:$AH$31,'Charge_Type AG (%)'!$C$32:$AH$48))</f>
        <v>0.56989999999999996</v>
      </c>
      <c r="F80" s="79" cm="1">
        <f t="array" ref="F80">_xlfn.XLOOKUP($D80,Uptake!$B$129:$B$138,_xlfn.XLOOKUP('AG_Profile_kW '!$F$109,Uptake!$C$128:$AH$128,Uptake!$C$129:$AH$138))*_xlfn.XLOOKUP(D80,Uptake!$B$129:$B$138,Uptake!$A$129:$A$138)</f>
        <v>164041.8187047739</v>
      </c>
      <c r="G80" s="47"/>
      <c r="H80" s="14" t="s">
        <v>159</v>
      </c>
      <c r="I80" s="68">
        <f t="shared" si="4"/>
        <v>26529.233483837106</v>
      </c>
      <c r="J80" s="68">
        <f t="shared" si="7"/>
        <v>24925.309804376269</v>
      </c>
      <c r="K80" s="68">
        <f t="shared" si="7"/>
        <v>23321.385190041114</v>
      </c>
      <c r="L80" s="68">
        <f t="shared" si="7"/>
        <v>21121.154727130532</v>
      </c>
      <c r="M80" s="68">
        <f t="shared" si="7"/>
        <v>18920.924264219946</v>
      </c>
      <c r="N80" s="68">
        <f t="shared" si="7"/>
        <v>16477.601235254981</v>
      </c>
      <c r="O80" s="68">
        <f t="shared" si="7"/>
        <v>14034.279141164339</v>
      </c>
      <c r="P80" s="68">
        <f t="shared" si="7"/>
        <v>11886.841966249453</v>
      </c>
      <c r="Q80" s="68">
        <f t="shared" si="7"/>
        <v>9739.40572620889</v>
      </c>
      <c r="R80" s="68">
        <f t="shared" si="7"/>
        <v>8550.1390093921618</v>
      </c>
      <c r="S80" s="68">
        <f t="shared" si="7"/>
        <v>7360.8732274497597</v>
      </c>
      <c r="T80" s="68">
        <f t="shared" si="7"/>
        <v>7277.3618388898331</v>
      </c>
      <c r="U80" s="68">
        <f t="shared" si="7"/>
        <v>7193.8504503299091</v>
      </c>
      <c r="V80" s="68">
        <f t="shared" si="7"/>
        <v>8184.8480854690433</v>
      </c>
      <c r="W80" s="68">
        <f t="shared" si="7"/>
        <v>9175.8466554825027</v>
      </c>
      <c r="X80" s="68">
        <f t="shared" si="7"/>
        <v>11311.973720815979</v>
      </c>
      <c r="Y80" s="68">
        <f t="shared" si="7"/>
        <v>13448.100786149455</v>
      </c>
      <c r="Z80" s="68">
        <f t="shared" si="7"/>
        <v>15651.573393218441</v>
      </c>
      <c r="AA80" s="68">
        <f t="shared" si="7"/>
        <v>17855.046000287424</v>
      </c>
      <c r="AB80" s="68">
        <f t="shared" si="7"/>
        <v>19845.016683430549</v>
      </c>
      <c r="AC80" s="68">
        <f t="shared" si="7"/>
        <v>21834.988301448004</v>
      </c>
      <c r="AD80" s="68">
        <f t="shared" si="7"/>
        <v>22679.866014495456</v>
      </c>
      <c r="AE80" s="68">
        <f t="shared" si="7"/>
        <v>23524.743727542907</v>
      </c>
      <c r="AF80" s="68">
        <f t="shared" si="7"/>
        <v>23604.343601927878</v>
      </c>
      <c r="AG80" s="68">
        <f t="shared" si="7"/>
        <v>23683.944411187171</v>
      </c>
      <c r="AH80" s="68">
        <f t="shared" si="7"/>
        <v>23462.554952582988</v>
      </c>
      <c r="AI80" s="68">
        <f t="shared" si="7"/>
        <v>23241.165493978806</v>
      </c>
      <c r="AJ80" s="68">
        <f t="shared" si="7"/>
        <v>22688.540713355258</v>
      </c>
      <c r="AK80" s="68">
        <f t="shared" si="7"/>
        <v>22135.915932731717</v>
      </c>
      <c r="AL80" s="68">
        <f t="shared" si="7"/>
        <v>22055.815900582984</v>
      </c>
      <c r="AM80" s="68">
        <f t="shared" si="7"/>
        <v>21975.715868434247</v>
      </c>
      <c r="AN80" s="68">
        <f t="shared" si="7"/>
        <v>22225.110422312093</v>
      </c>
      <c r="AO80" s="68">
        <f t="shared" si="7"/>
        <v>22474.504976189943</v>
      </c>
      <c r="AP80" s="68">
        <f t="shared" si="7"/>
        <v>23978.533594548753</v>
      </c>
      <c r="AQ80" s="68">
        <f t="shared" si="7"/>
        <v>25482.562212907564</v>
      </c>
      <c r="AR80" s="68">
        <f t="shared" si="7"/>
        <v>27976.705010168582</v>
      </c>
      <c r="AS80" s="68">
        <f t="shared" si="7"/>
        <v>30470.847807429593</v>
      </c>
      <c r="AT80" s="68">
        <f t="shared" si="7"/>
        <v>33580.31740627838</v>
      </c>
      <c r="AU80" s="68">
        <f t="shared" si="7"/>
        <v>36689.786070252849</v>
      </c>
      <c r="AV80" s="68">
        <f t="shared" si="7"/>
        <v>38465.098389930339</v>
      </c>
      <c r="AW80" s="68">
        <f t="shared" si="7"/>
        <v>40240.41070960783</v>
      </c>
      <c r="AX80" s="68">
        <f t="shared" si="7"/>
        <v>40062.879010202923</v>
      </c>
      <c r="AY80" s="68">
        <f t="shared" si="7"/>
        <v>39885.348245672329</v>
      </c>
      <c r="AZ80" s="68">
        <f t="shared" si="7"/>
        <v>37518.26515276901</v>
      </c>
      <c r="BA80" s="68">
        <f t="shared" si="7"/>
        <v>35151.182059865692</v>
      </c>
      <c r="BB80" s="68">
        <f t="shared" si="7"/>
        <v>32832.958303799307</v>
      </c>
      <c r="BC80" s="68">
        <f t="shared" si="7"/>
        <v>30514.733612858607</v>
      </c>
      <c r="BD80" s="68">
        <f t="shared" si="7"/>
        <v>28521.983548347853</v>
      </c>
      <c r="BE80" s="23"/>
    </row>
    <row r="81" spans="1:57" ht="15" thickBot="1" x14ac:dyDescent="0.4">
      <c r="A81" s="72" t="str">
        <f t="shared" si="1"/>
        <v>Residential - Daytime Charging</v>
      </c>
      <c r="B81" s="72" t="str">
        <f t="shared" si="2"/>
        <v>Daytime Charging</v>
      </c>
      <c r="C81" s="72" t="str">
        <f>_xlfn.XLOOKUP(D81,'Segment Ref'!$C$3:$C$12,'Segment Ref'!$B$3:$B$12)</f>
        <v>Residential</v>
      </c>
      <c r="D81" s="72" t="str">
        <f t="shared" si="3"/>
        <v>Medium Residential</v>
      </c>
      <c r="E81" s="183" cm="1">
        <f t="array" ref="E81">_xlfn.XLOOKUP($A81,'Charge_Type AG (%)'!$B$32:$B$48,_xlfn.XLOOKUP('AG_Profile_kW '!$F$109,'Charge_Type AG (%)'!$C$31:$AH$31,'Charge_Type AG (%)'!$C$32:$AH$48))</f>
        <v>6.608E-2</v>
      </c>
      <c r="F81" s="79" cm="1">
        <f t="array" ref="F81">_xlfn.XLOOKUP($D81,Uptake!$B$129:$B$138,_xlfn.XLOOKUP('AG_Profile_kW '!$F$109,Uptake!$C$128:$AH$128,Uptake!$C$129:$AH$138))*_xlfn.XLOOKUP(D81,Uptake!$B$129:$B$138,Uptake!$A$129:$A$138)</f>
        <v>164041.8187047739</v>
      </c>
      <c r="G81" s="47"/>
      <c r="H81" s="14" t="s">
        <v>160</v>
      </c>
      <c r="I81" s="68">
        <f t="shared" si="4"/>
        <v>2387.1515300277579</v>
      </c>
      <c r="J81" s="68">
        <f t="shared" si="7"/>
        <v>2187.5462426647277</v>
      </c>
      <c r="K81" s="68">
        <f t="shared" si="7"/>
        <v>1987.9410637005321</v>
      </c>
      <c r="L81" s="68">
        <f t="shared" si="7"/>
        <v>1750.3707107815194</v>
      </c>
      <c r="M81" s="68">
        <f t="shared" si="7"/>
        <v>1512.8003578625066</v>
      </c>
      <c r="N81" s="68">
        <f t="shared" si="7"/>
        <v>1302.2708528267692</v>
      </c>
      <c r="O81" s="68">
        <f t="shared" si="7"/>
        <v>1091.7413477910316</v>
      </c>
      <c r="P81" s="68">
        <f t="shared" si="7"/>
        <v>918.94959595679825</v>
      </c>
      <c r="Q81" s="68">
        <f t="shared" si="7"/>
        <v>746.15784412256505</v>
      </c>
      <c r="R81" s="68">
        <f t="shared" si="7"/>
        <v>612.5349268936651</v>
      </c>
      <c r="S81" s="68">
        <f t="shared" si="7"/>
        <v>478.91200966476526</v>
      </c>
      <c r="T81" s="68">
        <f t="shared" si="7"/>
        <v>498.91766483557922</v>
      </c>
      <c r="U81" s="68">
        <f t="shared" si="7"/>
        <v>518.92321160755944</v>
      </c>
      <c r="V81" s="68">
        <f t="shared" si="7"/>
        <v>1281.1163868153417</v>
      </c>
      <c r="W81" s="68">
        <f t="shared" si="7"/>
        <v>2043.3095620231236</v>
      </c>
      <c r="X81" s="68">
        <f t="shared" si="7"/>
        <v>2528.5342861730724</v>
      </c>
      <c r="Y81" s="68">
        <f t="shared" si="7"/>
        <v>3013.7590103230209</v>
      </c>
      <c r="Z81" s="68">
        <f t="shared" si="7"/>
        <v>3731.2928415946603</v>
      </c>
      <c r="AA81" s="68">
        <f t="shared" si="7"/>
        <v>4448.8265644674657</v>
      </c>
      <c r="AB81" s="68">
        <f t="shared" si="7"/>
        <v>5239.8834223477052</v>
      </c>
      <c r="AC81" s="68">
        <f t="shared" si="7"/>
        <v>6030.9401718291128</v>
      </c>
      <c r="AD81" s="68">
        <f t="shared" si="7"/>
        <v>6462.5358737424594</v>
      </c>
      <c r="AE81" s="68">
        <f t="shared" si="7"/>
        <v>6894.1314672569733</v>
      </c>
      <c r="AF81" s="68">
        <f t="shared" si="7"/>
        <v>6751.250747627374</v>
      </c>
      <c r="AG81" s="68">
        <f t="shared" si="7"/>
        <v>6608.3699195989429</v>
      </c>
      <c r="AH81" s="68">
        <f t="shared" si="7"/>
        <v>6064.4438665823845</v>
      </c>
      <c r="AI81" s="68">
        <f t="shared" si="7"/>
        <v>5520.5177051669916</v>
      </c>
      <c r="AJ81" s="68">
        <f t="shared" si="7"/>
        <v>4932.7603669056889</v>
      </c>
      <c r="AK81" s="68">
        <f t="shared" si="7"/>
        <v>4345.0030286443862</v>
      </c>
      <c r="AL81" s="68">
        <f t="shared" si="7"/>
        <v>3816.6047833731927</v>
      </c>
      <c r="AM81" s="68">
        <f t="shared" si="7"/>
        <v>3288.2065381019993</v>
      </c>
      <c r="AN81" s="68">
        <f t="shared" si="7"/>
        <v>2545.9782601035222</v>
      </c>
      <c r="AO81" s="68">
        <f t="shared" si="7"/>
        <v>1803.7500905038789</v>
      </c>
      <c r="AP81" s="68">
        <f t="shared" si="7"/>
        <v>1295.061029593056</v>
      </c>
      <c r="AQ81" s="68">
        <f t="shared" si="7"/>
        <v>786.37207708106678</v>
      </c>
      <c r="AR81" s="68">
        <f t="shared" si="7"/>
        <v>727.93036342140817</v>
      </c>
      <c r="AS81" s="68">
        <f t="shared" si="7"/>
        <v>669.4887581605833</v>
      </c>
      <c r="AT81" s="68">
        <f t="shared" si="7"/>
        <v>665.23030997474586</v>
      </c>
      <c r="AU81" s="68">
        <f t="shared" si="7"/>
        <v>660.97175339007458</v>
      </c>
      <c r="AV81" s="68">
        <f t="shared" si="7"/>
        <v>972.29244527216701</v>
      </c>
      <c r="AW81" s="68">
        <f t="shared" si="7"/>
        <v>1283.6130287554258</v>
      </c>
      <c r="AX81" s="68">
        <f t="shared" si="7"/>
        <v>1608.7362525441208</v>
      </c>
      <c r="AY81" s="68">
        <f t="shared" si="7"/>
        <v>1933.8594763328156</v>
      </c>
      <c r="AZ81" s="68">
        <f t="shared" si="7"/>
        <v>2244.1448509532829</v>
      </c>
      <c r="BA81" s="68">
        <f t="shared" si="7"/>
        <v>2554.4303339725848</v>
      </c>
      <c r="BB81" s="68">
        <f t="shared" si="7"/>
        <v>2562.3667545892599</v>
      </c>
      <c r="BC81" s="68">
        <f t="shared" si="7"/>
        <v>2570.3032836047696</v>
      </c>
      <c r="BD81" s="68">
        <f t="shared" si="7"/>
        <v>2478.7274068162633</v>
      </c>
      <c r="BE81" s="23"/>
    </row>
    <row r="82" spans="1:57" ht="15" thickBot="1" x14ac:dyDescent="0.4">
      <c r="A82" s="72" t="str">
        <f t="shared" si="1"/>
        <v>Residential - Highway Fast Charging</v>
      </c>
      <c r="B82" s="72" t="str">
        <f t="shared" si="2"/>
        <v>Highway Fast Charging</v>
      </c>
      <c r="C82" s="72" t="str">
        <f>_xlfn.XLOOKUP(D82,'Segment Ref'!$C$3:$C$12,'Segment Ref'!$B$3:$B$12)</f>
        <v>Residential</v>
      </c>
      <c r="D82" s="72" t="str">
        <f t="shared" si="3"/>
        <v>Medium Residential</v>
      </c>
      <c r="E82" s="183">
        <v>0</v>
      </c>
      <c r="F82" s="79" cm="1">
        <f t="array" ref="F82">_xlfn.XLOOKUP($D82,Uptake!$B$129:$B$138,_xlfn.XLOOKUP('AG_Profile_kW '!$F$109,Uptake!$C$128:$AH$128,Uptake!$C$129:$AH$138))*_xlfn.XLOOKUP(D82,Uptake!$B$129:$B$138,Uptake!$A$129:$A$138)</f>
        <v>164041.8187047739</v>
      </c>
      <c r="G82" s="47"/>
      <c r="H82" s="14" t="s">
        <v>161</v>
      </c>
      <c r="I82" s="68">
        <f t="shared" si="4"/>
        <v>0</v>
      </c>
      <c r="J82" s="68">
        <f t="shared" si="7"/>
        <v>0</v>
      </c>
      <c r="K82" s="68">
        <f t="shared" ref="J82:BD87" si="8">K31*$F82*$E82</f>
        <v>0</v>
      </c>
      <c r="L82" s="68">
        <f t="shared" si="8"/>
        <v>0</v>
      </c>
      <c r="M82" s="68">
        <f t="shared" si="8"/>
        <v>0</v>
      </c>
      <c r="N82" s="68">
        <f t="shared" si="8"/>
        <v>0</v>
      </c>
      <c r="O82" s="68">
        <f t="shared" si="8"/>
        <v>0</v>
      </c>
      <c r="P82" s="68">
        <f t="shared" si="8"/>
        <v>0</v>
      </c>
      <c r="Q82" s="68">
        <f t="shared" si="8"/>
        <v>0</v>
      </c>
      <c r="R82" s="68">
        <f t="shared" si="8"/>
        <v>0</v>
      </c>
      <c r="S82" s="68">
        <f t="shared" si="8"/>
        <v>0</v>
      </c>
      <c r="T82" s="68">
        <f t="shared" si="8"/>
        <v>0</v>
      </c>
      <c r="U82" s="68">
        <f t="shared" si="8"/>
        <v>0</v>
      </c>
      <c r="V82" s="68">
        <f t="shared" si="8"/>
        <v>0</v>
      </c>
      <c r="W82" s="68">
        <f t="shared" si="8"/>
        <v>0</v>
      </c>
      <c r="X82" s="68">
        <f t="shared" si="8"/>
        <v>0</v>
      </c>
      <c r="Y82" s="68">
        <f t="shared" si="8"/>
        <v>0</v>
      </c>
      <c r="Z82" s="68">
        <f t="shared" si="8"/>
        <v>0</v>
      </c>
      <c r="AA82" s="68">
        <f t="shared" si="8"/>
        <v>0</v>
      </c>
      <c r="AB82" s="68">
        <f t="shared" si="8"/>
        <v>0</v>
      </c>
      <c r="AC82" s="68">
        <f t="shared" si="8"/>
        <v>0</v>
      </c>
      <c r="AD82" s="68">
        <f t="shared" si="8"/>
        <v>0</v>
      </c>
      <c r="AE82" s="68">
        <f t="shared" si="8"/>
        <v>0</v>
      </c>
      <c r="AF82" s="68">
        <f t="shared" si="8"/>
        <v>0</v>
      </c>
      <c r="AG82" s="68">
        <f t="shared" si="8"/>
        <v>0</v>
      </c>
      <c r="AH82" s="68">
        <f t="shared" si="8"/>
        <v>0</v>
      </c>
      <c r="AI82" s="68">
        <f t="shared" si="8"/>
        <v>0</v>
      </c>
      <c r="AJ82" s="68">
        <f t="shared" si="8"/>
        <v>0</v>
      </c>
      <c r="AK82" s="68">
        <f t="shared" si="8"/>
        <v>0</v>
      </c>
      <c r="AL82" s="68">
        <f t="shared" si="8"/>
        <v>0</v>
      </c>
      <c r="AM82" s="68">
        <f t="shared" si="8"/>
        <v>0</v>
      </c>
      <c r="AN82" s="68">
        <f t="shared" si="8"/>
        <v>0</v>
      </c>
      <c r="AO82" s="68">
        <f t="shared" si="8"/>
        <v>0</v>
      </c>
      <c r="AP82" s="68">
        <f t="shared" si="8"/>
        <v>0</v>
      </c>
      <c r="AQ82" s="68">
        <f t="shared" si="8"/>
        <v>0</v>
      </c>
      <c r="AR82" s="68">
        <f t="shared" si="8"/>
        <v>0</v>
      </c>
      <c r="AS82" s="68">
        <f t="shared" si="8"/>
        <v>0</v>
      </c>
      <c r="AT82" s="68">
        <f t="shared" si="8"/>
        <v>0</v>
      </c>
      <c r="AU82" s="68">
        <f t="shared" si="8"/>
        <v>0</v>
      </c>
      <c r="AV82" s="68">
        <f t="shared" si="8"/>
        <v>0</v>
      </c>
      <c r="AW82" s="68">
        <f t="shared" si="8"/>
        <v>0</v>
      </c>
      <c r="AX82" s="68">
        <f t="shared" si="8"/>
        <v>0</v>
      </c>
      <c r="AY82" s="68">
        <f t="shared" si="8"/>
        <v>0</v>
      </c>
      <c r="AZ82" s="68">
        <f t="shared" si="8"/>
        <v>0</v>
      </c>
      <c r="BA82" s="68">
        <f t="shared" si="8"/>
        <v>0</v>
      </c>
      <c r="BB82" s="68">
        <f t="shared" si="8"/>
        <v>0</v>
      </c>
      <c r="BC82" s="68">
        <f t="shared" si="8"/>
        <v>0</v>
      </c>
      <c r="BD82" s="68">
        <f t="shared" si="8"/>
        <v>0</v>
      </c>
      <c r="BE82" s="23"/>
    </row>
    <row r="83" spans="1:57" ht="15" thickBot="1" x14ac:dyDescent="0.4">
      <c r="A83" s="72" t="str">
        <f t="shared" si="1"/>
        <v>Residential - Nighttime Charging</v>
      </c>
      <c r="B83" s="72" t="str">
        <f t="shared" si="2"/>
        <v>Nighttime Charging</v>
      </c>
      <c r="C83" s="72" t="str">
        <f>_xlfn.XLOOKUP(D83,'Segment Ref'!$C$3:$C$12,'Segment Ref'!$B$3:$B$12)</f>
        <v>Residential</v>
      </c>
      <c r="D83" s="72" t="str">
        <f t="shared" si="3"/>
        <v>Medium Residential</v>
      </c>
      <c r="E83" s="183" cm="1">
        <f t="array" ref="E83">_xlfn.XLOOKUP($A83,'Charge_Type AG (%)'!$B$32:$B$48,_xlfn.XLOOKUP('AG_Profile_kW '!$F$109,'Charge_Type AG (%)'!$C$31:$AH$31,'Charge_Type AG (%)'!$C$32:$AH$48))</f>
        <v>0.2475</v>
      </c>
      <c r="F83" s="79" cm="1">
        <f t="array" ref="F83">_xlfn.XLOOKUP($D83,Uptake!$B$129:$B$138,_xlfn.XLOOKUP('AG_Profile_kW '!$F$109,Uptake!$C$128:$AH$128,Uptake!$C$129:$AH$138))*_xlfn.XLOOKUP(D83,Uptake!$B$129:$B$138,Uptake!$A$129:$A$138)</f>
        <v>164041.8187047739</v>
      </c>
      <c r="G83" s="47"/>
      <c r="H83" s="14" t="s">
        <v>162</v>
      </c>
      <c r="I83" s="68">
        <f t="shared" si="4"/>
        <v>16541.868049815508</v>
      </c>
      <c r="J83" s="68">
        <f t="shared" si="8"/>
        <v>15158.695321606034</v>
      </c>
      <c r="K83" s="68">
        <f t="shared" si="8"/>
        <v>13775.522187393059</v>
      </c>
      <c r="L83" s="68">
        <f t="shared" si="8"/>
        <v>12129.268528425398</v>
      </c>
      <c r="M83" s="68">
        <f t="shared" si="8"/>
        <v>10483.014463454238</v>
      </c>
      <c r="N83" s="68">
        <f t="shared" si="8"/>
        <v>9024.1411644179352</v>
      </c>
      <c r="O83" s="68">
        <f t="shared" si="8"/>
        <v>7565.267865381632</v>
      </c>
      <c r="P83" s="68">
        <f t="shared" si="8"/>
        <v>6367.9006095219947</v>
      </c>
      <c r="Q83" s="68">
        <f t="shared" si="8"/>
        <v>5170.5329476588568</v>
      </c>
      <c r="R83" s="68">
        <f t="shared" si="8"/>
        <v>4244.5871524844952</v>
      </c>
      <c r="S83" s="68">
        <f t="shared" si="8"/>
        <v>3318.6413573101345</v>
      </c>
      <c r="T83" s="68">
        <f t="shared" si="8"/>
        <v>3457.2708468235774</v>
      </c>
      <c r="U83" s="68">
        <f t="shared" si="8"/>
        <v>3595.9003363370198</v>
      </c>
      <c r="V83" s="68">
        <f t="shared" si="8"/>
        <v>4157.8168961948768</v>
      </c>
      <c r="W83" s="68">
        <f t="shared" si="8"/>
        <v>4719.733862056235</v>
      </c>
      <c r="X83" s="68">
        <f t="shared" si="8"/>
        <v>5840.5288575717641</v>
      </c>
      <c r="Y83" s="68">
        <f t="shared" si="8"/>
        <v>6961.3238530872932</v>
      </c>
      <c r="Z83" s="68">
        <f t="shared" si="8"/>
        <v>8618.7174361234665</v>
      </c>
      <c r="AA83" s="68">
        <f t="shared" si="8"/>
        <v>10276.11101915964</v>
      </c>
      <c r="AB83" s="68">
        <f t="shared" si="8"/>
        <v>12103.331806752212</v>
      </c>
      <c r="AC83" s="68">
        <f t="shared" si="8"/>
        <v>13930.552188341286</v>
      </c>
      <c r="AD83" s="68">
        <f t="shared" si="8"/>
        <v>14927.472673587408</v>
      </c>
      <c r="AE83" s="68">
        <f t="shared" si="8"/>
        <v>15924.392752830034</v>
      </c>
      <c r="AF83" s="68">
        <f t="shared" si="8"/>
        <v>15594.359814690906</v>
      </c>
      <c r="AG83" s="68">
        <f t="shared" si="8"/>
        <v>15264.326876551781</v>
      </c>
      <c r="AH83" s="68">
        <f t="shared" si="8"/>
        <v>14007.940515722996</v>
      </c>
      <c r="AI83" s="68">
        <f t="shared" si="8"/>
        <v>12751.554154894209</v>
      </c>
      <c r="AJ83" s="68">
        <f t="shared" si="8"/>
        <v>11393.924324961665</v>
      </c>
      <c r="AK83" s="68">
        <f t="shared" si="8"/>
        <v>10036.29449502912</v>
      </c>
      <c r="AL83" s="68">
        <f t="shared" si="8"/>
        <v>8815.774889508175</v>
      </c>
      <c r="AM83" s="68">
        <f t="shared" si="8"/>
        <v>7595.2556899907313</v>
      </c>
      <c r="AN83" s="68">
        <f t="shared" si="8"/>
        <v>6922.4185675757653</v>
      </c>
      <c r="AO83" s="68">
        <f t="shared" si="8"/>
        <v>6249.5814451607994</v>
      </c>
      <c r="AP83" s="68">
        <f t="shared" si="8"/>
        <v>5849.3898839875128</v>
      </c>
      <c r="AQ83" s="68">
        <f t="shared" si="8"/>
        <v>5449.1983228142253</v>
      </c>
      <c r="AR83" s="68">
        <f t="shared" si="8"/>
        <v>5044.2248524026945</v>
      </c>
      <c r="AS83" s="68">
        <f t="shared" si="8"/>
        <v>4639.2509759876602</v>
      </c>
      <c r="AT83" s="68">
        <f t="shared" si="8"/>
        <v>4609.7414235030856</v>
      </c>
      <c r="AU83" s="68">
        <f t="shared" si="8"/>
        <v>4580.2318710185118</v>
      </c>
      <c r="AV83" s="68">
        <f t="shared" si="8"/>
        <v>6737.541625233388</v>
      </c>
      <c r="AW83" s="68">
        <f t="shared" si="8"/>
        <v>8894.851379448266</v>
      </c>
      <c r="AX83" s="68">
        <f t="shared" si="8"/>
        <v>11147.806220487555</v>
      </c>
      <c r="AY83" s="68">
        <f t="shared" si="8"/>
        <v>13400.761467530345</v>
      </c>
      <c r="AZ83" s="68">
        <f t="shared" si="8"/>
        <v>15550.897545880853</v>
      </c>
      <c r="BA83" s="68">
        <f t="shared" si="8"/>
        <v>17701.033624231361</v>
      </c>
      <c r="BB83" s="68">
        <f t="shared" si="8"/>
        <v>17756.029640506185</v>
      </c>
      <c r="BC83" s="68">
        <f t="shared" si="8"/>
        <v>17811.026062784509</v>
      </c>
      <c r="BD83" s="68">
        <f t="shared" si="8"/>
        <v>17176.44705630001</v>
      </c>
      <c r="BE83" s="23"/>
    </row>
    <row r="84" spans="1:57" ht="15" thickBot="1" x14ac:dyDescent="0.4">
      <c r="A84" s="72" t="str">
        <f t="shared" si="1"/>
        <v>Residential - Vehicle to Grid</v>
      </c>
      <c r="B84" s="72" t="str">
        <f t="shared" si="2"/>
        <v>Vehicle to Grid</v>
      </c>
      <c r="C84" s="72" t="str">
        <f>_xlfn.XLOOKUP(D84,'Segment Ref'!$C$3:$C$12,'Segment Ref'!$B$3:$B$12)</f>
        <v>Residential</v>
      </c>
      <c r="D84" s="72" t="str">
        <f t="shared" si="3"/>
        <v>Medium Residential</v>
      </c>
      <c r="E84" s="183" cm="1">
        <f t="array" ref="E84">_xlfn.XLOOKUP($A84,'Charge_Type AG (%)'!$B$32:$B$48,_xlfn.XLOOKUP('AG_Profile_kW '!$F$109,'Charge_Type AG (%)'!$C$31:$AH$31,'Charge_Type AG (%)'!$C$32:$AH$48))</f>
        <v>0</v>
      </c>
      <c r="F84" s="79" cm="1">
        <f t="array" ref="F84">_xlfn.XLOOKUP($D84,Uptake!$B$129:$B$138,_xlfn.XLOOKUP('AG_Profile_kW '!$F$109,Uptake!$C$128:$AH$128,Uptake!$C$129:$AH$138))*_xlfn.XLOOKUP(D84,Uptake!$B$129:$B$138,Uptake!$A$129:$A$138)</f>
        <v>164041.8187047739</v>
      </c>
      <c r="G84" s="47"/>
      <c r="H84" s="14" t="s">
        <v>245</v>
      </c>
      <c r="I84" s="68">
        <f t="shared" si="4"/>
        <v>0</v>
      </c>
      <c r="J84" s="68">
        <f t="shared" si="8"/>
        <v>0</v>
      </c>
      <c r="K84" s="68">
        <f t="shared" si="8"/>
        <v>0</v>
      </c>
      <c r="L84" s="68">
        <f t="shared" si="8"/>
        <v>0</v>
      </c>
      <c r="M84" s="68">
        <f t="shared" si="8"/>
        <v>0</v>
      </c>
      <c r="N84" s="68">
        <f t="shared" si="8"/>
        <v>0</v>
      </c>
      <c r="O84" s="68">
        <f t="shared" si="8"/>
        <v>0</v>
      </c>
      <c r="P84" s="68">
        <f t="shared" si="8"/>
        <v>0</v>
      </c>
      <c r="Q84" s="68">
        <f t="shared" si="8"/>
        <v>0</v>
      </c>
      <c r="R84" s="68">
        <f t="shared" si="8"/>
        <v>0</v>
      </c>
      <c r="S84" s="68">
        <f t="shared" si="8"/>
        <v>0</v>
      </c>
      <c r="T84" s="68">
        <f t="shared" si="8"/>
        <v>0</v>
      </c>
      <c r="U84" s="68">
        <f t="shared" si="8"/>
        <v>0</v>
      </c>
      <c r="V84" s="68">
        <f t="shared" si="8"/>
        <v>0</v>
      </c>
      <c r="W84" s="68">
        <f t="shared" si="8"/>
        <v>0</v>
      </c>
      <c r="X84" s="68">
        <f t="shared" si="8"/>
        <v>0</v>
      </c>
      <c r="Y84" s="68">
        <f t="shared" si="8"/>
        <v>0</v>
      </c>
      <c r="Z84" s="68">
        <f t="shared" si="8"/>
        <v>0</v>
      </c>
      <c r="AA84" s="68">
        <f t="shared" si="8"/>
        <v>0</v>
      </c>
      <c r="AB84" s="68">
        <f t="shared" si="8"/>
        <v>0</v>
      </c>
      <c r="AC84" s="68">
        <f t="shared" si="8"/>
        <v>0</v>
      </c>
      <c r="AD84" s="68">
        <f t="shared" si="8"/>
        <v>0</v>
      </c>
      <c r="AE84" s="68">
        <f t="shared" si="8"/>
        <v>0</v>
      </c>
      <c r="AF84" s="68">
        <f t="shared" si="8"/>
        <v>0</v>
      </c>
      <c r="AG84" s="68">
        <f t="shared" si="8"/>
        <v>0</v>
      </c>
      <c r="AH84" s="68">
        <f t="shared" si="8"/>
        <v>0</v>
      </c>
      <c r="AI84" s="68">
        <f t="shared" si="8"/>
        <v>0</v>
      </c>
      <c r="AJ84" s="68">
        <f t="shared" si="8"/>
        <v>0</v>
      </c>
      <c r="AK84" s="68">
        <f t="shared" si="8"/>
        <v>0</v>
      </c>
      <c r="AL84" s="68">
        <f t="shared" si="8"/>
        <v>0</v>
      </c>
      <c r="AM84" s="68">
        <f t="shared" si="8"/>
        <v>0</v>
      </c>
      <c r="AN84" s="68">
        <f t="shared" si="8"/>
        <v>0</v>
      </c>
      <c r="AO84" s="68">
        <f t="shared" si="8"/>
        <v>0</v>
      </c>
      <c r="AP84" s="68">
        <f t="shared" si="8"/>
        <v>0</v>
      </c>
      <c r="AQ84" s="68">
        <f t="shared" si="8"/>
        <v>0</v>
      </c>
      <c r="AR84" s="68">
        <f t="shared" si="8"/>
        <v>0</v>
      </c>
      <c r="AS84" s="68">
        <f t="shared" si="8"/>
        <v>0</v>
      </c>
      <c r="AT84" s="68">
        <f t="shared" si="8"/>
        <v>0</v>
      </c>
      <c r="AU84" s="68">
        <f t="shared" si="8"/>
        <v>0</v>
      </c>
      <c r="AV84" s="68">
        <f t="shared" si="8"/>
        <v>0</v>
      </c>
      <c r="AW84" s="68">
        <f t="shared" si="8"/>
        <v>0</v>
      </c>
      <c r="AX84" s="68">
        <f t="shared" si="8"/>
        <v>0</v>
      </c>
      <c r="AY84" s="68">
        <f t="shared" si="8"/>
        <v>0</v>
      </c>
      <c r="AZ84" s="68">
        <f t="shared" si="8"/>
        <v>0</v>
      </c>
      <c r="BA84" s="68">
        <f t="shared" si="8"/>
        <v>0</v>
      </c>
      <c r="BB84" s="68">
        <f t="shared" si="8"/>
        <v>0</v>
      </c>
      <c r="BC84" s="68">
        <f t="shared" si="8"/>
        <v>0</v>
      </c>
      <c r="BD84" s="68">
        <f t="shared" si="8"/>
        <v>0</v>
      </c>
      <c r="BE84" s="23"/>
    </row>
    <row r="85" spans="1:57" ht="15" thickBot="1" x14ac:dyDescent="0.4">
      <c r="A85" s="72" t="str">
        <f t="shared" si="1"/>
        <v>Residential - Vehicle to Home</v>
      </c>
      <c r="B85" s="72" t="str">
        <f t="shared" si="2"/>
        <v>Vehicle to Home</v>
      </c>
      <c r="C85" s="72" t="str">
        <f>_xlfn.XLOOKUP(D85,'Segment Ref'!$C$3:$C$12,'Segment Ref'!$B$3:$B$12)</f>
        <v>Residential</v>
      </c>
      <c r="D85" s="72" t="str">
        <f t="shared" si="3"/>
        <v>Medium Residential</v>
      </c>
      <c r="E85" s="183" cm="1">
        <f t="array" ref="E85">_xlfn.XLOOKUP($A85,'Charge_Type AG (%)'!$B$32:$B$48,_xlfn.XLOOKUP('AG_Profile_kW '!$F$109,'Charge_Type AG (%)'!$C$31:$AH$31,'Charge_Type AG (%)'!$C$32:$AH$48))</f>
        <v>0</v>
      </c>
      <c r="F85" s="79" cm="1">
        <f t="array" ref="F85">_xlfn.XLOOKUP($D85,Uptake!$B$129:$B$138,_xlfn.XLOOKUP('AG_Profile_kW '!$F$109,Uptake!$C$128:$AH$128,Uptake!$C$129:$AH$138))*_xlfn.XLOOKUP(D85,Uptake!$B$129:$B$138,Uptake!$A$129:$A$138)</f>
        <v>164041.8187047739</v>
      </c>
      <c r="G85" s="47"/>
      <c r="H85" s="14" t="s">
        <v>246</v>
      </c>
      <c r="I85" s="68">
        <f t="shared" si="4"/>
        <v>0</v>
      </c>
      <c r="J85" s="68">
        <f t="shared" si="8"/>
        <v>0</v>
      </c>
      <c r="K85" s="68">
        <f t="shared" si="8"/>
        <v>0</v>
      </c>
      <c r="L85" s="68">
        <f t="shared" si="8"/>
        <v>0</v>
      </c>
      <c r="M85" s="68">
        <f t="shared" si="8"/>
        <v>0</v>
      </c>
      <c r="N85" s="68">
        <f t="shared" si="8"/>
        <v>0</v>
      </c>
      <c r="O85" s="68">
        <f t="shared" si="8"/>
        <v>0</v>
      </c>
      <c r="P85" s="68">
        <f t="shared" si="8"/>
        <v>0</v>
      </c>
      <c r="Q85" s="68">
        <f t="shared" si="8"/>
        <v>0</v>
      </c>
      <c r="R85" s="68">
        <f t="shared" si="8"/>
        <v>0</v>
      </c>
      <c r="S85" s="68">
        <f t="shared" si="8"/>
        <v>0</v>
      </c>
      <c r="T85" s="68">
        <f t="shared" si="8"/>
        <v>0</v>
      </c>
      <c r="U85" s="68">
        <f t="shared" si="8"/>
        <v>0</v>
      </c>
      <c r="V85" s="68">
        <f t="shared" si="8"/>
        <v>0</v>
      </c>
      <c r="W85" s="68">
        <f t="shared" si="8"/>
        <v>0</v>
      </c>
      <c r="X85" s="68">
        <f t="shared" si="8"/>
        <v>0</v>
      </c>
      <c r="Y85" s="68">
        <f t="shared" si="8"/>
        <v>0</v>
      </c>
      <c r="Z85" s="68">
        <f t="shared" si="8"/>
        <v>0</v>
      </c>
      <c r="AA85" s="68">
        <f t="shared" si="8"/>
        <v>0</v>
      </c>
      <c r="AB85" s="68">
        <f t="shared" si="8"/>
        <v>0</v>
      </c>
      <c r="AC85" s="68">
        <f t="shared" si="8"/>
        <v>0</v>
      </c>
      <c r="AD85" s="68">
        <f t="shared" si="8"/>
        <v>0</v>
      </c>
      <c r="AE85" s="68">
        <f t="shared" si="8"/>
        <v>0</v>
      </c>
      <c r="AF85" s="68">
        <f t="shared" si="8"/>
        <v>0</v>
      </c>
      <c r="AG85" s="68">
        <f t="shared" si="8"/>
        <v>0</v>
      </c>
      <c r="AH85" s="68">
        <f t="shared" si="8"/>
        <v>0</v>
      </c>
      <c r="AI85" s="68">
        <f t="shared" si="8"/>
        <v>0</v>
      </c>
      <c r="AJ85" s="68">
        <f t="shared" si="8"/>
        <v>0</v>
      </c>
      <c r="AK85" s="68">
        <f t="shared" si="8"/>
        <v>0</v>
      </c>
      <c r="AL85" s="68">
        <f t="shared" si="8"/>
        <v>0</v>
      </c>
      <c r="AM85" s="68">
        <f t="shared" si="8"/>
        <v>0</v>
      </c>
      <c r="AN85" s="68">
        <f t="shared" si="8"/>
        <v>0</v>
      </c>
      <c r="AO85" s="68">
        <f t="shared" si="8"/>
        <v>0</v>
      </c>
      <c r="AP85" s="68">
        <f t="shared" si="8"/>
        <v>0</v>
      </c>
      <c r="AQ85" s="68">
        <f t="shared" si="8"/>
        <v>0</v>
      </c>
      <c r="AR85" s="68">
        <f t="shared" si="8"/>
        <v>0</v>
      </c>
      <c r="AS85" s="68">
        <f t="shared" si="8"/>
        <v>0</v>
      </c>
      <c r="AT85" s="68">
        <f t="shared" si="8"/>
        <v>0</v>
      </c>
      <c r="AU85" s="68">
        <f t="shared" si="8"/>
        <v>0</v>
      </c>
      <c r="AV85" s="68">
        <f t="shared" si="8"/>
        <v>0</v>
      </c>
      <c r="AW85" s="68">
        <f t="shared" si="8"/>
        <v>0</v>
      </c>
      <c r="AX85" s="68">
        <f t="shared" si="8"/>
        <v>0</v>
      </c>
      <c r="AY85" s="68">
        <f t="shared" si="8"/>
        <v>0</v>
      </c>
      <c r="AZ85" s="68">
        <f t="shared" si="8"/>
        <v>0</v>
      </c>
      <c r="BA85" s="68">
        <f t="shared" si="8"/>
        <v>0</v>
      </c>
      <c r="BB85" s="68">
        <f t="shared" si="8"/>
        <v>0</v>
      </c>
      <c r="BC85" s="68">
        <f t="shared" si="8"/>
        <v>0</v>
      </c>
      <c r="BD85" s="68">
        <f t="shared" si="8"/>
        <v>0</v>
      </c>
      <c r="BE85" s="23"/>
    </row>
    <row r="86" spans="1:57" ht="15" thickBot="1" x14ac:dyDescent="0.4">
      <c r="A86" s="75" t="str">
        <f t="shared" si="1"/>
        <v>Residential - Convenience Charging</v>
      </c>
      <c r="B86" s="75" t="str">
        <f t="shared" si="2"/>
        <v>Convenience Charging</v>
      </c>
      <c r="C86" s="75" t="str">
        <f>_xlfn.XLOOKUP(D86,'Segment Ref'!$C$3:$C$12,'Segment Ref'!$B$3:$B$12)</f>
        <v>Residential</v>
      </c>
      <c r="D86" s="75" t="str">
        <f t="shared" si="3"/>
        <v>Motorcycle</v>
      </c>
      <c r="E86" s="76" cm="1">
        <f t="array" ref="E86">_xlfn.XLOOKUP($A86,'Charge_Type AG (%)'!$B$32:$B$48,_xlfn.XLOOKUP('AG_Profile_kW '!$F$109,'Charge_Type AG (%)'!$C$31:$AH$31,'Charge_Type AG (%)'!$C$32:$AH$48))</f>
        <v>0.56989999999999996</v>
      </c>
      <c r="F86" s="77" cm="1">
        <f t="array" ref="F86">_xlfn.XLOOKUP($D86,Uptake!$B$129:$B$138,_xlfn.XLOOKUP('AG_Profile_kW '!$F$109,Uptake!$C$128:$AH$128,Uptake!$C$129:$AH$138))*_xlfn.XLOOKUP(D86,Uptake!$B$129:$B$138,Uptake!$A$129:$A$138)</f>
        <v>25958.005562356058</v>
      </c>
      <c r="G86" s="47"/>
      <c r="H86" s="14" t="s">
        <v>165</v>
      </c>
      <c r="I86" s="68">
        <f t="shared" si="4"/>
        <v>374.61822877299505</v>
      </c>
      <c r="J86" s="68">
        <f t="shared" si="8"/>
        <v>351.96928229487168</v>
      </c>
      <c r="K86" s="68">
        <f t="shared" si="8"/>
        <v>329.32033581674824</v>
      </c>
      <c r="L86" s="68">
        <f t="shared" si="8"/>
        <v>298.2509477116285</v>
      </c>
      <c r="M86" s="68">
        <f t="shared" si="8"/>
        <v>267.18155960650864</v>
      </c>
      <c r="N86" s="68">
        <f t="shared" si="8"/>
        <v>232.67949533285719</v>
      </c>
      <c r="O86" s="68">
        <f t="shared" si="8"/>
        <v>198.17743105920565</v>
      </c>
      <c r="P86" s="68">
        <f t="shared" si="8"/>
        <v>167.85363370953317</v>
      </c>
      <c r="Q86" s="68">
        <f t="shared" si="8"/>
        <v>137.529688425187</v>
      </c>
      <c r="R86" s="68">
        <f t="shared" si="8"/>
        <v>120.7361442667781</v>
      </c>
      <c r="S86" s="68">
        <f t="shared" si="8"/>
        <v>103.94260010836918</v>
      </c>
      <c r="T86" s="68">
        <f t="shared" si="8"/>
        <v>102.76326488963383</v>
      </c>
      <c r="U86" s="68">
        <f t="shared" si="8"/>
        <v>101.58407760557218</v>
      </c>
      <c r="V86" s="68">
        <f t="shared" si="8"/>
        <v>115.57795806421112</v>
      </c>
      <c r="W86" s="68">
        <f t="shared" si="8"/>
        <v>129.57169058817635</v>
      </c>
      <c r="X86" s="68">
        <f t="shared" si="8"/>
        <v>159.73586642492668</v>
      </c>
      <c r="Y86" s="68">
        <f t="shared" si="8"/>
        <v>189.90004226167699</v>
      </c>
      <c r="Z86" s="68">
        <f t="shared" si="8"/>
        <v>221.01514218097006</v>
      </c>
      <c r="AA86" s="68">
        <f t="shared" si="8"/>
        <v>252.13039003493682</v>
      </c>
      <c r="AB86" s="68">
        <f t="shared" si="8"/>
        <v>280.23058130422658</v>
      </c>
      <c r="AC86" s="68">
        <f t="shared" si="8"/>
        <v>308.33092050819005</v>
      </c>
      <c r="AD86" s="68">
        <f t="shared" si="8"/>
        <v>320.26140813806325</v>
      </c>
      <c r="AE86" s="68">
        <f t="shared" si="8"/>
        <v>332.19189576793644</v>
      </c>
      <c r="AF86" s="68">
        <f t="shared" si="8"/>
        <v>333.31590341870799</v>
      </c>
      <c r="AG86" s="68">
        <f t="shared" si="8"/>
        <v>334.43991106947959</v>
      </c>
      <c r="AH86" s="68">
        <f t="shared" si="8"/>
        <v>331.31375554485402</v>
      </c>
      <c r="AI86" s="68">
        <f t="shared" si="8"/>
        <v>328.18745208555464</v>
      </c>
      <c r="AJ86" s="68">
        <f t="shared" si="8"/>
        <v>320.3838980478867</v>
      </c>
      <c r="AK86" s="68">
        <f t="shared" si="8"/>
        <v>312.58034401021871</v>
      </c>
      <c r="AL86" s="68">
        <f t="shared" si="8"/>
        <v>311.44923549510952</v>
      </c>
      <c r="AM86" s="68">
        <f t="shared" si="8"/>
        <v>310.31812698000039</v>
      </c>
      <c r="AN86" s="68">
        <f t="shared" si="8"/>
        <v>313.83985982209941</v>
      </c>
      <c r="AO86" s="68">
        <f t="shared" si="8"/>
        <v>317.3615926641985</v>
      </c>
      <c r="AP86" s="68">
        <f t="shared" si="8"/>
        <v>338.59983409391987</v>
      </c>
      <c r="AQ86" s="68">
        <f t="shared" si="8"/>
        <v>359.83822345831499</v>
      </c>
      <c r="AR86" s="68">
        <f t="shared" si="8"/>
        <v>395.05791883408455</v>
      </c>
      <c r="AS86" s="68">
        <f t="shared" si="8"/>
        <v>430.27761420985416</v>
      </c>
      <c r="AT86" s="68">
        <f t="shared" si="8"/>
        <v>474.18625264538542</v>
      </c>
      <c r="AU86" s="68">
        <f t="shared" si="8"/>
        <v>518.09489108091668</v>
      </c>
      <c r="AV86" s="68">
        <f t="shared" si="8"/>
        <v>543.16404882076995</v>
      </c>
      <c r="AW86" s="68">
        <f t="shared" si="8"/>
        <v>568.2332065606231</v>
      </c>
      <c r="AX86" s="68">
        <f t="shared" si="8"/>
        <v>565.72630558010508</v>
      </c>
      <c r="AY86" s="68">
        <f t="shared" si="8"/>
        <v>563.21925666491347</v>
      </c>
      <c r="AZ86" s="68">
        <f t="shared" si="8"/>
        <v>529.79386094644963</v>
      </c>
      <c r="BA86" s="68">
        <f t="shared" si="8"/>
        <v>496.36831729331197</v>
      </c>
      <c r="BB86" s="68">
        <f t="shared" si="8"/>
        <v>463.63288889298428</v>
      </c>
      <c r="BC86" s="68">
        <f t="shared" si="8"/>
        <v>430.8973125579829</v>
      </c>
      <c r="BD86" s="68">
        <f t="shared" si="8"/>
        <v>402.75777066548898</v>
      </c>
      <c r="BE86" s="23"/>
    </row>
    <row r="87" spans="1:57" ht="15" thickBot="1" x14ac:dyDescent="0.4">
      <c r="A87" s="75" t="str">
        <f t="shared" si="1"/>
        <v>Residential - Daytime Charging</v>
      </c>
      <c r="B87" s="75" t="str">
        <f t="shared" si="2"/>
        <v>Daytime Charging</v>
      </c>
      <c r="C87" s="75" t="str">
        <f>_xlfn.XLOOKUP(D87,'Segment Ref'!$C$3:$C$12,'Segment Ref'!$B$3:$B$12)</f>
        <v>Residential</v>
      </c>
      <c r="D87" s="75" t="str">
        <f t="shared" si="3"/>
        <v>Motorcycle</v>
      </c>
      <c r="E87" s="76" cm="1">
        <f t="array" ref="E87">_xlfn.XLOOKUP($A87,'Charge_Type AG (%)'!$B$32:$B$48,_xlfn.XLOOKUP('AG_Profile_kW '!$F$109,'Charge_Type AG (%)'!$C$31:$AH$31,'Charge_Type AG (%)'!$C$32:$AH$48))</f>
        <v>6.608E-2</v>
      </c>
      <c r="F87" s="77" cm="1">
        <f t="array" ref="F87">_xlfn.XLOOKUP($D87,Uptake!$B$129:$B$138,_xlfn.XLOOKUP('AG_Profile_kW '!$F$109,Uptake!$C$128:$AH$128,Uptake!$C$129:$AH$138))*_xlfn.XLOOKUP(D87,Uptake!$B$129:$B$138,Uptake!$A$129:$A$138)</f>
        <v>25958.005562356058</v>
      </c>
      <c r="G87" s="47"/>
      <c r="H87" s="14" t="s">
        <v>166</v>
      </c>
      <c r="I87" s="68">
        <f t="shared" si="4"/>
        <v>33.708865253677352</v>
      </c>
      <c r="J87" s="68">
        <f t="shared" si="8"/>
        <v>30.89024175915381</v>
      </c>
      <c r="K87" s="68">
        <f t="shared" si="8"/>
        <v>28.071635417680344</v>
      </c>
      <c r="L87" s="68">
        <f t="shared" si="8"/>
        <v>24.716910496093842</v>
      </c>
      <c r="M87" s="68">
        <f t="shared" si="8"/>
        <v>21.36218557450734</v>
      </c>
      <c r="N87" s="68">
        <f t="shared" si="8"/>
        <v>18.389304700653877</v>
      </c>
      <c r="O87" s="68">
        <f t="shared" si="8"/>
        <v>15.416440979850494</v>
      </c>
      <c r="P87" s="68">
        <f t="shared" si="8"/>
        <v>12.976453912695851</v>
      </c>
      <c r="Q87" s="68">
        <f t="shared" si="8"/>
        <v>10.536466845541206</v>
      </c>
      <c r="R87" s="68">
        <f t="shared" si="8"/>
        <v>8.6495798780744408</v>
      </c>
      <c r="S87" s="68">
        <f t="shared" si="8"/>
        <v>6.7626929106076794</v>
      </c>
      <c r="T87" s="68">
        <f t="shared" si="8"/>
        <v>7.0451864923028156</v>
      </c>
      <c r="U87" s="68">
        <f t="shared" si="8"/>
        <v>7.3276972270480289</v>
      </c>
      <c r="V87" s="68">
        <f t="shared" si="8"/>
        <v>18.09058433358722</v>
      </c>
      <c r="W87" s="68">
        <f t="shared" si="8"/>
        <v>28.85348859317649</v>
      </c>
      <c r="X87" s="68">
        <f t="shared" si="8"/>
        <v>35.705325905027081</v>
      </c>
      <c r="Y87" s="68">
        <f t="shared" si="8"/>
        <v>42.557163216877683</v>
      </c>
      <c r="Z87" s="68">
        <f t="shared" si="8"/>
        <v>52.689435590437334</v>
      </c>
      <c r="AA87" s="68">
        <f t="shared" si="8"/>
        <v>62.821690810946905</v>
      </c>
      <c r="AB87" s="68">
        <f t="shared" si="8"/>
        <v>73.992168693382624</v>
      </c>
      <c r="AC87" s="68">
        <f t="shared" si="8"/>
        <v>85.162646575818343</v>
      </c>
      <c r="AD87" s="68">
        <f t="shared" si="8"/>
        <v>91.257193879881058</v>
      </c>
      <c r="AE87" s="68">
        <f t="shared" ref="J87:BD92" si="9">AE36*$F87*$E87</f>
        <v>97.351741183943773</v>
      </c>
      <c r="AF87" s="68">
        <f t="shared" si="9"/>
        <v>95.334130821850835</v>
      </c>
      <c r="AG87" s="68">
        <f t="shared" si="9"/>
        <v>93.316520459757882</v>
      </c>
      <c r="AH87" s="68">
        <f t="shared" si="9"/>
        <v>85.635762003003663</v>
      </c>
      <c r="AI87" s="68">
        <f t="shared" si="9"/>
        <v>77.955003546249472</v>
      </c>
      <c r="AJ87" s="68">
        <f t="shared" si="9"/>
        <v>69.655294430567153</v>
      </c>
      <c r="AK87" s="68">
        <f t="shared" si="9"/>
        <v>61.355602467934894</v>
      </c>
      <c r="AL87" s="68">
        <f t="shared" si="9"/>
        <v>53.894111450297139</v>
      </c>
      <c r="AM87" s="68">
        <f t="shared" si="9"/>
        <v>46.432620432659398</v>
      </c>
      <c r="AN87" s="68">
        <f t="shared" si="9"/>
        <v>35.95166085716285</v>
      </c>
      <c r="AO87" s="68">
        <f t="shared" si="9"/>
        <v>25.47068412861622</v>
      </c>
      <c r="AP87" s="68">
        <f t="shared" si="9"/>
        <v>18.287501348455166</v>
      </c>
      <c r="AQ87" s="68">
        <f t="shared" si="9"/>
        <v>11.104318568294106</v>
      </c>
      <c r="AR87" s="68">
        <f t="shared" si="9"/>
        <v>10.27906817610668</v>
      </c>
      <c r="AS87" s="68">
        <f t="shared" si="9"/>
        <v>9.4538177839192539</v>
      </c>
      <c r="AT87" s="68">
        <f t="shared" si="9"/>
        <v>9.3936963434042582</v>
      </c>
      <c r="AU87" s="68">
        <f t="shared" si="9"/>
        <v>9.3335577498391888</v>
      </c>
      <c r="AV87" s="68">
        <f t="shared" si="9"/>
        <v>13.729695800665887</v>
      </c>
      <c r="AW87" s="68">
        <f t="shared" si="9"/>
        <v>18.12585100454266</v>
      </c>
      <c r="AX87" s="68">
        <f t="shared" si="9"/>
        <v>22.716899163378461</v>
      </c>
      <c r="AY87" s="68">
        <f t="shared" si="9"/>
        <v>27.307947322214261</v>
      </c>
      <c r="AZ87" s="68">
        <f t="shared" si="9"/>
        <v>31.689470974376544</v>
      </c>
      <c r="BA87" s="68">
        <f t="shared" si="9"/>
        <v>36.0710117795889</v>
      </c>
      <c r="BB87" s="68">
        <f t="shared" si="9"/>
        <v>36.183072655732829</v>
      </c>
      <c r="BC87" s="68">
        <f t="shared" si="9"/>
        <v>36.295150684926831</v>
      </c>
      <c r="BD87" s="68">
        <f t="shared" si="9"/>
        <v>35.001999392777059</v>
      </c>
      <c r="BE87" s="23"/>
    </row>
    <row r="88" spans="1:57" ht="15" thickBot="1" x14ac:dyDescent="0.4">
      <c r="A88" s="75" t="str">
        <f t="shared" si="1"/>
        <v>Residential - Highway Fast Charging</v>
      </c>
      <c r="B88" s="75" t="str">
        <f t="shared" si="2"/>
        <v>Highway Fast Charging</v>
      </c>
      <c r="C88" s="75" t="str">
        <f>_xlfn.XLOOKUP(D88,'Segment Ref'!$C$3:$C$12,'Segment Ref'!$B$3:$B$12)</f>
        <v>Residential</v>
      </c>
      <c r="D88" s="75" t="str">
        <f t="shared" si="3"/>
        <v>Motorcycle</v>
      </c>
      <c r="E88" s="76">
        <v>0</v>
      </c>
      <c r="F88" s="77" cm="1">
        <f t="array" ref="F88">_xlfn.XLOOKUP($D88,Uptake!$B$129:$B$138,_xlfn.XLOOKUP('AG_Profile_kW '!$F$109,Uptake!$C$128:$AH$128,Uptake!$C$129:$AH$138))*_xlfn.XLOOKUP(D88,Uptake!$B$129:$B$138,Uptake!$A$129:$A$138)</f>
        <v>25958.005562356058</v>
      </c>
      <c r="G88" s="47"/>
      <c r="H88" s="14" t="s">
        <v>167</v>
      </c>
      <c r="I88" s="68">
        <f t="shared" si="4"/>
        <v>0</v>
      </c>
      <c r="J88" s="68">
        <f t="shared" si="9"/>
        <v>0</v>
      </c>
      <c r="K88" s="68">
        <f t="shared" si="9"/>
        <v>0</v>
      </c>
      <c r="L88" s="68">
        <f t="shared" si="9"/>
        <v>0</v>
      </c>
      <c r="M88" s="68">
        <f t="shared" si="9"/>
        <v>0</v>
      </c>
      <c r="N88" s="68">
        <f t="shared" si="9"/>
        <v>0</v>
      </c>
      <c r="O88" s="68">
        <f t="shared" si="9"/>
        <v>0</v>
      </c>
      <c r="P88" s="68">
        <f t="shared" si="9"/>
        <v>0</v>
      </c>
      <c r="Q88" s="68">
        <f t="shared" si="9"/>
        <v>0</v>
      </c>
      <c r="R88" s="68">
        <f t="shared" si="9"/>
        <v>0</v>
      </c>
      <c r="S88" s="68">
        <f t="shared" si="9"/>
        <v>0</v>
      </c>
      <c r="T88" s="68">
        <f t="shared" si="9"/>
        <v>0</v>
      </c>
      <c r="U88" s="68">
        <f t="shared" si="9"/>
        <v>0</v>
      </c>
      <c r="V88" s="68">
        <f t="shared" si="9"/>
        <v>0</v>
      </c>
      <c r="W88" s="68">
        <f t="shared" si="9"/>
        <v>0</v>
      </c>
      <c r="X88" s="68">
        <f t="shared" si="9"/>
        <v>0</v>
      </c>
      <c r="Y88" s="68">
        <f t="shared" si="9"/>
        <v>0</v>
      </c>
      <c r="Z88" s="68">
        <f t="shared" si="9"/>
        <v>0</v>
      </c>
      <c r="AA88" s="68">
        <f t="shared" si="9"/>
        <v>0</v>
      </c>
      <c r="AB88" s="68">
        <f t="shared" si="9"/>
        <v>0</v>
      </c>
      <c r="AC88" s="68">
        <f t="shared" si="9"/>
        <v>0</v>
      </c>
      <c r="AD88" s="68">
        <f t="shared" si="9"/>
        <v>0</v>
      </c>
      <c r="AE88" s="68">
        <f t="shared" si="9"/>
        <v>0</v>
      </c>
      <c r="AF88" s="68">
        <f t="shared" si="9"/>
        <v>0</v>
      </c>
      <c r="AG88" s="68">
        <f t="shared" si="9"/>
        <v>0</v>
      </c>
      <c r="AH88" s="68">
        <f t="shared" si="9"/>
        <v>0</v>
      </c>
      <c r="AI88" s="68">
        <f t="shared" si="9"/>
        <v>0</v>
      </c>
      <c r="AJ88" s="68">
        <f t="shared" si="9"/>
        <v>0</v>
      </c>
      <c r="AK88" s="68">
        <f t="shared" si="9"/>
        <v>0</v>
      </c>
      <c r="AL88" s="68">
        <f t="shared" si="9"/>
        <v>0</v>
      </c>
      <c r="AM88" s="68">
        <f t="shared" si="9"/>
        <v>0</v>
      </c>
      <c r="AN88" s="68">
        <f t="shared" si="9"/>
        <v>0</v>
      </c>
      <c r="AO88" s="68">
        <f t="shared" si="9"/>
        <v>0</v>
      </c>
      <c r="AP88" s="68">
        <f t="shared" si="9"/>
        <v>0</v>
      </c>
      <c r="AQ88" s="68">
        <f t="shared" si="9"/>
        <v>0</v>
      </c>
      <c r="AR88" s="68">
        <f t="shared" si="9"/>
        <v>0</v>
      </c>
      <c r="AS88" s="68">
        <f t="shared" si="9"/>
        <v>0</v>
      </c>
      <c r="AT88" s="68">
        <f t="shared" si="9"/>
        <v>0</v>
      </c>
      <c r="AU88" s="68">
        <f t="shared" si="9"/>
        <v>0</v>
      </c>
      <c r="AV88" s="68">
        <f t="shared" si="9"/>
        <v>0</v>
      </c>
      <c r="AW88" s="68">
        <f t="shared" si="9"/>
        <v>0</v>
      </c>
      <c r="AX88" s="68">
        <f t="shared" si="9"/>
        <v>0</v>
      </c>
      <c r="AY88" s="68">
        <f t="shared" si="9"/>
        <v>0</v>
      </c>
      <c r="AZ88" s="68">
        <f t="shared" si="9"/>
        <v>0</v>
      </c>
      <c r="BA88" s="68">
        <f t="shared" si="9"/>
        <v>0</v>
      </c>
      <c r="BB88" s="68">
        <f t="shared" si="9"/>
        <v>0</v>
      </c>
      <c r="BC88" s="68">
        <f t="shared" si="9"/>
        <v>0</v>
      </c>
      <c r="BD88" s="68">
        <f t="shared" si="9"/>
        <v>0</v>
      </c>
      <c r="BE88" s="23"/>
    </row>
    <row r="89" spans="1:57" ht="15" thickBot="1" x14ac:dyDescent="0.4">
      <c r="A89" s="75" t="str">
        <f t="shared" si="1"/>
        <v>Residential - Nighttime Charging</v>
      </c>
      <c r="B89" s="75" t="str">
        <f t="shared" si="2"/>
        <v>Nighttime Charging</v>
      </c>
      <c r="C89" s="75" t="str">
        <f>_xlfn.XLOOKUP(D89,'Segment Ref'!$C$3:$C$12,'Segment Ref'!$B$3:$B$12)</f>
        <v>Residential</v>
      </c>
      <c r="D89" s="75" t="str">
        <f t="shared" si="3"/>
        <v>Motorcycle</v>
      </c>
      <c r="E89" s="76" cm="1">
        <f t="array" ref="E89">_xlfn.XLOOKUP($A89,'Charge_Type AG (%)'!$B$32:$B$48,_xlfn.XLOOKUP('AG_Profile_kW '!$F$109,'Charge_Type AG (%)'!$C$31:$AH$31,'Charge_Type AG (%)'!$C$32:$AH$48))</f>
        <v>0.2475</v>
      </c>
      <c r="F89" s="77" cm="1">
        <f t="array" ref="F89">_xlfn.XLOOKUP($D89,Uptake!$B$129:$B$138,_xlfn.XLOOKUP('AG_Profile_kW '!$F$109,Uptake!$C$128:$AH$128,Uptake!$C$129:$AH$138))*_xlfn.XLOOKUP(D89,Uptake!$B$129:$B$138,Uptake!$A$129:$A$138)</f>
        <v>25958.005562356058</v>
      </c>
      <c r="G89" s="47"/>
      <c r="H89" s="14" t="s">
        <v>168</v>
      </c>
      <c r="I89" s="68">
        <f t="shared" si="4"/>
        <v>233.58699507259283</v>
      </c>
      <c r="J89" s="68">
        <f t="shared" si="9"/>
        <v>214.05529224258339</v>
      </c>
      <c r="K89" s="68">
        <f t="shared" si="9"/>
        <v>194.52358941257398</v>
      </c>
      <c r="L89" s="68">
        <f t="shared" si="9"/>
        <v>171.27692219131129</v>
      </c>
      <c r="M89" s="68">
        <f t="shared" si="9"/>
        <v>148.03019072398482</v>
      </c>
      <c r="N89" s="68">
        <f t="shared" si="9"/>
        <v>127.42949763895911</v>
      </c>
      <c r="O89" s="68">
        <f t="shared" si="9"/>
        <v>106.82880455393335</v>
      </c>
      <c r="P89" s="68">
        <f t="shared" si="9"/>
        <v>89.920846722097551</v>
      </c>
      <c r="Q89" s="68">
        <f t="shared" si="9"/>
        <v>73.012888890261721</v>
      </c>
      <c r="R89" s="68">
        <f t="shared" si="9"/>
        <v>59.937658484563777</v>
      </c>
      <c r="S89" s="68">
        <f t="shared" si="9"/>
        <v>46.862428078865811</v>
      </c>
      <c r="T89" s="68">
        <f t="shared" si="9"/>
        <v>48.820005641841163</v>
      </c>
      <c r="U89" s="68">
        <f t="shared" si="9"/>
        <v>50.777583204816509</v>
      </c>
      <c r="V89" s="68">
        <f t="shared" si="9"/>
        <v>58.712357556402765</v>
      </c>
      <c r="W89" s="68">
        <f t="shared" si="9"/>
        <v>66.647131907989021</v>
      </c>
      <c r="X89" s="68">
        <f t="shared" si="9"/>
        <v>82.473892732692846</v>
      </c>
      <c r="Y89" s="68">
        <f t="shared" si="9"/>
        <v>98.300589311332885</v>
      </c>
      <c r="Z89" s="68">
        <f t="shared" si="9"/>
        <v>121.70453089669675</v>
      </c>
      <c r="AA89" s="68">
        <f t="shared" si="9"/>
        <v>145.10853672812442</v>
      </c>
      <c r="AB89" s="68">
        <f t="shared" si="9"/>
        <v>170.91065538177656</v>
      </c>
      <c r="AC89" s="68">
        <f t="shared" si="9"/>
        <v>196.71277403542874</v>
      </c>
      <c r="AD89" s="68">
        <f t="shared" si="9"/>
        <v>210.79024303588926</v>
      </c>
      <c r="AE89" s="68">
        <f t="shared" si="9"/>
        <v>224.86771203634979</v>
      </c>
      <c r="AF89" s="68">
        <f t="shared" si="9"/>
        <v>220.20730257070386</v>
      </c>
      <c r="AG89" s="68">
        <f t="shared" si="9"/>
        <v>215.5468931050579</v>
      </c>
      <c r="AH89" s="68">
        <f t="shared" si="9"/>
        <v>197.80553533403878</v>
      </c>
      <c r="AI89" s="68">
        <f t="shared" si="9"/>
        <v>180.06417756301963</v>
      </c>
      <c r="AJ89" s="68">
        <f t="shared" si="9"/>
        <v>160.89315213499719</v>
      </c>
      <c r="AK89" s="68">
        <f t="shared" si="9"/>
        <v>141.72206246091096</v>
      </c>
      <c r="AL89" s="68">
        <f t="shared" si="9"/>
        <v>124.48722065662953</v>
      </c>
      <c r="AM89" s="68">
        <f t="shared" si="9"/>
        <v>107.2523146062843</v>
      </c>
      <c r="AN89" s="68">
        <f t="shared" si="9"/>
        <v>97.751156973998945</v>
      </c>
      <c r="AO89" s="68">
        <f t="shared" si="9"/>
        <v>88.250063587777333</v>
      </c>
      <c r="AP89" s="68">
        <f t="shared" si="9"/>
        <v>82.598979818846871</v>
      </c>
      <c r="AQ89" s="68">
        <f t="shared" si="9"/>
        <v>76.94789604991638</v>
      </c>
      <c r="AR89" s="68">
        <f t="shared" si="9"/>
        <v>71.229289667966967</v>
      </c>
      <c r="AS89" s="68">
        <f t="shared" si="9"/>
        <v>65.510683286017553</v>
      </c>
      <c r="AT89" s="68">
        <f t="shared" si="9"/>
        <v>65.093983316425891</v>
      </c>
      <c r="AU89" s="68">
        <f t="shared" si="9"/>
        <v>64.677283346834216</v>
      </c>
      <c r="AV89" s="68">
        <f t="shared" si="9"/>
        <v>95.140518172833765</v>
      </c>
      <c r="AW89" s="68">
        <f t="shared" si="9"/>
        <v>125.60381724489706</v>
      </c>
      <c r="AX89" s="68">
        <f t="shared" si="9"/>
        <v>157.41769706946667</v>
      </c>
      <c r="AY89" s="68">
        <f t="shared" si="9"/>
        <v>189.23157689403632</v>
      </c>
      <c r="AZ89" s="68">
        <f t="shared" si="9"/>
        <v>219.59355992353935</v>
      </c>
      <c r="BA89" s="68">
        <f t="shared" si="9"/>
        <v>249.95554295304231</v>
      </c>
      <c r="BB89" s="68">
        <f t="shared" si="9"/>
        <v>250.7321493718558</v>
      </c>
      <c r="BC89" s="68">
        <f t="shared" si="9"/>
        <v>251.50875579066923</v>
      </c>
      <c r="BD89" s="68">
        <f t="shared" si="9"/>
        <v>242.54790755466294</v>
      </c>
      <c r="BE89" s="23"/>
    </row>
    <row r="90" spans="1:57" ht="15" thickBot="1" x14ac:dyDescent="0.4">
      <c r="A90" s="75" t="str">
        <f t="shared" si="1"/>
        <v>Residential - Vehicle to Grid</v>
      </c>
      <c r="B90" s="75" t="str">
        <f t="shared" si="2"/>
        <v>Vehicle to Grid</v>
      </c>
      <c r="C90" s="75" t="str">
        <f>_xlfn.XLOOKUP(D90,'Segment Ref'!$C$3:$C$12,'Segment Ref'!$B$3:$B$12)</f>
        <v>Residential</v>
      </c>
      <c r="D90" s="75" t="str">
        <f t="shared" si="3"/>
        <v>Motorcycle</v>
      </c>
      <c r="E90" s="76" cm="1">
        <f t="array" ref="E90">_xlfn.XLOOKUP($A90,'Charge_Type AG (%)'!$B$32:$B$48,_xlfn.XLOOKUP('AG_Profile_kW '!$F$109,'Charge_Type AG (%)'!$C$31:$AH$31,'Charge_Type AG (%)'!$C$32:$AH$48))</f>
        <v>0</v>
      </c>
      <c r="F90" s="77" cm="1">
        <f t="array" ref="F90">_xlfn.XLOOKUP($D90,Uptake!$B$129:$B$138,_xlfn.XLOOKUP('AG_Profile_kW '!$F$109,Uptake!$C$128:$AH$128,Uptake!$C$129:$AH$138))*_xlfn.XLOOKUP(D90,Uptake!$B$129:$B$138,Uptake!$A$129:$A$138)</f>
        <v>25958.005562356058</v>
      </c>
      <c r="G90" s="47"/>
      <c r="H90" s="14" t="s">
        <v>247</v>
      </c>
      <c r="I90" s="68">
        <f t="shared" si="4"/>
        <v>0</v>
      </c>
      <c r="J90" s="68">
        <f t="shared" si="9"/>
        <v>0</v>
      </c>
      <c r="K90" s="68">
        <f t="shared" si="9"/>
        <v>0</v>
      </c>
      <c r="L90" s="68">
        <f t="shared" si="9"/>
        <v>0</v>
      </c>
      <c r="M90" s="68">
        <f t="shared" si="9"/>
        <v>0</v>
      </c>
      <c r="N90" s="68">
        <f t="shared" si="9"/>
        <v>0</v>
      </c>
      <c r="O90" s="68">
        <f t="shared" si="9"/>
        <v>0</v>
      </c>
      <c r="P90" s="68">
        <f t="shared" si="9"/>
        <v>0</v>
      </c>
      <c r="Q90" s="68">
        <f t="shared" si="9"/>
        <v>0</v>
      </c>
      <c r="R90" s="68">
        <f t="shared" si="9"/>
        <v>0</v>
      </c>
      <c r="S90" s="68">
        <f t="shared" si="9"/>
        <v>0</v>
      </c>
      <c r="T90" s="68">
        <f t="shared" si="9"/>
        <v>0</v>
      </c>
      <c r="U90" s="68">
        <f t="shared" si="9"/>
        <v>0</v>
      </c>
      <c r="V90" s="68">
        <f t="shared" si="9"/>
        <v>0</v>
      </c>
      <c r="W90" s="68">
        <f t="shared" si="9"/>
        <v>0</v>
      </c>
      <c r="X90" s="68">
        <f t="shared" si="9"/>
        <v>0</v>
      </c>
      <c r="Y90" s="68">
        <f t="shared" si="9"/>
        <v>0</v>
      </c>
      <c r="Z90" s="68">
        <f t="shared" si="9"/>
        <v>0</v>
      </c>
      <c r="AA90" s="68">
        <f t="shared" si="9"/>
        <v>0</v>
      </c>
      <c r="AB90" s="68">
        <f t="shared" si="9"/>
        <v>0</v>
      </c>
      <c r="AC90" s="68">
        <f t="shared" si="9"/>
        <v>0</v>
      </c>
      <c r="AD90" s="68">
        <f t="shared" si="9"/>
        <v>0</v>
      </c>
      <c r="AE90" s="68">
        <f t="shared" si="9"/>
        <v>0</v>
      </c>
      <c r="AF90" s="68">
        <f t="shared" si="9"/>
        <v>0</v>
      </c>
      <c r="AG90" s="68">
        <f t="shared" si="9"/>
        <v>0</v>
      </c>
      <c r="AH90" s="68">
        <f t="shared" si="9"/>
        <v>0</v>
      </c>
      <c r="AI90" s="68">
        <f t="shared" si="9"/>
        <v>0</v>
      </c>
      <c r="AJ90" s="68">
        <f t="shared" si="9"/>
        <v>0</v>
      </c>
      <c r="AK90" s="68">
        <f t="shared" si="9"/>
        <v>0</v>
      </c>
      <c r="AL90" s="68">
        <f t="shared" si="9"/>
        <v>0</v>
      </c>
      <c r="AM90" s="68">
        <f t="shared" si="9"/>
        <v>0</v>
      </c>
      <c r="AN90" s="68">
        <f t="shared" si="9"/>
        <v>0</v>
      </c>
      <c r="AO90" s="68">
        <f t="shared" si="9"/>
        <v>0</v>
      </c>
      <c r="AP90" s="68">
        <f t="shared" si="9"/>
        <v>0</v>
      </c>
      <c r="AQ90" s="68">
        <f t="shared" si="9"/>
        <v>0</v>
      </c>
      <c r="AR90" s="68">
        <f t="shared" si="9"/>
        <v>0</v>
      </c>
      <c r="AS90" s="68">
        <f t="shared" si="9"/>
        <v>0</v>
      </c>
      <c r="AT90" s="68">
        <f t="shared" si="9"/>
        <v>0</v>
      </c>
      <c r="AU90" s="68">
        <f t="shared" si="9"/>
        <v>0</v>
      </c>
      <c r="AV90" s="68">
        <f t="shared" si="9"/>
        <v>0</v>
      </c>
      <c r="AW90" s="68">
        <f t="shared" si="9"/>
        <v>0</v>
      </c>
      <c r="AX90" s="68">
        <f t="shared" si="9"/>
        <v>0</v>
      </c>
      <c r="AY90" s="68">
        <f t="shared" si="9"/>
        <v>0</v>
      </c>
      <c r="AZ90" s="68">
        <f t="shared" si="9"/>
        <v>0</v>
      </c>
      <c r="BA90" s="68">
        <f t="shared" si="9"/>
        <v>0</v>
      </c>
      <c r="BB90" s="68">
        <f t="shared" si="9"/>
        <v>0</v>
      </c>
      <c r="BC90" s="68">
        <f t="shared" si="9"/>
        <v>0</v>
      </c>
      <c r="BD90" s="68">
        <f t="shared" si="9"/>
        <v>0</v>
      </c>
      <c r="BE90" s="23"/>
    </row>
    <row r="91" spans="1:57" ht="15" thickBot="1" x14ac:dyDescent="0.4">
      <c r="A91" s="75" t="str">
        <f t="shared" si="1"/>
        <v>Residential - Vehicle to Home</v>
      </c>
      <c r="B91" s="75" t="str">
        <f t="shared" si="2"/>
        <v>Vehicle to Home</v>
      </c>
      <c r="C91" s="75" t="str">
        <f>_xlfn.XLOOKUP(D91,'Segment Ref'!$C$3:$C$12,'Segment Ref'!$B$3:$B$12)</f>
        <v>Residential</v>
      </c>
      <c r="D91" s="75" t="str">
        <f t="shared" si="3"/>
        <v>Motorcycle</v>
      </c>
      <c r="E91" s="76" cm="1">
        <f t="array" ref="E91">_xlfn.XLOOKUP($A91,'Charge_Type AG (%)'!$B$32:$B$48,_xlfn.XLOOKUP('AG_Profile_kW '!$F$109,'Charge_Type AG (%)'!$C$31:$AH$31,'Charge_Type AG (%)'!$C$32:$AH$48))</f>
        <v>0</v>
      </c>
      <c r="F91" s="77" cm="1">
        <f t="array" ref="F91">_xlfn.XLOOKUP($D91,Uptake!$B$129:$B$138,_xlfn.XLOOKUP('AG_Profile_kW '!$F$109,Uptake!$C$128:$AH$128,Uptake!$C$129:$AH$138))*_xlfn.XLOOKUP(D91,Uptake!$B$129:$B$138,Uptake!$A$129:$A$138)</f>
        <v>25958.005562356058</v>
      </c>
      <c r="G91" s="47"/>
      <c r="H91" s="14" t="s">
        <v>248</v>
      </c>
      <c r="I91" s="68">
        <f t="shared" si="4"/>
        <v>0</v>
      </c>
      <c r="J91" s="68">
        <f t="shared" si="9"/>
        <v>0</v>
      </c>
      <c r="K91" s="68">
        <f t="shared" si="9"/>
        <v>0</v>
      </c>
      <c r="L91" s="68">
        <f t="shared" si="9"/>
        <v>0</v>
      </c>
      <c r="M91" s="68">
        <f t="shared" si="9"/>
        <v>0</v>
      </c>
      <c r="N91" s="68">
        <f t="shared" si="9"/>
        <v>0</v>
      </c>
      <c r="O91" s="68">
        <f t="shared" si="9"/>
        <v>0</v>
      </c>
      <c r="P91" s="68">
        <f t="shared" si="9"/>
        <v>0</v>
      </c>
      <c r="Q91" s="68">
        <f t="shared" si="9"/>
        <v>0</v>
      </c>
      <c r="R91" s="68">
        <f t="shared" si="9"/>
        <v>0</v>
      </c>
      <c r="S91" s="68">
        <f t="shared" si="9"/>
        <v>0</v>
      </c>
      <c r="T91" s="68">
        <f t="shared" si="9"/>
        <v>0</v>
      </c>
      <c r="U91" s="68">
        <f t="shared" si="9"/>
        <v>0</v>
      </c>
      <c r="V91" s="68">
        <f t="shared" si="9"/>
        <v>0</v>
      </c>
      <c r="W91" s="68">
        <f t="shared" si="9"/>
        <v>0</v>
      </c>
      <c r="X91" s="68">
        <f t="shared" si="9"/>
        <v>0</v>
      </c>
      <c r="Y91" s="68">
        <f t="shared" si="9"/>
        <v>0</v>
      </c>
      <c r="Z91" s="68">
        <f t="shared" si="9"/>
        <v>0</v>
      </c>
      <c r="AA91" s="68">
        <f t="shared" si="9"/>
        <v>0</v>
      </c>
      <c r="AB91" s="68">
        <f t="shared" si="9"/>
        <v>0</v>
      </c>
      <c r="AC91" s="68">
        <f t="shared" si="9"/>
        <v>0</v>
      </c>
      <c r="AD91" s="68">
        <f t="shared" si="9"/>
        <v>0</v>
      </c>
      <c r="AE91" s="68">
        <f t="shared" si="9"/>
        <v>0</v>
      </c>
      <c r="AF91" s="68">
        <f t="shared" si="9"/>
        <v>0</v>
      </c>
      <c r="AG91" s="68">
        <f t="shared" si="9"/>
        <v>0</v>
      </c>
      <c r="AH91" s="68">
        <f t="shared" si="9"/>
        <v>0</v>
      </c>
      <c r="AI91" s="68">
        <f t="shared" si="9"/>
        <v>0</v>
      </c>
      <c r="AJ91" s="68">
        <f t="shared" si="9"/>
        <v>0</v>
      </c>
      <c r="AK91" s="68">
        <f t="shared" si="9"/>
        <v>0</v>
      </c>
      <c r="AL91" s="68">
        <f t="shared" si="9"/>
        <v>0</v>
      </c>
      <c r="AM91" s="68">
        <f t="shared" si="9"/>
        <v>0</v>
      </c>
      <c r="AN91" s="68">
        <f t="shared" si="9"/>
        <v>0</v>
      </c>
      <c r="AO91" s="68">
        <f t="shared" si="9"/>
        <v>0</v>
      </c>
      <c r="AP91" s="68">
        <f t="shared" si="9"/>
        <v>0</v>
      </c>
      <c r="AQ91" s="68">
        <f t="shared" si="9"/>
        <v>0</v>
      </c>
      <c r="AR91" s="68">
        <f t="shared" si="9"/>
        <v>0</v>
      </c>
      <c r="AS91" s="68">
        <f t="shared" si="9"/>
        <v>0</v>
      </c>
      <c r="AT91" s="68">
        <f t="shared" si="9"/>
        <v>0</v>
      </c>
      <c r="AU91" s="68">
        <f t="shared" si="9"/>
        <v>0</v>
      </c>
      <c r="AV91" s="68">
        <f t="shared" si="9"/>
        <v>0</v>
      </c>
      <c r="AW91" s="68">
        <f t="shared" si="9"/>
        <v>0</v>
      </c>
      <c r="AX91" s="68">
        <f t="shared" si="9"/>
        <v>0</v>
      </c>
      <c r="AY91" s="68">
        <f t="shared" si="9"/>
        <v>0</v>
      </c>
      <c r="AZ91" s="68">
        <f t="shared" si="9"/>
        <v>0</v>
      </c>
      <c r="BA91" s="68">
        <f t="shared" si="9"/>
        <v>0</v>
      </c>
      <c r="BB91" s="68">
        <f t="shared" si="9"/>
        <v>0</v>
      </c>
      <c r="BC91" s="68">
        <f t="shared" si="9"/>
        <v>0</v>
      </c>
      <c r="BD91" s="68">
        <f t="shared" si="9"/>
        <v>0</v>
      </c>
      <c r="BE91" s="23"/>
    </row>
    <row r="92" spans="1:57" ht="15" thickBot="1" x14ac:dyDescent="0.4">
      <c r="A92" s="72" t="str">
        <f t="shared" si="1"/>
        <v>Buses and Trucks - Convenience Charging</v>
      </c>
      <c r="B92" s="72" t="str">
        <f t="shared" si="2"/>
        <v>Convenience Charging</v>
      </c>
      <c r="C92" s="72" t="str">
        <f>_xlfn.XLOOKUP(D92,'Segment Ref'!$C$3:$C$12,'Segment Ref'!$B$3:$B$12)</f>
        <v>Buses and Trucks</v>
      </c>
      <c r="D92" s="72" t="str">
        <f t="shared" si="3"/>
        <v>Rigid Truck</v>
      </c>
      <c r="E92" s="78" cm="1">
        <f t="array" ref="E92">_xlfn.XLOOKUP($A92,'Charge_Type AG (%)'!$B$32:$B$48,_xlfn.XLOOKUP('AG_Profile_kW '!$F$109,'Charge_Type AG (%)'!$C$31:$AH$31,'Charge_Type AG (%)'!$C$32:$AH$48))</f>
        <v>0.73060000000000003</v>
      </c>
      <c r="F92" s="79" cm="1">
        <f t="array" ref="F92">_xlfn.XLOOKUP($D92,Uptake!$B$129:$B$138,_xlfn.XLOOKUP('AG_Profile_kW '!$F$109,Uptake!$C$128:$AH$128,Uptake!$C$129:$AH$138))*_xlfn.XLOOKUP(D92,Uptake!$B$129:$B$138,Uptake!$A$129:$A$138)</f>
        <v>0</v>
      </c>
      <c r="G92" s="47"/>
      <c r="H92" s="14" t="s">
        <v>171</v>
      </c>
      <c r="I92" s="68">
        <f t="shared" si="4"/>
        <v>0</v>
      </c>
      <c r="J92" s="68">
        <f t="shared" si="9"/>
        <v>0</v>
      </c>
      <c r="K92" s="68">
        <f t="shared" si="9"/>
        <v>0</v>
      </c>
      <c r="L92" s="68">
        <f t="shared" si="9"/>
        <v>0</v>
      </c>
      <c r="M92" s="68">
        <f t="shared" si="9"/>
        <v>0</v>
      </c>
      <c r="N92" s="68">
        <f t="shared" si="9"/>
        <v>0</v>
      </c>
      <c r="O92" s="68">
        <f t="shared" si="9"/>
        <v>0</v>
      </c>
      <c r="P92" s="68">
        <f t="shared" si="9"/>
        <v>0</v>
      </c>
      <c r="Q92" s="68">
        <f t="shared" si="9"/>
        <v>0</v>
      </c>
      <c r="R92" s="68">
        <f t="shared" si="9"/>
        <v>0</v>
      </c>
      <c r="S92" s="68">
        <f t="shared" si="9"/>
        <v>0</v>
      </c>
      <c r="T92" s="68">
        <f t="shared" si="9"/>
        <v>0</v>
      </c>
      <c r="U92" s="68">
        <f t="shared" si="9"/>
        <v>0</v>
      </c>
      <c r="V92" s="68">
        <f t="shared" si="9"/>
        <v>0</v>
      </c>
      <c r="W92" s="68">
        <f t="shared" si="9"/>
        <v>0</v>
      </c>
      <c r="X92" s="68">
        <f t="shared" si="9"/>
        <v>0</v>
      </c>
      <c r="Y92" s="68">
        <f t="shared" si="9"/>
        <v>0</v>
      </c>
      <c r="Z92" s="68">
        <f t="shared" si="9"/>
        <v>0</v>
      </c>
      <c r="AA92" s="68">
        <f t="shared" si="9"/>
        <v>0</v>
      </c>
      <c r="AB92" s="68">
        <f t="shared" si="9"/>
        <v>0</v>
      </c>
      <c r="AC92" s="68">
        <f t="shared" si="9"/>
        <v>0</v>
      </c>
      <c r="AD92" s="68">
        <f t="shared" si="9"/>
        <v>0</v>
      </c>
      <c r="AE92" s="68">
        <f t="shared" si="9"/>
        <v>0</v>
      </c>
      <c r="AF92" s="68">
        <f t="shared" si="9"/>
        <v>0</v>
      </c>
      <c r="AG92" s="68">
        <f t="shared" si="9"/>
        <v>0</v>
      </c>
      <c r="AH92" s="68">
        <f t="shared" si="9"/>
        <v>0</v>
      </c>
      <c r="AI92" s="68">
        <f t="shared" si="9"/>
        <v>0</v>
      </c>
      <c r="AJ92" s="68">
        <f t="shared" si="9"/>
        <v>0</v>
      </c>
      <c r="AK92" s="68">
        <f t="shared" si="9"/>
        <v>0</v>
      </c>
      <c r="AL92" s="68">
        <f t="shared" si="9"/>
        <v>0</v>
      </c>
      <c r="AM92" s="68">
        <f t="shared" si="9"/>
        <v>0</v>
      </c>
      <c r="AN92" s="68">
        <f t="shared" si="9"/>
        <v>0</v>
      </c>
      <c r="AO92" s="68">
        <f t="shared" si="9"/>
        <v>0</v>
      </c>
      <c r="AP92" s="68">
        <f t="shared" si="9"/>
        <v>0</v>
      </c>
      <c r="AQ92" s="68">
        <f t="shared" si="9"/>
        <v>0</v>
      </c>
      <c r="AR92" s="68">
        <f t="shared" si="9"/>
        <v>0</v>
      </c>
      <c r="AS92" s="68">
        <f t="shared" si="9"/>
        <v>0</v>
      </c>
      <c r="AT92" s="68">
        <f t="shared" si="9"/>
        <v>0</v>
      </c>
      <c r="AU92" s="68">
        <f t="shared" si="9"/>
        <v>0</v>
      </c>
      <c r="AV92" s="68">
        <f t="shared" si="9"/>
        <v>0</v>
      </c>
      <c r="AW92" s="68">
        <f t="shared" si="9"/>
        <v>0</v>
      </c>
      <c r="AX92" s="68">
        <f t="shared" si="9"/>
        <v>0</v>
      </c>
      <c r="AY92" s="68">
        <f t="shared" ref="J92:BD98" si="10">AY41*$F92*$E92</f>
        <v>0</v>
      </c>
      <c r="AZ92" s="68">
        <f t="shared" si="10"/>
        <v>0</v>
      </c>
      <c r="BA92" s="68">
        <f t="shared" si="10"/>
        <v>0</v>
      </c>
      <c r="BB92" s="68">
        <f t="shared" si="10"/>
        <v>0</v>
      </c>
      <c r="BC92" s="68">
        <f t="shared" si="10"/>
        <v>0</v>
      </c>
      <c r="BD92" s="68">
        <f t="shared" si="10"/>
        <v>0</v>
      </c>
      <c r="BE92" s="23"/>
    </row>
    <row r="93" spans="1:57" ht="15" thickBot="1" x14ac:dyDescent="0.4">
      <c r="A93" s="72" t="str">
        <f t="shared" si="1"/>
        <v>Buses and Trucks - Daytime Charging</v>
      </c>
      <c r="B93" s="72" t="str">
        <f t="shared" si="2"/>
        <v>Daytime Charging</v>
      </c>
      <c r="C93" s="72" t="str">
        <f>_xlfn.XLOOKUP(D93,'Segment Ref'!$C$3:$C$12,'Segment Ref'!$B$3:$B$12)</f>
        <v>Buses and Trucks</v>
      </c>
      <c r="D93" s="72" t="str">
        <f t="shared" si="3"/>
        <v>Rigid Truck</v>
      </c>
      <c r="E93" s="78" cm="1">
        <f t="array" ref="E93">_xlfn.XLOOKUP($A93,'Charge_Type AG (%)'!$B$32:$B$48,_xlfn.XLOOKUP('AG_Profile_kW '!$F$109,'Charge_Type AG (%)'!$C$31:$AH$31,'Charge_Type AG (%)'!$C$32:$AH$48))</f>
        <v>0.13552</v>
      </c>
      <c r="F93" s="79" cm="1">
        <f t="array" ref="F93">_xlfn.XLOOKUP($D93,Uptake!$B$129:$B$138,_xlfn.XLOOKUP('AG_Profile_kW '!$F$109,Uptake!$C$128:$AH$128,Uptake!$C$129:$AH$138))*_xlfn.XLOOKUP(D93,Uptake!$B$129:$B$138,Uptake!$A$129:$A$138)</f>
        <v>0</v>
      </c>
      <c r="G93" s="47"/>
      <c r="H93" s="14" t="s">
        <v>172</v>
      </c>
      <c r="I93" s="68">
        <f t="shared" si="4"/>
        <v>0</v>
      </c>
      <c r="J93" s="68">
        <f t="shared" si="10"/>
        <v>0</v>
      </c>
      <c r="K93" s="68">
        <f t="shared" si="10"/>
        <v>0</v>
      </c>
      <c r="L93" s="68">
        <f t="shared" si="10"/>
        <v>0</v>
      </c>
      <c r="M93" s="68">
        <f t="shared" si="10"/>
        <v>0</v>
      </c>
      <c r="N93" s="68">
        <f t="shared" si="10"/>
        <v>0</v>
      </c>
      <c r="O93" s="68">
        <f t="shared" si="10"/>
        <v>0</v>
      </c>
      <c r="P93" s="68">
        <f t="shared" si="10"/>
        <v>0</v>
      </c>
      <c r="Q93" s="68">
        <f t="shared" si="10"/>
        <v>0</v>
      </c>
      <c r="R93" s="68">
        <f t="shared" si="10"/>
        <v>0</v>
      </c>
      <c r="S93" s="68">
        <f t="shared" si="10"/>
        <v>0</v>
      </c>
      <c r="T93" s="68">
        <f t="shared" si="10"/>
        <v>0</v>
      </c>
      <c r="U93" s="68">
        <f t="shared" si="10"/>
        <v>0</v>
      </c>
      <c r="V93" s="68">
        <f t="shared" si="10"/>
        <v>0</v>
      </c>
      <c r="W93" s="68">
        <f t="shared" si="10"/>
        <v>0</v>
      </c>
      <c r="X93" s="68">
        <f t="shared" si="10"/>
        <v>0</v>
      </c>
      <c r="Y93" s="68">
        <f t="shared" si="10"/>
        <v>0</v>
      </c>
      <c r="Z93" s="68">
        <f t="shared" si="10"/>
        <v>0</v>
      </c>
      <c r="AA93" s="68">
        <f t="shared" si="10"/>
        <v>0</v>
      </c>
      <c r="AB93" s="68">
        <f t="shared" si="10"/>
        <v>0</v>
      </c>
      <c r="AC93" s="68">
        <f t="shared" si="10"/>
        <v>0</v>
      </c>
      <c r="AD93" s="68">
        <f t="shared" si="10"/>
        <v>0</v>
      </c>
      <c r="AE93" s="68">
        <f t="shared" si="10"/>
        <v>0</v>
      </c>
      <c r="AF93" s="68">
        <f t="shared" si="10"/>
        <v>0</v>
      </c>
      <c r="AG93" s="68">
        <f t="shared" si="10"/>
        <v>0</v>
      </c>
      <c r="AH93" s="68">
        <f t="shared" si="10"/>
        <v>0</v>
      </c>
      <c r="AI93" s="68">
        <f t="shared" si="10"/>
        <v>0</v>
      </c>
      <c r="AJ93" s="68">
        <f t="shared" si="10"/>
        <v>0</v>
      </c>
      <c r="AK93" s="68">
        <f t="shared" si="10"/>
        <v>0</v>
      </c>
      <c r="AL93" s="68">
        <f t="shared" si="10"/>
        <v>0</v>
      </c>
      <c r="AM93" s="68">
        <f t="shared" si="10"/>
        <v>0</v>
      </c>
      <c r="AN93" s="68">
        <f t="shared" si="10"/>
        <v>0</v>
      </c>
      <c r="AO93" s="68">
        <f t="shared" si="10"/>
        <v>0</v>
      </c>
      <c r="AP93" s="68">
        <f t="shared" si="10"/>
        <v>0</v>
      </c>
      <c r="AQ93" s="68">
        <f t="shared" si="10"/>
        <v>0</v>
      </c>
      <c r="AR93" s="68">
        <f t="shared" si="10"/>
        <v>0</v>
      </c>
      <c r="AS93" s="68">
        <f t="shared" si="10"/>
        <v>0</v>
      </c>
      <c r="AT93" s="68">
        <f t="shared" si="10"/>
        <v>0</v>
      </c>
      <c r="AU93" s="68">
        <f t="shared" si="10"/>
        <v>0</v>
      </c>
      <c r="AV93" s="68">
        <f t="shared" si="10"/>
        <v>0</v>
      </c>
      <c r="AW93" s="68">
        <f t="shared" si="10"/>
        <v>0</v>
      </c>
      <c r="AX93" s="68">
        <f t="shared" si="10"/>
        <v>0</v>
      </c>
      <c r="AY93" s="68">
        <f t="shared" si="10"/>
        <v>0</v>
      </c>
      <c r="AZ93" s="68">
        <f t="shared" si="10"/>
        <v>0</v>
      </c>
      <c r="BA93" s="68">
        <f t="shared" si="10"/>
        <v>0</v>
      </c>
      <c r="BB93" s="68">
        <f t="shared" si="10"/>
        <v>0</v>
      </c>
      <c r="BC93" s="68">
        <f t="shared" si="10"/>
        <v>0</v>
      </c>
      <c r="BD93" s="68">
        <f t="shared" si="10"/>
        <v>0</v>
      </c>
      <c r="BE93" s="23"/>
    </row>
    <row r="94" spans="1:57" ht="15" thickBot="1" x14ac:dyDescent="0.4">
      <c r="A94" s="72" t="str">
        <f t="shared" si="1"/>
        <v>Buses and Trucks - Highway Fast Charging</v>
      </c>
      <c r="B94" s="72" t="str">
        <f t="shared" si="2"/>
        <v>Highway Fast Charging</v>
      </c>
      <c r="C94" s="72" t="str">
        <f>_xlfn.XLOOKUP(D94,'Segment Ref'!$C$3:$C$12,'Segment Ref'!$B$3:$B$12)</f>
        <v>Buses and Trucks</v>
      </c>
      <c r="D94" s="72" t="str">
        <f t="shared" si="3"/>
        <v>Rigid Truck</v>
      </c>
      <c r="E94" s="183" cm="1">
        <f t="array" ref="E94">_xlfn.XLOOKUP($A94,'Charge_Type AG (%)'!$B$32:$B$48,_xlfn.XLOOKUP('AG_Profile_kW '!$F$109,'Charge_Type AG (%)'!$C$31:$AH$31,'Charge_Type AG (%)'!$C$32:$AH$48))</f>
        <v>0.1</v>
      </c>
      <c r="F94" s="79" cm="1">
        <f t="array" ref="F94">_xlfn.XLOOKUP($D94,Uptake!$B$129:$B$138,_xlfn.XLOOKUP('AG_Profile_kW '!$F$109,Uptake!$C$128:$AH$128,Uptake!$C$129:$AH$138))*_xlfn.XLOOKUP(D94,Uptake!$B$129:$B$138,Uptake!$A$129:$A$138)</f>
        <v>0</v>
      </c>
      <c r="G94" s="47"/>
      <c r="H94" s="14" t="s">
        <v>173</v>
      </c>
      <c r="I94" s="68">
        <f t="shared" si="4"/>
        <v>0</v>
      </c>
      <c r="J94" s="68">
        <f t="shared" si="10"/>
        <v>0</v>
      </c>
      <c r="K94" s="68">
        <f t="shared" si="10"/>
        <v>0</v>
      </c>
      <c r="L94" s="68">
        <f t="shared" si="10"/>
        <v>0</v>
      </c>
      <c r="M94" s="68">
        <f t="shared" si="10"/>
        <v>0</v>
      </c>
      <c r="N94" s="68">
        <f t="shared" si="10"/>
        <v>0</v>
      </c>
      <c r="O94" s="68">
        <f t="shared" si="10"/>
        <v>0</v>
      </c>
      <c r="P94" s="68">
        <f t="shared" si="10"/>
        <v>0</v>
      </c>
      <c r="Q94" s="68">
        <f t="shared" si="10"/>
        <v>0</v>
      </c>
      <c r="R94" s="68">
        <f t="shared" si="10"/>
        <v>0</v>
      </c>
      <c r="S94" s="68">
        <f t="shared" si="10"/>
        <v>0</v>
      </c>
      <c r="T94" s="68">
        <f t="shared" si="10"/>
        <v>0</v>
      </c>
      <c r="U94" s="68">
        <f t="shared" si="10"/>
        <v>0</v>
      </c>
      <c r="V94" s="68">
        <f t="shared" si="10"/>
        <v>0</v>
      </c>
      <c r="W94" s="68">
        <f t="shared" si="10"/>
        <v>0</v>
      </c>
      <c r="X94" s="68">
        <f t="shared" si="10"/>
        <v>0</v>
      </c>
      <c r="Y94" s="68">
        <f t="shared" si="10"/>
        <v>0</v>
      </c>
      <c r="Z94" s="68">
        <f t="shared" si="10"/>
        <v>0</v>
      </c>
      <c r="AA94" s="68">
        <f t="shared" si="10"/>
        <v>0</v>
      </c>
      <c r="AB94" s="68">
        <f t="shared" si="10"/>
        <v>0</v>
      </c>
      <c r="AC94" s="68">
        <f t="shared" si="10"/>
        <v>0</v>
      </c>
      <c r="AD94" s="68">
        <f t="shared" si="10"/>
        <v>0</v>
      </c>
      <c r="AE94" s="68">
        <f t="shared" si="10"/>
        <v>0</v>
      </c>
      <c r="AF94" s="68">
        <f t="shared" si="10"/>
        <v>0</v>
      </c>
      <c r="AG94" s="68">
        <f t="shared" si="10"/>
        <v>0</v>
      </c>
      <c r="AH94" s="68">
        <f t="shared" si="10"/>
        <v>0</v>
      </c>
      <c r="AI94" s="68">
        <f t="shared" si="10"/>
        <v>0</v>
      </c>
      <c r="AJ94" s="68">
        <f t="shared" si="10"/>
        <v>0</v>
      </c>
      <c r="AK94" s="68">
        <f t="shared" si="10"/>
        <v>0</v>
      </c>
      <c r="AL94" s="68">
        <f t="shared" si="10"/>
        <v>0</v>
      </c>
      <c r="AM94" s="68">
        <f t="shared" si="10"/>
        <v>0</v>
      </c>
      <c r="AN94" s="68">
        <f t="shared" si="10"/>
        <v>0</v>
      </c>
      <c r="AO94" s="68">
        <f t="shared" si="10"/>
        <v>0</v>
      </c>
      <c r="AP94" s="68">
        <f t="shared" si="10"/>
        <v>0</v>
      </c>
      <c r="AQ94" s="68">
        <f t="shared" si="10"/>
        <v>0</v>
      </c>
      <c r="AR94" s="68">
        <f t="shared" si="10"/>
        <v>0</v>
      </c>
      <c r="AS94" s="68">
        <f t="shared" si="10"/>
        <v>0</v>
      </c>
      <c r="AT94" s="68">
        <f t="shared" si="10"/>
        <v>0</v>
      </c>
      <c r="AU94" s="68">
        <f t="shared" si="10"/>
        <v>0</v>
      </c>
      <c r="AV94" s="68">
        <f t="shared" si="10"/>
        <v>0</v>
      </c>
      <c r="AW94" s="68">
        <f t="shared" si="10"/>
        <v>0</v>
      </c>
      <c r="AX94" s="68">
        <f t="shared" si="10"/>
        <v>0</v>
      </c>
      <c r="AY94" s="68">
        <f t="shared" si="10"/>
        <v>0</v>
      </c>
      <c r="AZ94" s="68">
        <f t="shared" si="10"/>
        <v>0</v>
      </c>
      <c r="BA94" s="68">
        <f t="shared" si="10"/>
        <v>0</v>
      </c>
      <c r="BB94" s="68">
        <f t="shared" si="10"/>
        <v>0</v>
      </c>
      <c r="BC94" s="68">
        <f t="shared" si="10"/>
        <v>0</v>
      </c>
      <c r="BD94" s="68">
        <f t="shared" si="10"/>
        <v>0</v>
      </c>
      <c r="BE94" s="23"/>
    </row>
    <row r="95" spans="1:57" ht="15" thickBot="1" x14ac:dyDescent="0.4">
      <c r="A95" s="75" t="str">
        <f t="shared" si="1"/>
        <v>Residential - Convenience Charging</v>
      </c>
      <c r="B95" s="75" t="str">
        <f t="shared" si="2"/>
        <v>Convenience Charging</v>
      </c>
      <c r="C95" s="75" t="str">
        <f>_xlfn.XLOOKUP(D95,'Segment Ref'!$C$3:$C$12,'Segment Ref'!$B$3:$B$12)</f>
        <v>Residential</v>
      </c>
      <c r="D95" s="75" t="str">
        <f t="shared" si="3"/>
        <v>Small Light Commercial</v>
      </c>
      <c r="E95" s="76" cm="1">
        <f t="array" ref="E95">_xlfn.XLOOKUP($A95,'Charge_Type AG (%)'!$B$32:$B$48,_xlfn.XLOOKUP('AG_Profile_kW '!$F$109,'Charge_Type AG (%)'!$C$31:$AH$31,'Charge_Type AG (%)'!$C$32:$AH$48))</f>
        <v>0.56989999999999996</v>
      </c>
      <c r="F95" s="77" cm="1">
        <f t="array" ref="F95">_xlfn.XLOOKUP($D95,Uptake!$B$129:$B$138,_xlfn.XLOOKUP('AG_Profile_kW '!$F$109,Uptake!$C$128:$AH$128,Uptake!$C$129:$AH$138))*_xlfn.XLOOKUP(D95,Uptake!$B$129:$B$138,Uptake!$A$129:$A$138)</f>
        <v>6892.3478961021829</v>
      </c>
      <c r="G95" s="47"/>
      <c r="H95" s="14" t="s">
        <v>174</v>
      </c>
      <c r="I95" s="68">
        <f t="shared" si="4"/>
        <v>771.7856646771603</v>
      </c>
      <c r="J95" s="68">
        <f t="shared" si="10"/>
        <v>713.36747787018817</v>
      </c>
      <c r="K95" s="68">
        <f t="shared" si="10"/>
        <v>654.94929106321626</v>
      </c>
      <c r="L95" s="68">
        <f t="shared" si="10"/>
        <v>595.44710815250335</v>
      </c>
      <c r="M95" s="68">
        <f t="shared" si="10"/>
        <v>535.94492524179054</v>
      </c>
      <c r="N95" s="68">
        <f t="shared" si="10"/>
        <v>477.35999699696731</v>
      </c>
      <c r="O95" s="68">
        <f t="shared" si="10"/>
        <v>418.77502947265339</v>
      </c>
      <c r="P95" s="68">
        <f t="shared" si="10"/>
        <v>377.32063341492915</v>
      </c>
      <c r="Q95" s="68">
        <f t="shared" si="10"/>
        <v>335.86623735720497</v>
      </c>
      <c r="R95" s="68">
        <f t="shared" si="10"/>
        <v>323.17868691762703</v>
      </c>
      <c r="S95" s="68">
        <f t="shared" si="10"/>
        <v>310.49109719855846</v>
      </c>
      <c r="T95" s="68">
        <f t="shared" si="10"/>
        <v>338.89354698185304</v>
      </c>
      <c r="U95" s="68">
        <f t="shared" si="10"/>
        <v>367.29595748565691</v>
      </c>
      <c r="V95" s="68">
        <f t="shared" si="10"/>
        <v>460.82545252165079</v>
      </c>
      <c r="W95" s="68">
        <f t="shared" si="10"/>
        <v>554.35494755764466</v>
      </c>
      <c r="X95" s="68">
        <f t="shared" si="10"/>
        <v>690.03813142358058</v>
      </c>
      <c r="Y95" s="68">
        <f t="shared" si="10"/>
        <v>825.7213545690073</v>
      </c>
      <c r="Z95" s="68">
        <f t="shared" si="10"/>
        <v>961.6134660457634</v>
      </c>
      <c r="AA95" s="68">
        <f t="shared" si="10"/>
        <v>1097.5056168020101</v>
      </c>
      <c r="AB95" s="68">
        <f t="shared" si="10"/>
        <v>1191.4250000622937</v>
      </c>
      <c r="AC95" s="68">
        <f t="shared" si="10"/>
        <v>1285.3443833225776</v>
      </c>
      <c r="AD95" s="68">
        <f t="shared" si="10"/>
        <v>1327.3051312943985</v>
      </c>
      <c r="AE95" s="68">
        <f t="shared" si="10"/>
        <v>1369.2658399867287</v>
      </c>
      <c r="AF95" s="68">
        <f t="shared" si="10"/>
        <v>1380.9373478414075</v>
      </c>
      <c r="AG95" s="68">
        <f t="shared" si="10"/>
        <v>1392.608855696086</v>
      </c>
      <c r="AH95" s="68">
        <f t="shared" si="10"/>
        <v>1397.8303176689951</v>
      </c>
      <c r="AI95" s="68">
        <f t="shared" si="10"/>
        <v>1403.0518189213954</v>
      </c>
      <c r="AJ95" s="68">
        <f t="shared" si="10"/>
        <v>1434.9258686481919</v>
      </c>
      <c r="AK95" s="68">
        <f t="shared" si="10"/>
        <v>1466.7999183749887</v>
      </c>
      <c r="AL95" s="68">
        <f t="shared" si="10"/>
        <v>1485.9172071996645</v>
      </c>
      <c r="AM95" s="68">
        <f t="shared" si="10"/>
        <v>1505.0344960243408</v>
      </c>
      <c r="AN95" s="68">
        <f t="shared" si="10"/>
        <v>1508.2579281458536</v>
      </c>
      <c r="AO95" s="68">
        <f t="shared" si="10"/>
        <v>1511.4813209878757</v>
      </c>
      <c r="AP95" s="68">
        <f t="shared" si="10"/>
        <v>1469.6397469907172</v>
      </c>
      <c r="AQ95" s="68">
        <f t="shared" si="10"/>
        <v>1427.7981729935584</v>
      </c>
      <c r="AR95" s="68">
        <f t="shared" si="10"/>
        <v>1405.0240028679375</v>
      </c>
      <c r="AS95" s="68">
        <f t="shared" si="10"/>
        <v>1382.2498327423168</v>
      </c>
      <c r="AT95" s="68">
        <f t="shared" si="10"/>
        <v>1356.2099264837423</v>
      </c>
      <c r="AU95" s="68">
        <f t="shared" si="10"/>
        <v>1330.1700202251682</v>
      </c>
      <c r="AV95" s="68">
        <f t="shared" si="10"/>
        <v>1309.1122460029123</v>
      </c>
      <c r="AW95" s="68">
        <f t="shared" si="10"/>
        <v>1288.0544717806567</v>
      </c>
      <c r="AX95" s="68">
        <f t="shared" si="10"/>
        <v>1236.5693507520984</v>
      </c>
      <c r="AY95" s="68">
        <f t="shared" si="10"/>
        <v>1185.0842690030311</v>
      </c>
      <c r="AZ95" s="68">
        <f t="shared" si="10"/>
        <v>1115.1029464561109</v>
      </c>
      <c r="BA95" s="68">
        <f t="shared" si="10"/>
        <v>1045.1216239091909</v>
      </c>
      <c r="BB95" s="68">
        <f t="shared" si="10"/>
        <v>972.09669074899898</v>
      </c>
      <c r="BC95" s="68">
        <f t="shared" si="10"/>
        <v>899.07175758880726</v>
      </c>
      <c r="BD95" s="68">
        <f t="shared" si="10"/>
        <v>835.42873077272895</v>
      </c>
      <c r="BE95" s="23"/>
    </row>
    <row r="96" spans="1:57" ht="15" thickBot="1" x14ac:dyDescent="0.4">
      <c r="A96" s="75" t="str">
        <f t="shared" si="1"/>
        <v>Residential - Daytime Charging</v>
      </c>
      <c r="B96" s="75" t="str">
        <f t="shared" si="2"/>
        <v>Daytime Charging</v>
      </c>
      <c r="C96" s="75" t="str">
        <f>_xlfn.XLOOKUP(D96,'Segment Ref'!$C$3:$C$12,'Segment Ref'!$B$3:$B$12)</f>
        <v>Residential</v>
      </c>
      <c r="D96" s="75" t="str">
        <f t="shared" si="3"/>
        <v>Small Light Commercial</v>
      </c>
      <c r="E96" s="76" cm="1">
        <f t="array" ref="E96">_xlfn.XLOOKUP($A96,'Charge_Type AG (%)'!$B$32:$B$48,_xlfn.XLOOKUP('AG_Profile_kW '!$F$109,'Charge_Type AG (%)'!$C$31:$AH$31,'Charge_Type AG (%)'!$C$32:$AH$48))</f>
        <v>6.608E-2</v>
      </c>
      <c r="F96" s="77" cm="1">
        <f t="array" ref="F96">_xlfn.XLOOKUP($D96,Uptake!$B$129:$B$138,_xlfn.XLOOKUP('AG_Profile_kW '!$F$109,Uptake!$C$128:$AH$128,Uptake!$C$129:$AH$138))*_xlfn.XLOOKUP(D96,Uptake!$B$129:$B$138,Uptake!$A$129:$A$138)</f>
        <v>6892.3478961021829</v>
      </c>
      <c r="G96" s="47"/>
      <c r="H96" s="14" t="s">
        <v>175</v>
      </c>
      <c r="I96" s="68">
        <f t="shared" si="4"/>
        <v>106.73842911796538</v>
      </c>
      <c r="J96" s="68">
        <f t="shared" si="10"/>
        <v>97.8133339483133</v>
      </c>
      <c r="K96" s="68">
        <f t="shared" si="10"/>
        <v>88.888243333124692</v>
      </c>
      <c r="L96" s="68">
        <f t="shared" si="10"/>
        <v>78.265590313721134</v>
      </c>
      <c r="M96" s="68">
        <f t="shared" si="10"/>
        <v>67.642932739854089</v>
      </c>
      <c r="N96" s="68">
        <f t="shared" si="10"/>
        <v>58.229375915390399</v>
      </c>
      <c r="O96" s="68">
        <f t="shared" si="10"/>
        <v>48.815819090926716</v>
      </c>
      <c r="P96" s="68">
        <f t="shared" si="10"/>
        <v>41.089654553705387</v>
      </c>
      <c r="Q96" s="68">
        <f t="shared" si="10"/>
        <v>33.363494570947545</v>
      </c>
      <c r="R96" s="68">
        <f t="shared" si="10"/>
        <v>27.388717087462968</v>
      </c>
      <c r="S96" s="68">
        <f t="shared" si="10"/>
        <v>21.413939603978388</v>
      </c>
      <c r="T96" s="68">
        <f t="shared" si="10"/>
        <v>22.30846356014511</v>
      </c>
      <c r="U96" s="68">
        <f t="shared" si="10"/>
        <v>23.202987516311836</v>
      </c>
      <c r="V96" s="68">
        <f t="shared" si="10"/>
        <v>57.283482165522848</v>
      </c>
      <c r="W96" s="68">
        <f t="shared" si="10"/>
        <v>91.363976814733874</v>
      </c>
      <c r="X96" s="68">
        <f t="shared" si="10"/>
        <v>113.06017929348917</v>
      </c>
      <c r="Y96" s="68">
        <f t="shared" si="10"/>
        <v>134.75638177224445</v>
      </c>
      <c r="Z96" s="68">
        <f t="shared" si="10"/>
        <v>166.83998556776754</v>
      </c>
      <c r="AA96" s="68">
        <f t="shared" si="10"/>
        <v>198.92359391775412</v>
      </c>
      <c r="AB96" s="68">
        <f t="shared" si="10"/>
        <v>234.29468688605397</v>
      </c>
      <c r="AC96" s="68">
        <f t="shared" si="10"/>
        <v>269.66577985435384</v>
      </c>
      <c r="AD96" s="68">
        <f t="shared" si="10"/>
        <v>288.96402997897786</v>
      </c>
      <c r="AE96" s="68">
        <f t="shared" si="10"/>
        <v>308.26227554913828</v>
      </c>
      <c r="AF96" s="68">
        <f t="shared" si="10"/>
        <v>301.87354743353433</v>
      </c>
      <c r="AG96" s="68">
        <f t="shared" si="10"/>
        <v>295.48481476346694</v>
      </c>
      <c r="AH96" s="68">
        <f t="shared" si="10"/>
        <v>271.16385220325446</v>
      </c>
      <c r="AI96" s="68">
        <f t="shared" si="10"/>
        <v>246.8428896430421</v>
      </c>
      <c r="AJ96" s="68">
        <f t="shared" si="10"/>
        <v>220.56207312624039</v>
      </c>
      <c r="AK96" s="68">
        <f t="shared" si="10"/>
        <v>194.28125660943866</v>
      </c>
      <c r="AL96" s="68">
        <f t="shared" si="10"/>
        <v>170.65460379038385</v>
      </c>
      <c r="AM96" s="68">
        <f t="shared" si="10"/>
        <v>147.02795097132901</v>
      </c>
      <c r="AN96" s="68">
        <f t="shared" si="10"/>
        <v>113.84016304735231</v>
      </c>
      <c r="AO96" s="68">
        <f t="shared" si="10"/>
        <v>80.652379677839079</v>
      </c>
      <c r="AP96" s="68">
        <f t="shared" si="10"/>
        <v>57.906997326195828</v>
      </c>
      <c r="AQ96" s="68">
        <f t="shared" si="10"/>
        <v>35.16161952901605</v>
      </c>
      <c r="AR96" s="68">
        <f t="shared" si="10"/>
        <v>32.548477883921286</v>
      </c>
      <c r="AS96" s="68">
        <f t="shared" si="10"/>
        <v>29.935336238826526</v>
      </c>
      <c r="AT96" s="68">
        <f t="shared" si="10"/>
        <v>29.744923229247291</v>
      </c>
      <c r="AU96" s="68">
        <f t="shared" si="10"/>
        <v>29.554505665204577</v>
      </c>
      <c r="AV96" s="68">
        <f t="shared" si="10"/>
        <v>43.474813419894019</v>
      </c>
      <c r="AW96" s="68">
        <f t="shared" si="10"/>
        <v>57.395116620119985</v>
      </c>
      <c r="AX96" s="68">
        <f t="shared" si="10"/>
        <v>71.932586058914211</v>
      </c>
      <c r="AY96" s="68">
        <f t="shared" si="10"/>
        <v>86.470050943244942</v>
      </c>
      <c r="AZ96" s="68">
        <f t="shared" si="10"/>
        <v>100.34406713102463</v>
      </c>
      <c r="BA96" s="68">
        <f t="shared" si="10"/>
        <v>114.21808787326779</v>
      </c>
      <c r="BB96" s="68">
        <f t="shared" si="10"/>
        <v>114.57295345053473</v>
      </c>
      <c r="BC96" s="68">
        <f t="shared" si="10"/>
        <v>114.92782358226512</v>
      </c>
      <c r="BD96" s="68">
        <f t="shared" si="10"/>
        <v>110.83312407288351</v>
      </c>
      <c r="BE96" s="23"/>
    </row>
    <row r="97" spans="1:57" ht="15" thickBot="1" x14ac:dyDescent="0.4">
      <c r="A97" s="75" t="str">
        <f t="shared" si="1"/>
        <v>Residential - Highway Fast Charging</v>
      </c>
      <c r="B97" s="75" t="str">
        <f t="shared" si="2"/>
        <v>Highway Fast Charging</v>
      </c>
      <c r="C97" s="75" t="str">
        <f>_xlfn.XLOOKUP(D97,'Segment Ref'!$C$3:$C$12,'Segment Ref'!$B$3:$B$12)</f>
        <v>Residential</v>
      </c>
      <c r="D97" s="75" t="str">
        <f t="shared" si="3"/>
        <v>Small Light Commercial</v>
      </c>
      <c r="E97" s="76">
        <v>0</v>
      </c>
      <c r="F97" s="77" cm="1">
        <f t="array" ref="F97">_xlfn.XLOOKUP($D97,Uptake!$B$129:$B$138,_xlfn.XLOOKUP('AG_Profile_kW '!$F$109,Uptake!$C$128:$AH$128,Uptake!$C$129:$AH$138))*_xlfn.XLOOKUP(D97,Uptake!$B$129:$B$138,Uptake!$A$129:$A$138)</f>
        <v>6892.3478961021829</v>
      </c>
      <c r="G97" s="47"/>
      <c r="H97" s="14" t="s">
        <v>176</v>
      </c>
      <c r="I97" s="68">
        <f t="shared" si="4"/>
        <v>0</v>
      </c>
      <c r="J97" s="68">
        <f t="shared" si="10"/>
        <v>0</v>
      </c>
      <c r="K97" s="68">
        <f t="shared" si="10"/>
        <v>0</v>
      </c>
      <c r="L97" s="68">
        <f t="shared" si="10"/>
        <v>0</v>
      </c>
      <c r="M97" s="68">
        <f t="shared" si="10"/>
        <v>0</v>
      </c>
      <c r="N97" s="68">
        <f t="shared" si="10"/>
        <v>0</v>
      </c>
      <c r="O97" s="68">
        <f t="shared" si="10"/>
        <v>0</v>
      </c>
      <c r="P97" s="68">
        <f t="shared" si="10"/>
        <v>0</v>
      </c>
      <c r="Q97" s="68">
        <f t="shared" si="10"/>
        <v>0</v>
      </c>
      <c r="R97" s="68">
        <f t="shared" si="10"/>
        <v>0</v>
      </c>
      <c r="S97" s="68">
        <f t="shared" si="10"/>
        <v>0</v>
      </c>
      <c r="T97" s="68">
        <f t="shared" si="10"/>
        <v>0</v>
      </c>
      <c r="U97" s="68">
        <f t="shared" si="10"/>
        <v>0</v>
      </c>
      <c r="V97" s="68">
        <f t="shared" si="10"/>
        <v>0</v>
      </c>
      <c r="W97" s="68">
        <f t="shared" si="10"/>
        <v>0</v>
      </c>
      <c r="X97" s="68">
        <f t="shared" si="10"/>
        <v>0</v>
      </c>
      <c r="Y97" s="68">
        <f t="shared" si="10"/>
        <v>0</v>
      </c>
      <c r="Z97" s="68">
        <f t="shared" si="10"/>
        <v>0</v>
      </c>
      <c r="AA97" s="68">
        <f t="shared" si="10"/>
        <v>0</v>
      </c>
      <c r="AB97" s="68">
        <f t="shared" si="10"/>
        <v>0</v>
      </c>
      <c r="AC97" s="68">
        <f t="shared" si="10"/>
        <v>0</v>
      </c>
      <c r="AD97" s="68">
        <f t="shared" si="10"/>
        <v>0</v>
      </c>
      <c r="AE97" s="68">
        <f t="shared" si="10"/>
        <v>0</v>
      </c>
      <c r="AF97" s="68">
        <f t="shared" si="10"/>
        <v>0</v>
      </c>
      <c r="AG97" s="68">
        <f t="shared" si="10"/>
        <v>0</v>
      </c>
      <c r="AH97" s="68">
        <f t="shared" si="10"/>
        <v>0</v>
      </c>
      <c r="AI97" s="68">
        <f t="shared" si="10"/>
        <v>0</v>
      </c>
      <c r="AJ97" s="68">
        <f t="shared" si="10"/>
        <v>0</v>
      </c>
      <c r="AK97" s="68">
        <f t="shared" si="10"/>
        <v>0</v>
      </c>
      <c r="AL97" s="68">
        <f t="shared" si="10"/>
        <v>0</v>
      </c>
      <c r="AM97" s="68">
        <f t="shared" si="10"/>
        <v>0</v>
      </c>
      <c r="AN97" s="68">
        <f t="shared" si="10"/>
        <v>0</v>
      </c>
      <c r="AO97" s="68">
        <f t="shared" si="10"/>
        <v>0</v>
      </c>
      <c r="AP97" s="68">
        <f t="shared" si="10"/>
        <v>0</v>
      </c>
      <c r="AQ97" s="68">
        <f t="shared" si="10"/>
        <v>0</v>
      </c>
      <c r="AR97" s="68">
        <f t="shared" si="10"/>
        <v>0</v>
      </c>
      <c r="AS97" s="68">
        <f t="shared" si="10"/>
        <v>0</v>
      </c>
      <c r="AT97" s="68">
        <f t="shared" si="10"/>
        <v>0</v>
      </c>
      <c r="AU97" s="68">
        <f t="shared" si="10"/>
        <v>0</v>
      </c>
      <c r="AV97" s="68">
        <f t="shared" si="10"/>
        <v>0</v>
      </c>
      <c r="AW97" s="68">
        <f t="shared" si="10"/>
        <v>0</v>
      </c>
      <c r="AX97" s="68">
        <f t="shared" si="10"/>
        <v>0</v>
      </c>
      <c r="AY97" s="68">
        <f t="shared" si="10"/>
        <v>0</v>
      </c>
      <c r="AZ97" s="68">
        <f t="shared" si="10"/>
        <v>0</v>
      </c>
      <c r="BA97" s="68">
        <f t="shared" si="10"/>
        <v>0</v>
      </c>
      <c r="BB97" s="68">
        <f t="shared" si="10"/>
        <v>0</v>
      </c>
      <c r="BC97" s="68">
        <f t="shared" si="10"/>
        <v>0</v>
      </c>
      <c r="BD97" s="68">
        <f t="shared" si="10"/>
        <v>0</v>
      </c>
      <c r="BE97" s="23"/>
    </row>
    <row r="98" spans="1:57" ht="15" thickBot="1" x14ac:dyDescent="0.4">
      <c r="A98" s="75" t="str">
        <f t="shared" si="1"/>
        <v>Residential - Nighttime Charging</v>
      </c>
      <c r="B98" s="75" t="str">
        <f t="shared" si="2"/>
        <v>Nighttime Charging</v>
      </c>
      <c r="C98" s="75" t="str">
        <f>_xlfn.XLOOKUP(D98,'Segment Ref'!$C$3:$C$12,'Segment Ref'!$B$3:$B$12)</f>
        <v>Residential</v>
      </c>
      <c r="D98" s="75" t="str">
        <f t="shared" si="3"/>
        <v>Small Light Commercial</v>
      </c>
      <c r="E98" s="76" cm="1">
        <f t="array" ref="E98">_xlfn.XLOOKUP($A98,'Charge_Type AG (%)'!$B$32:$B$48,_xlfn.XLOOKUP('AG_Profile_kW '!$F$109,'Charge_Type AG (%)'!$C$31:$AH$31,'Charge_Type AG (%)'!$C$32:$AH$48))</f>
        <v>0.2475</v>
      </c>
      <c r="F98" s="77" cm="1">
        <f t="array" ref="F98">_xlfn.XLOOKUP($D98,Uptake!$B$129:$B$138,_xlfn.XLOOKUP('AG_Profile_kW '!$F$109,Uptake!$C$128:$AH$128,Uptake!$C$129:$AH$138))*_xlfn.XLOOKUP(D98,Uptake!$B$129:$B$138,Uptake!$A$129:$A$138)</f>
        <v>6892.3478961021829</v>
      </c>
      <c r="G98" s="47"/>
      <c r="H98" s="14" t="s">
        <v>177</v>
      </c>
      <c r="I98" s="68">
        <f t="shared" si="4"/>
        <v>739.64847698320591</v>
      </c>
      <c r="J98" s="68">
        <f t="shared" si="10"/>
        <v>677.80167452580224</v>
      </c>
      <c r="K98" s="68">
        <f t="shared" si="10"/>
        <v>615.95487206839857</v>
      </c>
      <c r="L98" s="68">
        <f t="shared" si="10"/>
        <v>542.34474179425911</v>
      </c>
      <c r="M98" s="68">
        <f t="shared" si="10"/>
        <v>468.73459446155869</v>
      </c>
      <c r="N98" s="68">
        <f t="shared" si="10"/>
        <v>403.5029470292269</v>
      </c>
      <c r="O98" s="68">
        <f t="shared" si="10"/>
        <v>338.27128253833411</v>
      </c>
      <c r="P98" s="68">
        <f t="shared" si="10"/>
        <v>284.73252812419213</v>
      </c>
      <c r="Q98" s="68">
        <f t="shared" si="10"/>
        <v>231.19377371005012</v>
      </c>
      <c r="R98" s="68">
        <f t="shared" si="10"/>
        <v>189.79128137416268</v>
      </c>
      <c r="S98" s="68">
        <f t="shared" si="10"/>
        <v>148.3888060968363</v>
      </c>
      <c r="T98" s="68">
        <f t="shared" si="10"/>
        <v>154.58744365722194</v>
      </c>
      <c r="U98" s="68">
        <f t="shared" si="10"/>
        <v>160.78609827616862</v>
      </c>
      <c r="V98" s="68">
        <f t="shared" si="10"/>
        <v>185.9114822505762</v>
      </c>
      <c r="W98" s="68">
        <f t="shared" si="10"/>
        <v>211.0368491664228</v>
      </c>
      <c r="X98" s="68">
        <f t="shared" ref="J98:BD103" si="11">X47*$F98*$E98</f>
        <v>261.15177979365376</v>
      </c>
      <c r="Y98" s="68">
        <f t="shared" si="11"/>
        <v>311.26669336232374</v>
      </c>
      <c r="Z98" s="68">
        <f t="shared" si="11"/>
        <v>385.37493361891444</v>
      </c>
      <c r="AA98" s="68">
        <f t="shared" si="11"/>
        <v>459.4831738755052</v>
      </c>
      <c r="AB98" s="68">
        <f t="shared" si="11"/>
        <v>541.18499846319969</v>
      </c>
      <c r="AC98" s="68">
        <f t="shared" si="11"/>
        <v>622.88684010945531</v>
      </c>
      <c r="AD98" s="68">
        <f t="shared" si="11"/>
        <v>667.46285596607208</v>
      </c>
      <c r="AE98" s="68">
        <f t="shared" si="11"/>
        <v>712.03885476412756</v>
      </c>
      <c r="AF98" s="68">
        <f t="shared" si="11"/>
        <v>697.28186889429844</v>
      </c>
      <c r="AG98" s="68">
        <f t="shared" si="11"/>
        <v>682.52486596590836</v>
      </c>
      <c r="AH98" s="68">
        <f t="shared" si="11"/>
        <v>626.3471521584371</v>
      </c>
      <c r="AI98" s="68">
        <f t="shared" si="11"/>
        <v>570.16943835096572</v>
      </c>
      <c r="AJ98" s="68">
        <f t="shared" si="11"/>
        <v>509.4647577310642</v>
      </c>
      <c r="AK98" s="68">
        <f t="shared" si="11"/>
        <v>448.76007711116256</v>
      </c>
      <c r="AL98" s="68">
        <f t="shared" si="11"/>
        <v>394.18610686157405</v>
      </c>
      <c r="AM98" s="68">
        <f t="shared" si="11"/>
        <v>339.61215367054649</v>
      </c>
      <c r="AN98" s="68">
        <f t="shared" si="11"/>
        <v>309.52709542429568</v>
      </c>
      <c r="AO98" s="68">
        <f t="shared" si="11"/>
        <v>279.44205423660588</v>
      </c>
      <c r="AP98" s="68">
        <f t="shared" si="11"/>
        <v>261.54799899099612</v>
      </c>
      <c r="AQ98" s="68">
        <f t="shared" si="11"/>
        <v>243.65394374538639</v>
      </c>
      <c r="AR98" s="68">
        <f t="shared" si="11"/>
        <v>225.54605943710447</v>
      </c>
      <c r="AS98" s="68">
        <f t="shared" si="11"/>
        <v>207.43817512882256</v>
      </c>
      <c r="AT98" s="68">
        <f t="shared" si="11"/>
        <v>206.11869543215789</v>
      </c>
      <c r="AU98" s="68">
        <f t="shared" si="11"/>
        <v>204.79921573549322</v>
      </c>
      <c r="AV98" s="68">
        <f t="shared" si="11"/>
        <v>301.26056791861231</v>
      </c>
      <c r="AW98" s="68">
        <f t="shared" si="11"/>
        <v>397.7219030431703</v>
      </c>
      <c r="AX98" s="68">
        <f t="shared" si="11"/>
        <v>498.45990471397675</v>
      </c>
      <c r="AY98" s="68">
        <f t="shared" si="11"/>
        <v>599.19790638478332</v>
      </c>
      <c r="AZ98" s="68">
        <f t="shared" si="11"/>
        <v>695.33850644461359</v>
      </c>
      <c r="BA98" s="68">
        <f t="shared" si="11"/>
        <v>791.47908944588289</v>
      </c>
      <c r="BB98" s="68">
        <f t="shared" si="11"/>
        <v>793.93816631301536</v>
      </c>
      <c r="BC98" s="68">
        <f t="shared" si="11"/>
        <v>796.39726023870878</v>
      </c>
      <c r="BD98" s="68">
        <f t="shared" si="11"/>
        <v>768.02286861095729</v>
      </c>
      <c r="BE98" s="23"/>
    </row>
    <row r="99" spans="1:57" ht="15" thickBot="1" x14ac:dyDescent="0.4">
      <c r="A99" s="72" t="str">
        <f t="shared" si="1"/>
        <v>Residential - Convenience Charging</v>
      </c>
      <c r="B99" s="72" t="str">
        <f t="shared" si="2"/>
        <v>Convenience Charging</v>
      </c>
      <c r="C99" s="72" t="str">
        <f>_xlfn.XLOOKUP(D99,'Segment Ref'!$C$3:$C$12,'Segment Ref'!$B$3:$B$12)</f>
        <v>Residential</v>
      </c>
      <c r="D99" s="72" t="str">
        <f t="shared" si="3"/>
        <v>Small Residential</v>
      </c>
      <c r="E99" s="183" cm="1">
        <f t="array" ref="E99">_xlfn.XLOOKUP($A99,'Charge_Type AG (%)'!$B$32:$B$48,_xlfn.XLOOKUP('AG_Profile_kW '!$F$109,'Charge_Type AG (%)'!$C$31:$AH$31,'Charge_Type AG (%)'!$C$32:$AH$48))</f>
        <v>0.56989999999999996</v>
      </c>
      <c r="F99" s="79" cm="1">
        <f t="array" ref="F99">_xlfn.XLOOKUP($D99,Uptake!$B$129:$B$138,_xlfn.XLOOKUP('AG_Profile_kW '!$F$109,Uptake!$C$128:$AH$128,Uptake!$C$129:$AH$138))*_xlfn.XLOOKUP(D99,Uptake!$B$129:$B$138,Uptake!$A$129:$A$138)</f>
        <v>74726.1280973635</v>
      </c>
      <c r="G99" s="47"/>
      <c r="H99" s="14" t="s">
        <v>178</v>
      </c>
      <c r="I99" s="68">
        <f t="shared" si="4"/>
        <v>8368.887014138083</v>
      </c>
      <c r="J99" s="68">
        <f t="shared" si="11"/>
        <v>7862.9143464201206</v>
      </c>
      <c r="K99" s="68">
        <f t="shared" si="11"/>
        <v>7356.942104566363</v>
      </c>
      <c r="L99" s="68">
        <f t="shared" si="11"/>
        <v>6662.8596816950776</v>
      </c>
      <c r="M99" s="68">
        <f t="shared" si="11"/>
        <v>5968.7768329595883</v>
      </c>
      <c r="N99" s="68">
        <f t="shared" si="11"/>
        <v>5198.0086170049808</v>
      </c>
      <c r="O99" s="68">
        <f t="shared" si="11"/>
        <v>4427.2404010503733</v>
      </c>
      <c r="P99" s="68">
        <f t="shared" si="11"/>
        <v>3749.8118237417639</v>
      </c>
      <c r="Q99" s="68">
        <f t="shared" si="11"/>
        <v>3072.3836722973579</v>
      </c>
      <c r="R99" s="68">
        <f t="shared" si="11"/>
        <v>2697.2190276240863</v>
      </c>
      <c r="S99" s="68">
        <f t="shared" si="11"/>
        <v>2322.0543829508156</v>
      </c>
      <c r="T99" s="68">
        <f t="shared" si="11"/>
        <v>2295.709571561305</v>
      </c>
      <c r="U99" s="68">
        <f t="shared" si="11"/>
        <v>2269.3651860359982</v>
      </c>
      <c r="V99" s="68">
        <f t="shared" si="11"/>
        <v>2581.9844326564544</v>
      </c>
      <c r="W99" s="68">
        <f t="shared" si="11"/>
        <v>2894.6041051411144</v>
      </c>
      <c r="X99" s="68">
        <f t="shared" si="11"/>
        <v>3568.4643662841836</v>
      </c>
      <c r="Y99" s="68">
        <f t="shared" si="11"/>
        <v>4242.3250532914562</v>
      </c>
      <c r="Z99" s="68">
        <f t="shared" si="11"/>
        <v>4937.4304019808133</v>
      </c>
      <c r="AA99" s="68">
        <f t="shared" si="11"/>
        <v>5632.5357506701703</v>
      </c>
      <c r="AB99" s="68">
        <f t="shared" si="11"/>
        <v>6260.2902496284732</v>
      </c>
      <c r="AC99" s="68">
        <f t="shared" si="11"/>
        <v>6888.0447485867762</v>
      </c>
      <c r="AD99" s="68">
        <f t="shared" si="11"/>
        <v>7154.5688796275672</v>
      </c>
      <c r="AE99" s="68">
        <f t="shared" si="11"/>
        <v>7421.0934365325629</v>
      </c>
      <c r="AF99" s="68">
        <f t="shared" si="11"/>
        <v>7446.204093458804</v>
      </c>
      <c r="AG99" s="68">
        <f t="shared" si="11"/>
        <v>7471.314750385045</v>
      </c>
      <c r="AH99" s="68">
        <f t="shared" si="11"/>
        <v>7401.4751502456575</v>
      </c>
      <c r="AI99" s="68">
        <f t="shared" si="11"/>
        <v>7331.6359759704737</v>
      </c>
      <c r="AJ99" s="68">
        <f t="shared" si="11"/>
        <v>7157.3054830026458</v>
      </c>
      <c r="AK99" s="68">
        <f t="shared" si="11"/>
        <v>6982.9749900348152</v>
      </c>
      <c r="AL99" s="68">
        <f t="shared" si="11"/>
        <v>6957.7067633530842</v>
      </c>
      <c r="AM99" s="68">
        <f t="shared" si="11"/>
        <v>6932.4385366713541</v>
      </c>
      <c r="AN99" s="68">
        <f t="shared" si="11"/>
        <v>7011.1122638590741</v>
      </c>
      <c r="AO99" s="68">
        <f t="shared" si="11"/>
        <v>7089.785991046796</v>
      </c>
      <c r="AP99" s="68">
        <f t="shared" si="11"/>
        <v>7564.2455593951772</v>
      </c>
      <c r="AQ99" s="68">
        <f t="shared" si="11"/>
        <v>8038.7051277435576</v>
      </c>
      <c r="AR99" s="68">
        <f t="shared" si="11"/>
        <v>8825.5050016587575</v>
      </c>
      <c r="AS99" s="68">
        <f t="shared" si="11"/>
        <v>9612.3048755739583</v>
      </c>
      <c r="AT99" s="68">
        <f t="shared" si="11"/>
        <v>10593.214931277218</v>
      </c>
      <c r="AU99" s="68">
        <f t="shared" si="11"/>
        <v>11574.12498698048</v>
      </c>
      <c r="AV99" s="68">
        <f t="shared" si="11"/>
        <v>12134.163670584878</v>
      </c>
      <c r="AW99" s="68">
        <f t="shared" si="11"/>
        <v>12694.201928325072</v>
      </c>
      <c r="AX99" s="68">
        <f t="shared" si="11"/>
        <v>12638.19780444611</v>
      </c>
      <c r="AY99" s="68">
        <f t="shared" si="11"/>
        <v>12582.194106431351</v>
      </c>
      <c r="AZ99" s="68">
        <f t="shared" si="11"/>
        <v>11835.476571399164</v>
      </c>
      <c r="BA99" s="68">
        <f t="shared" si="11"/>
        <v>11088.758610502766</v>
      </c>
      <c r="BB99" s="68">
        <f t="shared" si="11"/>
        <v>10357.453952742715</v>
      </c>
      <c r="BC99" s="68">
        <f t="shared" si="11"/>
        <v>9626.1488691184622</v>
      </c>
      <c r="BD99" s="68">
        <f t="shared" si="11"/>
        <v>8997.5179416282735</v>
      </c>
      <c r="BE99" s="23"/>
    </row>
    <row r="100" spans="1:57" ht="15" thickBot="1" x14ac:dyDescent="0.4">
      <c r="A100" s="72" t="str">
        <f t="shared" si="1"/>
        <v>Residential - Daytime Charging</v>
      </c>
      <c r="B100" s="72" t="str">
        <f t="shared" si="2"/>
        <v>Daytime Charging</v>
      </c>
      <c r="C100" s="72" t="str">
        <f>_xlfn.XLOOKUP(D100,'Segment Ref'!$C$3:$C$12,'Segment Ref'!$B$3:$B$12)</f>
        <v>Residential</v>
      </c>
      <c r="D100" s="72" t="str">
        <f t="shared" si="3"/>
        <v>Small Residential</v>
      </c>
      <c r="E100" s="183" cm="1">
        <f t="array" ref="E100">_xlfn.XLOOKUP($A100,'Charge_Type AG (%)'!$B$32:$B$48,_xlfn.XLOOKUP('AG_Profile_kW '!$F$109,'Charge_Type AG (%)'!$C$31:$AH$31,'Charge_Type AG (%)'!$C$32:$AH$48))</f>
        <v>6.608E-2</v>
      </c>
      <c r="F100" s="79" cm="1">
        <f t="array" ref="F100">_xlfn.XLOOKUP($D100,Uptake!$B$129:$B$138,_xlfn.XLOOKUP('AG_Profile_kW '!$F$109,Uptake!$C$128:$AH$128,Uptake!$C$129:$AH$138))*_xlfn.XLOOKUP(D100,Uptake!$B$129:$B$138,Uptake!$A$129:$A$138)</f>
        <v>74726.1280973635</v>
      </c>
      <c r="G100" s="47"/>
      <c r="H100" s="14" t="s">
        <v>179</v>
      </c>
      <c r="I100" s="68">
        <f t="shared" si="4"/>
        <v>753.04855643924304</v>
      </c>
      <c r="J100" s="68">
        <f t="shared" si="11"/>
        <v>690.08126263299573</v>
      </c>
      <c r="K100" s="68">
        <f t="shared" si="11"/>
        <v>627.1140182057735</v>
      </c>
      <c r="L100" s="68">
        <f t="shared" si="11"/>
        <v>552.17028618864902</v>
      </c>
      <c r="M100" s="68">
        <f t="shared" si="11"/>
        <v>477.2265541715243</v>
      </c>
      <c r="N100" s="68">
        <f t="shared" si="11"/>
        <v>410.81314755837445</v>
      </c>
      <c r="O100" s="68">
        <f t="shared" si="11"/>
        <v>344.39969156619924</v>
      </c>
      <c r="P100" s="68">
        <f t="shared" si="11"/>
        <v>289.89097543995246</v>
      </c>
      <c r="Q100" s="68">
        <f t="shared" si="11"/>
        <v>235.38225931370573</v>
      </c>
      <c r="R100" s="68">
        <f t="shared" si="11"/>
        <v>193.22970610402169</v>
      </c>
      <c r="S100" s="68">
        <f t="shared" si="11"/>
        <v>151.07715289433762</v>
      </c>
      <c r="T100" s="68">
        <f t="shared" si="11"/>
        <v>157.3880886205834</v>
      </c>
      <c r="U100" s="68">
        <f t="shared" si="11"/>
        <v>163.69902434682916</v>
      </c>
      <c r="V100" s="68">
        <f t="shared" si="11"/>
        <v>404.13976978534959</v>
      </c>
      <c r="W100" s="68">
        <f t="shared" si="11"/>
        <v>644.58051522387007</v>
      </c>
      <c r="X100" s="68">
        <f t="shared" si="11"/>
        <v>797.64902545642383</v>
      </c>
      <c r="Y100" s="68">
        <f t="shared" si="11"/>
        <v>950.71753568897736</v>
      </c>
      <c r="Z100" s="68">
        <f t="shared" si="11"/>
        <v>1177.0700995143654</v>
      </c>
      <c r="AA100" s="68">
        <f t="shared" si="11"/>
        <v>1403.4226139607283</v>
      </c>
      <c r="AB100" s="68">
        <f t="shared" si="11"/>
        <v>1652.9686541755252</v>
      </c>
      <c r="AC100" s="68">
        <f t="shared" si="11"/>
        <v>1902.5146943903223</v>
      </c>
      <c r="AD100" s="68">
        <f t="shared" si="11"/>
        <v>2038.6654567145692</v>
      </c>
      <c r="AE100" s="68">
        <f t="shared" si="11"/>
        <v>2174.8162190388161</v>
      </c>
      <c r="AF100" s="68">
        <f t="shared" si="11"/>
        <v>2129.7431927481098</v>
      </c>
      <c r="AG100" s="68">
        <f t="shared" si="11"/>
        <v>2084.6701170783786</v>
      </c>
      <c r="AH100" s="68">
        <f t="shared" si="11"/>
        <v>1913.0837316179166</v>
      </c>
      <c r="AI100" s="68">
        <f t="shared" si="11"/>
        <v>1741.497296778429</v>
      </c>
      <c r="AJ100" s="68">
        <f t="shared" si="11"/>
        <v>1556.0838953704226</v>
      </c>
      <c r="AK100" s="68">
        <f t="shared" si="11"/>
        <v>1370.6705433414413</v>
      </c>
      <c r="AL100" s="68">
        <f t="shared" si="11"/>
        <v>1203.9825078262702</v>
      </c>
      <c r="AM100" s="68">
        <f t="shared" si="11"/>
        <v>1037.2945216901246</v>
      </c>
      <c r="AN100" s="68">
        <f t="shared" si="11"/>
        <v>803.15192281025907</v>
      </c>
      <c r="AO100" s="68">
        <f t="shared" si="11"/>
        <v>569.00927455136821</v>
      </c>
      <c r="AP100" s="68">
        <f t="shared" si="11"/>
        <v>408.53874964629767</v>
      </c>
      <c r="AQ100" s="68">
        <f t="shared" si="11"/>
        <v>248.06817536220171</v>
      </c>
      <c r="AR100" s="68">
        <f t="shared" si="11"/>
        <v>229.63221993750943</v>
      </c>
      <c r="AS100" s="68">
        <f t="shared" si="11"/>
        <v>211.19631389184269</v>
      </c>
      <c r="AT100" s="68">
        <f t="shared" si="11"/>
        <v>209.85290812553873</v>
      </c>
      <c r="AU100" s="68">
        <f t="shared" si="11"/>
        <v>208.50955173826023</v>
      </c>
      <c r="AV100" s="68">
        <f t="shared" si="11"/>
        <v>306.71845848974266</v>
      </c>
      <c r="AW100" s="68">
        <f t="shared" si="11"/>
        <v>404.92736524122506</v>
      </c>
      <c r="AX100" s="68">
        <f t="shared" si="11"/>
        <v>507.4904156985499</v>
      </c>
      <c r="AY100" s="68">
        <f t="shared" si="11"/>
        <v>610.05346615587484</v>
      </c>
      <c r="AZ100" s="68">
        <f t="shared" si="11"/>
        <v>707.93582941207808</v>
      </c>
      <c r="BA100" s="68">
        <f t="shared" si="11"/>
        <v>805.8181926682812</v>
      </c>
      <c r="BB100" s="68">
        <f t="shared" si="11"/>
        <v>808.32180801648167</v>
      </c>
      <c r="BC100" s="68">
        <f t="shared" si="11"/>
        <v>810.82542336468202</v>
      </c>
      <c r="BD100" s="68">
        <f t="shared" si="11"/>
        <v>781.93701459147542</v>
      </c>
      <c r="BE100" s="23"/>
    </row>
    <row r="101" spans="1:57" ht="15" thickBot="1" x14ac:dyDescent="0.4">
      <c r="A101" s="72" t="str">
        <f t="shared" si="1"/>
        <v>Residential - Highway Fast Charging</v>
      </c>
      <c r="B101" s="72" t="str">
        <f t="shared" si="2"/>
        <v>Highway Fast Charging</v>
      </c>
      <c r="C101" s="72" t="str">
        <f>_xlfn.XLOOKUP(D101,'Segment Ref'!$C$3:$C$12,'Segment Ref'!$B$3:$B$12)</f>
        <v>Residential</v>
      </c>
      <c r="D101" s="72" t="str">
        <f t="shared" si="3"/>
        <v>Small Residential</v>
      </c>
      <c r="E101" s="183">
        <v>0</v>
      </c>
      <c r="F101" s="79" cm="1">
        <f t="array" ref="F101">_xlfn.XLOOKUP($D101,Uptake!$B$129:$B$138,_xlfn.XLOOKUP('AG_Profile_kW '!$F$109,Uptake!$C$128:$AH$128,Uptake!$C$129:$AH$138))*_xlfn.XLOOKUP(D101,Uptake!$B$129:$B$138,Uptake!$A$129:$A$138)</f>
        <v>74726.1280973635</v>
      </c>
      <c r="G101" s="47"/>
      <c r="H101" s="14" t="s">
        <v>180</v>
      </c>
      <c r="I101" s="68">
        <f t="shared" si="4"/>
        <v>0</v>
      </c>
      <c r="J101" s="68">
        <f t="shared" si="11"/>
        <v>0</v>
      </c>
      <c r="K101" s="68">
        <f t="shared" si="11"/>
        <v>0</v>
      </c>
      <c r="L101" s="68">
        <f t="shared" si="11"/>
        <v>0</v>
      </c>
      <c r="M101" s="68">
        <f t="shared" si="11"/>
        <v>0</v>
      </c>
      <c r="N101" s="68">
        <f t="shared" si="11"/>
        <v>0</v>
      </c>
      <c r="O101" s="68">
        <f t="shared" si="11"/>
        <v>0</v>
      </c>
      <c r="P101" s="68">
        <f t="shared" si="11"/>
        <v>0</v>
      </c>
      <c r="Q101" s="68">
        <f t="shared" si="11"/>
        <v>0</v>
      </c>
      <c r="R101" s="68">
        <f t="shared" si="11"/>
        <v>0</v>
      </c>
      <c r="S101" s="68">
        <f t="shared" si="11"/>
        <v>0</v>
      </c>
      <c r="T101" s="68">
        <f t="shared" si="11"/>
        <v>0</v>
      </c>
      <c r="U101" s="68">
        <f t="shared" si="11"/>
        <v>0</v>
      </c>
      <c r="V101" s="68">
        <f t="shared" si="11"/>
        <v>0</v>
      </c>
      <c r="W101" s="68">
        <f t="shared" si="11"/>
        <v>0</v>
      </c>
      <c r="X101" s="68">
        <f t="shared" si="11"/>
        <v>0</v>
      </c>
      <c r="Y101" s="68">
        <f t="shared" si="11"/>
        <v>0</v>
      </c>
      <c r="Z101" s="68">
        <f t="shared" si="11"/>
        <v>0</v>
      </c>
      <c r="AA101" s="68">
        <f t="shared" si="11"/>
        <v>0</v>
      </c>
      <c r="AB101" s="68">
        <f t="shared" si="11"/>
        <v>0</v>
      </c>
      <c r="AC101" s="68">
        <f t="shared" si="11"/>
        <v>0</v>
      </c>
      <c r="AD101" s="68">
        <f t="shared" si="11"/>
        <v>0</v>
      </c>
      <c r="AE101" s="68">
        <f t="shared" si="11"/>
        <v>0</v>
      </c>
      <c r="AF101" s="68">
        <f t="shared" si="11"/>
        <v>0</v>
      </c>
      <c r="AG101" s="68">
        <f t="shared" si="11"/>
        <v>0</v>
      </c>
      <c r="AH101" s="68">
        <f t="shared" si="11"/>
        <v>0</v>
      </c>
      <c r="AI101" s="68">
        <f t="shared" si="11"/>
        <v>0</v>
      </c>
      <c r="AJ101" s="68">
        <f t="shared" si="11"/>
        <v>0</v>
      </c>
      <c r="AK101" s="68">
        <f t="shared" si="11"/>
        <v>0</v>
      </c>
      <c r="AL101" s="68">
        <f t="shared" si="11"/>
        <v>0</v>
      </c>
      <c r="AM101" s="68">
        <f t="shared" si="11"/>
        <v>0</v>
      </c>
      <c r="AN101" s="68">
        <f t="shared" si="11"/>
        <v>0</v>
      </c>
      <c r="AO101" s="68">
        <f t="shared" si="11"/>
        <v>0</v>
      </c>
      <c r="AP101" s="68">
        <f t="shared" si="11"/>
        <v>0</v>
      </c>
      <c r="AQ101" s="68">
        <f t="shared" si="11"/>
        <v>0</v>
      </c>
      <c r="AR101" s="68">
        <f t="shared" si="11"/>
        <v>0</v>
      </c>
      <c r="AS101" s="68">
        <f t="shared" si="11"/>
        <v>0</v>
      </c>
      <c r="AT101" s="68">
        <f t="shared" si="11"/>
        <v>0</v>
      </c>
      <c r="AU101" s="68">
        <f t="shared" si="11"/>
        <v>0</v>
      </c>
      <c r="AV101" s="68">
        <f t="shared" si="11"/>
        <v>0</v>
      </c>
      <c r="AW101" s="68">
        <f t="shared" si="11"/>
        <v>0</v>
      </c>
      <c r="AX101" s="68">
        <f t="shared" si="11"/>
        <v>0</v>
      </c>
      <c r="AY101" s="68">
        <f t="shared" si="11"/>
        <v>0</v>
      </c>
      <c r="AZ101" s="68">
        <f t="shared" si="11"/>
        <v>0</v>
      </c>
      <c r="BA101" s="68">
        <f t="shared" si="11"/>
        <v>0</v>
      </c>
      <c r="BB101" s="68">
        <f t="shared" si="11"/>
        <v>0</v>
      </c>
      <c r="BC101" s="68">
        <f t="shared" si="11"/>
        <v>0</v>
      </c>
      <c r="BD101" s="68">
        <f t="shared" si="11"/>
        <v>0</v>
      </c>
      <c r="BE101" s="23"/>
    </row>
    <row r="102" spans="1:57" ht="15" thickBot="1" x14ac:dyDescent="0.4">
      <c r="A102" s="72" t="str">
        <f t="shared" si="1"/>
        <v>Residential - Nighttime Charging</v>
      </c>
      <c r="B102" s="72" t="str">
        <f t="shared" si="2"/>
        <v>Nighttime Charging</v>
      </c>
      <c r="C102" s="72" t="str">
        <f>_xlfn.XLOOKUP(D102,'Segment Ref'!$C$3:$C$12,'Segment Ref'!$B$3:$B$12)</f>
        <v>Residential</v>
      </c>
      <c r="D102" s="72" t="str">
        <f t="shared" si="3"/>
        <v>Small Residential</v>
      </c>
      <c r="E102" s="183" cm="1">
        <f t="array" ref="E102">_xlfn.XLOOKUP($A102,'Charge_Type AG (%)'!$B$32:$B$48,_xlfn.XLOOKUP('AG_Profile_kW '!$F$109,'Charge_Type AG (%)'!$C$31:$AH$31,'Charge_Type AG (%)'!$C$32:$AH$48))</f>
        <v>0.2475</v>
      </c>
      <c r="F102" s="79" cm="1">
        <f t="array" ref="F102">_xlfn.XLOOKUP($D102,Uptake!$B$129:$B$138,_xlfn.XLOOKUP('AG_Profile_kW '!$F$109,Uptake!$C$128:$AH$128,Uptake!$C$129:$AH$138))*_xlfn.XLOOKUP(D102,Uptake!$B$129:$B$138,Uptake!$A$129:$A$138)</f>
        <v>74726.1280973635</v>
      </c>
      <c r="G102" s="47"/>
      <c r="H102" s="14" t="s">
        <v>181</v>
      </c>
      <c r="I102" s="68">
        <f t="shared" si="4"/>
        <v>5218.2820986950956</v>
      </c>
      <c r="J102" s="68">
        <f t="shared" si="11"/>
        <v>4781.9477142196811</v>
      </c>
      <c r="K102" s="68">
        <f t="shared" si="11"/>
        <v>4345.6133297442648</v>
      </c>
      <c r="L102" s="68">
        <f t="shared" si="11"/>
        <v>3826.2876030025541</v>
      </c>
      <c r="M102" s="68">
        <f t="shared" si="11"/>
        <v>3306.9618762608425</v>
      </c>
      <c r="N102" s="68">
        <f t="shared" si="11"/>
        <v>2846.7471135770966</v>
      </c>
      <c r="O102" s="68">
        <f t="shared" si="11"/>
        <v>2386.5323508933516</v>
      </c>
      <c r="P102" s="68">
        <f t="shared" si="11"/>
        <v>2008.8117924908959</v>
      </c>
      <c r="Q102" s="68">
        <f t="shared" si="11"/>
        <v>1631.0914190356082</v>
      </c>
      <c r="R102" s="68">
        <f t="shared" si="11"/>
        <v>1338.9934462449412</v>
      </c>
      <c r="S102" s="68">
        <f t="shared" si="11"/>
        <v>1046.8954734542745</v>
      </c>
      <c r="T102" s="68">
        <f t="shared" si="11"/>
        <v>1090.6273407841152</v>
      </c>
      <c r="U102" s="68">
        <f t="shared" si="11"/>
        <v>1134.359393061123</v>
      </c>
      <c r="V102" s="68">
        <f t="shared" si="11"/>
        <v>1311.62108057571</v>
      </c>
      <c r="W102" s="68">
        <f t="shared" si="11"/>
        <v>1488.8827680902971</v>
      </c>
      <c r="X102" s="68">
        <f t="shared" si="11"/>
        <v>1842.4477468998646</v>
      </c>
      <c r="Y102" s="68">
        <f t="shared" si="11"/>
        <v>2196.012540762265</v>
      </c>
      <c r="Z102" s="68">
        <f t="shared" si="11"/>
        <v>2718.8524486249221</v>
      </c>
      <c r="AA102" s="68">
        <f t="shared" si="11"/>
        <v>3241.6923564875792</v>
      </c>
      <c r="AB102" s="68">
        <f t="shared" si="11"/>
        <v>3818.1055403326613</v>
      </c>
      <c r="AC102" s="68">
        <f t="shared" si="11"/>
        <v>4394.5189091249104</v>
      </c>
      <c r="AD102" s="68">
        <f t="shared" si="11"/>
        <v>4709.0064010103906</v>
      </c>
      <c r="AE102" s="68">
        <f t="shared" si="11"/>
        <v>5023.4938928958709</v>
      </c>
      <c r="AF102" s="68">
        <f t="shared" si="11"/>
        <v>4919.3819540478289</v>
      </c>
      <c r="AG102" s="68">
        <f t="shared" si="11"/>
        <v>4815.2702001469543</v>
      </c>
      <c r="AH102" s="68">
        <f t="shared" si="11"/>
        <v>4418.9317502271524</v>
      </c>
      <c r="AI102" s="68">
        <f t="shared" si="11"/>
        <v>4022.5933003073501</v>
      </c>
      <c r="AJ102" s="68">
        <f t="shared" si="11"/>
        <v>3594.3165090584093</v>
      </c>
      <c r="AK102" s="68">
        <f t="shared" si="11"/>
        <v>3166.0399027566355</v>
      </c>
      <c r="AL102" s="68">
        <f t="shared" si="11"/>
        <v>2781.0161506220666</v>
      </c>
      <c r="AM102" s="68">
        <f t="shared" si="11"/>
        <v>2395.9922135403299</v>
      </c>
      <c r="AN102" s="68">
        <f t="shared" si="11"/>
        <v>2183.7396317045932</v>
      </c>
      <c r="AO102" s="68">
        <f t="shared" si="11"/>
        <v>1971.4870498688558</v>
      </c>
      <c r="AP102" s="68">
        <f t="shared" si="11"/>
        <v>1845.2430383825217</v>
      </c>
      <c r="AQ102" s="68">
        <f t="shared" si="11"/>
        <v>1718.9990268961876</v>
      </c>
      <c r="AR102" s="68">
        <f t="shared" si="11"/>
        <v>1591.2464013683004</v>
      </c>
      <c r="AS102" s="68">
        <f t="shared" si="11"/>
        <v>1463.493775840413</v>
      </c>
      <c r="AT102" s="68">
        <f t="shared" si="11"/>
        <v>1454.1846451345727</v>
      </c>
      <c r="AU102" s="68">
        <f t="shared" si="11"/>
        <v>1444.8756993758993</v>
      </c>
      <c r="AV102" s="68">
        <f t="shared" si="11"/>
        <v>2125.4185769970591</v>
      </c>
      <c r="AW102" s="68">
        <f t="shared" si="11"/>
        <v>2805.9614546182188</v>
      </c>
      <c r="AX102" s="68">
        <f t="shared" si="11"/>
        <v>3516.6764281232763</v>
      </c>
      <c r="AY102" s="68">
        <f t="shared" si="11"/>
        <v>4227.3914016283343</v>
      </c>
      <c r="AZ102" s="68">
        <f t="shared" si="11"/>
        <v>4905.6714506607477</v>
      </c>
      <c r="BA102" s="68">
        <f t="shared" si="11"/>
        <v>5583.9513147459938</v>
      </c>
      <c r="BB102" s="68">
        <f t="shared" si="11"/>
        <v>5601.3002837502727</v>
      </c>
      <c r="BC102" s="68">
        <f t="shared" si="11"/>
        <v>5618.649437701717</v>
      </c>
      <c r="BD102" s="68">
        <f t="shared" si="11"/>
        <v>5418.4657681984072</v>
      </c>
      <c r="BE102" s="23"/>
    </row>
    <row r="103" spans="1:57" ht="15" thickBot="1" x14ac:dyDescent="0.4">
      <c r="A103" s="72" t="str">
        <f t="shared" si="1"/>
        <v>Residential - Vehicle to Grid</v>
      </c>
      <c r="B103" s="72" t="str">
        <f t="shared" si="2"/>
        <v>Vehicle to Grid</v>
      </c>
      <c r="C103" s="72" t="str">
        <f>_xlfn.XLOOKUP(D103,'Segment Ref'!$C$3:$C$12,'Segment Ref'!$B$3:$B$12)</f>
        <v>Residential</v>
      </c>
      <c r="D103" s="72" t="str">
        <f t="shared" si="3"/>
        <v>Small Residential</v>
      </c>
      <c r="E103" s="183" cm="1">
        <f t="array" ref="E103">_xlfn.XLOOKUP($A103,'Charge_Type AG (%)'!$B$32:$B$48,_xlfn.XLOOKUP('AG_Profile_kW '!$F$109,'Charge_Type AG (%)'!$C$31:$AH$31,'Charge_Type AG (%)'!$C$32:$AH$48))</f>
        <v>0</v>
      </c>
      <c r="F103" s="79" cm="1">
        <f t="array" ref="F103">_xlfn.XLOOKUP($D103,Uptake!$B$129:$B$138,_xlfn.XLOOKUP('AG_Profile_kW '!$F$109,Uptake!$C$128:$AH$128,Uptake!$C$129:$AH$138))*_xlfn.XLOOKUP(D103,Uptake!$B$129:$B$138,Uptake!$A$129:$A$138)</f>
        <v>74726.1280973635</v>
      </c>
      <c r="G103" s="47"/>
      <c r="H103" s="14" t="s">
        <v>249</v>
      </c>
      <c r="I103" s="68">
        <f t="shared" si="4"/>
        <v>0</v>
      </c>
      <c r="J103" s="68">
        <f t="shared" si="11"/>
        <v>0</v>
      </c>
      <c r="K103" s="68">
        <f t="shared" si="11"/>
        <v>0</v>
      </c>
      <c r="L103" s="68">
        <f t="shared" si="11"/>
        <v>0</v>
      </c>
      <c r="M103" s="68">
        <f t="shared" si="11"/>
        <v>0</v>
      </c>
      <c r="N103" s="68">
        <f t="shared" si="11"/>
        <v>0</v>
      </c>
      <c r="O103" s="68">
        <f t="shared" si="11"/>
        <v>0</v>
      </c>
      <c r="P103" s="68">
        <f t="shared" si="11"/>
        <v>0</v>
      </c>
      <c r="Q103" s="68">
        <f t="shared" si="11"/>
        <v>0</v>
      </c>
      <c r="R103" s="68">
        <f t="shared" si="11"/>
        <v>0</v>
      </c>
      <c r="S103" s="68">
        <f t="shared" si="11"/>
        <v>0</v>
      </c>
      <c r="T103" s="68">
        <f t="shared" si="11"/>
        <v>0</v>
      </c>
      <c r="U103" s="68">
        <f t="shared" si="11"/>
        <v>0</v>
      </c>
      <c r="V103" s="68">
        <f t="shared" si="11"/>
        <v>0</v>
      </c>
      <c r="W103" s="68">
        <f t="shared" si="11"/>
        <v>0</v>
      </c>
      <c r="X103" s="68">
        <f t="shared" si="11"/>
        <v>0</v>
      </c>
      <c r="Y103" s="68">
        <f t="shared" si="11"/>
        <v>0</v>
      </c>
      <c r="Z103" s="68">
        <f t="shared" si="11"/>
        <v>0</v>
      </c>
      <c r="AA103" s="68">
        <f t="shared" si="11"/>
        <v>0</v>
      </c>
      <c r="AB103" s="68">
        <f t="shared" si="11"/>
        <v>0</v>
      </c>
      <c r="AC103" s="68">
        <f t="shared" si="11"/>
        <v>0</v>
      </c>
      <c r="AD103" s="68">
        <f t="shared" si="11"/>
        <v>0</v>
      </c>
      <c r="AE103" s="68">
        <f t="shared" si="11"/>
        <v>0</v>
      </c>
      <c r="AF103" s="68">
        <f t="shared" si="11"/>
        <v>0</v>
      </c>
      <c r="AG103" s="68">
        <f t="shared" si="11"/>
        <v>0</v>
      </c>
      <c r="AH103" s="68">
        <f t="shared" si="11"/>
        <v>0</v>
      </c>
      <c r="AI103" s="68">
        <f t="shared" si="11"/>
        <v>0</v>
      </c>
      <c r="AJ103" s="68">
        <f t="shared" si="11"/>
        <v>0</v>
      </c>
      <c r="AK103" s="68">
        <f t="shared" si="11"/>
        <v>0</v>
      </c>
      <c r="AL103" s="68">
        <f t="shared" si="11"/>
        <v>0</v>
      </c>
      <c r="AM103" s="68">
        <f t="shared" si="11"/>
        <v>0</v>
      </c>
      <c r="AN103" s="68">
        <f t="shared" si="11"/>
        <v>0</v>
      </c>
      <c r="AO103" s="68">
        <f t="shared" si="11"/>
        <v>0</v>
      </c>
      <c r="AP103" s="68">
        <f t="shared" si="11"/>
        <v>0</v>
      </c>
      <c r="AQ103" s="68">
        <f t="shared" si="11"/>
        <v>0</v>
      </c>
      <c r="AR103" s="68">
        <f t="shared" ref="J103:BD104" si="12">AR52*$F103*$E103</f>
        <v>0</v>
      </c>
      <c r="AS103" s="68">
        <f t="shared" si="12"/>
        <v>0</v>
      </c>
      <c r="AT103" s="68">
        <f t="shared" si="12"/>
        <v>0</v>
      </c>
      <c r="AU103" s="68">
        <f t="shared" si="12"/>
        <v>0</v>
      </c>
      <c r="AV103" s="68">
        <f t="shared" si="12"/>
        <v>0</v>
      </c>
      <c r="AW103" s="68">
        <f t="shared" si="12"/>
        <v>0</v>
      </c>
      <c r="AX103" s="68">
        <f t="shared" si="12"/>
        <v>0</v>
      </c>
      <c r="AY103" s="68">
        <f t="shared" si="12"/>
        <v>0</v>
      </c>
      <c r="AZ103" s="68">
        <f t="shared" si="12"/>
        <v>0</v>
      </c>
      <c r="BA103" s="68">
        <f t="shared" si="12"/>
        <v>0</v>
      </c>
      <c r="BB103" s="68">
        <f t="shared" si="12"/>
        <v>0</v>
      </c>
      <c r="BC103" s="68">
        <f t="shared" si="12"/>
        <v>0</v>
      </c>
      <c r="BD103" s="68">
        <f t="shared" si="12"/>
        <v>0</v>
      </c>
      <c r="BE103" s="23"/>
    </row>
    <row r="104" spans="1:57" ht="15" thickBot="1" x14ac:dyDescent="0.4">
      <c r="A104" s="72" t="str">
        <f t="shared" si="1"/>
        <v>Residential - Vehicle to Home</v>
      </c>
      <c r="B104" s="72" t="str">
        <f t="shared" si="2"/>
        <v>Vehicle to Home</v>
      </c>
      <c r="C104" s="72" t="str">
        <f>_xlfn.XLOOKUP(D104,'Segment Ref'!$C$3:$C$12,'Segment Ref'!$B$3:$B$12)</f>
        <v>Residential</v>
      </c>
      <c r="D104" s="72" t="str">
        <f t="shared" si="3"/>
        <v>Small Residential</v>
      </c>
      <c r="E104" s="78" cm="1">
        <f t="array" ref="E104">_xlfn.XLOOKUP($A104,'Charge_Type AG (%)'!$B$32:$B$48,_xlfn.XLOOKUP('AG_Profile_kW '!$F$109,'Charge_Type AG (%)'!$C$31:$AH$31,'Charge_Type AG (%)'!$C$32:$AH$48))</f>
        <v>0</v>
      </c>
      <c r="F104" s="79" cm="1">
        <f t="array" ref="F104">_xlfn.XLOOKUP($D104,Uptake!$B$129:$B$138,_xlfn.XLOOKUP('AG_Profile_kW '!$F$109,Uptake!$C$128:$AH$128,Uptake!$C$129:$AH$138))*_xlfn.XLOOKUP(D104,Uptake!$B$129:$B$138,Uptake!$A$129:$A$138)</f>
        <v>74726.1280973635</v>
      </c>
      <c r="G104" s="47"/>
      <c r="H104" s="14" t="s">
        <v>250</v>
      </c>
      <c r="I104" s="68">
        <f t="shared" si="4"/>
        <v>0</v>
      </c>
      <c r="J104" s="68">
        <f t="shared" si="12"/>
        <v>0</v>
      </c>
      <c r="K104" s="68">
        <f t="shared" si="12"/>
        <v>0</v>
      </c>
      <c r="L104" s="68">
        <f t="shared" si="12"/>
        <v>0</v>
      </c>
      <c r="M104" s="68">
        <f t="shared" si="12"/>
        <v>0</v>
      </c>
      <c r="N104" s="68">
        <f t="shared" si="12"/>
        <v>0</v>
      </c>
      <c r="O104" s="68">
        <f t="shared" si="12"/>
        <v>0</v>
      </c>
      <c r="P104" s="68">
        <f t="shared" si="12"/>
        <v>0</v>
      </c>
      <c r="Q104" s="68">
        <f t="shared" si="12"/>
        <v>0</v>
      </c>
      <c r="R104" s="68">
        <f t="shared" si="12"/>
        <v>0</v>
      </c>
      <c r="S104" s="68">
        <f t="shared" si="12"/>
        <v>0</v>
      </c>
      <c r="T104" s="68">
        <f t="shared" si="12"/>
        <v>0</v>
      </c>
      <c r="U104" s="68">
        <f t="shared" si="12"/>
        <v>0</v>
      </c>
      <c r="V104" s="68">
        <f t="shared" si="12"/>
        <v>0</v>
      </c>
      <c r="W104" s="68">
        <f t="shared" si="12"/>
        <v>0</v>
      </c>
      <c r="X104" s="68">
        <f t="shared" si="12"/>
        <v>0</v>
      </c>
      <c r="Y104" s="68">
        <f t="shared" si="12"/>
        <v>0</v>
      </c>
      <c r="Z104" s="68">
        <f t="shared" si="12"/>
        <v>0</v>
      </c>
      <c r="AA104" s="68">
        <f t="shared" si="12"/>
        <v>0</v>
      </c>
      <c r="AB104" s="68">
        <f t="shared" si="12"/>
        <v>0</v>
      </c>
      <c r="AC104" s="68">
        <f t="shared" si="12"/>
        <v>0</v>
      </c>
      <c r="AD104" s="68">
        <f t="shared" si="12"/>
        <v>0</v>
      </c>
      <c r="AE104" s="68">
        <f t="shared" si="12"/>
        <v>0</v>
      </c>
      <c r="AF104" s="68">
        <f t="shared" si="12"/>
        <v>0</v>
      </c>
      <c r="AG104" s="68">
        <f t="shared" si="12"/>
        <v>0</v>
      </c>
      <c r="AH104" s="68">
        <f t="shared" si="12"/>
        <v>0</v>
      </c>
      <c r="AI104" s="68">
        <f t="shared" si="12"/>
        <v>0</v>
      </c>
      <c r="AJ104" s="68">
        <f t="shared" si="12"/>
        <v>0</v>
      </c>
      <c r="AK104" s="68">
        <f t="shared" si="12"/>
        <v>0</v>
      </c>
      <c r="AL104" s="68">
        <f t="shared" si="12"/>
        <v>0</v>
      </c>
      <c r="AM104" s="68">
        <f t="shared" si="12"/>
        <v>0</v>
      </c>
      <c r="AN104" s="68">
        <f t="shared" si="12"/>
        <v>0</v>
      </c>
      <c r="AO104" s="68">
        <f t="shared" si="12"/>
        <v>0</v>
      </c>
      <c r="AP104" s="68">
        <f t="shared" si="12"/>
        <v>0</v>
      </c>
      <c r="AQ104" s="68">
        <f t="shared" si="12"/>
        <v>0</v>
      </c>
      <c r="AR104" s="68">
        <f t="shared" si="12"/>
        <v>0</v>
      </c>
      <c r="AS104" s="68">
        <f t="shared" si="12"/>
        <v>0</v>
      </c>
      <c r="AT104" s="68">
        <f t="shared" si="12"/>
        <v>0</v>
      </c>
      <c r="AU104" s="68">
        <f t="shared" si="12"/>
        <v>0</v>
      </c>
      <c r="AV104" s="68">
        <f t="shared" si="12"/>
        <v>0</v>
      </c>
      <c r="AW104" s="68">
        <f t="shared" si="12"/>
        <v>0</v>
      </c>
      <c r="AX104" s="68">
        <f t="shared" si="12"/>
        <v>0</v>
      </c>
      <c r="AY104" s="68">
        <f t="shared" si="12"/>
        <v>0</v>
      </c>
      <c r="AZ104" s="68">
        <f t="shared" si="12"/>
        <v>0</v>
      </c>
      <c r="BA104" s="68">
        <f t="shared" si="12"/>
        <v>0</v>
      </c>
      <c r="BB104" s="68">
        <f t="shared" si="12"/>
        <v>0</v>
      </c>
      <c r="BC104" s="68">
        <f t="shared" si="12"/>
        <v>0</v>
      </c>
      <c r="BD104" s="68">
        <f t="shared" si="12"/>
        <v>0</v>
      </c>
      <c r="BE104" s="23"/>
    </row>
    <row r="105" spans="1:57" ht="14.5" thickBot="1" x14ac:dyDescent="0.35"/>
    <row r="106" spans="1:57" ht="14.5" thickBot="1" x14ac:dyDescent="0.35">
      <c r="H106" s="48" t="s">
        <v>251</v>
      </c>
      <c r="I106" s="20">
        <f>I59</f>
        <v>0</v>
      </c>
      <c r="J106" s="20">
        <f t="shared" ref="J106:BD106" si="13">J59</f>
        <v>2.0833333333333332E-2</v>
      </c>
      <c r="K106" s="20">
        <f t="shared" si="13"/>
        <v>4.1666666666666699E-2</v>
      </c>
      <c r="L106" s="20">
        <f t="shared" si="13"/>
        <v>6.25E-2</v>
      </c>
      <c r="M106" s="20">
        <f t="shared" si="13"/>
        <v>8.3333333333333301E-2</v>
      </c>
      <c r="N106" s="20">
        <f t="shared" si="13"/>
        <v>0.104166666666667</v>
      </c>
      <c r="O106" s="20">
        <f t="shared" si="13"/>
        <v>0.125</v>
      </c>
      <c r="P106" s="20">
        <f t="shared" si="13"/>
        <v>0.14583333333333301</v>
      </c>
      <c r="Q106" s="20">
        <f t="shared" si="13"/>
        <v>0.16666666666666699</v>
      </c>
      <c r="R106" s="20">
        <f t="shared" si="13"/>
        <v>0.1875</v>
      </c>
      <c r="S106" s="20">
        <f t="shared" si="13"/>
        <v>0.20833333333333301</v>
      </c>
      <c r="T106" s="20">
        <f t="shared" si="13"/>
        <v>0.22916666666666666</v>
      </c>
      <c r="U106" s="20">
        <f t="shared" si="13"/>
        <v>0.25</v>
      </c>
      <c r="V106" s="20">
        <f t="shared" si="13"/>
        <v>0.27083333333333298</v>
      </c>
      <c r="W106" s="20">
        <f t="shared" si="13"/>
        <v>0.29166666666666702</v>
      </c>
      <c r="X106" s="20">
        <f t="shared" si="13"/>
        <v>0.3125</v>
      </c>
      <c r="Y106" s="20">
        <f t="shared" si="13"/>
        <v>0.33333333333333298</v>
      </c>
      <c r="Z106" s="20">
        <f t="shared" si="13"/>
        <v>0.35416666666666702</v>
      </c>
      <c r="AA106" s="20">
        <f t="shared" si="13"/>
        <v>0.375</v>
      </c>
      <c r="AB106" s="20">
        <f t="shared" si="13"/>
        <v>0.39583333333333298</v>
      </c>
      <c r="AC106" s="20">
        <f t="shared" si="13"/>
        <v>0.41666666666666702</v>
      </c>
      <c r="AD106" s="20">
        <f t="shared" si="13"/>
        <v>0.4375</v>
      </c>
      <c r="AE106" s="20">
        <f t="shared" si="13"/>
        <v>0.45833333333333298</v>
      </c>
      <c r="AF106" s="20">
        <f t="shared" si="13"/>
        <v>0.47916666666666702</v>
      </c>
      <c r="AG106" s="20">
        <f t="shared" si="13"/>
        <v>0.5</v>
      </c>
      <c r="AH106" s="20">
        <f t="shared" si="13"/>
        <v>0.52083333333333304</v>
      </c>
      <c r="AI106" s="20">
        <f t="shared" si="13"/>
        <v>0.54166666666666696</v>
      </c>
      <c r="AJ106" s="20">
        <f t="shared" si="13"/>
        <v>0.5625</v>
      </c>
      <c r="AK106" s="20">
        <f t="shared" si="13"/>
        <v>0.58333333333333304</v>
      </c>
      <c r="AL106" s="20">
        <f t="shared" si="13"/>
        <v>0.60416666666666696</v>
      </c>
      <c r="AM106" s="20">
        <f t="shared" si="13"/>
        <v>0.625</v>
      </c>
      <c r="AN106" s="20">
        <f t="shared" si="13"/>
        <v>0.64583333333333304</v>
      </c>
      <c r="AO106" s="20">
        <f t="shared" si="13"/>
        <v>0.66666666666666696</v>
      </c>
      <c r="AP106" s="20">
        <f t="shared" si="13"/>
        <v>0.6875</v>
      </c>
      <c r="AQ106" s="20">
        <f t="shared" si="13"/>
        <v>0.70833333333333304</v>
      </c>
      <c r="AR106" s="20">
        <f t="shared" si="13"/>
        <v>0.72916666666666696</v>
      </c>
      <c r="AS106" s="20">
        <f t="shared" si="13"/>
        <v>0.75</v>
      </c>
      <c r="AT106" s="20">
        <f t="shared" si="13"/>
        <v>0.77083333333333304</v>
      </c>
      <c r="AU106" s="20">
        <f t="shared" si="13"/>
        <v>0.79166666666666696</v>
      </c>
      <c r="AV106" s="20">
        <f t="shared" si="13"/>
        <v>0.8125</v>
      </c>
      <c r="AW106" s="20">
        <f t="shared" si="13"/>
        <v>0.83333333333333304</v>
      </c>
      <c r="AX106" s="20">
        <f t="shared" si="13"/>
        <v>0.85416666666666696</v>
      </c>
      <c r="AY106" s="20">
        <f t="shared" si="13"/>
        <v>0.875</v>
      </c>
      <c r="AZ106" s="20">
        <f t="shared" si="13"/>
        <v>0.89583333333333304</v>
      </c>
      <c r="BA106" s="20">
        <f t="shared" si="13"/>
        <v>0.91666666666666696</v>
      </c>
      <c r="BB106" s="20">
        <f t="shared" si="13"/>
        <v>0.9375</v>
      </c>
      <c r="BC106" s="20">
        <f t="shared" si="13"/>
        <v>0.95833333333333304</v>
      </c>
      <c r="BD106" s="20">
        <f t="shared" si="13"/>
        <v>0.97916666666666696</v>
      </c>
    </row>
    <row r="107" spans="1:57" x14ac:dyDescent="0.3">
      <c r="H107" s="48" t="str">
        <f>F109&amp;" " &amp;F110&amp;" "&amp; F113    &amp;     F112 &amp;"   kW per Vehicle"</f>
        <v>2029-30 Weekday ResShaped   kW per Vehicle</v>
      </c>
      <c r="I107" s="71">
        <f t="shared" ref="I107:BD107" si="14">SUM(I60:I104)/$F$115</f>
        <v>0.35045048666370615</v>
      </c>
      <c r="J107" s="71">
        <f t="shared" si="14"/>
        <v>0.32548639793304623</v>
      </c>
      <c r="K107" s="71">
        <f t="shared" si="14"/>
        <v>0.30052230347774139</v>
      </c>
      <c r="L107" s="71">
        <f t="shared" si="14"/>
        <v>0.27017432865383034</v>
      </c>
      <c r="M107" s="71">
        <f t="shared" si="14"/>
        <v>0.23982634789715598</v>
      </c>
      <c r="N107" s="71">
        <f t="shared" si="14"/>
        <v>0.20966735737305955</v>
      </c>
      <c r="O107" s="71">
        <f t="shared" si="14"/>
        <v>0.17950837115116544</v>
      </c>
      <c r="P107" s="71">
        <f t="shared" si="14"/>
        <v>0.15464455770702115</v>
      </c>
      <c r="Q107" s="71">
        <f t="shared" si="14"/>
        <v>0.12978074412773055</v>
      </c>
      <c r="R107" s="71">
        <f t="shared" si="14"/>
        <v>0.11543827346058308</v>
      </c>
      <c r="S107" s="71">
        <f t="shared" si="14"/>
        <v>0.10109580417902921</v>
      </c>
      <c r="T107" s="71">
        <f t="shared" si="14"/>
        <v>0.10600778515935205</v>
      </c>
      <c r="U107" s="71">
        <f t="shared" si="14"/>
        <v>0.11091976765730557</v>
      </c>
      <c r="V107" s="71">
        <f t="shared" si="14"/>
        <v>0.13965589807641679</v>
      </c>
      <c r="W107" s="71">
        <f t="shared" si="14"/>
        <v>0.16839203320276294</v>
      </c>
      <c r="X107" s="71">
        <f t="shared" si="14"/>
        <v>0.2077253638532926</v>
      </c>
      <c r="Y107" s="71">
        <f t="shared" si="14"/>
        <v>0.24705869550631573</v>
      </c>
      <c r="Z107" s="71">
        <f t="shared" si="14"/>
        <v>0.29197657204828931</v>
      </c>
      <c r="AA107" s="71">
        <f t="shared" si="14"/>
        <v>0.33689444903900767</v>
      </c>
      <c r="AB107" s="71">
        <f t="shared" si="14"/>
        <v>0.377497385484929</v>
      </c>
      <c r="AC107" s="71">
        <f t="shared" si="14"/>
        <v>0.41810032427721772</v>
      </c>
      <c r="AD107" s="71">
        <f t="shared" si="14"/>
        <v>0.43808008058306191</v>
      </c>
      <c r="AE107" s="71">
        <f t="shared" si="14"/>
        <v>0.45805983401547257</v>
      </c>
      <c r="AF107" s="71">
        <f t="shared" si="14"/>
        <v>0.45608869556329851</v>
      </c>
      <c r="AG107" s="71">
        <f t="shared" si="14"/>
        <v>0.45411755567341483</v>
      </c>
      <c r="AH107" s="71">
        <f t="shared" si="14"/>
        <v>0.43936529164245103</v>
      </c>
      <c r="AI107" s="71">
        <f t="shared" si="14"/>
        <v>0.42461302610217894</v>
      </c>
      <c r="AJ107" s="71">
        <f t="shared" si="14"/>
        <v>0.40923918140519716</v>
      </c>
      <c r="AK107" s="71">
        <f t="shared" si="14"/>
        <v>0.39386533702593218</v>
      </c>
      <c r="AL107" s="71">
        <f t="shared" si="14"/>
        <v>0.38141723996566318</v>
      </c>
      <c r="AM107" s="71">
        <f t="shared" si="14"/>
        <v>0.3689691438621881</v>
      </c>
      <c r="AN107" s="71">
        <f t="shared" si="14"/>
        <v>0.35718048401738911</v>
      </c>
      <c r="AO107" s="71">
        <f t="shared" si="14"/>
        <v>0.34539182190401457</v>
      </c>
      <c r="AP107" s="71">
        <f t="shared" si="14"/>
        <v>0.34010546245820272</v>
      </c>
      <c r="AQ107" s="71">
        <f t="shared" si="14"/>
        <v>0.33481910498651524</v>
      </c>
      <c r="AR107" s="71">
        <f t="shared" si="14"/>
        <v>0.34160876363962622</v>
      </c>
      <c r="AS107" s="71">
        <f t="shared" si="14"/>
        <v>0.34839842358303796</v>
      </c>
      <c r="AT107" s="71">
        <f t="shared" si="14"/>
        <v>0.36249606797641143</v>
      </c>
      <c r="AU107" s="71">
        <f t="shared" si="14"/>
        <v>0.37659370885272003</v>
      </c>
      <c r="AV107" s="71">
        <f t="shared" si="14"/>
        <v>0.40023316722427066</v>
      </c>
      <c r="AW107" s="71">
        <f t="shared" si="14"/>
        <v>0.42387262525898195</v>
      </c>
      <c r="AX107" s="71">
        <f t="shared" si="14"/>
        <v>0.43356042642244419</v>
      </c>
      <c r="AY107" s="71">
        <f t="shared" si="14"/>
        <v>0.44324823482534581</v>
      </c>
      <c r="AZ107" s="71">
        <f t="shared" si="14"/>
        <v>0.43879928263665935</v>
      </c>
      <c r="BA107" s="71">
        <f t="shared" si="14"/>
        <v>0.43435033210576435</v>
      </c>
      <c r="BB107" s="71">
        <f t="shared" si="14"/>
        <v>0.41445662071675615</v>
      </c>
      <c r="BC107" s="71">
        <f t="shared" si="14"/>
        <v>0.39456290902271374</v>
      </c>
      <c r="BD107" s="71">
        <f t="shared" si="14"/>
        <v>0.37250669849781637</v>
      </c>
    </row>
    <row r="108" spans="1:57" ht="23" x14ac:dyDescent="0.5">
      <c r="E108" s="204" t="s">
        <v>252</v>
      </c>
      <c r="F108" s="205"/>
      <c r="I108" s="71"/>
      <c r="J108" s="71"/>
      <c r="K108" s="71"/>
      <c r="L108" s="71"/>
      <c r="M108" s="71"/>
      <c r="N108" s="71"/>
      <c r="O108" s="71"/>
      <c r="P108" s="71"/>
      <c r="Q108" s="71"/>
      <c r="R108" s="71"/>
      <c r="S108" s="71"/>
      <c r="T108" s="71"/>
      <c r="U108" s="71"/>
      <c r="V108" s="71"/>
      <c r="W108" s="71"/>
      <c r="X108" s="71"/>
      <c r="Y108" s="71"/>
      <c r="Z108" s="71"/>
      <c r="AA108" s="71"/>
      <c r="AB108" s="71"/>
      <c r="AC108" s="71"/>
      <c r="AD108" s="71"/>
      <c r="AE108" s="71"/>
      <c r="AF108" s="71"/>
      <c r="AG108" s="71"/>
      <c r="AH108" s="71"/>
      <c r="AI108" s="71"/>
      <c r="AJ108" s="71"/>
      <c r="AK108" s="71"/>
      <c r="AL108" s="71"/>
      <c r="AM108" s="71"/>
      <c r="AN108" s="71"/>
      <c r="AO108" s="71"/>
      <c r="AP108" s="71"/>
      <c r="AQ108" s="71"/>
      <c r="AR108" s="71"/>
      <c r="AS108" s="71"/>
      <c r="AT108" s="71"/>
      <c r="AU108" s="71"/>
      <c r="AV108" s="71"/>
      <c r="AW108" s="71"/>
      <c r="AX108" s="71"/>
      <c r="AY108" s="71"/>
      <c r="AZ108" s="71"/>
      <c r="BA108" s="71"/>
      <c r="BB108" s="71"/>
      <c r="BC108" s="71"/>
      <c r="BD108" s="71"/>
    </row>
    <row r="109" spans="1:57" ht="18.5" x14ac:dyDescent="0.45">
      <c r="E109" s="197" t="s">
        <v>253</v>
      </c>
      <c r="F109" s="89" t="s">
        <v>69</v>
      </c>
      <c r="H109" s="48" t="s">
        <v>254</v>
      </c>
      <c r="I109" s="48">
        <v>0</v>
      </c>
      <c r="J109" s="48">
        <v>0</v>
      </c>
      <c r="K109" s="48">
        <v>0</v>
      </c>
      <c r="L109" s="48">
        <v>0</v>
      </c>
      <c r="M109" s="48">
        <v>0</v>
      </c>
      <c r="N109" s="48">
        <v>0</v>
      </c>
      <c r="O109" s="48">
        <v>0</v>
      </c>
      <c r="P109" s="48">
        <v>0</v>
      </c>
      <c r="Q109" s="48">
        <v>0</v>
      </c>
      <c r="R109" s="48">
        <v>0</v>
      </c>
      <c r="S109" s="48">
        <v>0</v>
      </c>
      <c r="T109" s="48">
        <v>0</v>
      </c>
      <c r="U109" s="48">
        <v>0</v>
      </c>
      <c r="V109" s="48">
        <v>0</v>
      </c>
      <c r="W109" s="48">
        <v>0</v>
      </c>
      <c r="X109" s="48">
        <v>0</v>
      </c>
      <c r="Y109" s="48">
        <v>0</v>
      </c>
      <c r="Z109" s="48">
        <v>0</v>
      </c>
      <c r="AA109" s="48">
        <v>0</v>
      </c>
      <c r="AB109" s="48">
        <v>0</v>
      </c>
      <c r="AC109" s="48">
        <v>0</v>
      </c>
      <c r="AD109" s="48">
        <v>0</v>
      </c>
      <c r="AE109" s="48">
        <v>0</v>
      </c>
      <c r="AF109" s="48">
        <v>0</v>
      </c>
      <c r="AG109" s="48">
        <v>0</v>
      </c>
      <c r="AH109" s="48">
        <v>0</v>
      </c>
      <c r="AI109" s="48">
        <v>0</v>
      </c>
      <c r="AJ109" s="48">
        <v>0</v>
      </c>
      <c r="AK109" s="48">
        <v>0</v>
      </c>
      <c r="AL109" s="48">
        <v>0</v>
      </c>
      <c r="AM109" s="48">
        <v>0</v>
      </c>
      <c r="AN109" s="48">
        <v>0</v>
      </c>
      <c r="AO109" s="48">
        <v>0</v>
      </c>
      <c r="AP109" s="48">
        <f t="shared" ref="AP109:AZ109" si="15">+IF($F$112="Constant",AP114,AP115)</f>
        <v>0</v>
      </c>
      <c r="AQ109" s="48">
        <f t="shared" si="15"/>
        <v>0</v>
      </c>
      <c r="AR109" s="48">
        <f t="shared" si="15"/>
        <v>0</v>
      </c>
      <c r="AS109" s="48">
        <f t="shared" si="15"/>
        <v>0.6</v>
      </c>
      <c r="AT109" s="48">
        <f t="shared" si="15"/>
        <v>0.75</v>
      </c>
      <c r="AU109" s="48">
        <f t="shared" si="15"/>
        <v>1</v>
      </c>
      <c r="AV109" s="48">
        <f t="shared" si="15"/>
        <v>1</v>
      </c>
      <c r="AW109" s="48">
        <f t="shared" si="15"/>
        <v>0.5</v>
      </c>
      <c r="AX109" s="48">
        <f t="shared" si="15"/>
        <v>0.25</v>
      </c>
      <c r="AY109" s="48">
        <f t="shared" si="15"/>
        <v>0</v>
      </c>
      <c r="AZ109" s="48">
        <f t="shared" si="15"/>
        <v>0</v>
      </c>
      <c r="BA109" s="48">
        <v>0</v>
      </c>
      <c r="BB109" s="48">
        <v>0</v>
      </c>
      <c r="BC109" s="48">
        <v>0</v>
      </c>
      <c r="BD109" s="48">
        <v>0</v>
      </c>
    </row>
    <row r="110" spans="1:57" ht="18.5" x14ac:dyDescent="0.45">
      <c r="E110" s="197" t="s">
        <v>255</v>
      </c>
      <c r="F110" s="90" t="s">
        <v>256</v>
      </c>
    </row>
    <row r="111" spans="1:57" ht="18.5" x14ac:dyDescent="0.45">
      <c r="E111" s="197" t="s">
        <v>257</v>
      </c>
      <c r="F111" s="89" t="s">
        <v>258</v>
      </c>
    </row>
    <row r="112" spans="1:57" ht="18.5" x14ac:dyDescent="0.45">
      <c r="E112" s="197" t="s">
        <v>254</v>
      </c>
      <c r="F112" s="89" t="s">
        <v>259</v>
      </c>
      <c r="BA112" s="189">
        <f>$F$114</f>
        <v>0.38489375620590832</v>
      </c>
    </row>
    <row r="113" spans="5:52" ht="18.5" x14ac:dyDescent="0.45">
      <c r="E113" s="197" t="s">
        <v>260</v>
      </c>
      <c r="F113" s="89" t="s">
        <v>212</v>
      </c>
      <c r="AO113" s="203" t="s">
        <v>261</v>
      </c>
      <c r="AP113" s="203"/>
      <c r="AQ113" s="203"/>
      <c r="AR113" s="203"/>
      <c r="AS113" s="203"/>
      <c r="AT113" s="203"/>
      <c r="AU113" s="203"/>
      <c r="AV113" s="203"/>
      <c r="AW113" s="203"/>
      <c r="AX113" s="203"/>
      <c r="AY113" s="203"/>
      <c r="AZ113" s="203"/>
    </row>
    <row r="114" spans="5:52" ht="20" x14ac:dyDescent="0.45">
      <c r="E114" s="197" t="s">
        <v>262</v>
      </c>
      <c r="F114" s="188">
        <f>SUMPRODUCT(I107:BD107,I109:BD109)/SUM(I109:BD109)</f>
        <v>0.38489375620590832</v>
      </c>
      <c r="AO114" s="199" t="s">
        <v>263</v>
      </c>
      <c r="AP114" s="84">
        <v>0</v>
      </c>
      <c r="AQ114" s="84">
        <v>0</v>
      </c>
      <c r="AR114" s="84">
        <v>0</v>
      </c>
      <c r="AS114" s="84">
        <v>1</v>
      </c>
      <c r="AT114" s="84">
        <v>1</v>
      </c>
      <c r="AU114" s="84">
        <v>1</v>
      </c>
      <c r="AV114" s="84">
        <v>1</v>
      </c>
      <c r="AW114" s="84">
        <v>1</v>
      </c>
      <c r="AX114" s="84">
        <v>1</v>
      </c>
      <c r="AY114" s="84">
        <v>0</v>
      </c>
      <c r="AZ114" s="84">
        <v>0</v>
      </c>
    </row>
    <row r="115" spans="5:52" ht="20" x14ac:dyDescent="0.45">
      <c r="E115" s="198" t="s">
        <v>264</v>
      </c>
      <c r="F115" s="91">
        <f>SUMPRODUCT(F60:F104,E60:E104)</f>
        <v>539449.5143823236</v>
      </c>
      <c r="AO115" s="199" t="s">
        <v>259</v>
      </c>
      <c r="AP115" s="84">
        <v>0</v>
      </c>
      <c r="AQ115" s="84">
        <v>0</v>
      </c>
      <c r="AR115" s="84">
        <v>0</v>
      </c>
      <c r="AS115" s="84">
        <v>0.6</v>
      </c>
      <c r="AT115" s="84">
        <v>0.75</v>
      </c>
      <c r="AU115" s="84">
        <v>1</v>
      </c>
      <c r="AV115" s="84">
        <v>1</v>
      </c>
      <c r="AW115" s="84">
        <v>0.5</v>
      </c>
      <c r="AX115" s="84">
        <v>0.25</v>
      </c>
      <c r="AY115" s="84">
        <v>0</v>
      </c>
      <c r="AZ115" s="84">
        <v>0</v>
      </c>
    </row>
    <row r="118" spans="5:52" x14ac:dyDescent="0.3">
      <c r="AO118" s="203" t="s">
        <v>265</v>
      </c>
      <c r="AP118" s="203"/>
      <c r="AQ118" s="203"/>
      <c r="AR118" s="203"/>
      <c r="AS118" s="203"/>
      <c r="AT118" s="203"/>
      <c r="AU118" s="203"/>
      <c r="AV118" s="203"/>
      <c r="AW118" s="203"/>
      <c r="AX118" s="203"/>
      <c r="AY118" s="203"/>
      <c r="AZ118" s="203"/>
    </row>
    <row r="119" spans="5:52" x14ac:dyDescent="0.3">
      <c r="AO119" s="199" t="s">
        <v>266</v>
      </c>
      <c r="AP119" s="84">
        <v>0</v>
      </c>
      <c r="AQ119" s="84">
        <v>0</v>
      </c>
      <c r="AR119" s="84">
        <v>0</v>
      </c>
      <c r="AS119" s="84">
        <v>1</v>
      </c>
      <c r="AT119" s="84">
        <v>1</v>
      </c>
      <c r="AU119" s="84">
        <v>1</v>
      </c>
      <c r="AV119" s="84">
        <v>1</v>
      </c>
      <c r="AW119" s="84">
        <v>1</v>
      </c>
      <c r="AX119" s="84">
        <v>1</v>
      </c>
      <c r="AY119" s="84">
        <v>0</v>
      </c>
      <c r="AZ119" s="84">
        <v>0</v>
      </c>
    </row>
    <row r="120" spans="5:52" x14ac:dyDescent="0.3">
      <c r="F120" s="80"/>
      <c r="AO120" s="199" t="s">
        <v>267</v>
      </c>
      <c r="AP120" s="84">
        <v>0</v>
      </c>
      <c r="AQ120" s="84">
        <v>0</v>
      </c>
      <c r="AR120" s="84">
        <v>0</v>
      </c>
      <c r="AS120" s="84">
        <v>0</v>
      </c>
      <c r="AT120" s="84">
        <v>0</v>
      </c>
      <c r="AU120" s="84">
        <v>1</v>
      </c>
      <c r="AV120" s="84">
        <v>1</v>
      </c>
      <c r="AW120" s="84">
        <v>1</v>
      </c>
      <c r="AX120" s="84">
        <v>1</v>
      </c>
      <c r="AY120" s="84">
        <v>1</v>
      </c>
      <c r="AZ120" s="84">
        <v>1</v>
      </c>
    </row>
    <row r="121" spans="5:52" x14ac:dyDescent="0.3">
      <c r="AO121" s="199" t="s">
        <v>268</v>
      </c>
      <c r="AP121" s="84">
        <v>0</v>
      </c>
      <c r="AQ121" s="84">
        <v>0</v>
      </c>
      <c r="AR121" s="84">
        <v>0</v>
      </c>
      <c r="AS121" s="84">
        <v>0</v>
      </c>
      <c r="AT121" s="84">
        <v>0</v>
      </c>
      <c r="AU121" s="84">
        <v>0.5</v>
      </c>
      <c r="AV121" s="84">
        <v>0.75</v>
      </c>
      <c r="AW121" s="84">
        <v>1</v>
      </c>
      <c r="AX121" s="84">
        <v>1</v>
      </c>
      <c r="AY121" s="84">
        <v>1</v>
      </c>
      <c r="AZ121" s="84">
        <v>1</v>
      </c>
    </row>
    <row r="122" spans="5:52" x14ac:dyDescent="0.3">
      <c r="F122" s="81"/>
      <c r="AO122" s="199" t="s">
        <v>269</v>
      </c>
      <c r="AP122" s="84">
        <v>0</v>
      </c>
      <c r="AQ122" s="84">
        <v>0</v>
      </c>
      <c r="AR122" s="84">
        <v>0</v>
      </c>
      <c r="AS122" s="84">
        <v>0.5</v>
      </c>
      <c r="AT122" s="84">
        <v>0.75</v>
      </c>
      <c r="AU122" s="84">
        <v>1</v>
      </c>
      <c r="AV122" s="84">
        <v>1</v>
      </c>
      <c r="AW122" s="84">
        <v>1</v>
      </c>
      <c r="AX122" s="84">
        <v>1</v>
      </c>
      <c r="AY122" s="84">
        <v>0</v>
      </c>
      <c r="AZ122" s="84">
        <v>0</v>
      </c>
    </row>
    <row r="123" spans="5:52" x14ac:dyDescent="0.3">
      <c r="AO123" s="199" t="s">
        <v>270</v>
      </c>
      <c r="AP123" s="84">
        <v>0</v>
      </c>
      <c r="AQ123" s="84">
        <v>0</v>
      </c>
      <c r="AR123" s="84">
        <v>0</v>
      </c>
      <c r="AS123" s="84">
        <v>0</v>
      </c>
      <c r="AT123" s="84">
        <v>0</v>
      </c>
      <c r="AU123" s="84">
        <v>0.5</v>
      </c>
      <c r="AV123" s="84">
        <v>0.75</v>
      </c>
      <c r="AW123" s="84">
        <v>1</v>
      </c>
      <c r="AX123" s="84">
        <v>1</v>
      </c>
      <c r="AY123" s="84">
        <v>0.75</v>
      </c>
      <c r="AZ123" s="84">
        <v>0.5</v>
      </c>
    </row>
    <row r="124" spans="5:52" x14ac:dyDescent="0.3">
      <c r="AO124" s="199" t="s">
        <v>271</v>
      </c>
      <c r="AP124" s="84">
        <v>0</v>
      </c>
      <c r="AQ124" s="84">
        <v>0</v>
      </c>
      <c r="AR124" s="84">
        <v>0</v>
      </c>
      <c r="AS124" s="84">
        <v>0.5</v>
      </c>
      <c r="AT124" s="84">
        <v>0.75</v>
      </c>
      <c r="AU124" s="84">
        <v>1</v>
      </c>
      <c r="AV124" s="84">
        <v>1</v>
      </c>
      <c r="AW124" s="84">
        <v>0.75</v>
      </c>
      <c r="AX124" s="84">
        <v>0.5</v>
      </c>
      <c r="AY124" s="84">
        <v>0</v>
      </c>
      <c r="AZ124" s="84">
        <v>0</v>
      </c>
    </row>
    <row r="128" spans="5:52" x14ac:dyDescent="0.3">
      <c r="F128" s="82"/>
      <c r="G128" s="82"/>
    </row>
    <row r="129" spans="6:7" x14ac:dyDescent="0.3">
      <c r="F129" s="82"/>
      <c r="G129" s="82"/>
    </row>
    <row r="130" spans="6:7" x14ac:dyDescent="0.3">
      <c r="F130" s="82"/>
      <c r="G130" s="82"/>
    </row>
  </sheetData>
  <mergeCells count="3">
    <mergeCell ref="AO113:AZ113"/>
    <mergeCell ref="AO118:AZ118"/>
    <mergeCell ref="E108:F108"/>
  </mergeCells>
  <phoneticPr fontId="13" type="noConversion"/>
  <conditionalFormatting sqref="I60:BD104">
    <cfRule type="colorScale" priority="2">
      <colorScale>
        <cfvo type="min"/>
        <cfvo type="percentile" val="50"/>
        <cfvo type="max"/>
        <color rgb="FF63BE7B"/>
        <color rgb="FFFFEB84"/>
        <color rgb="FFF8696B"/>
      </colorScale>
    </cfRule>
  </conditionalFormatting>
  <conditionalFormatting sqref="I109:BD109">
    <cfRule type="dataBar" priority="1">
      <dataBar>
        <cfvo type="min"/>
        <cfvo type="max"/>
        <color rgb="FF63C384"/>
      </dataBar>
      <extLst>
        <ext xmlns:x14="http://schemas.microsoft.com/office/spreadsheetml/2009/9/main" uri="{B025F937-C7B1-47D3-B67F-A62EFF666E3E}">
          <x14:id>{7671F0AD-1FB7-49B9-B1BF-859408EAC7B7}</x14:id>
        </ext>
      </extLst>
    </cfRule>
  </conditionalFormatting>
  <dataValidations count="3">
    <dataValidation type="list" allowBlank="1" showInputMessage="1" showErrorMessage="1" sqref="F110" xr:uid="{C1A4765A-B722-4C9A-86CF-B2B1A356D298}">
      <formula1>"Weekday, Weekend"</formula1>
    </dataValidation>
    <dataValidation type="list" allowBlank="1" showInputMessage="1" showErrorMessage="1" sqref="F111" xr:uid="{85F023F0-E418-49FB-9FDA-362377703941}">
      <formula1>"YES,NO"</formula1>
    </dataValidation>
    <dataValidation type="list" allowBlank="1" showInputMessage="1" showErrorMessage="1" sqref="F112" xr:uid="{F436308B-91D0-4D03-97DA-2C792F0C2ED0}">
      <formula1>"Constant,Shaped"</formula1>
    </dataValidation>
  </dataValidations>
  <pageMargins left="0.7" right="0.7" top="0.75" bottom="0.75" header="0.3" footer="0.3"/>
  <pageSetup paperSize="9" orientation="portrait" r:id="rId1"/>
  <headerFooter>
    <oddFooter>&amp;L_x000D_&amp;1#&amp;"Calibri"&amp;8&amp;K000000 For Official use only</oddFooter>
  </headerFooter>
  <drawing r:id="rId2"/>
  <extLst>
    <ext xmlns:x14="http://schemas.microsoft.com/office/spreadsheetml/2009/9/main" uri="{78C0D931-6437-407d-A8EE-F0AAD7539E65}">
      <x14:conditionalFormattings>
        <x14:conditionalFormatting xmlns:xm="http://schemas.microsoft.com/office/excel/2006/main">
          <x14:cfRule type="dataBar" id="{7671F0AD-1FB7-49B9-B1BF-859408EAC7B7}">
            <x14:dataBar minLength="0" maxLength="100" border="1" negativeBarBorderColorSameAsPositive="0">
              <x14:cfvo type="autoMin"/>
              <x14:cfvo type="autoMax"/>
              <x14:borderColor rgb="FF63C384"/>
              <x14:negativeFillColor rgb="FFFF0000"/>
              <x14:negativeBorderColor rgb="FFFF0000"/>
              <x14:axisColor rgb="FF000000"/>
            </x14:dataBar>
          </x14:cfRule>
          <xm:sqref>I109:BD109</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8AD56B5C-C6D0-4FA8-83FF-12A3B1ED19AA}">
          <x14:formula1>
            <xm:f>Uptake!$C$128:$AH$128</xm:f>
          </x14:formula1>
          <xm:sqref>F109</xm:sqref>
        </x14:dataValidation>
        <x14:dataValidation type="list" allowBlank="1" showInputMessage="1" showErrorMessage="1" xr:uid="{3CB271E4-E887-408E-8C83-191F5A06F1C7}">
          <x14:formula1>
            <xm:f>Uptake!$C$143:$D$143</xm:f>
          </x14:formula1>
          <xm:sqref>F113</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09542D-97CB-43F3-AC83-4F08997BC7EB}">
  <sheetPr>
    <tabColor theme="9"/>
  </sheetPr>
  <dimension ref="A1:AY80"/>
  <sheetViews>
    <sheetView zoomScale="85" zoomScaleNormal="85" workbookViewId="0">
      <selection activeCell="A21" sqref="A21"/>
    </sheetView>
  </sheetViews>
  <sheetFormatPr defaultRowHeight="14" x14ac:dyDescent="0.3"/>
  <cols>
    <col min="1" max="1" width="39.75" customWidth="1"/>
    <col min="2" max="2" width="15.58203125" customWidth="1"/>
    <col min="3" max="3" width="15.08203125" customWidth="1"/>
    <col min="4" max="4" width="13.5" customWidth="1"/>
    <col min="5" max="5" width="13" customWidth="1"/>
    <col min="6" max="7" width="10.58203125" customWidth="1"/>
    <col min="8" max="8" width="10.83203125" customWidth="1"/>
    <col min="9" max="9" width="10.75" customWidth="1"/>
    <col min="10" max="11" width="10.83203125" customWidth="1"/>
    <col min="12" max="14" width="10.58203125" customWidth="1"/>
    <col min="15" max="15" width="10.83203125" customWidth="1"/>
    <col min="16" max="16" width="10.58203125" customWidth="1"/>
    <col min="17" max="17" width="10.83203125" customWidth="1"/>
    <col min="18" max="18" width="10.58203125" customWidth="1"/>
    <col min="19" max="19" width="10.83203125" customWidth="1"/>
    <col min="20" max="21" width="10.58203125" customWidth="1"/>
    <col min="22" max="22" width="10.83203125" customWidth="1"/>
    <col min="23" max="24" width="10.58203125" customWidth="1"/>
    <col min="25" max="25" width="10.83203125" customWidth="1"/>
    <col min="26" max="27" width="10.58203125" customWidth="1"/>
    <col min="28" max="30" width="10.5" customWidth="1"/>
    <col min="31" max="50" width="10.33203125" customWidth="1"/>
  </cols>
  <sheetData>
    <row r="1" spans="1:48" x14ac:dyDescent="0.3">
      <c r="D1" s="184"/>
      <c r="E1" s="184"/>
      <c r="F1" s="184"/>
      <c r="G1" s="184"/>
      <c r="H1" s="184"/>
      <c r="I1" s="184"/>
      <c r="J1" s="185"/>
      <c r="K1" s="185"/>
      <c r="L1" s="184"/>
      <c r="M1" s="184"/>
      <c r="N1" s="184"/>
      <c r="O1" s="184"/>
      <c r="P1" s="184"/>
      <c r="Q1" s="184"/>
      <c r="R1" s="184"/>
      <c r="S1" s="184"/>
      <c r="T1" s="184"/>
      <c r="U1" s="184"/>
      <c r="V1" s="184"/>
      <c r="W1" s="184"/>
      <c r="X1" s="184"/>
      <c r="Y1" s="184"/>
      <c r="Z1" s="184"/>
      <c r="AA1" s="184"/>
      <c r="AB1" s="184"/>
      <c r="AC1" s="184"/>
      <c r="AD1" s="184"/>
    </row>
    <row r="2" spans="1:48" x14ac:dyDescent="0.3">
      <c r="B2" s="96"/>
      <c r="C2" s="96"/>
      <c r="D2" s="184"/>
      <c r="E2" s="184"/>
      <c r="F2" s="184"/>
      <c r="G2" s="184"/>
      <c r="H2" s="184"/>
      <c r="I2" s="184"/>
      <c r="J2" s="185"/>
      <c r="K2" s="185"/>
      <c r="L2" s="184"/>
      <c r="M2" s="184"/>
      <c r="N2" s="184"/>
      <c r="O2" s="184"/>
      <c r="P2" s="184"/>
      <c r="Q2" s="184"/>
      <c r="R2" s="184"/>
      <c r="S2" s="184"/>
      <c r="T2" s="184"/>
      <c r="U2" s="184"/>
      <c r="V2" s="184"/>
      <c r="W2" s="184"/>
      <c r="X2" s="184"/>
      <c r="Y2" s="184"/>
      <c r="Z2" s="184"/>
      <c r="AA2" s="184"/>
      <c r="AB2" s="184"/>
      <c r="AC2" s="184"/>
      <c r="AD2" s="184"/>
      <c r="AE2" s="96"/>
    </row>
    <row r="3" spans="1:48" x14ac:dyDescent="0.3">
      <c r="A3" s="124" t="s">
        <v>272</v>
      </c>
      <c r="B3" s="96"/>
      <c r="C3" s="96"/>
      <c r="D3" s="96"/>
      <c r="E3" s="96"/>
      <c r="F3" s="96"/>
      <c r="G3" s="96"/>
      <c r="H3" s="96"/>
      <c r="I3" s="96"/>
      <c r="J3" s="96"/>
      <c r="K3" s="96"/>
      <c r="L3" s="96"/>
      <c r="M3" s="96"/>
      <c r="N3" s="96"/>
      <c r="O3" s="96"/>
      <c r="P3" s="96"/>
      <c r="Q3" s="96"/>
      <c r="R3" s="96"/>
      <c r="S3" s="96"/>
      <c r="T3" s="96"/>
      <c r="U3" s="96"/>
      <c r="V3" s="96"/>
      <c r="W3" s="96"/>
      <c r="X3" s="96"/>
      <c r="Y3" s="96"/>
      <c r="Z3" s="96"/>
      <c r="AA3" s="96"/>
      <c r="AB3" s="96"/>
      <c r="AC3" s="96"/>
      <c r="AD3" s="96"/>
    </row>
    <row r="4" spans="1:48" x14ac:dyDescent="0.3">
      <c r="B4" s="184"/>
      <c r="C4" s="184" t="s">
        <v>273</v>
      </c>
      <c r="D4" s="184" t="s">
        <v>274</v>
      </c>
      <c r="E4" s="184" t="s">
        <v>275</v>
      </c>
      <c r="F4" s="184" t="s">
        <v>276</v>
      </c>
      <c r="G4" s="184" t="s">
        <v>277</v>
      </c>
      <c r="H4" s="184" t="s">
        <v>278</v>
      </c>
      <c r="I4" s="184" t="s">
        <v>279</v>
      </c>
      <c r="J4" s="184" t="s">
        <v>280</v>
      </c>
      <c r="K4" s="184" t="s">
        <v>281</v>
      </c>
      <c r="L4" s="184" t="s">
        <v>282</v>
      </c>
      <c r="M4" s="184" t="s">
        <v>283</v>
      </c>
      <c r="N4" s="184" t="s">
        <v>284</v>
      </c>
      <c r="O4" s="184" t="s">
        <v>285</v>
      </c>
      <c r="P4" s="184" t="s">
        <v>286</v>
      </c>
      <c r="Q4" s="184" t="s">
        <v>287</v>
      </c>
      <c r="R4" s="184" t="s">
        <v>288</v>
      </c>
      <c r="S4" s="184" t="s">
        <v>289</v>
      </c>
      <c r="T4" s="184" t="s">
        <v>290</v>
      </c>
      <c r="U4" s="184" t="s">
        <v>291</v>
      </c>
      <c r="V4" s="184" t="s">
        <v>292</v>
      </c>
      <c r="W4" s="184" t="s">
        <v>293</v>
      </c>
      <c r="X4" s="184" t="s">
        <v>294</v>
      </c>
      <c r="Y4" s="184" t="s">
        <v>295</v>
      </c>
      <c r="Z4" s="184" t="s">
        <v>296</v>
      </c>
      <c r="AA4" s="184" t="s">
        <v>297</v>
      </c>
      <c r="AB4" s="184" t="s">
        <v>298</v>
      </c>
      <c r="AC4" s="184" t="s">
        <v>299</v>
      </c>
      <c r="AD4" s="184" t="s">
        <v>300</v>
      </c>
    </row>
    <row r="5" spans="1:48" s="123" customFormat="1" x14ac:dyDescent="0.3">
      <c r="A5" s="124" t="s">
        <v>301</v>
      </c>
      <c r="B5" s="184" t="s">
        <v>59</v>
      </c>
      <c r="C5" s="184"/>
      <c r="D5" s="184">
        <f>D6*D8</f>
        <v>23388.356802760009</v>
      </c>
      <c r="E5" s="184">
        <f t="shared" ref="E5:AD5" si="0">E6*E8</f>
        <v>29597.437450852733</v>
      </c>
      <c r="F5" s="184">
        <f t="shared" si="0"/>
        <v>25774.855839448963</v>
      </c>
      <c r="G5" s="184">
        <f t="shared" si="0"/>
        <v>24309.385575587276</v>
      </c>
      <c r="H5" s="184">
        <f t="shared" si="0"/>
        <v>26051.063806858445</v>
      </c>
      <c r="I5" s="184">
        <f t="shared" si="0"/>
        <v>28134.473913975144</v>
      </c>
      <c r="J5" s="184">
        <f t="shared" si="0"/>
        <v>30355.028332317564</v>
      </c>
      <c r="K5" s="184">
        <f t="shared" si="0"/>
        <v>30328.120675386624</v>
      </c>
      <c r="L5" s="184">
        <f t="shared" si="0"/>
        <v>31293.949789503095</v>
      </c>
      <c r="M5" s="184">
        <f t="shared" si="0"/>
        <v>32894.960667149346</v>
      </c>
      <c r="N5" s="184">
        <f t="shared" si="0"/>
        <v>34535.124132216661</v>
      </c>
      <c r="O5" s="184">
        <f t="shared" si="0"/>
        <v>36392.654207518804</v>
      </c>
      <c r="P5" s="184">
        <f t="shared" si="0"/>
        <v>37670.932150070126</v>
      </c>
      <c r="Q5" s="184">
        <f t="shared" si="0"/>
        <v>38818.292878508051</v>
      </c>
      <c r="R5" s="184">
        <f t="shared" si="0"/>
        <v>40772.463734204568</v>
      </c>
      <c r="S5" s="184">
        <f t="shared" si="0"/>
        <v>42643.497721676678</v>
      </c>
      <c r="T5" s="184">
        <f t="shared" si="0"/>
        <v>44410.225177931774</v>
      </c>
      <c r="U5" s="184">
        <f t="shared" si="0"/>
        <v>46447.521650198461</v>
      </c>
      <c r="V5" s="184">
        <f t="shared" si="0"/>
        <v>48609.242653427449</v>
      </c>
      <c r="W5" s="184">
        <f t="shared" si="0"/>
        <v>50850.104469681333</v>
      </c>
      <c r="X5" s="184">
        <f t="shared" si="0"/>
        <v>52861.887662899811</v>
      </c>
      <c r="Y5" s="184">
        <f t="shared" si="0"/>
        <v>54779.621148894745</v>
      </c>
      <c r="Z5" s="184">
        <f t="shared" si="0"/>
        <v>56480.975761343761</v>
      </c>
      <c r="AA5" s="184">
        <f t="shared" si="0"/>
        <v>58040.589668379471</v>
      </c>
      <c r="AB5" s="184">
        <f t="shared" si="0"/>
        <v>60419.606207467456</v>
      </c>
      <c r="AC5" s="184">
        <f t="shared" si="0"/>
        <v>62787.594723750779</v>
      </c>
      <c r="AD5" s="184">
        <f t="shared" si="0"/>
        <v>65048.545647928375</v>
      </c>
      <c r="AE5"/>
      <c r="AF5"/>
      <c r="AG5"/>
      <c r="AH5"/>
      <c r="AI5"/>
      <c r="AJ5"/>
      <c r="AK5"/>
      <c r="AL5"/>
      <c r="AM5"/>
      <c r="AN5"/>
      <c r="AO5"/>
      <c r="AP5"/>
      <c r="AQ5"/>
      <c r="AR5"/>
      <c r="AS5"/>
      <c r="AT5"/>
      <c r="AU5"/>
      <c r="AV5"/>
    </row>
    <row r="6" spans="1:48" s="123" customFormat="1" x14ac:dyDescent="0.3">
      <c r="B6" s="184" t="s">
        <v>108</v>
      </c>
      <c r="C6" s="184"/>
      <c r="D6" s="184">
        <v>23388.356802760009</v>
      </c>
      <c r="E6" s="184">
        <v>30517.986406380354</v>
      </c>
      <c r="F6" s="184">
        <v>40418.33203640757</v>
      </c>
      <c r="G6" s="184">
        <v>56041.12466938077</v>
      </c>
      <c r="H6" s="184">
        <v>77875.809179775664</v>
      </c>
      <c r="I6" s="184">
        <v>102527.30538101227</v>
      </c>
      <c r="J6" s="184">
        <v>126835.86957026375</v>
      </c>
      <c r="K6" s="184">
        <v>150513.63000232514</v>
      </c>
      <c r="L6" s="184">
        <v>173730.70192161732</v>
      </c>
      <c r="M6" s="184">
        <v>197085.95311355012</v>
      </c>
      <c r="N6" s="184">
        <v>220767.00763276478</v>
      </c>
      <c r="O6" s="184">
        <v>244941.37593244156</v>
      </c>
      <c r="P6" s="184">
        <v>269297.9213585559</v>
      </c>
      <c r="Q6" s="184">
        <v>293405.89389950666</v>
      </c>
      <c r="R6" s="184">
        <v>317105.61085531575</v>
      </c>
      <c r="S6" s="184">
        <v>340462.64148282947</v>
      </c>
      <c r="T6" s="184">
        <v>363484.10764594458</v>
      </c>
      <c r="U6" s="184">
        <v>386198.19985924521</v>
      </c>
      <c r="V6" s="184">
        <v>408540.96403283428</v>
      </c>
      <c r="W6" s="184">
        <v>430555.25481622916</v>
      </c>
      <c r="X6" s="184">
        <v>452249.52183631534</v>
      </c>
      <c r="Y6" s="184">
        <v>473631.69044328347</v>
      </c>
      <c r="Z6" s="184">
        <v>494709.16399860801</v>
      </c>
      <c r="AA6" s="184">
        <v>515488.88148205017</v>
      </c>
      <c r="AB6" s="184">
        <v>535977.36790094187</v>
      </c>
      <c r="AC6" s="184">
        <v>556180.77845418814</v>
      </c>
      <c r="AD6" s="184">
        <v>576104.93726609251</v>
      </c>
      <c r="AE6"/>
      <c r="AF6"/>
      <c r="AG6"/>
      <c r="AH6"/>
      <c r="AI6"/>
      <c r="AJ6"/>
      <c r="AK6"/>
      <c r="AL6"/>
      <c r="AM6"/>
      <c r="AN6"/>
      <c r="AO6"/>
      <c r="AP6"/>
      <c r="AQ6"/>
      <c r="AR6"/>
      <c r="AS6"/>
      <c r="AT6"/>
      <c r="AU6"/>
      <c r="AV6"/>
    </row>
    <row r="7" spans="1:48" s="123" customFormat="1" x14ac:dyDescent="0.3">
      <c r="B7" s="184" t="s">
        <v>109</v>
      </c>
      <c r="C7" s="184"/>
      <c r="D7" s="184">
        <f>D6*D9</f>
        <v>23388.356802760009</v>
      </c>
      <c r="E7" s="184">
        <f t="shared" ref="E7:AD7" si="1">E6*E9</f>
        <v>30081.716516041786</v>
      </c>
      <c r="F7" s="184">
        <f t="shared" si="1"/>
        <v>35348.943304220622</v>
      </c>
      <c r="G7" s="184">
        <f t="shared" si="1"/>
        <v>53334.164982166003</v>
      </c>
      <c r="H7" s="184">
        <f t="shared" si="1"/>
        <v>77904.395584521058</v>
      </c>
      <c r="I7" s="184">
        <f t="shared" si="1"/>
        <v>108063.84803893353</v>
      </c>
      <c r="J7" s="184">
        <f t="shared" si="1"/>
        <v>138938.9967162617</v>
      </c>
      <c r="K7" s="184">
        <f t="shared" si="1"/>
        <v>171238.67798529525</v>
      </c>
      <c r="L7" s="184">
        <f t="shared" si="1"/>
        <v>202378.64475167482</v>
      </c>
      <c r="M7" s="184">
        <f t="shared" si="1"/>
        <v>234948.05712255929</v>
      </c>
      <c r="N7" s="184">
        <f t="shared" si="1"/>
        <v>265947.87187798321</v>
      </c>
      <c r="O7" s="184">
        <f t="shared" si="1"/>
        <v>295317.77556060802</v>
      </c>
      <c r="P7" s="184">
        <f t="shared" si="1"/>
        <v>314691.14960319531</v>
      </c>
      <c r="Q7" s="184">
        <f t="shared" si="1"/>
        <v>336860.3861365206</v>
      </c>
      <c r="R7" s="184">
        <f t="shared" si="1"/>
        <v>359179.81447111949</v>
      </c>
      <c r="S7" s="184">
        <f t="shared" si="1"/>
        <v>381655.88865901699</v>
      </c>
      <c r="T7" s="184">
        <f t="shared" si="1"/>
        <v>404566.41597372678</v>
      </c>
      <c r="U7" s="184">
        <f t="shared" si="1"/>
        <v>428315.89869321563</v>
      </c>
      <c r="V7" s="184">
        <f t="shared" si="1"/>
        <v>451952.41376485024</v>
      </c>
      <c r="W7" s="184">
        <f t="shared" si="1"/>
        <v>475945.52511329122</v>
      </c>
      <c r="X7" s="184">
        <f t="shared" si="1"/>
        <v>498856.88803967257</v>
      </c>
      <c r="Y7" s="184">
        <f t="shared" si="1"/>
        <v>520009.3783849593</v>
      </c>
      <c r="Z7" s="184">
        <f t="shared" si="1"/>
        <v>534454.25901275489</v>
      </c>
      <c r="AA7" s="184">
        <f t="shared" si="1"/>
        <v>551850.94388566748</v>
      </c>
      <c r="AB7" s="184">
        <f t="shared" si="1"/>
        <v>570892.24971254473</v>
      </c>
      <c r="AC7" s="184">
        <f t="shared" si="1"/>
        <v>591168.33831911976</v>
      </c>
      <c r="AD7" s="184">
        <f t="shared" si="1"/>
        <v>611573.47371764155</v>
      </c>
      <c r="AE7"/>
      <c r="AF7"/>
      <c r="AG7"/>
      <c r="AH7"/>
      <c r="AI7"/>
      <c r="AJ7"/>
      <c r="AK7"/>
      <c r="AL7"/>
      <c r="AM7"/>
      <c r="AN7"/>
      <c r="AO7"/>
      <c r="AP7"/>
      <c r="AQ7"/>
      <c r="AR7"/>
      <c r="AS7"/>
      <c r="AT7"/>
      <c r="AU7"/>
      <c r="AV7"/>
    </row>
    <row r="8" spans="1:48" s="123" customFormat="1" x14ac:dyDescent="0.3">
      <c r="B8" s="184" t="s">
        <v>302</v>
      </c>
      <c r="D8" s="186">
        <v>1</v>
      </c>
      <c r="E8" s="186">
        <v>0.96983585537821837</v>
      </c>
      <c r="F8" s="186">
        <v>0.63770211537259325</v>
      </c>
      <c r="G8" s="186">
        <v>0.43377761811531262</v>
      </c>
      <c r="H8" s="186">
        <v>0.33452061790741433</v>
      </c>
      <c r="I8" s="186">
        <v>0.27440957127880938</v>
      </c>
      <c r="J8" s="186">
        <v>0.23932526685995301</v>
      </c>
      <c r="K8" s="186">
        <v>0.20149750341492736</v>
      </c>
      <c r="L8" s="186">
        <v>0.18012907012614324</v>
      </c>
      <c r="M8" s="186">
        <v>0.16690667268507497</v>
      </c>
      <c r="N8" s="186">
        <v>0.15643245112813309</v>
      </c>
      <c r="O8" s="186">
        <v>0.1485769975324889</v>
      </c>
      <c r="P8" s="186">
        <v>0.13988571452771548</v>
      </c>
      <c r="Q8" s="186">
        <v>0.13230236230974815</v>
      </c>
      <c r="R8" s="186">
        <v>0.12857692307692287</v>
      </c>
      <c r="S8" s="186">
        <v>0.12525162095891015</v>
      </c>
      <c r="T8" s="186">
        <v>0.12217927618775017</v>
      </c>
      <c r="U8" s="186">
        <v>0.12026861250810295</v>
      </c>
      <c r="V8" s="186">
        <v>0.11898254259154474</v>
      </c>
      <c r="W8" s="186">
        <v>0.11810355094001888</v>
      </c>
      <c r="X8" s="186">
        <v>0.11688655291056857</v>
      </c>
      <c r="Y8" s="186">
        <v>0.11565869061173917</v>
      </c>
      <c r="Z8" s="186">
        <v>0.11417006166779374</v>
      </c>
      <c r="AA8" s="186">
        <v>0.11259329105510592</v>
      </c>
      <c r="AB8" s="186">
        <v>0.11272790573991937</v>
      </c>
      <c r="AC8" s="186">
        <v>0.11289062325788828</v>
      </c>
      <c r="AD8" s="186">
        <v>0.11291093243640024</v>
      </c>
      <c r="AE8"/>
      <c r="AF8"/>
      <c r="AG8"/>
      <c r="AH8"/>
      <c r="AI8"/>
      <c r="AJ8"/>
      <c r="AK8"/>
      <c r="AL8"/>
      <c r="AM8"/>
      <c r="AN8"/>
      <c r="AO8"/>
      <c r="AP8"/>
      <c r="AQ8"/>
      <c r="AR8"/>
      <c r="AS8"/>
      <c r="AT8"/>
      <c r="AU8"/>
      <c r="AV8"/>
    </row>
    <row r="9" spans="1:48" s="123" customFormat="1" x14ac:dyDescent="0.3">
      <c r="A9" s="124"/>
      <c r="B9" s="123" t="s">
        <v>303</v>
      </c>
      <c r="D9" s="186">
        <v>1</v>
      </c>
      <c r="E9" s="186">
        <v>0.98570449948665817</v>
      </c>
      <c r="F9" s="186">
        <v>0.87457699324107185</v>
      </c>
      <c r="G9" s="186">
        <v>0.95169690645602312</v>
      </c>
      <c r="H9" s="186">
        <v>1.0003670768245811</v>
      </c>
      <c r="I9" s="186">
        <v>1.0540006648701665</v>
      </c>
      <c r="J9" s="186">
        <v>1.0954235358420681</v>
      </c>
      <c r="K9" s="186">
        <v>1.137695489655322</v>
      </c>
      <c r="L9" s="186">
        <v>1.1648985614700542</v>
      </c>
      <c r="M9" s="186">
        <v>1.1921096019826187</v>
      </c>
      <c r="N9" s="186">
        <v>1.2046540591806842</v>
      </c>
      <c r="O9" s="186">
        <v>1.2056671700989425</v>
      </c>
      <c r="P9" s="186">
        <v>1.1685613762469438</v>
      </c>
      <c r="Q9" s="186">
        <v>1.1481036786939849</v>
      </c>
      <c r="R9" s="186">
        <v>1.1326819904016165</v>
      </c>
      <c r="S9" s="186">
        <v>1.1209919743228716</v>
      </c>
      <c r="T9" s="186">
        <v>1.113023671361717</v>
      </c>
      <c r="U9" s="186">
        <v>1.1090572116838471</v>
      </c>
      <c r="V9" s="186">
        <v>1.106259723146213</v>
      </c>
      <c r="W9" s="186">
        <v>1.1054226369073945</v>
      </c>
      <c r="X9" s="186">
        <v>1.1030567506497575</v>
      </c>
      <c r="Y9" s="186">
        <v>1.0979193091962867</v>
      </c>
      <c r="Z9" s="186">
        <v>1.0803403249959984</v>
      </c>
      <c r="AA9" s="186">
        <v>1.0705389848546782</v>
      </c>
      <c r="AB9" s="186">
        <v>1.0651424554516931</v>
      </c>
      <c r="AC9" s="186">
        <v>1.0629068123536627</v>
      </c>
      <c r="AD9" s="186">
        <v>1.0615661039460365</v>
      </c>
      <c r="AE9"/>
      <c r="AF9"/>
      <c r="AG9"/>
      <c r="AH9"/>
      <c r="AI9"/>
      <c r="AJ9"/>
      <c r="AK9"/>
      <c r="AL9"/>
      <c r="AM9"/>
      <c r="AN9"/>
      <c r="AO9"/>
      <c r="AP9"/>
      <c r="AQ9"/>
      <c r="AR9"/>
      <c r="AS9"/>
      <c r="AT9"/>
      <c r="AU9"/>
      <c r="AV9"/>
    </row>
    <row r="10" spans="1:48" s="123" customFormat="1" x14ac:dyDescent="0.3">
      <c r="C10" s="184"/>
      <c r="D10" s="184"/>
      <c r="E10" s="184"/>
      <c r="F10" s="184"/>
      <c r="G10" s="184"/>
      <c r="H10" s="184"/>
      <c r="I10" s="184"/>
      <c r="J10" s="184"/>
      <c r="K10" s="184"/>
      <c r="L10" s="184"/>
      <c r="M10" s="184"/>
      <c r="N10" s="184"/>
      <c r="O10" s="184"/>
      <c r="P10" s="184"/>
      <c r="Q10" s="184"/>
      <c r="R10" s="184"/>
      <c r="S10" s="184"/>
      <c r="T10" s="184"/>
      <c r="U10" s="184"/>
      <c r="V10" s="184"/>
      <c r="W10" s="184"/>
      <c r="X10" s="184"/>
      <c r="Y10" s="184"/>
      <c r="Z10" s="184"/>
      <c r="AA10" s="184"/>
      <c r="AB10" s="184"/>
      <c r="AC10" s="184"/>
      <c r="AD10" s="184"/>
      <c r="AE10"/>
      <c r="AF10"/>
      <c r="AG10"/>
      <c r="AH10"/>
      <c r="AI10"/>
      <c r="AJ10"/>
      <c r="AK10"/>
      <c r="AL10"/>
      <c r="AM10"/>
      <c r="AN10"/>
      <c r="AO10"/>
      <c r="AP10"/>
      <c r="AQ10"/>
      <c r="AR10"/>
      <c r="AS10"/>
      <c r="AT10"/>
      <c r="AU10"/>
      <c r="AV10"/>
    </row>
    <row r="11" spans="1:48" s="123" customFormat="1" x14ac:dyDescent="0.3">
      <c r="B11" s="184"/>
      <c r="C11" s="184" t="s">
        <v>273</v>
      </c>
      <c r="D11" s="184" t="str">
        <f>D4</f>
        <v>FY23</v>
      </c>
      <c r="E11" s="184" t="str">
        <f t="shared" ref="E11:AD11" si="2">E4</f>
        <v>FY24</v>
      </c>
      <c r="F11" s="184" t="str">
        <f t="shared" si="2"/>
        <v>FY25</v>
      </c>
      <c r="G11" s="184" t="str">
        <f t="shared" si="2"/>
        <v>FY26</v>
      </c>
      <c r="H11" s="184" t="str">
        <f t="shared" si="2"/>
        <v>FY27</v>
      </c>
      <c r="I11" s="184" t="str">
        <f t="shared" si="2"/>
        <v>FY28</v>
      </c>
      <c r="J11" s="184" t="str">
        <f t="shared" si="2"/>
        <v>FY29</v>
      </c>
      <c r="K11" s="184" t="str">
        <f t="shared" si="2"/>
        <v>FY30</v>
      </c>
      <c r="L11" s="184" t="str">
        <f t="shared" si="2"/>
        <v>FY31</v>
      </c>
      <c r="M11" s="184" t="str">
        <f t="shared" si="2"/>
        <v>FY32</v>
      </c>
      <c r="N11" s="184" t="str">
        <f t="shared" si="2"/>
        <v>FY33</v>
      </c>
      <c r="O11" s="184" t="str">
        <f t="shared" si="2"/>
        <v>FY34</v>
      </c>
      <c r="P11" s="184" t="str">
        <f t="shared" si="2"/>
        <v>FY35</v>
      </c>
      <c r="Q11" s="184" t="str">
        <f t="shared" si="2"/>
        <v>FY36</v>
      </c>
      <c r="R11" s="184" t="str">
        <f t="shared" si="2"/>
        <v>FY37</v>
      </c>
      <c r="S11" s="184" t="str">
        <f t="shared" si="2"/>
        <v>FY38</v>
      </c>
      <c r="T11" s="184" t="str">
        <f t="shared" si="2"/>
        <v>FY39</v>
      </c>
      <c r="U11" s="184" t="str">
        <f t="shared" si="2"/>
        <v>FY40</v>
      </c>
      <c r="V11" s="184" t="str">
        <f t="shared" si="2"/>
        <v>FY41</v>
      </c>
      <c r="W11" s="184" t="str">
        <f t="shared" si="2"/>
        <v>FY42</v>
      </c>
      <c r="X11" s="184" t="str">
        <f t="shared" si="2"/>
        <v>FY43</v>
      </c>
      <c r="Y11" s="184" t="str">
        <f t="shared" si="2"/>
        <v>FY44</v>
      </c>
      <c r="Z11" s="184" t="str">
        <f t="shared" si="2"/>
        <v>FY45</v>
      </c>
      <c r="AA11" s="184" t="str">
        <f t="shared" si="2"/>
        <v>FY46</v>
      </c>
      <c r="AB11" s="184" t="str">
        <f t="shared" si="2"/>
        <v>FY47</v>
      </c>
      <c r="AC11" s="184" t="str">
        <f t="shared" si="2"/>
        <v>FY48</v>
      </c>
      <c r="AD11" s="184" t="str">
        <f t="shared" si="2"/>
        <v>FY49</v>
      </c>
      <c r="AE11"/>
      <c r="AF11"/>
      <c r="AG11"/>
      <c r="AH11"/>
      <c r="AI11"/>
      <c r="AJ11"/>
      <c r="AK11"/>
      <c r="AL11"/>
      <c r="AM11"/>
      <c r="AN11"/>
      <c r="AO11"/>
      <c r="AP11"/>
      <c r="AQ11"/>
      <c r="AR11"/>
      <c r="AS11"/>
      <c r="AT11"/>
      <c r="AU11"/>
      <c r="AV11"/>
    </row>
    <row r="12" spans="1:48" s="123" customFormat="1" x14ac:dyDescent="0.3">
      <c r="A12" s="124" t="s">
        <v>304</v>
      </c>
      <c r="B12" s="184" t="s">
        <v>59</v>
      </c>
      <c r="C12" s="184"/>
      <c r="D12" s="184">
        <f>D13*D15</f>
        <v>238856.32166666666</v>
      </c>
      <c r="E12" s="184">
        <f t="shared" ref="E12:AD12" si="3">E13*E15</f>
        <v>255133.95687991261</v>
      </c>
      <c r="F12" s="184">
        <f t="shared" si="3"/>
        <v>271355.34765008796</v>
      </c>
      <c r="G12" s="184">
        <f t="shared" si="3"/>
        <v>283861.78398888267</v>
      </c>
      <c r="H12" s="184">
        <f t="shared" si="3"/>
        <v>295709.23840108362</v>
      </c>
      <c r="I12" s="184">
        <f t="shared" si="3"/>
        <v>310181.89220910531</v>
      </c>
      <c r="J12" s="184">
        <f t="shared" si="3"/>
        <v>326011.44181968994</v>
      </c>
      <c r="K12" s="184">
        <f t="shared" si="3"/>
        <v>340278.44100102945</v>
      </c>
      <c r="L12" s="184">
        <f t="shared" si="3"/>
        <v>350842.80124669004</v>
      </c>
      <c r="M12" s="184">
        <f t="shared" si="3"/>
        <v>362043.04260439996</v>
      </c>
      <c r="N12" s="184">
        <f t="shared" si="3"/>
        <v>371448.51918680797</v>
      </c>
      <c r="O12" s="184">
        <f t="shared" si="3"/>
        <v>380471.27531377866</v>
      </c>
      <c r="P12" s="184">
        <f t="shared" si="3"/>
        <v>387553.76613545138</v>
      </c>
      <c r="Q12" s="184">
        <f t="shared" si="3"/>
        <v>392247.72126062383</v>
      </c>
      <c r="R12" s="184">
        <f t="shared" si="3"/>
        <v>397207.7775988814</v>
      </c>
      <c r="S12" s="184">
        <f t="shared" si="3"/>
        <v>402011.54299129691</v>
      </c>
      <c r="T12" s="184">
        <f t="shared" si="3"/>
        <v>406974.60338634142</v>
      </c>
      <c r="U12" s="184">
        <f t="shared" si="3"/>
        <v>411827.98103379144</v>
      </c>
      <c r="V12" s="184">
        <f t="shared" si="3"/>
        <v>416937.15811937925</v>
      </c>
      <c r="W12" s="184">
        <f t="shared" si="3"/>
        <v>422160.34725995327</v>
      </c>
      <c r="X12" s="184">
        <f t="shared" si="3"/>
        <v>427401.98759954731</v>
      </c>
      <c r="Y12" s="184">
        <f t="shared" si="3"/>
        <v>432665.55244798405</v>
      </c>
      <c r="Z12" s="184">
        <f t="shared" si="3"/>
        <v>435757.64219035802</v>
      </c>
      <c r="AA12" s="184">
        <f t="shared" si="3"/>
        <v>437261.66680484574</v>
      </c>
      <c r="AB12" s="184">
        <f t="shared" si="3"/>
        <v>439306.75321237132</v>
      </c>
      <c r="AC12" s="184">
        <f t="shared" si="3"/>
        <v>440834.36009704595</v>
      </c>
      <c r="AD12" s="184">
        <f t="shared" si="3"/>
        <v>442246.99844356085</v>
      </c>
      <c r="AE12"/>
      <c r="AF12"/>
      <c r="AG12"/>
      <c r="AH12"/>
      <c r="AI12"/>
      <c r="AJ12"/>
      <c r="AK12"/>
      <c r="AL12"/>
      <c r="AM12"/>
      <c r="AN12"/>
      <c r="AO12"/>
      <c r="AP12"/>
      <c r="AQ12"/>
      <c r="AR12"/>
      <c r="AS12"/>
      <c r="AT12"/>
      <c r="AU12"/>
      <c r="AV12"/>
    </row>
    <row r="13" spans="1:48" s="123" customFormat="1" x14ac:dyDescent="0.3">
      <c r="B13" s="184" t="s">
        <v>108</v>
      </c>
      <c r="C13" s="184"/>
      <c r="D13" s="184">
        <v>238856.32166666666</v>
      </c>
      <c r="E13" s="184">
        <v>277135.19666666666</v>
      </c>
      <c r="F13" s="184">
        <v>312053.0283064784</v>
      </c>
      <c r="G13" s="184">
        <v>343371.64325059822</v>
      </c>
      <c r="H13" s="184">
        <v>373189.80111018632</v>
      </c>
      <c r="I13" s="184">
        <v>402842.84201311891</v>
      </c>
      <c r="J13" s="184">
        <v>432514.38340040046</v>
      </c>
      <c r="K13" s="184">
        <v>458509.69767738663</v>
      </c>
      <c r="L13" s="184">
        <v>480698.58081106719</v>
      </c>
      <c r="M13" s="184">
        <v>502971.7734225092</v>
      </c>
      <c r="N13" s="184">
        <v>525636.5806661566</v>
      </c>
      <c r="O13" s="184">
        <v>548849.62525273371</v>
      </c>
      <c r="P13" s="184">
        <v>572318.98310235667</v>
      </c>
      <c r="Q13" s="184">
        <v>595630.75192412606</v>
      </c>
      <c r="R13" s="184">
        <v>618624.48915535072</v>
      </c>
      <c r="S13" s="184">
        <v>641351.68873209588</v>
      </c>
      <c r="T13" s="184">
        <v>663813.01992114261</v>
      </c>
      <c r="U13" s="184">
        <v>686026.94392425718</v>
      </c>
      <c r="V13" s="184">
        <v>707924.64840706729</v>
      </c>
      <c r="W13" s="184">
        <v>729543.29453850479</v>
      </c>
      <c r="X13" s="184">
        <v>750885.99781716929</v>
      </c>
      <c r="Y13" s="184">
        <v>771955.88429298252</v>
      </c>
      <c r="Z13" s="184">
        <v>792756.08788745943</v>
      </c>
      <c r="AA13" s="184">
        <v>813289.74773590907</v>
      </c>
      <c r="AB13" s="184">
        <v>833560.00556223933</v>
      </c>
      <c r="AC13" s="184">
        <v>853570.00309655536</v>
      </c>
      <c r="AD13" s="184">
        <v>873322.87954518932</v>
      </c>
      <c r="AE13"/>
      <c r="AF13"/>
      <c r="AG13"/>
      <c r="AH13"/>
      <c r="AI13"/>
      <c r="AJ13"/>
      <c r="AK13"/>
      <c r="AL13"/>
      <c r="AM13"/>
      <c r="AN13"/>
      <c r="AO13"/>
      <c r="AP13"/>
      <c r="AQ13"/>
      <c r="AR13"/>
      <c r="AS13"/>
      <c r="AT13"/>
      <c r="AU13"/>
      <c r="AV13"/>
    </row>
    <row r="14" spans="1:48" s="123" customFormat="1" x14ac:dyDescent="0.3">
      <c r="B14" s="184" t="s">
        <v>109</v>
      </c>
      <c r="C14" s="184"/>
      <c r="D14" s="184">
        <f>D13*D16</f>
        <v>238856.32166666666</v>
      </c>
      <c r="E14" s="184">
        <f t="shared" ref="E14:AD14" si="4">E13*E16</f>
        <v>281077.92509289825</v>
      </c>
      <c r="F14" s="184">
        <f t="shared" si="4"/>
        <v>319346.24868025031</v>
      </c>
      <c r="G14" s="184">
        <f t="shared" si="4"/>
        <v>354036.07453027862</v>
      </c>
      <c r="H14" s="184">
        <f t="shared" si="4"/>
        <v>387344.87918247998</v>
      </c>
      <c r="I14" s="184">
        <f t="shared" si="4"/>
        <v>429983.91201870661</v>
      </c>
      <c r="J14" s="184">
        <f t="shared" si="4"/>
        <v>474583.7143779847</v>
      </c>
      <c r="K14" s="184">
        <f t="shared" si="4"/>
        <v>520022.97094950988</v>
      </c>
      <c r="L14" s="184">
        <f t="shared" si="4"/>
        <v>556914.58920706494</v>
      </c>
      <c r="M14" s="184">
        <f t="shared" si="4"/>
        <v>593295.34823212167</v>
      </c>
      <c r="N14" s="184">
        <f t="shared" si="4"/>
        <v>627834.03586326598</v>
      </c>
      <c r="O14" s="184">
        <f t="shared" si="4"/>
        <v>659348.80933693156</v>
      </c>
      <c r="P14" s="184">
        <f t="shared" si="4"/>
        <v>687215.34060978587</v>
      </c>
      <c r="Q14" s="184">
        <f t="shared" si="4"/>
        <v>711996.16137015657</v>
      </c>
      <c r="R14" s="184">
        <f t="shared" si="4"/>
        <v>733018.65310813556</v>
      </c>
      <c r="S14" s="184">
        <f t="shared" si="4"/>
        <v>752989.31470052805</v>
      </c>
      <c r="T14" s="184">
        <f t="shared" si="4"/>
        <v>773261.00703680306</v>
      </c>
      <c r="U14" s="184">
        <f t="shared" si="4"/>
        <v>794001.30550580029</v>
      </c>
      <c r="V14" s="184">
        <f t="shared" si="4"/>
        <v>816536.76524011034</v>
      </c>
      <c r="W14" s="184">
        <f t="shared" si="4"/>
        <v>839656.74030977173</v>
      </c>
      <c r="X14" s="184">
        <f t="shared" si="4"/>
        <v>863505.48573476437</v>
      </c>
      <c r="Y14" s="184">
        <f t="shared" si="4"/>
        <v>887795.7227943138</v>
      </c>
      <c r="Z14" s="184">
        <f t="shared" si="4"/>
        <v>907644.32045853161</v>
      </c>
      <c r="AA14" s="184">
        <f t="shared" si="4"/>
        <v>924469.4264054771</v>
      </c>
      <c r="AB14" s="184">
        <f t="shared" si="4"/>
        <v>939439.75416530226</v>
      </c>
      <c r="AC14" s="184">
        <f t="shared" si="4"/>
        <v>954353.17611692322</v>
      </c>
      <c r="AD14" s="184">
        <f t="shared" si="4"/>
        <v>969311.34887322469</v>
      </c>
      <c r="AE14"/>
      <c r="AF14"/>
      <c r="AG14"/>
      <c r="AH14"/>
      <c r="AI14"/>
      <c r="AJ14"/>
      <c r="AK14"/>
      <c r="AL14"/>
      <c r="AM14"/>
      <c r="AN14"/>
      <c r="AO14"/>
      <c r="AP14"/>
      <c r="AQ14"/>
      <c r="AR14"/>
      <c r="AS14"/>
      <c r="AT14"/>
      <c r="AU14"/>
      <c r="AV14"/>
    </row>
    <row r="15" spans="1:48" s="123" customFormat="1" x14ac:dyDescent="0.3">
      <c r="B15" s="184" t="s">
        <v>302</v>
      </c>
      <c r="C15" s="184"/>
      <c r="D15" s="186">
        <v>1</v>
      </c>
      <c r="E15" s="186">
        <v>0.92061188888534884</v>
      </c>
      <c r="F15" s="186">
        <v>0.86958088220691843</v>
      </c>
      <c r="G15" s="186">
        <v>0.82668965119439319</v>
      </c>
      <c r="H15" s="186">
        <v>0.79238295773729861</v>
      </c>
      <c r="I15" s="186">
        <v>0.76998238484029957</v>
      </c>
      <c r="J15" s="186">
        <v>0.75375861319711224</v>
      </c>
      <c r="K15" s="186">
        <v>0.74214011770031041</v>
      </c>
      <c r="L15" s="186">
        <v>0.72986028095761035</v>
      </c>
      <c r="M15" s="186">
        <v>0.71980787339387042</v>
      </c>
      <c r="N15" s="186">
        <v>0.70666413421238494</v>
      </c>
      <c r="O15" s="186">
        <v>0.69321587882761082</v>
      </c>
      <c r="P15" s="186">
        <v>0.67716392008290094</v>
      </c>
      <c r="Q15" s="186">
        <v>0.65854175593437125</v>
      </c>
      <c r="R15" s="186">
        <v>0.64208220748133604</v>
      </c>
      <c r="S15" s="186">
        <v>0.62681918525239022</v>
      </c>
      <c r="T15" s="186">
        <v>0.6130862022481689</v>
      </c>
      <c r="U15" s="186">
        <v>0.60030875562703923</v>
      </c>
      <c r="V15" s="186">
        <v>0.58895697311507389</v>
      </c>
      <c r="W15" s="186">
        <v>0.57866387152116017</v>
      </c>
      <c r="X15" s="186">
        <v>0.56919690717633276</v>
      </c>
      <c r="Y15" s="186">
        <v>0.56047963523751487</v>
      </c>
      <c r="Z15" s="186">
        <v>0.54967429307489424</v>
      </c>
      <c r="AA15" s="186">
        <v>0.53764561525842947</v>
      </c>
      <c r="AB15" s="186">
        <v>0.5270247496052276</v>
      </c>
      <c r="AC15" s="186">
        <v>0.51645952704265663</v>
      </c>
      <c r="AD15" s="186">
        <v>0.50639575442461215</v>
      </c>
      <c r="AE15"/>
      <c r="AF15"/>
      <c r="AG15"/>
      <c r="AH15"/>
      <c r="AI15"/>
      <c r="AJ15"/>
      <c r="AK15"/>
      <c r="AL15"/>
      <c r="AM15"/>
      <c r="AN15"/>
      <c r="AO15"/>
      <c r="AP15"/>
      <c r="AQ15"/>
      <c r="AR15"/>
      <c r="AS15"/>
      <c r="AT15"/>
      <c r="AU15"/>
      <c r="AV15"/>
    </row>
    <row r="16" spans="1:48" x14ac:dyDescent="0.3">
      <c r="B16" s="123" t="s">
        <v>303</v>
      </c>
      <c r="C16" s="123"/>
      <c r="D16" s="186">
        <v>1</v>
      </c>
      <c r="E16" s="186">
        <v>1.0142267329218881</v>
      </c>
      <c r="F16" s="186">
        <v>1.0233717340073656</v>
      </c>
      <c r="G16" s="186">
        <v>1.0310579848083068</v>
      </c>
      <c r="H16" s="186">
        <v>1.0379299702997893</v>
      </c>
      <c r="I16" s="186">
        <v>1.0673738420421128</v>
      </c>
      <c r="J16" s="186">
        <v>1.0972668946795199</v>
      </c>
      <c r="K16" s="186">
        <v>1.134159154285554</v>
      </c>
      <c r="L16" s="186">
        <v>1.1585525970711228</v>
      </c>
      <c r="M16" s="186">
        <v>1.1795798086143063</v>
      </c>
      <c r="N16" s="186">
        <v>1.1944260710843053</v>
      </c>
      <c r="O16" s="186">
        <v>1.2013287046216261</v>
      </c>
      <c r="P16" s="186">
        <v>1.2007558038431874</v>
      </c>
      <c r="Q16" s="186">
        <v>1.1953650127534947</v>
      </c>
      <c r="R16" s="186">
        <v>1.1849169665251611</v>
      </c>
      <c r="S16" s="186">
        <v>1.1740661604698217</v>
      </c>
      <c r="T16" s="186">
        <v>1.1648777348908617</v>
      </c>
      <c r="U16" s="186">
        <v>1.157390846726662</v>
      </c>
      <c r="V16" s="186">
        <v>1.1534232733348613</v>
      </c>
      <c r="W16" s="186">
        <v>1.1509347650723356</v>
      </c>
      <c r="X16" s="186">
        <v>1.1499821387600524</v>
      </c>
      <c r="Y16" s="186">
        <v>1.150060179420002</v>
      </c>
      <c r="Z16" s="186">
        <v>1.144922548469135</v>
      </c>
      <c r="AA16" s="186">
        <v>1.1367036520244815</v>
      </c>
      <c r="AB16" s="186">
        <v>1.1270211477236682</v>
      </c>
      <c r="AC16" s="186">
        <v>1.1180725337754955</v>
      </c>
      <c r="AD16" s="186">
        <v>1.109911776705111</v>
      </c>
    </row>
    <row r="17" spans="1:51" x14ac:dyDescent="0.3">
      <c r="D17" s="54"/>
      <c r="E17" s="54"/>
      <c r="F17" s="54"/>
      <c r="G17" s="54"/>
      <c r="H17" s="54"/>
      <c r="I17" s="54"/>
      <c r="J17" s="54"/>
      <c r="K17" s="54"/>
      <c r="L17" s="54"/>
      <c r="M17" s="54"/>
      <c r="N17" s="54"/>
      <c r="O17" s="54"/>
      <c r="P17" s="54"/>
      <c r="Q17" s="54"/>
      <c r="R17" s="54"/>
      <c r="S17" s="54"/>
      <c r="T17" s="54"/>
      <c r="U17" s="54"/>
      <c r="V17" s="54"/>
      <c r="W17" s="54"/>
      <c r="X17" s="54"/>
      <c r="Y17" s="54"/>
      <c r="Z17" s="54"/>
      <c r="AA17" s="54"/>
      <c r="AB17" s="54"/>
      <c r="AC17" s="54"/>
      <c r="AD17" s="54"/>
    </row>
    <row r="18" spans="1:51" x14ac:dyDescent="0.3">
      <c r="A18" s="123"/>
      <c r="C18" s="101"/>
      <c r="D18" s="101"/>
      <c r="E18" s="54"/>
      <c r="F18" s="54"/>
      <c r="G18" s="54"/>
      <c r="H18" s="54"/>
      <c r="I18" s="54"/>
      <c r="J18" s="54"/>
      <c r="K18" s="54"/>
      <c r="L18" s="54"/>
      <c r="M18" s="54"/>
      <c r="N18" s="54"/>
      <c r="O18" s="54"/>
      <c r="P18" s="54"/>
      <c r="Q18" s="54"/>
      <c r="R18" s="54"/>
      <c r="S18" s="54"/>
      <c r="T18" s="54"/>
      <c r="U18" s="54"/>
      <c r="V18" s="54"/>
      <c r="W18" s="54"/>
      <c r="X18" s="54"/>
      <c r="Y18" s="54"/>
      <c r="Z18" s="54"/>
      <c r="AA18" s="54"/>
      <c r="AB18" s="54"/>
      <c r="AC18" s="54"/>
      <c r="AD18" s="54"/>
      <c r="AW18" s="54"/>
      <c r="AX18" s="54"/>
      <c r="AY18" s="54"/>
    </row>
    <row r="19" spans="1:51" x14ac:dyDescent="0.3">
      <c r="A19" s="92"/>
    </row>
    <row r="20" spans="1:51" x14ac:dyDescent="0.3">
      <c r="A20" s="92"/>
      <c r="C20" s="92"/>
      <c r="D20" s="92"/>
      <c r="E20" s="92"/>
      <c r="F20" s="92"/>
      <c r="G20" s="92"/>
      <c r="H20" s="92"/>
      <c r="I20" s="92"/>
      <c r="J20" s="92"/>
      <c r="K20" s="92"/>
      <c r="L20" s="92"/>
      <c r="M20" s="92"/>
      <c r="N20" s="92"/>
      <c r="O20" s="92"/>
      <c r="P20" s="92"/>
      <c r="Q20" s="92"/>
      <c r="R20" s="92"/>
      <c r="S20" s="92"/>
      <c r="T20" s="92"/>
      <c r="U20" s="92"/>
      <c r="V20" s="92"/>
      <c r="W20" s="92"/>
      <c r="X20" s="92"/>
      <c r="Y20" s="92"/>
      <c r="Z20" s="92"/>
      <c r="AA20" s="92"/>
      <c r="AB20" s="92"/>
      <c r="AC20" s="92"/>
      <c r="AD20" s="92"/>
      <c r="AW20" s="92"/>
      <c r="AX20" s="92"/>
    </row>
    <row r="22" spans="1:51" x14ac:dyDescent="0.3">
      <c r="A22" t="s">
        <v>253</v>
      </c>
      <c r="B22" s="59" t="s">
        <v>281</v>
      </c>
    </row>
    <row r="23" spans="1:51" x14ac:dyDescent="0.3">
      <c r="A23" t="s">
        <v>305</v>
      </c>
    </row>
    <row r="25" spans="1:51" x14ac:dyDescent="0.3">
      <c r="A25" s="59" t="s">
        <v>306</v>
      </c>
      <c r="B25" t="s">
        <v>307</v>
      </c>
    </row>
    <row r="26" spans="1:51" x14ac:dyDescent="0.3">
      <c r="A26" t="s">
        <v>308</v>
      </c>
      <c r="B26" s="100">
        <f>HLOOKUP(B22,$D$4:$AD$7,2,FALSE)</f>
        <v>30328.120675386624</v>
      </c>
    </row>
    <row r="27" spans="1:51" x14ac:dyDescent="0.3">
      <c r="A27" t="s">
        <v>309</v>
      </c>
      <c r="B27" s="102">
        <f>HLOOKUP(B22,$D$4:$AD$7,3,FALSE)</f>
        <v>150513.63000232514</v>
      </c>
      <c r="C27" s="97"/>
      <c r="D27" s="97"/>
      <c r="E27" s="97"/>
      <c r="F27" s="97"/>
      <c r="G27" s="97"/>
      <c r="H27" s="97"/>
      <c r="I27" s="97"/>
      <c r="J27" s="97"/>
      <c r="K27" s="97"/>
      <c r="L27" s="97"/>
      <c r="M27" s="97"/>
      <c r="N27" s="97"/>
      <c r="O27" s="97"/>
      <c r="P27" s="97"/>
      <c r="Q27" s="97"/>
      <c r="R27" s="97"/>
      <c r="S27" s="97"/>
      <c r="T27" s="97"/>
      <c r="U27" s="97"/>
      <c r="V27" s="97"/>
      <c r="W27" s="97"/>
      <c r="X27" s="97"/>
      <c r="Y27" s="97"/>
      <c r="Z27" s="97"/>
      <c r="AA27" s="97"/>
      <c r="AB27" s="97"/>
      <c r="AC27" s="97"/>
      <c r="AD27" s="97"/>
      <c r="AE27" s="97"/>
      <c r="AF27" s="97"/>
      <c r="AG27" s="97"/>
      <c r="AH27" s="97"/>
      <c r="AI27" s="97"/>
      <c r="AJ27" s="97"/>
      <c r="AK27" s="97"/>
      <c r="AL27" s="97"/>
      <c r="AM27" s="97"/>
      <c r="AN27" s="97"/>
      <c r="AO27" s="97"/>
      <c r="AP27" s="97"/>
      <c r="AQ27" s="97"/>
      <c r="AR27" s="97"/>
      <c r="AS27" s="97"/>
      <c r="AT27" s="97"/>
      <c r="AU27" s="97"/>
      <c r="AV27" s="97"/>
      <c r="AW27" s="97"/>
      <c r="AX27" s="97"/>
    </row>
    <row r="28" spans="1:51" x14ac:dyDescent="0.3">
      <c r="A28" t="s">
        <v>310</v>
      </c>
      <c r="B28" s="100">
        <f>HLOOKUP(B22,$D$4:$AD$7,4,FALSE)</f>
        <v>171238.67798529525</v>
      </c>
      <c r="C28" s="97"/>
      <c r="D28" s="97"/>
      <c r="E28" s="97"/>
      <c r="F28" s="97"/>
      <c r="G28" s="97"/>
      <c r="H28" s="97"/>
      <c r="I28" s="97"/>
      <c r="J28" s="97"/>
      <c r="K28" s="97"/>
      <c r="L28" s="97"/>
      <c r="M28" s="97"/>
      <c r="N28" s="97"/>
      <c r="O28" s="97"/>
      <c r="P28" s="97"/>
      <c r="Q28" s="97"/>
      <c r="R28" s="97"/>
      <c r="S28" s="97"/>
      <c r="T28" s="97"/>
      <c r="U28" s="97"/>
      <c r="V28" s="97"/>
      <c r="W28" s="97"/>
      <c r="X28" s="97"/>
      <c r="Y28" s="97"/>
      <c r="Z28" s="97"/>
      <c r="AA28" s="97"/>
      <c r="AB28" s="97"/>
      <c r="AC28" s="97"/>
      <c r="AD28" s="97"/>
      <c r="AE28" s="97"/>
      <c r="AF28" s="97"/>
      <c r="AG28" s="97"/>
      <c r="AH28" s="97"/>
      <c r="AI28" s="97"/>
      <c r="AJ28" s="97"/>
      <c r="AK28" s="97"/>
      <c r="AL28" s="97"/>
      <c r="AM28" s="97"/>
      <c r="AN28" s="97"/>
      <c r="AO28" s="97"/>
      <c r="AP28" s="97"/>
      <c r="AQ28" s="97"/>
      <c r="AR28" s="97"/>
      <c r="AS28" s="97"/>
      <c r="AT28" s="97"/>
      <c r="AU28" s="97"/>
      <c r="AV28" s="97"/>
      <c r="AW28" s="97"/>
      <c r="AX28" s="97"/>
    </row>
    <row r="29" spans="1:51" x14ac:dyDescent="0.3">
      <c r="A29" s="59" t="s">
        <v>311</v>
      </c>
      <c r="B29" s="100"/>
      <c r="C29" s="97"/>
      <c r="D29" s="97"/>
      <c r="E29" s="97"/>
      <c r="F29" s="97"/>
      <c r="G29" s="97"/>
      <c r="H29" s="97"/>
      <c r="I29" s="97"/>
      <c r="J29" s="97"/>
      <c r="K29" s="97"/>
      <c r="L29" s="97"/>
      <c r="M29" s="97"/>
      <c r="N29" s="97"/>
      <c r="O29" s="97"/>
      <c r="P29" s="97"/>
      <c r="Q29" s="97"/>
      <c r="R29" s="97"/>
      <c r="S29" s="97"/>
      <c r="T29" s="97"/>
      <c r="U29" s="97"/>
      <c r="V29" s="97"/>
      <c r="W29" s="97"/>
      <c r="X29" s="97"/>
      <c r="Y29" s="97"/>
      <c r="Z29" s="97"/>
      <c r="AA29" s="97"/>
      <c r="AB29" s="97"/>
      <c r="AC29" s="97"/>
      <c r="AD29" s="97"/>
      <c r="AE29" s="97"/>
      <c r="AF29" s="97"/>
      <c r="AG29" s="97"/>
      <c r="AH29" s="97"/>
      <c r="AI29" s="97"/>
      <c r="AJ29" s="97"/>
      <c r="AK29" s="97"/>
      <c r="AL29" s="97"/>
      <c r="AM29" s="97"/>
      <c r="AN29" s="97"/>
      <c r="AO29" s="97"/>
      <c r="AP29" s="97"/>
      <c r="AQ29" s="97"/>
      <c r="AR29" s="97"/>
      <c r="AS29" s="97"/>
      <c r="AT29" s="97"/>
      <c r="AU29" s="97"/>
      <c r="AV29" s="97"/>
      <c r="AW29" s="97"/>
      <c r="AX29" s="97"/>
    </row>
    <row r="30" spans="1:51" x14ac:dyDescent="0.3">
      <c r="A30" t="s">
        <v>312</v>
      </c>
      <c r="B30" s="100">
        <f>HLOOKUP(B22,$D$11:$AD$14,2,FALSE)-B26</f>
        <v>309950.32032564282</v>
      </c>
      <c r="C30" s="97"/>
      <c r="D30" s="97"/>
      <c r="E30" s="97"/>
      <c r="F30" s="97"/>
      <c r="G30" s="97"/>
      <c r="H30" s="97"/>
      <c r="I30" s="97"/>
      <c r="J30" s="97"/>
      <c r="K30" s="97"/>
      <c r="L30" s="97"/>
      <c r="M30" s="97"/>
      <c r="N30" s="97"/>
      <c r="O30" s="97"/>
      <c r="P30" s="97"/>
      <c r="Q30" s="97"/>
      <c r="R30" s="97"/>
      <c r="S30" s="97"/>
      <c r="T30" s="97"/>
      <c r="U30" s="97"/>
      <c r="V30" s="97"/>
      <c r="W30" s="97"/>
      <c r="X30" s="97"/>
      <c r="Y30" s="97"/>
      <c r="Z30" s="97"/>
      <c r="AA30" s="97"/>
      <c r="AB30" s="97"/>
      <c r="AC30" s="97"/>
      <c r="AD30" s="97"/>
      <c r="AE30" s="97"/>
      <c r="AF30" s="97"/>
      <c r="AG30" s="97"/>
      <c r="AH30" s="97"/>
      <c r="AI30" s="97"/>
      <c r="AJ30" s="97"/>
      <c r="AK30" s="97"/>
      <c r="AL30" s="97"/>
      <c r="AM30" s="97"/>
      <c r="AN30" s="97"/>
      <c r="AO30" s="97"/>
      <c r="AP30" s="97"/>
      <c r="AQ30" s="97"/>
      <c r="AR30" s="97"/>
      <c r="AS30" s="97"/>
      <c r="AT30" s="97"/>
      <c r="AU30" s="97"/>
      <c r="AV30" s="97"/>
      <c r="AW30" s="97"/>
      <c r="AX30" s="97"/>
    </row>
    <row r="31" spans="1:51" x14ac:dyDescent="0.3">
      <c r="A31" t="s">
        <v>313</v>
      </c>
      <c r="B31" s="102">
        <f>HLOOKUP(B22,$D$11:$AD$14,3,FALSE)-B27</f>
        <v>307996.06767506152</v>
      </c>
      <c r="C31" s="97"/>
      <c r="D31" s="97"/>
      <c r="E31" s="97"/>
      <c r="F31" s="97"/>
      <c r="G31" s="97"/>
      <c r="H31" s="97"/>
      <c r="I31" s="97"/>
      <c r="J31" s="97"/>
      <c r="K31" s="97"/>
      <c r="L31" s="97"/>
      <c r="M31" s="97"/>
      <c r="N31" s="97"/>
      <c r="O31" s="97"/>
      <c r="P31" s="97"/>
      <c r="Q31" s="97"/>
      <c r="R31" s="97"/>
      <c r="S31" s="97"/>
      <c r="T31" s="97"/>
      <c r="U31" s="97"/>
      <c r="V31" s="97"/>
      <c r="W31" s="97"/>
      <c r="X31" s="97"/>
      <c r="Y31" s="97"/>
      <c r="Z31" s="97"/>
      <c r="AA31" s="97"/>
      <c r="AB31" s="97"/>
      <c r="AC31" s="97"/>
      <c r="AD31" s="97"/>
      <c r="AE31" s="97"/>
      <c r="AF31" s="97"/>
      <c r="AG31" s="97"/>
      <c r="AH31" s="97"/>
      <c r="AI31" s="97"/>
      <c r="AJ31" s="97"/>
      <c r="AK31" s="97"/>
      <c r="AL31" s="97"/>
      <c r="AM31" s="97"/>
      <c r="AN31" s="97"/>
      <c r="AO31" s="97"/>
      <c r="AP31" s="97"/>
      <c r="AQ31" s="97"/>
      <c r="AR31" s="97"/>
      <c r="AS31" s="97"/>
      <c r="AT31" s="97"/>
      <c r="AU31" s="97"/>
      <c r="AV31" s="97"/>
      <c r="AW31" s="97"/>
      <c r="AX31" s="97"/>
    </row>
    <row r="32" spans="1:51" x14ac:dyDescent="0.3">
      <c r="A32" t="s">
        <v>314</v>
      </c>
      <c r="B32" s="100">
        <f>HLOOKUP(B22,$D$11:$AD$14,4,FALSE)-B28</f>
        <v>348784.29296421463</v>
      </c>
      <c r="C32" s="97"/>
      <c r="D32" s="97"/>
      <c r="E32" s="97"/>
      <c r="F32" s="97"/>
      <c r="G32" s="97"/>
      <c r="H32" s="97"/>
      <c r="I32" s="97"/>
      <c r="J32" s="97"/>
      <c r="K32" s="97"/>
      <c r="L32" s="97"/>
      <c r="M32" s="97"/>
      <c r="N32" s="97"/>
      <c r="O32" s="97"/>
      <c r="P32" s="97"/>
      <c r="Q32" s="97"/>
      <c r="R32" s="97"/>
      <c r="S32" s="97"/>
      <c r="T32" s="97"/>
      <c r="U32" s="97"/>
      <c r="V32" s="97"/>
      <c r="W32" s="97"/>
      <c r="X32" s="97"/>
      <c r="Y32" s="97"/>
      <c r="Z32" s="97"/>
      <c r="AA32" s="97"/>
      <c r="AB32" s="97"/>
      <c r="AC32" s="97"/>
      <c r="AD32" s="97"/>
      <c r="AE32" s="97"/>
      <c r="AF32" s="97"/>
      <c r="AG32" s="97"/>
      <c r="AH32" s="97"/>
      <c r="AI32" s="97"/>
      <c r="AJ32" s="97"/>
      <c r="AK32" s="97"/>
      <c r="AL32" s="97"/>
      <c r="AM32" s="97"/>
      <c r="AN32" s="97"/>
      <c r="AO32" s="97"/>
      <c r="AP32" s="97"/>
      <c r="AQ32" s="97"/>
      <c r="AR32" s="97"/>
      <c r="AS32" s="97"/>
      <c r="AT32" s="97"/>
      <c r="AU32" s="97"/>
      <c r="AV32" s="97"/>
      <c r="AW32" s="97"/>
      <c r="AX32" s="97"/>
    </row>
    <row r="35" spans="1:30" x14ac:dyDescent="0.3">
      <c r="A35" s="59" t="s">
        <v>315</v>
      </c>
      <c r="E35" s="118"/>
    </row>
    <row r="36" spans="1:30" x14ac:dyDescent="0.3">
      <c r="A36" t="s">
        <v>308</v>
      </c>
      <c r="B36" s="175">
        <f>B26/1800000</f>
        <v>1.6848955930770348E-2</v>
      </c>
      <c r="D36" s="117"/>
    </row>
    <row r="37" spans="1:30" x14ac:dyDescent="0.3">
      <c r="A37" t="s">
        <v>309</v>
      </c>
      <c r="B37" s="176">
        <f t="shared" ref="B37:B42" si="5">B27/1800000</f>
        <v>8.3618683334625077E-2</v>
      </c>
      <c r="D37" s="117"/>
    </row>
    <row r="38" spans="1:30" x14ac:dyDescent="0.3">
      <c r="A38" t="s">
        <v>310</v>
      </c>
      <c r="B38" s="175">
        <f t="shared" si="5"/>
        <v>9.5132598880719579E-2</v>
      </c>
      <c r="D38" s="117"/>
    </row>
    <row r="39" spans="1:30" x14ac:dyDescent="0.3">
      <c r="A39" s="59" t="s">
        <v>316</v>
      </c>
      <c r="B39" s="175"/>
      <c r="D39" s="117"/>
    </row>
    <row r="40" spans="1:30" x14ac:dyDescent="0.3">
      <c r="A40" t="s">
        <v>312</v>
      </c>
      <c r="B40" s="175">
        <f t="shared" si="5"/>
        <v>0.17219462240313491</v>
      </c>
      <c r="D40" s="117"/>
    </row>
    <row r="41" spans="1:30" x14ac:dyDescent="0.3">
      <c r="A41" t="s">
        <v>313</v>
      </c>
      <c r="B41" s="176">
        <f t="shared" si="5"/>
        <v>0.17110892648614529</v>
      </c>
      <c r="D41" s="117"/>
    </row>
    <row r="42" spans="1:30" x14ac:dyDescent="0.3">
      <c r="A42" t="s">
        <v>314</v>
      </c>
      <c r="B42" s="175">
        <f t="shared" si="5"/>
        <v>0.1937690516467859</v>
      </c>
      <c r="D42" s="117"/>
    </row>
    <row r="43" spans="1:30" x14ac:dyDescent="0.3">
      <c r="B43" s="98"/>
      <c r="D43" s="97"/>
      <c r="E43" s="97"/>
      <c r="F43" s="97"/>
      <c r="G43" s="97"/>
      <c r="H43" s="97"/>
      <c r="I43" s="97"/>
      <c r="J43" s="97"/>
      <c r="K43" s="97"/>
      <c r="L43" s="97"/>
      <c r="M43" s="97"/>
      <c r="N43" s="97"/>
      <c r="O43" s="97"/>
      <c r="P43" s="97"/>
      <c r="Q43" s="97"/>
      <c r="R43" s="97"/>
      <c r="S43" s="97"/>
      <c r="T43" s="97"/>
      <c r="U43" s="97"/>
      <c r="V43" s="97"/>
      <c r="W43" s="97"/>
      <c r="X43" s="97"/>
      <c r="Y43" s="97"/>
      <c r="Z43" s="97"/>
      <c r="AA43" s="97"/>
      <c r="AB43" s="97"/>
      <c r="AC43" s="97"/>
      <c r="AD43" s="97"/>
    </row>
    <row r="44" spans="1:30" x14ac:dyDescent="0.3">
      <c r="B44" s="98"/>
      <c r="D44" s="97"/>
      <c r="E44" s="97"/>
      <c r="F44" s="97"/>
      <c r="G44" s="97"/>
      <c r="H44" s="97"/>
      <c r="I44" s="97"/>
      <c r="J44" s="97"/>
      <c r="K44" s="97"/>
      <c r="L44" s="97"/>
      <c r="M44" s="97"/>
      <c r="N44" s="97"/>
      <c r="O44" s="97"/>
      <c r="P44" s="97"/>
      <c r="Q44" s="97"/>
      <c r="R44" s="97"/>
      <c r="S44" s="97"/>
      <c r="T44" s="97"/>
      <c r="U44" s="97"/>
      <c r="V44" s="97"/>
      <c r="W44" s="97"/>
      <c r="X44" s="97"/>
      <c r="Y44" s="97"/>
      <c r="Z44" s="97"/>
      <c r="AA44" s="97"/>
      <c r="AB44" s="97"/>
      <c r="AC44" s="97"/>
      <c r="AD44" s="97"/>
    </row>
    <row r="47" spans="1:30" ht="18" x14ac:dyDescent="0.4">
      <c r="A47" s="120" t="s">
        <v>317</v>
      </c>
      <c r="C47" s="123"/>
      <c r="D47" s="123" t="s">
        <v>318</v>
      </c>
      <c r="E47" s="123"/>
      <c r="F47" s="123"/>
      <c r="G47" s="123"/>
      <c r="H47" s="123"/>
      <c r="I47" s="123"/>
      <c r="J47" s="123"/>
      <c r="K47" s="123"/>
      <c r="L47" s="123"/>
      <c r="M47" s="123"/>
      <c r="N47" s="123"/>
      <c r="O47" s="123"/>
      <c r="P47" s="123"/>
      <c r="Q47" s="123"/>
      <c r="R47" s="123"/>
      <c r="S47" s="123"/>
      <c r="T47" s="123"/>
      <c r="U47" s="123"/>
      <c r="V47" s="123"/>
      <c r="W47" s="123"/>
      <c r="X47" s="123"/>
      <c r="Y47" s="123"/>
      <c r="Z47" s="123"/>
      <c r="AA47" s="123"/>
    </row>
    <row r="48" spans="1:30" x14ac:dyDescent="0.3">
      <c r="C48" s="123"/>
      <c r="D48" s="177" t="s">
        <v>319</v>
      </c>
      <c r="E48" s="177" t="s">
        <v>320</v>
      </c>
      <c r="F48" s="177" t="s">
        <v>321</v>
      </c>
      <c r="G48" s="177" t="s">
        <v>322</v>
      </c>
      <c r="H48" s="177" t="s">
        <v>323</v>
      </c>
      <c r="I48" s="177" t="s">
        <v>324</v>
      </c>
      <c r="J48" s="177" t="s">
        <v>325</v>
      </c>
      <c r="K48" s="177" t="s">
        <v>326</v>
      </c>
      <c r="L48" s="177" t="s">
        <v>327</v>
      </c>
      <c r="M48" s="177" t="s">
        <v>328</v>
      </c>
      <c r="N48" s="177" t="s">
        <v>329</v>
      </c>
      <c r="O48" s="177" t="s">
        <v>330</v>
      </c>
      <c r="P48" s="177" t="s">
        <v>331</v>
      </c>
      <c r="Q48" s="177" t="s">
        <v>332</v>
      </c>
      <c r="R48" s="177" t="s">
        <v>333</v>
      </c>
      <c r="S48" s="177" t="s">
        <v>334</v>
      </c>
      <c r="T48" s="177" t="s">
        <v>335</v>
      </c>
      <c r="U48" s="177" t="s">
        <v>336</v>
      </c>
      <c r="V48" s="177" t="s">
        <v>337</v>
      </c>
      <c r="W48" s="177" t="s">
        <v>338</v>
      </c>
      <c r="X48" s="177" t="s">
        <v>339</v>
      </c>
      <c r="Y48" s="177" t="s">
        <v>340</v>
      </c>
      <c r="Z48" s="177" t="s">
        <v>341</v>
      </c>
      <c r="AA48" s="177" t="s">
        <v>342</v>
      </c>
    </row>
    <row r="49" spans="1:27" x14ac:dyDescent="0.3">
      <c r="C49" s="123" t="s">
        <v>343</v>
      </c>
      <c r="D49" s="92">
        <v>-6.2266849307154683E-2</v>
      </c>
      <c r="E49" s="92">
        <v>-3.8260868368053168E-2</v>
      </c>
      <c r="F49" s="92">
        <v>-2.0501289037470501E-2</v>
      </c>
      <c r="G49" s="92">
        <v>-1.9570913587108822E-2</v>
      </c>
      <c r="H49" s="92">
        <v>-1.2473690176216967E-2</v>
      </c>
      <c r="I49" s="92">
        <v>-9.7874868056913259E-3</v>
      </c>
      <c r="J49" s="92">
        <v>-9.8266081170876041E-2</v>
      </c>
      <c r="K49" s="92">
        <v>-0.55347834955119424</v>
      </c>
      <c r="L49" s="92">
        <v>-0.81452749472832264</v>
      </c>
      <c r="M49" s="92">
        <v>-1.2215797290631525</v>
      </c>
      <c r="N49" s="92">
        <v>-1.8529891584405387</v>
      </c>
      <c r="O49" s="92">
        <v>-2.641313212470199</v>
      </c>
      <c r="P49" s="92">
        <v>-3.1580488521184065</v>
      </c>
      <c r="Q49" s="92">
        <v>-3.0409580444763402</v>
      </c>
      <c r="R49" s="92">
        <v>-2.9125286371961203</v>
      </c>
      <c r="S49" s="92">
        <v>-2.6540560290017581</v>
      </c>
      <c r="T49" s="92">
        <v>-2.1385553360862786</v>
      </c>
      <c r="U49" s="92">
        <v>-1.5612162681603932</v>
      </c>
      <c r="V49" s="92">
        <v>-1.1382858416462376</v>
      </c>
      <c r="W49" s="92">
        <v>-0.78219400293675789</v>
      </c>
      <c r="X49" s="92">
        <v>-0.571049081035229</v>
      </c>
      <c r="Y49" s="92">
        <v>-0.40694554700699054</v>
      </c>
      <c r="Z49" s="92">
        <v>-0.17284507515330663</v>
      </c>
      <c r="AA49" s="92">
        <v>-0.11627290028766873</v>
      </c>
    </row>
    <row r="50" spans="1:27" x14ac:dyDescent="0.3">
      <c r="C50" s="123" t="s">
        <v>344</v>
      </c>
      <c r="D50" s="92">
        <v>-4.1450869470850945E-3</v>
      </c>
      <c r="E50" s="92">
        <v>-1.6652736100558833E-3</v>
      </c>
      <c r="F50" s="92">
        <v>-1.6438696978149092E-3</v>
      </c>
      <c r="G50" s="92">
        <v>-3.0102976383900863E-3</v>
      </c>
      <c r="H50" s="92">
        <v>-6.0728004441246023E-3</v>
      </c>
      <c r="I50" s="92">
        <v>-1.2052535201506781E-2</v>
      </c>
      <c r="J50" s="92">
        <v>-0.12072848765819827</v>
      </c>
      <c r="K50" s="92">
        <v>-0.5421407157338084</v>
      </c>
      <c r="L50" s="92">
        <v>-1.2906646960254831</v>
      </c>
      <c r="M50" s="92">
        <v>-2.1259123056543023</v>
      </c>
      <c r="N50" s="92">
        <v>-2.9503410910676369</v>
      </c>
      <c r="O50" s="92">
        <v>-3.5697983220997753</v>
      </c>
      <c r="P50" s="92">
        <v>-3.7907578256433307</v>
      </c>
      <c r="Q50" s="92">
        <v>-3.3244614593231305</v>
      </c>
      <c r="R50" s="92">
        <v>-2.8746330074329864</v>
      </c>
      <c r="S50" s="92">
        <v>-2.5244294912214378</v>
      </c>
      <c r="T50" s="92">
        <v>-1.8742694614592503</v>
      </c>
      <c r="U50" s="92">
        <v>-1.0594228244975294</v>
      </c>
      <c r="V50" s="92">
        <v>-0.47939989154874657</v>
      </c>
      <c r="W50" s="92">
        <v>-0.1001096114763934</v>
      </c>
      <c r="X50" s="92">
        <v>-1.0294393981825948E-2</v>
      </c>
      <c r="Y50" s="92">
        <v>-9.0434310458541271E-3</v>
      </c>
      <c r="Z50" s="92">
        <v>-1.0837597534406289E-2</v>
      </c>
      <c r="AA50" s="92">
        <v>-1.2556882989517392E-2</v>
      </c>
    </row>
    <row r="52" spans="1:27" x14ac:dyDescent="0.3">
      <c r="C52" s="123"/>
      <c r="D52" s="123" t="s">
        <v>345</v>
      </c>
    </row>
    <row r="53" spans="1:27" ht="15.5" x14ac:dyDescent="0.35">
      <c r="C53" s="123" t="s">
        <v>343</v>
      </c>
      <c r="D53" s="187">
        <f>AVERAGE(V49:X49)</f>
        <v>-0.83050964187274146</v>
      </c>
      <c r="F53" s="179"/>
    </row>
    <row r="54" spans="1:27" ht="15.5" x14ac:dyDescent="0.35">
      <c r="C54" s="123" t="s">
        <v>344</v>
      </c>
      <c r="D54" s="187">
        <f>AVERAGE(V50:X50)</f>
        <v>-0.19660129900232196</v>
      </c>
      <c r="F54" s="179"/>
    </row>
    <row r="55" spans="1:27" x14ac:dyDescent="0.3">
      <c r="A55" s="119"/>
    </row>
    <row r="56" spans="1:27" x14ac:dyDescent="0.3">
      <c r="A56" s="119"/>
    </row>
    <row r="57" spans="1:27" x14ac:dyDescent="0.3">
      <c r="A57" s="119"/>
    </row>
    <row r="58" spans="1:27" x14ac:dyDescent="0.3">
      <c r="A58" s="119"/>
      <c r="D58" s="92"/>
      <c r="E58" s="92"/>
      <c r="F58" s="92"/>
      <c r="G58" s="92"/>
      <c r="H58" s="92"/>
      <c r="I58" s="92"/>
      <c r="J58" s="92"/>
      <c r="K58" s="92"/>
      <c r="L58" s="92"/>
      <c r="M58" s="92"/>
      <c r="N58" s="92"/>
      <c r="O58" s="92"/>
      <c r="P58" s="92"/>
      <c r="Q58" s="92"/>
      <c r="R58" s="92"/>
      <c r="S58" s="92"/>
      <c r="T58" s="92"/>
      <c r="U58" s="92"/>
      <c r="V58" s="92"/>
      <c r="W58" s="92"/>
      <c r="X58" s="92"/>
      <c r="Y58" s="92"/>
      <c r="Z58" s="92"/>
      <c r="AA58" s="92"/>
    </row>
    <row r="59" spans="1:27" x14ac:dyDescent="0.3">
      <c r="A59" s="119"/>
      <c r="D59" s="92"/>
      <c r="E59" s="92"/>
      <c r="F59" s="92"/>
      <c r="G59" s="92"/>
      <c r="H59" s="92"/>
      <c r="I59" s="92"/>
      <c r="J59" s="92"/>
      <c r="K59" s="92"/>
      <c r="L59" s="92"/>
      <c r="M59" s="92"/>
      <c r="N59" s="92"/>
      <c r="O59" s="92"/>
      <c r="P59" s="92"/>
      <c r="Q59" s="92"/>
      <c r="R59" s="92"/>
      <c r="S59" s="92"/>
      <c r="T59" s="92"/>
      <c r="U59" s="92"/>
      <c r="V59" s="92"/>
      <c r="W59" s="92"/>
      <c r="X59" s="92"/>
      <c r="Y59" s="92"/>
      <c r="Z59" s="92"/>
      <c r="AA59" s="92"/>
    </row>
    <row r="60" spans="1:27" x14ac:dyDescent="0.3">
      <c r="A60" s="119"/>
    </row>
    <row r="61" spans="1:27" x14ac:dyDescent="0.3">
      <c r="A61" s="119"/>
    </row>
    <row r="62" spans="1:27" x14ac:dyDescent="0.3">
      <c r="A62" s="119"/>
    </row>
    <row r="63" spans="1:27" x14ac:dyDescent="0.3">
      <c r="A63" s="119"/>
    </row>
    <row r="64" spans="1:27" x14ac:dyDescent="0.3">
      <c r="A64" s="119"/>
    </row>
    <row r="65" spans="1:33" x14ac:dyDescent="0.3">
      <c r="A65" s="119"/>
    </row>
    <row r="66" spans="1:33" x14ac:dyDescent="0.3">
      <c r="A66" s="119"/>
    </row>
    <row r="67" spans="1:33" x14ac:dyDescent="0.3">
      <c r="A67" s="119"/>
    </row>
    <row r="68" spans="1:33" s="178" customFormat="1" x14ac:dyDescent="0.3">
      <c r="A68" s="177"/>
      <c r="B68" s="123"/>
      <c r="C68" s="123"/>
    </row>
    <row r="69" spans="1:33" x14ac:dyDescent="0.3">
      <c r="A69" s="119"/>
      <c r="D69" s="99"/>
      <c r="E69" s="99"/>
      <c r="F69" s="99"/>
      <c r="G69" s="99"/>
      <c r="H69" s="99"/>
      <c r="I69" s="99"/>
      <c r="J69" s="99"/>
      <c r="K69" s="99"/>
      <c r="L69" s="99"/>
      <c r="M69" s="99"/>
      <c r="N69" s="99"/>
      <c r="O69" s="99"/>
      <c r="P69" s="99"/>
      <c r="Q69" s="99"/>
      <c r="R69" s="99"/>
      <c r="S69" s="99"/>
      <c r="T69" s="99"/>
      <c r="U69" s="99"/>
      <c r="V69" s="99"/>
      <c r="W69" s="99"/>
      <c r="X69" s="99"/>
      <c r="Y69" s="99"/>
      <c r="Z69" s="99"/>
      <c r="AA69" s="99"/>
      <c r="AB69" s="99"/>
      <c r="AC69" s="99"/>
      <c r="AD69" s="99"/>
      <c r="AE69" s="99"/>
      <c r="AF69" s="99"/>
      <c r="AG69" s="99"/>
    </row>
    <row r="70" spans="1:33" x14ac:dyDescent="0.3">
      <c r="A70" s="119"/>
      <c r="D70" s="99"/>
      <c r="E70" s="99"/>
      <c r="F70" s="99"/>
      <c r="G70" s="99"/>
      <c r="H70" s="99"/>
      <c r="I70" s="99"/>
      <c r="J70" s="99"/>
      <c r="K70" s="99"/>
      <c r="L70" s="99"/>
      <c r="M70" s="99"/>
      <c r="N70" s="99"/>
      <c r="O70" s="99"/>
      <c r="P70" s="99"/>
      <c r="Q70" s="99"/>
      <c r="R70" s="99"/>
      <c r="S70" s="99"/>
      <c r="T70" s="99"/>
      <c r="U70" s="99"/>
      <c r="V70" s="99"/>
      <c r="W70" s="99"/>
      <c r="X70" s="99"/>
      <c r="Y70" s="99"/>
      <c r="Z70" s="99"/>
      <c r="AA70" s="99"/>
      <c r="AB70" s="99"/>
      <c r="AC70" s="99"/>
      <c r="AD70" s="99"/>
      <c r="AE70" s="99"/>
      <c r="AF70" s="99"/>
      <c r="AG70" s="99"/>
    </row>
    <row r="71" spans="1:33" x14ac:dyDescent="0.3">
      <c r="A71" s="119"/>
      <c r="D71" s="99"/>
      <c r="E71" s="99"/>
      <c r="F71" s="99"/>
      <c r="G71" s="99"/>
      <c r="H71" s="99"/>
      <c r="I71" s="99"/>
      <c r="J71" s="99"/>
      <c r="K71" s="99"/>
      <c r="L71" s="99"/>
      <c r="M71" s="99"/>
      <c r="N71" s="99"/>
      <c r="O71" s="99"/>
      <c r="P71" s="99"/>
      <c r="Q71" s="99"/>
      <c r="R71" s="99"/>
      <c r="S71" s="99"/>
      <c r="T71" s="99"/>
      <c r="U71" s="99"/>
      <c r="V71" s="99"/>
      <c r="W71" s="99"/>
      <c r="X71" s="99"/>
      <c r="Y71" s="99"/>
      <c r="Z71" s="99"/>
      <c r="AA71" s="99"/>
      <c r="AB71" s="99"/>
      <c r="AC71" s="99"/>
      <c r="AD71" s="99"/>
      <c r="AE71" s="99"/>
      <c r="AF71" s="99"/>
      <c r="AG71" s="99"/>
    </row>
    <row r="72" spans="1:33" x14ac:dyDescent="0.3">
      <c r="A72" s="119"/>
      <c r="D72" s="99"/>
      <c r="E72" s="99"/>
      <c r="F72" s="99"/>
      <c r="G72" s="99"/>
      <c r="H72" s="99"/>
      <c r="I72" s="99"/>
      <c r="J72" s="99"/>
      <c r="K72" s="99"/>
      <c r="L72" s="99"/>
      <c r="M72" s="99"/>
      <c r="N72" s="99"/>
      <c r="O72" s="99"/>
      <c r="P72" s="99"/>
      <c r="Q72" s="99"/>
      <c r="R72" s="99"/>
      <c r="S72" s="99"/>
      <c r="T72" s="99"/>
      <c r="U72" s="99"/>
      <c r="V72" s="99"/>
      <c r="W72" s="99"/>
      <c r="X72" s="99"/>
      <c r="Y72" s="99"/>
      <c r="Z72" s="99"/>
      <c r="AA72" s="99"/>
      <c r="AB72" s="99"/>
      <c r="AC72" s="99"/>
      <c r="AD72" s="99"/>
      <c r="AE72" s="99"/>
      <c r="AF72" s="99"/>
      <c r="AG72" s="99"/>
    </row>
    <row r="73" spans="1:33" x14ac:dyDescent="0.3">
      <c r="A73" s="119"/>
    </row>
    <row r="74" spans="1:33" x14ac:dyDescent="0.3">
      <c r="A74" s="119"/>
    </row>
    <row r="75" spans="1:33" x14ac:dyDescent="0.3">
      <c r="A75" s="119"/>
    </row>
    <row r="76" spans="1:33" x14ac:dyDescent="0.3">
      <c r="A76" s="119"/>
    </row>
    <row r="77" spans="1:33" x14ac:dyDescent="0.3">
      <c r="A77" s="119"/>
    </row>
    <row r="78" spans="1:33" x14ac:dyDescent="0.3">
      <c r="A78" s="119"/>
    </row>
    <row r="79" spans="1:33" x14ac:dyDescent="0.3">
      <c r="A79" s="119"/>
    </row>
    <row r="80" spans="1:33" x14ac:dyDescent="0.3">
      <c r="A80" s="119"/>
    </row>
  </sheetData>
  <dataValidations disablePrompts="1" count="1">
    <dataValidation type="list" allowBlank="1" showInputMessage="1" showErrorMessage="1" sqref="B22" xr:uid="{F74EDF1A-20B3-432F-9ABE-5913ECC0C48B}">
      <formula1>$D$11:$AD$11</formula1>
    </dataValidation>
  </dataValidations>
  <pageMargins left="0.7" right="0.7" top="0.75" bottom="0.75" header="0.3" footer="0.3"/>
  <pageSetup paperSize="0"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B34489-A4FB-4479-8E16-9FCD78ADE2F9}">
  <dimension ref="B2:B18"/>
  <sheetViews>
    <sheetView workbookViewId="0"/>
  </sheetViews>
  <sheetFormatPr defaultColWidth="8.58203125" defaultRowHeight="14" x14ac:dyDescent="0.3"/>
  <cols>
    <col min="1" max="16384" width="8.58203125" style="123"/>
  </cols>
  <sheetData>
    <row r="2" spans="2:2" x14ac:dyDescent="0.3">
      <c r="B2" s="124" t="s">
        <v>0</v>
      </c>
    </row>
    <row r="3" spans="2:2" x14ac:dyDescent="0.3">
      <c r="B3" s="123" t="s">
        <v>1</v>
      </c>
    </row>
    <row r="4" spans="2:2" x14ac:dyDescent="0.3">
      <c r="B4" s="123" t="s">
        <v>2</v>
      </c>
    </row>
    <row r="5" spans="2:2" x14ac:dyDescent="0.3">
      <c r="B5" s="181" t="s">
        <v>3</v>
      </c>
    </row>
    <row r="6" spans="2:2" x14ac:dyDescent="0.3">
      <c r="B6" s="123" t="s">
        <v>4</v>
      </c>
    </row>
    <row r="7" spans="2:2" x14ac:dyDescent="0.3">
      <c r="B7" s="181" t="s">
        <v>5</v>
      </c>
    </row>
    <row r="8" spans="2:2" x14ac:dyDescent="0.3">
      <c r="B8" s="123" t="s">
        <v>6</v>
      </c>
    </row>
    <row r="15" spans="2:2" x14ac:dyDescent="0.3">
      <c r="B15" s="124" t="s">
        <v>7</v>
      </c>
    </row>
    <row r="16" spans="2:2" x14ac:dyDescent="0.3">
      <c r="B16" s="182" t="s">
        <v>8</v>
      </c>
    </row>
    <row r="17" spans="2:2" x14ac:dyDescent="0.3">
      <c r="B17" s="182" t="s">
        <v>9</v>
      </c>
    </row>
    <row r="18" spans="2:2" x14ac:dyDescent="0.3">
      <c r="B18" s="182" t="s">
        <v>10</v>
      </c>
    </row>
  </sheetData>
  <hyperlinks>
    <hyperlink ref="B16" location="Uptake!A1" display="- Ausgrid's Uptake model" xr:uid="{9AA165C0-BC18-4EBC-9A01-A54E6207407E}"/>
    <hyperlink ref="B17" location="'PV and Batt profiles'!A1" display="- Ausgrid's PV and battery profiles" xr:uid="{50365DCF-A8BB-4524-8208-E87B59ECEDEA}"/>
    <hyperlink ref="B18" location="'AG_Profile_kW '!A1" display="- Ausgrid's Average kW model" xr:uid="{76B07BCD-6142-4F09-B906-4FC7BD8F50BD}"/>
  </hyperlink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84DD09-1CE6-4EA3-A7DB-F622AA69C3FD}">
  <sheetPr>
    <tabColor theme="9"/>
  </sheetPr>
  <dimension ref="B2:C12"/>
  <sheetViews>
    <sheetView workbookViewId="0"/>
  </sheetViews>
  <sheetFormatPr defaultRowHeight="14" x14ac:dyDescent="0.3"/>
  <cols>
    <col min="2" max="2" width="16" customWidth="1"/>
    <col min="3" max="3" width="25.25" customWidth="1"/>
  </cols>
  <sheetData>
    <row r="2" spans="2:3" x14ac:dyDescent="0.3">
      <c r="B2" t="s">
        <v>239</v>
      </c>
      <c r="C2" t="s">
        <v>346</v>
      </c>
    </row>
    <row r="3" spans="2:3" x14ac:dyDescent="0.3">
      <c r="B3" s="48" t="s">
        <v>347</v>
      </c>
      <c r="C3" s="48" t="s">
        <v>94</v>
      </c>
    </row>
    <row r="4" spans="2:3" x14ac:dyDescent="0.3">
      <c r="B4" s="48" t="s">
        <v>347</v>
      </c>
      <c r="C4" s="48" t="s">
        <v>95</v>
      </c>
    </row>
    <row r="5" spans="2:3" x14ac:dyDescent="0.3">
      <c r="B5" s="48" t="s">
        <v>348</v>
      </c>
      <c r="C5" s="48" t="s">
        <v>96</v>
      </c>
    </row>
    <row r="6" spans="2:3" x14ac:dyDescent="0.3">
      <c r="B6" s="48" t="s">
        <v>349</v>
      </c>
      <c r="C6" s="48" t="s">
        <v>97</v>
      </c>
    </row>
    <row r="7" spans="2:3" x14ac:dyDescent="0.3">
      <c r="B7" s="48" t="s">
        <v>348</v>
      </c>
      <c r="C7" s="48" t="s">
        <v>98</v>
      </c>
    </row>
    <row r="8" spans="2:3" x14ac:dyDescent="0.3">
      <c r="B8" s="48" t="s">
        <v>349</v>
      </c>
      <c r="C8" s="48" t="s">
        <v>99</v>
      </c>
    </row>
    <row r="9" spans="2:3" x14ac:dyDescent="0.3">
      <c r="B9" s="48" t="s">
        <v>349</v>
      </c>
      <c r="C9" s="48" t="s">
        <v>100</v>
      </c>
    </row>
    <row r="10" spans="2:3" x14ac:dyDescent="0.3">
      <c r="B10" s="48" t="s">
        <v>347</v>
      </c>
      <c r="C10" s="48" t="s">
        <v>101</v>
      </c>
    </row>
    <row r="11" spans="2:3" x14ac:dyDescent="0.3">
      <c r="B11" s="48" t="s">
        <v>349</v>
      </c>
      <c r="C11" s="48" t="s">
        <v>102</v>
      </c>
    </row>
    <row r="12" spans="2:3" x14ac:dyDescent="0.3">
      <c r="B12" s="48" t="s">
        <v>349</v>
      </c>
      <c r="C12" s="48" t="s">
        <v>103</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239B4D-582D-46FC-896C-05F7685A591D}">
  <sheetPr>
    <tabColor theme="5" tint="0.499984740745262"/>
  </sheetPr>
  <dimension ref="A2:A4"/>
  <sheetViews>
    <sheetView workbookViewId="0"/>
  </sheetViews>
  <sheetFormatPr defaultColWidth="8.58203125" defaultRowHeight="14" x14ac:dyDescent="0.3"/>
  <cols>
    <col min="1" max="16384" width="8.58203125" style="123"/>
  </cols>
  <sheetData>
    <row r="2" spans="1:1" x14ac:dyDescent="0.3">
      <c r="A2" s="124" t="s">
        <v>11</v>
      </c>
    </row>
    <row r="3" spans="1:1" x14ac:dyDescent="0.3">
      <c r="A3" s="123" t="s">
        <v>12</v>
      </c>
    </row>
    <row r="4" spans="1:1" x14ac:dyDescent="0.3">
      <c r="A4" s="123" t="s">
        <v>13</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D64D30-0531-4AFD-849B-74B06778AC11}">
  <sheetPr>
    <tabColor theme="5" tint="0.749992370372631"/>
  </sheetPr>
  <dimension ref="B2:B28"/>
  <sheetViews>
    <sheetView workbookViewId="0"/>
  </sheetViews>
  <sheetFormatPr defaultColWidth="9" defaultRowHeight="14" x14ac:dyDescent="0.3"/>
  <cols>
    <col min="1" max="1" width="9" style="42"/>
    <col min="2" max="2" width="87.08203125" style="42" customWidth="1"/>
    <col min="3" max="16384" width="9" style="42"/>
  </cols>
  <sheetData>
    <row r="2" spans="2:2" ht="23.5" thickBot="1" x14ac:dyDescent="0.55000000000000004">
      <c r="B2" s="41" t="s">
        <v>14</v>
      </c>
    </row>
    <row r="3" spans="2:2" ht="14.5" thickTop="1" x14ac:dyDescent="0.3"/>
    <row r="4" spans="2:2" x14ac:dyDescent="0.3">
      <c r="B4" s="42" t="s">
        <v>15</v>
      </c>
    </row>
    <row r="5" spans="2:2" x14ac:dyDescent="0.3">
      <c r="B5" s="42" t="s">
        <v>16</v>
      </c>
    </row>
    <row r="7" spans="2:2" x14ac:dyDescent="0.3">
      <c r="B7" s="42" t="s">
        <v>17</v>
      </c>
    </row>
    <row r="8" spans="2:2" x14ac:dyDescent="0.3">
      <c r="B8" s="42" t="s">
        <v>18</v>
      </c>
    </row>
    <row r="9" spans="2:2" x14ac:dyDescent="0.3">
      <c r="B9" s="42" t="s">
        <v>19</v>
      </c>
    </row>
    <row r="10" spans="2:2" x14ac:dyDescent="0.3">
      <c r="B10" s="42" t="s">
        <v>20</v>
      </c>
    </row>
    <row r="11" spans="2:2" x14ac:dyDescent="0.3">
      <c r="B11" s="42" t="s">
        <v>21</v>
      </c>
    </row>
    <row r="13" spans="2:2" x14ac:dyDescent="0.3">
      <c r="B13" s="42" t="s">
        <v>22</v>
      </c>
    </row>
    <row r="14" spans="2:2" x14ac:dyDescent="0.3">
      <c r="B14" s="42" t="s">
        <v>23</v>
      </c>
    </row>
    <row r="15" spans="2:2" x14ac:dyDescent="0.3">
      <c r="B15" s="42" t="s">
        <v>24</v>
      </c>
    </row>
    <row r="17" spans="2:2" x14ac:dyDescent="0.3">
      <c r="B17" s="42" t="s">
        <v>25</v>
      </c>
    </row>
    <row r="18" spans="2:2" x14ac:dyDescent="0.3">
      <c r="B18" s="42" t="s">
        <v>26</v>
      </c>
    </row>
    <row r="19" spans="2:2" x14ac:dyDescent="0.3">
      <c r="B19" s="42" t="s">
        <v>27</v>
      </c>
    </row>
    <row r="20" spans="2:2" x14ac:dyDescent="0.3">
      <c r="B20" s="42" t="s">
        <v>28</v>
      </c>
    </row>
    <row r="22" spans="2:2" x14ac:dyDescent="0.3">
      <c r="B22" s="42" t="s">
        <v>29</v>
      </c>
    </row>
    <row r="23" spans="2:2" x14ac:dyDescent="0.3">
      <c r="B23" s="42" t="s">
        <v>30</v>
      </c>
    </row>
    <row r="24" spans="2:2" x14ac:dyDescent="0.3">
      <c r="B24" s="43" t="s">
        <v>31</v>
      </c>
    </row>
    <row r="25" spans="2:2" x14ac:dyDescent="0.3">
      <c r="B25" s="44" t="s">
        <v>32</v>
      </c>
    </row>
    <row r="26" spans="2:2" x14ac:dyDescent="0.3">
      <c r="B26" s="43" t="s">
        <v>33</v>
      </c>
    </row>
    <row r="27" spans="2:2" x14ac:dyDescent="0.3">
      <c r="B27" s="44" t="s">
        <v>34</v>
      </c>
    </row>
    <row r="28" spans="2:2" x14ac:dyDescent="0.3">
      <c r="B28" s="44" t="s">
        <v>35</v>
      </c>
    </row>
  </sheetData>
  <pageMargins left="0.7" right="0.7" top="0.75" bottom="0.75" header="0.3" footer="0.3"/>
  <pageSetup paperSize="9" orientation="portrait" horizontalDpi="4294967292" r:id="rId1"/>
  <headerFooter>
    <oddFooter>&amp;L_x000D_&amp;1#&amp;"Calibri"&amp;8&amp;K000000 For Official use only</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E862AF-4EE5-459A-8265-FAFCA29BE71C}">
  <sheetPr>
    <tabColor theme="5" tint="0.749992370372631"/>
  </sheetPr>
  <dimension ref="B2:K28"/>
  <sheetViews>
    <sheetView workbookViewId="0"/>
  </sheetViews>
  <sheetFormatPr defaultColWidth="9" defaultRowHeight="14" x14ac:dyDescent="0.3"/>
  <cols>
    <col min="1" max="1" width="9" style="42"/>
    <col min="2" max="2" width="7.08203125" style="42" customWidth="1"/>
    <col min="3" max="16384" width="9" style="42"/>
  </cols>
  <sheetData>
    <row r="2" spans="2:11" ht="23.5" thickBot="1" x14ac:dyDescent="0.55000000000000004">
      <c r="B2" s="41" t="s">
        <v>36</v>
      </c>
      <c r="C2" s="41"/>
      <c r="D2" s="41"/>
      <c r="E2" s="41"/>
      <c r="F2" s="41"/>
      <c r="G2" s="41"/>
      <c r="H2" s="41"/>
      <c r="I2" s="41"/>
      <c r="J2" s="41"/>
      <c r="K2" s="41"/>
    </row>
    <row r="3" spans="2:11" ht="14.5" thickTop="1" x14ac:dyDescent="0.3"/>
    <row r="4" spans="2:11" ht="61.9" customHeight="1" x14ac:dyDescent="0.3">
      <c r="B4" s="202" t="s">
        <v>37</v>
      </c>
      <c r="C4" s="202"/>
      <c r="D4" s="202"/>
      <c r="E4" s="202"/>
      <c r="F4" s="202"/>
      <c r="G4" s="202"/>
      <c r="H4" s="202"/>
      <c r="I4" s="202"/>
      <c r="J4" s="202"/>
      <c r="K4" s="202"/>
    </row>
    <row r="6" spans="2:11" x14ac:dyDescent="0.3">
      <c r="B6" s="42" t="s">
        <v>38</v>
      </c>
    </row>
    <row r="7" spans="2:11" x14ac:dyDescent="0.3">
      <c r="B7" s="53" t="s">
        <v>39</v>
      </c>
      <c r="C7" s="42" t="s">
        <v>40</v>
      </c>
    </row>
    <row r="8" spans="2:11" x14ac:dyDescent="0.3">
      <c r="B8" s="53" t="s">
        <v>41</v>
      </c>
      <c r="C8" s="42" t="s">
        <v>42</v>
      </c>
    </row>
    <row r="9" spans="2:11" x14ac:dyDescent="0.3">
      <c r="B9" s="53" t="s">
        <v>43</v>
      </c>
      <c r="C9" s="42" t="s">
        <v>44</v>
      </c>
    </row>
    <row r="10" spans="2:11" x14ac:dyDescent="0.3">
      <c r="B10" s="53" t="s">
        <v>45</v>
      </c>
      <c r="C10" s="42" t="s">
        <v>46</v>
      </c>
    </row>
    <row r="12" spans="2:11" x14ac:dyDescent="0.3">
      <c r="B12" s="42" t="s">
        <v>47</v>
      </c>
    </row>
    <row r="13" spans="2:11" x14ac:dyDescent="0.3">
      <c r="B13" s="46" t="s">
        <v>48</v>
      </c>
    </row>
    <row r="14" spans="2:11" x14ac:dyDescent="0.3">
      <c r="B14" s="46" t="s">
        <v>49</v>
      </c>
    </row>
    <row r="15" spans="2:11" x14ac:dyDescent="0.3">
      <c r="B15" s="46" t="s">
        <v>50</v>
      </c>
    </row>
    <row r="16" spans="2:11" x14ac:dyDescent="0.3">
      <c r="B16" s="46" t="s">
        <v>51</v>
      </c>
    </row>
    <row r="17" spans="2:2" x14ac:dyDescent="0.3">
      <c r="B17" s="46" t="s">
        <v>52</v>
      </c>
    </row>
    <row r="18" spans="2:2" x14ac:dyDescent="0.3">
      <c r="B18" s="46" t="s">
        <v>53</v>
      </c>
    </row>
    <row r="19" spans="2:2" x14ac:dyDescent="0.3">
      <c r="B19" s="46" t="s">
        <v>54</v>
      </c>
    </row>
    <row r="20" spans="2:2" x14ac:dyDescent="0.3">
      <c r="B20" s="46" t="s">
        <v>55</v>
      </c>
    </row>
    <row r="24" spans="2:2" x14ac:dyDescent="0.3">
      <c r="B24" s="43"/>
    </row>
    <row r="25" spans="2:2" x14ac:dyDescent="0.3">
      <c r="B25" s="44"/>
    </row>
    <row r="26" spans="2:2" x14ac:dyDescent="0.3">
      <c r="B26" s="43"/>
    </row>
    <row r="27" spans="2:2" x14ac:dyDescent="0.3">
      <c r="B27" s="44"/>
    </row>
    <row r="28" spans="2:2" x14ac:dyDescent="0.3">
      <c r="B28" s="44"/>
    </row>
  </sheetData>
  <mergeCells count="1">
    <mergeCell ref="B4:K4"/>
  </mergeCells>
  <hyperlinks>
    <hyperlink ref="B13" location="BEV_Numbers!B2" display="Total number of battery electric vehicles (BEVs) separated by scenario and region" xr:uid="{E1194079-6842-43DD-A386-B4F22BBA3400}"/>
    <hyperlink ref="B14" location="PHEV_Numbers!B2" display="Total number of plug-in hybrid electric vehicles (PHEVs) separated by scenario and region" xr:uid="{22E622FC-6C97-41F6-BF6D-55746B9CC9BD}"/>
    <hyperlink ref="B15" location="FCEV_Numbers!B2" display="Total number of hydrogen fuel cell electric vehicles (FCEVs) separated by scenario and region" xr:uid="{C1B04FF0-E483-4270-AA4F-537540785E9E}"/>
    <hyperlink ref="B16" location="ICE_Numbers!B2" display="Total number of internal combustion engine vehicles (ICEs) separated by scenario and region" xr:uid="{8073246F-F85B-4EBB-AE99-9D6EA71397BB}"/>
    <hyperlink ref="B17" location="'BEV_PHEV_Charge_Type (%)'!A1" display="Battery Electric Vehicles (BEVs) and Plug-in Hybrid Electric Vehicles (PHEVs) Charge Type (%)" xr:uid="{42CCF167-59F5-4291-8779-B224CD31F288}"/>
    <hyperlink ref="B18" location="'BEV_PHEV_Consumption (GWh)'!B2" display="Total forecast electricity consumption of battery electric vehicles (BEVs) and plug-in hybrid electric vehicles separated by scenario and region" xr:uid="{6190A09C-F343-4D46-B519-49104E4DB64E}"/>
    <hyperlink ref="B19" location="'BEV_PHEV_Profile_kW (Weekday)'!A1" display="Battery Electric Vehicles (BEVs) and Plug-in Hybrid Electric Vehicles (PHEVs) Charging Profile (Weekday) - kW/vehicle" xr:uid="{AF5216BA-FD73-4A18-8587-83E68350071A}"/>
    <hyperlink ref="B20" location="'BEV_PHEV_Profile_kW (Weekend)'!A1" display="Battery Electric Vehicles (BEVs) and Plug-in Hybrid Electric Vehicles (PHEVs) Charging Profile (Weekend) - kW/vehicle" xr:uid="{D3BA3A03-5BD7-436F-9429-9B2B892B059D}"/>
  </hyperlinks>
  <pageMargins left="0.7" right="0.7" top="0.75" bottom="0.75" header="0.3" footer="0.3"/>
  <pageSetup paperSize="9" orientation="portrait" r:id="rId1"/>
  <headerFooter>
    <oddFooter>&amp;L_x000D_&amp;1#&amp;"Calibri"&amp;8&amp;K000000 For Official use only</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2615C7-EA2B-4A2E-A1F6-229E61DD13A1}">
  <sheetPr>
    <tabColor theme="5" tint="0.749992370372631"/>
  </sheetPr>
  <dimension ref="A1:AJ303"/>
  <sheetViews>
    <sheetView zoomScale="85" zoomScaleNormal="85" workbookViewId="0"/>
  </sheetViews>
  <sheetFormatPr defaultColWidth="8.75" defaultRowHeight="16.5" customHeight="1" x14ac:dyDescent="0.3"/>
  <cols>
    <col min="1" max="1" width="3.25" style="40" customWidth="1"/>
    <col min="2" max="2" width="25.08203125" style="31" customWidth="1"/>
    <col min="3" max="16384" width="8.75" style="31"/>
  </cols>
  <sheetData>
    <row r="1" spans="1:36" s="4" customFormat="1" ht="14" x14ac:dyDescent="0.3">
      <c r="A1" s="1"/>
      <c r="B1" s="2"/>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45"/>
    </row>
    <row r="2" spans="1:36" s="4" customFormat="1" ht="19" x14ac:dyDescent="0.4">
      <c r="A2" s="3"/>
      <c r="B2" s="5" t="s">
        <v>48</v>
      </c>
      <c r="C2" s="6"/>
      <c r="D2" s="6"/>
      <c r="E2" s="6"/>
      <c r="F2" s="6"/>
      <c r="G2" s="6"/>
      <c r="H2" s="6"/>
      <c r="I2" s="6"/>
      <c r="J2" s="6"/>
      <c r="K2" s="3"/>
      <c r="L2" s="7" t="s">
        <v>56</v>
      </c>
      <c r="M2" s="8" t="s">
        <v>57</v>
      </c>
      <c r="N2" s="3"/>
      <c r="O2" s="3"/>
      <c r="P2" s="3"/>
      <c r="Q2" s="3"/>
      <c r="R2" s="3"/>
      <c r="S2" s="3"/>
      <c r="T2" s="3"/>
      <c r="U2" s="3"/>
      <c r="V2" s="3"/>
      <c r="W2" s="3"/>
      <c r="X2" s="3"/>
      <c r="Y2" s="3"/>
      <c r="Z2" s="3"/>
      <c r="AA2" s="3"/>
      <c r="AB2" s="3"/>
      <c r="AC2" s="3"/>
      <c r="AD2" s="3"/>
      <c r="AE2" s="3"/>
      <c r="AF2" s="3"/>
      <c r="AG2" s="3"/>
      <c r="AH2" s="3"/>
      <c r="AI2" s="3"/>
      <c r="AJ2" s="45"/>
    </row>
    <row r="3" spans="1:36" s="4" customFormat="1" ht="15.5" x14ac:dyDescent="0.35">
      <c r="A3" s="3"/>
      <c r="B3" s="9" t="s">
        <v>58</v>
      </c>
      <c r="C3" s="3"/>
      <c r="D3" s="3"/>
      <c r="E3" s="3"/>
      <c r="F3" s="3"/>
      <c r="G3" s="3"/>
      <c r="H3" s="3"/>
      <c r="I3" s="3"/>
      <c r="J3" s="3"/>
      <c r="K3" s="3"/>
      <c r="L3" s="3"/>
      <c r="M3" s="3"/>
      <c r="N3" s="3"/>
      <c r="O3" s="3"/>
      <c r="P3" s="3"/>
      <c r="Q3" s="10"/>
      <c r="R3" s="3"/>
      <c r="S3" s="3"/>
      <c r="T3" s="3"/>
      <c r="U3" s="3"/>
      <c r="V3" s="3"/>
      <c r="W3" s="3"/>
      <c r="X3" s="3"/>
      <c r="Y3" s="3"/>
      <c r="Z3" s="3"/>
      <c r="AA3" s="3"/>
      <c r="AB3" s="3"/>
      <c r="AC3" s="3"/>
      <c r="AD3" s="3"/>
      <c r="AE3" s="3"/>
      <c r="AF3" s="3"/>
      <c r="AG3" s="3"/>
      <c r="AH3" s="3"/>
      <c r="AI3" s="3"/>
      <c r="AJ3" s="45"/>
    </row>
    <row r="4" spans="1:36" s="4" customFormat="1" ht="14" x14ac:dyDescent="0.3">
      <c r="A4" s="15"/>
      <c r="B4" s="3"/>
      <c r="C4" s="3"/>
      <c r="D4" s="3"/>
      <c r="E4" s="3"/>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45"/>
    </row>
    <row r="5" spans="1:36" ht="20" x14ac:dyDescent="0.4">
      <c r="A5" s="38"/>
      <c r="B5" s="34" t="s">
        <v>59</v>
      </c>
      <c r="C5" s="34"/>
      <c r="D5" s="34"/>
      <c r="E5" s="34"/>
      <c r="F5" s="34"/>
      <c r="G5" s="34"/>
      <c r="H5" s="34"/>
      <c r="I5" s="34"/>
      <c r="J5" s="34"/>
      <c r="K5" s="34"/>
      <c r="L5" s="34"/>
      <c r="M5" s="34"/>
      <c r="N5" s="34"/>
      <c r="O5" s="34"/>
      <c r="P5" s="34"/>
      <c r="Q5" s="34"/>
      <c r="R5" s="34"/>
      <c r="S5" s="34"/>
      <c r="T5" s="34"/>
      <c r="U5" s="34"/>
      <c r="V5" s="34"/>
      <c r="W5" s="34"/>
      <c r="X5" s="34"/>
      <c r="Y5" s="34"/>
      <c r="Z5" s="34"/>
      <c r="AA5" s="34"/>
      <c r="AB5" s="34"/>
      <c r="AC5" s="34"/>
      <c r="AD5" s="34"/>
      <c r="AE5" s="34"/>
      <c r="AF5" s="34"/>
      <c r="AG5" s="34"/>
      <c r="AH5" s="34"/>
      <c r="AI5" s="34"/>
    </row>
    <row r="6" spans="1:36" ht="20" x14ac:dyDescent="0.4">
      <c r="A6" s="38"/>
      <c r="B6" s="11" t="s">
        <v>60</v>
      </c>
      <c r="C6" s="34"/>
      <c r="D6" s="34"/>
      <c r="E6" s="34"/>
      <c r="F6" s="34"/>
      <c r="G6" s="34"/>
      <c r="H6" s="34"/>
      <c r="I6" s="34"/>
      <c r="J6" s="34"/>
      <c r="K6" s="34"/>
      <c r="L6" s="34"/>
      <c r="M6" s="34"/>
      <c r="N6" s="34"/>
      <c r="O6" s="34"/>
      <c r="P6" s="34"/>
      <c r="Q6" s="34"/>
      <c r="R6" s="34"/>
      <c r="S6" s="34"/>
      <c r="T6" s="34"/>
      <c r="U6" s="34"/>
      <c r="V6" s="34"/>
      <c r="W6" s="34"/>
      <c r="X6" s="34"/>
      <c r="Y6" s="34"/>
      <c r="Z6" s="34"/>
      <c r="AA6" s="34"/>
      <c r="AB6" s="34"/>
      <c r="AC6" s="34"/>
      <c r="AD6" s="34"/>
      <c r="AE6" s="34"/>
      <c r="AF6" s="34"/>
      <c r="AG6" s="34"/>
      <c r="AH6" s="34"/>
      <c r="AI6" s="34"/>
    </row>
    <row r="7" spans="1:36" ht="20" x14ac:dyDescent="0.4">
      <c r="A7" s="38"/>
      <c r="B7" s="12" t="s">
        <v>61</v>
      </c>
      <c r="C7" s="13" t="s">
        <v>62</v>
      </c>
      <c r="D7" s="13" t="s">
        <v>63</v>
      </c>
      <c r="E7" s="13" t="s">
        <v>64</v>
      </c>
      <c r="F7" s="13" t="s">
        <v>65</v>
      </c>
      <c r="G7" s="13" t="s">
        <v>66</v>
      </c>
      <c r="H7" s="13" t="s">
        <v>67</v>
      </c>
      <c r="I7" s="13" t="s">
        <v>68</v>
      </c>
      <c r="J7" s="13" t="s">
        <v>69</v>
      </c>
      <c r="K7" s="13" t="s">
        <v>70</v>
      </c>
      <c r="L7" s="13" t="s">
        <v>71</v>
      </c>
      <c r="M7" s="13" t="s">
        <v>72</v>
      </c>
      <c r="N7" s="13" t="s">
        <v>73</v>
      </c>
      <c r="O7" s="13" t="s">
        <v>74</v>
      </c>
      <c r="P7" s="13" t="s">
        <v>75</v>
      </c>
      <c r="Q7" s="13" t="s">
        <v>76</v>
      </c>
      <c r="R7" s="13" t="s">
        <v>77</v>
      </c>
      <c r="S7" s="13" t="s">
        <v>78</v>
      </c>
      <c r="T7" s="13" t="s">
        <v>79</v>
      </c>
      <c r="U7" s="13" t="s">
        <v>80</v>
      </c>
      <c r="V7" s="13" t="s">
        <v>81</v>
      </c>
      <c r="W7" s="13" t="s">
        <v>82</v>
      </c>
      <c r="X7" s="13" t="s">
        <v>83</v>
      </c>
      <c r="Y7" s="13" t="s">
        <v>84</v>
      </c>
      <c r="Z7" s="13" t="s">
        <v>85</v>
      </c>
      <c r="AA7" s="13" t="s">
        <v>86</v>
      </c>
      <c r="AB7" s="13" t="s">
        <v>87</v>
      </c>
      <c r="AC7" s="13" t="s">
        <v>88</v>
      </c>
      <c r="AD7" s="13" t="s">
        <v>89</v>
      </c>
      <c r="AE7" s="13" t="s">
        <v>90</v>
      </c>
      <c r="AF7" s="13" t="s">
        <v>91</v>
      </c>
      <c r="AG7" s="13" t="s">
        <v>92</v>
      </c>
      <c r="AH7" s="13" t="s">
        <v>93</v>
      </c>
      <c r="AI7" s="34"/>
    </row>
    <row r="8" spans="1:36" ht="20" x14ac:dyDescent="0.4">
      <c r="A8" s="38"/>
      <c r="B8" s="14" t="s">
        <v>94</v>
      </c>
      <c r="C8" s="33">
        <v>0</v>
      </c>
      <c r="D8" s="33">
        <v>0</v>
      </c>
      <c r="E8" s="33">
        <v>0</v>
      </c>
      <c r="F8" s="33">
        <v>0</v>
      </c>
      <c r="G8" s="33">
        <v>2</v>
      </c>
      <c r="H8" s="33">
        <v>4</v>
      </c>
      <c r="I8" s="33">
        <v>10</v>
      </c>
      <c r="J8" s="33">
        <v>41</v>
      </c>
      <c r="K8" s="33">
        <v>97</v>
      </c>
      <c r="L8" s="33">
        <v>174</v>
      </c>
      <c r="M8" s="33">
        <v>275</v>
      </c>
      <c r="N8" s="33">
        <v>397</v>
      </c>
      <c r="O8" s="33">
        <v>540</v>
      </c>
      <c r="P8" s="33">
        <v>700</v>
      </c>
      <c r="Q8" s="33">
        <v>875</v>
      </c>
      <c r="R8" s="33">
        <v>1063</v>
      </c>
      <c r="S8" s="33">
        <v>1265</v>
      </c>
      <c r="T8" s="33">
        <v>1478</v>
      </c>
      <c r="U8" s="33">
        <v>1702</v>
      </c>
      <c r="V8" s="33">
        <v>1936</v>
      </c>
      <c r="W8" s="33">
        <v>2178</v>
      </c>
      <c r="X8" s="33">
        <v>2429</v>
      </c>
      <c r="Y8" s="33">
        <v>2687</v>
      </c>
      <c r="Z8" s="33">
        <v>2952</v>
      </c>
      <c r="AA8" s="33">
        <v>3223</v>
      </c>
      <c r="AB8" s="33">
        <v>3498</v>
      </c>
      <c r="AC8" s="33">
        <v>3778</v>
      </c>
      <c r="AD8" s="33">
        <v>4062</v>
      </c>
      <c r="AE8" s="33">
        <v>4320</v>
      </c>
      <c r="AF8" s="33">
        <v>4550</v>
      </c>
      <c r="AG8" s="33">
        <v>4757</v>
      </c>
      <c r="AH8" s="33">
        <v>4944</v>
      </c>
      <c r="AI8" s="34"/>
    </row>
    <row r="9" spans="1:36" ht="20" x14ac:dyDescent="0.4">
      <c r="A9" s="38"/>
      <c r="B9" s="14" t="s">
        <v>95</v>
      </c>
      <c r="C9" s="32">
        <v>112</v>
      </c>
      <c r="D9" s="32">
        <v>137</v>
      </c>
      <c r="E9" s="32">
        <v>257</v>
      </c>
      <c r="F9" s="32">
        <v>567</v>
      </c>
      <c r="G9" s="32">
        <v>1018</v>
      </c>
      <c r="H9" s="32">
        <v>1603</v>
      </c>
      <c r="I9" s="32">
        <v>2395</v>
      </c>
      <c r="J9" s="32">
        <v>3208</v>
      </c>
      <c r="K9" s="32">
        <v>4050</v>
      </c>
      <c r="L9" s="32">
        <v>4919</v>
      </c>
      <c r="M9" s="32">
        <v>5813</v>
      </c>
      <c r="N9" s="32">
        <v>6731</v>
      </c>
      <c r="O9" s="32">
        <v>7657</v>
      </c>
      <c r="P9" s="32">
        <v>8591</v>
      </c>
      <c r="Q9" s="32">
        <v>9522</v>
      </c>
      <c r="R9" s="32">
        <v>10450</v>
      </c>
      <c r="S9" s="32">
        <v>11376</v>
      </c>
      <c r="T9" s="32">
        <v>12301</v>
      </c>
      <c r="U9" s="32">
        <v>13226</v>
      </c>
      <c r="V9" s="32">
        <v>14148</v>
      </c>
      <c r="W9" s="32">
        <v>15069</v>
      </c>
      <c r="X9" s="32">
        <v>15989</v>
      </c>
      <c r="Y9" s="32">
        <v>16906</v>
      </c>
      <c r="Z9" s="32">
        <v>17820</v>
      </c>
      <c r="AA9" s="32">
        <v>18696</v>
      </c>
      <c r="AB9" s="32">
        <v>19563</v>
      </c>
      <c r="AC9" s="32">
        <v>20397</v>
      </c>
      <c r="AD9" s="32">
        <v>21213</v>
      </c>
      <c r="AE9" s="32">
        <v>21920</v>
      </c>
      <c r="AF9" s="32">
        <v>22555</v>
      </c>
      <c r="AG9" s="32">
        <v>23124</v>
      </c>
      <c r="AH9" s="32">
        <v>23634</v>
      </c>
      <c r="AI9" s="34"/>
    </row>
    <row r="10" spans="1:36" ht="20" x14ac:dyDescent="0.4">
      <c r="A10" s="38"/>
      <c r="B10" s="14" t="s">
        <v>96</v>
      </c>
      <c r="C10" s="33">
        <v>44</v>
      </c>
      <c r="D10" s="33">
        <v>217</v>
      </c>
      <c r="E10" s="33">
        <v>1352</v>
      </c>
      <c r="F10" s="33">
        <v>9500</v>
      </c>
      <c r="G10" s="33">
        <v>17226</v>
      </c>
      <c r="H10" s="33">
        <v>28203</v>
      </c>
      <c r="I10" s="33">
        <v>41777</v>
      </c>
      <c r="J10" s="33">
        <v>57120</v>
      </c>
      <c r="K10" s="33">
        <v>74224</v>
      </c>
      <c r="L10" s="33">
        <v>93024</v>
      </c>
      <c r="M10" s="33">
        <v>113467</v>
      </c>
      <c r="N10" s="33">
        <v>135489</v>
      </c>
      <c r="O10" s="33">
        <v>158691</v>
      </c>
      <c r="P10" s="33">
        <v>183018</v>
      </c>
      <c r="Q10" s="33">
        <v>208056</v>
      </c>
      <c r="R10" s="33">
        <v>233800</v>
      </c>
      <c r="S10" s="33">
        <v>260201</v>
      </c>
      <c r="T10" s="33">
        <v>287206</v>
      </c>
      <c r="U10" s="33">
        <v>314763</v>
      </c>
      <c r="V10" s="33">
        <v>342837</v>
      </c>
      <c r="W10" s="33">
        <v>371378</v>
      </c>
      <c r="X10" s="33">
        <v>400339</v>
      </c>
      <c r="Y10" s="33">
        <v>429654</v>
      </c>
      <c r="Z10" s="33">
        <v>459274</v>
      </c>
      <c r="AA10" s="33">
        <v>488691</v>
      </c>
      <c r="AB10" s="33">
        <v>517966</v>
      </c>
      <c r="AC10" s="33">
        <v>547082</v>
      </c>
      <c r="AD10" s="33">
        <v>575925</v>
      </c>
      <c r="AE10" s="33">
        <v>601703</v>
      </c>
      <c r="AF10" s="33">
        <v>624807</v>
      </c>
      <c r="AG10" s="33">
        <v>645589</v>
      </c>
      <c r="AH10" s="33">
        <v>664198</v>
      </c>
      <c r="AI10" s="34"/>
    </row>
    <row r="11" spans="1:36" ht="20" x14ac:dyDescent="0.4">
      <c r="A11" s="38"/>
      <c r="B11" s="14" t="s">
        <v>97</v>
      </c>
      <c r="C11" s="32">
        <v>4439</v>
      </c>
      <c r="D11" s="32">
        <v>7525</v>
      </c>
      <c r="E11" s="32">
        <v>14003</v>
      </c>
      <c r="F11" s="32">
        <v>28209</v>
      </c>
      <c r="G11" s="32">
        <v>47998</v>
      </c>
      <c r="H11" s="32">
        <v>76428</v>
      </c>
      <c r="I11" s="32">
        <v>111591</v>
      </c>
      <c r="J11" s="32">
        <v>151553</v>
      </c>
      <c r="K11" s="32">
        <v>196279</v>
      </c>
      <c r="L11" s="32">
        <v>245598</v>
      </c>
      <c r="M11" s="32">
        <v>299365</v>
      </c>
      <c r="N11" s="32">
        <v>357417</v>
      </c>
      <c r="O11" s="32">
        <v>418695</v>
      </c>
      <c r="P11" s="32">
        <v>483055</v>
      </c>
      <c r="Q11" s="32">
        <v>549392</v>
      </c>
      <c r="R11" s="32">
        <v>617691</v>
      </c>
      <c r="S11" s="32">
        <v>687816</v>
      </c>
      <c r="T11" s="32">
        <v>759619</v>
      </c>
      <c r="U11" s="32">
        <v>832960</v>
      </c>
      <c r="V11" s="32">
        <v>907741</v>
      </c>
      <c r="W11" s="32">
        <v>983830</v>
      </c>
      <c r="X11" s="32">
        <v>1061094</v>
      </c>
      <c r="Y11" s="32">
        <v>1138834</v>
      </c>
      <c r="Z11" s="32">
        <v>1217972</v>
      </c>
      <c r="AA11" s="32">
        <v>1296653</v>
      </c>
      <c r="AB11" s="32">
        <v>1375035</v>
      </c>
      <c r="AC11" s="32">
        <v>1453063</v>
      </c>
      <c r="AD11" s="32">
        <v>1530439</v>
      </c>
      <c r="AE11" s="32">
        <v>1599661</v>
      </c>
      <c r="AF11" s="32">
        <v>1661729</v>
      </c>
      <c r="AG11" s="32">
        <v>1717591</v>
      </c>
      <c r="AH11" s="32">
        <v>1767645</v>
      </c>
      <c r="AI11" s="34"/>
    </row>
    <row r="12" spans="1:36" ht="20" x14ac:dyDescent="0.4">
      <c r="A12" s="38"/>
      <c r="B12" s="14" t="s">
        <v>98</v>
      </c>
      <c r="C12" s="33">
        <v>327</v>
      </c>
      <c r="D12" s="33">
        <v>562</v>
      </c>
      <c r="E12" s="33">
        <v>1062</v>
      </c>
      <c r="F12" s="33">
        <v>2176</v>
      </c>
      <c r="G12" s="33">
        <v>3719</v>
      </c>
      <c r="H12" s="33">
        <v>5933</v>
      </c>
      <c r="I12" s="33">
        <v>8672</v>
      </c>
      <c r="J12" s="33">
        <v>11770</v>
      </c>
      <c r="K12" s="33">
        <v>15224</v>
      </c>
      <c r="L12" s="33">
        <v>19023</v>
      </c>
      <c r="M12" s="33">
        <v>23153</v>
      </c>
      <c r="N12" s="33">
        <v>27604</v>
      </c>
      <c r="O12" s="33">
        <v>32294</v>
      </c>
      <c r="P12" s="33">
        <v>37213</v>
      </c>
      <c r="Q12" s="33">
        <v>42275</v>
      </c>
      <c r="R12" s="33">
        <v>47481</v>
      </c>
      <c r="S12" s="33">
        <v>52821</v>
      </c>
      <c r="T12" s="33">
        <v>58283</v>
      </c>
      <c r="U12" s="33">
        <v>63858</v>
      </c>
      <c r="V12" s="33">
        <v>69537</v>
      </c>
      <c r="W12" s="33">
        <v>75312</v>
      </c>
      <c r="X12" s="33">
        <v>81171</v>
      </c>
      <c r="Y12" s="33">
        <v>87063</v>
      </c>
      <c r="Z12" s="33">
        <v>93058</v>
      </c>
      <c r="AA12" s="33">
        <v>99011</v>
      </c>
      <c r="AB12" s="33">
        <v>104936</v>
      </c>
      <c r="AC12" s="33">
        <v>110828</v>
      </c>
      <c r="AD12" s="33">
        <v>116667</v>
      </c>
      <c r="AE12" s="33">
        <v>121885</v>
      </c>
      <c r="AF12" s="33">
        <v>126561</v>
      </c>
      <c r="AG12" s="33">
        <v>130768</v>
      </c>
      <c r="AH12" s="33">
        <v>134535</v>
      </c>
      <c r="AI12" s="34"/>
    </row>
    <row r="13" spans="1:36" ht="20" x14ac:dyDescent="0.4">
      <c r="A13" s="38"/>
      <c r="B13" s="14" t="s">
        <v>99</v>
      </c>
      <c r="C13" s="32">
        <v>11210</v>
      </c>
      <c r="D13" s="32">
        <v>14740</v>
      </c>
      <c r="E13" s="32">
        <v>20392</v>
      </c>
      <c r="F13" s="32">
        <v>29604</v>
      </c>
      <c r="G13" s="32">
        <v>45575</v>
      </c>
      <c r="H13" s="32">
        <v>69110</v>
      </c>
      <c r="I13" s="32">
        <v>98203</v>
      </c>
      <c r="J13" s="32">
        <v>131313</v>
      </c>
      <c r="K13" s="32">
        <v>168409</v>
      </c>
      <c r="L13" s="32">
        <v>209345</v>
      </c>
      <c r="M13" s="32">
        <v>254004</v>
      </c>
      <c r="N13" s="32">
        <v>302248</v>
      </c>
      <c r="O13" s="32">
        <v>353194</v>
      </c>
      <c r="P13" s="32">
        <v>406728</v>
      </c>
      <c r="Q13" s="32">
        <v>461927</v>
      </c>
      <c r="R13" s="32">
        <v>518775</v>
      </c>
      <c r="S13" s="32">
        <v>577159</v>
      </c>
      <c r="T13" s="32">
        <v>636954</v>
      </c>
      <c r="U13" s="32">
        <v>698044</v>
      </c>
      <c r="V13" s="32">
        <v>760342</v>
      </c>
      <c r="W13" s="32">
        <v>823742</v>
      </c>
      <c r="X13" s="32">
        <v>888128</v>
      </c>
      <c r="Y13" s="32">
        <v>952006</v>
      </c>
      <c r="Z13" s="32">
        <v>1017989</v>
      </c>
      <c r="AA13" s="32">
        <v>1083601</v>
      </c>
      <c r="AB13" s="32">
        <v>1148972</v>
      </c>
      <c r="AC13" s="32">
        <v>1214053</v>
      </c>
      <c r="AD13" s="32">
        <v>1278606</v>
      </c>
      <c r="AE13" s="32">
        <v>1336364</v>
      </c>
      <c r="AF13" s="32">
        <v>1388153</v>
      </c>
      <c r="AG13" s="32">
        <v>1434764</v>
      </c>
      <c r="AH13" s="32">
        <v>1476527</v>
      </c>
      <c r="AI13" s="34"/>
    </row>
    <row r="14" spans="1:36" ht="20" x14ac:dyDescent="0.4">
      <c r="A14" s="38"/>
      <c r="B14" s="14" t="s">
        <v>100</v>
      </c>
      <c r="C14" s="33">
        <v>3637</v>
      </c>
      <c r="D14" s="33">
        <v>4220</v>
      </c>
      <c r="E14" s="33">
        <v>5013</v>
      </c>
      <c r="F14" s="33">
        <v>6088</v>
      </c>
      <c r="G14" s="33">
        <v>8510</v>
      </c>
      <c r="H14" s="33">
        <v>12214</v>
      </c>
      <c r="I14" s="33">
        <v>16793</v>
      </c>
      <c r="J14" s="33">
        <v>22007</v>
      </c>
      <c r="K14" s="33">
        <v>27854</v>
      </c>
      <c r="L14" s="33">
        <v>34309</v>
      </c>
      <c r="M14" s="33">
        <v>41354</v>
      </c>
      <c r="N14" s="33">
        <v>48968</v>
      </c>
      <c r="O14" s="33">
        <v>57009</v>
      </c>
      <c r="P14" s="33">
        <v>65461</v>
      </c>
      <c r="Q14" s="33">
        <v>74177</v>
      </c>
      <c r="R14" s="33">
        <v>83155</v>
      </c>
      <c r="S14" s="33">
        <v>92378</v>
      </c>
      <c r="T14" s="33">
        <v>101823</v>
      </c>
      <c r="U14" s="33">
        <v>111475</v>
      </c>
      <c r="V14" s="33">
        <v>121317</v>
      </c>
      <c r="W14" s="33">
        <v>131333</v>
      </c>
      <c r="X14" s="33">
        <v>141506</v>
      </c>
      <c r="Y14" s="33">
        <v>151379</v>
      </c>
      <c r="Z14" s="33">
        <v>161814</v>
      </c>
      <c r="AA14" s="33">
        <v>172186</v>
      </c>
      <c r="AB14" s="33">
        <v>182519</v>
      </c>
      <c r="AC14" s="33">
        <v>192804</v>
      </c>
      <c r="AD14" s="33">
        <v>203006</v>
      </c>
      <c r="AE14" s="33">
        <v>212134</v>
      </c>
      <c r="AF14" s="33">
        <v>220316</v>
      </c>
      <c r="AG14" s="33">
        <v>227678</v>
      </c>
      <c r="AH14" s="33">
        <v>234273</v>
      </c>
      <c r="AI14" s="34"/>
    </row>
    <row r="15" spans="1:36" ht="20" x14ac:dyDescent="0.4">
      <c r="A15" s="38"/>
      <c r="B15" s="14" t="s">
        <v>101</v>
      </c>
      <c r="C15" s="32">
        <v>86</v>
      </c>
      <c r="D15" s="32">
        <v>54</v>
      </c>
      <c r="E15" s="32">
        <v>34</v>
      </c>
      <c r="F15" s="32">
        <v>22</v>
      </c>
      <c r="G15" s="32">
        <v>30</v>
      </c>
      <c r="H15" s="32">
        <v>39</v>
      </c>
      <c r="I15" s="32">
        <v>52</v>
      </c>
      <c r="J15" s="32">
        <v>768</v>
      </c>
      <c r="K15" s="32">
        <v>2143</v>
      </c>
      <c r="L15" s="32">
        <v>4164</v>
      </c>
      <c r="M15" s="32">
        <v>6817</v>
      </c>
      <c r="N15" s="32">
        <v>10081</v>
      </c>
      <c r="O15" s="32">
        <v>13896</v>
      </c>
      <c r="P15" s="32">
        <v>18207</v>
      </c>
      <c r="Q15" s="32">
        <v>22932</v>
      </c>
      <c r="R15" s="32">
        <v>28045</v>
      </c>
      <c r="S15" s="32">
        <v>33514</v>
      </c>
      <c r="T15" s="32">
        <v>39312</v>
      </c>
      <c r="U15" s="32">
        <v>45412</v>
      </c>
      <c r="V15" s="32">
        <v>51789</v>
      </c>
      <c r="W15" s="32">
        <v>58420</v>
      </c>
      <c r="X15" s="32">
        <v>65283</v>
      </c>
      <c r="Y15" s="32">
        <v>72351</v>
      </c>
      <c r="Z15" s="32">
        <v>79603</v>
      </c>
      <c r="AA15" s="32">
        <v>87021</v>
      </c>
      <c r="AB15" s="32">
        <v>94588</v>
      </c>
      <c r="AC15" s="32">
        <v>102286</v>
      </c>
      <c r="AD15" s="32">
        <v>110080</v>
      </c>
      <c r="AE15" s="32">
        <v>117172</v>
      </c>
      <c r="AF15" s="32">
        <v>123535</v>
      </c>
      <c r="AG15" s="32">
        <v>129263</v>
      </c>
      <c r="AH15" s="32">
        <v>134400</v>
      </c>
      <c r="AI15" s="34"/>
    </row>
    <row r="16" spans="1:36" ht="20" x14ac:dyDescent="0.4">
      <c r="A16" s="38"/>
      <c r="B16" s="14" t="s">
        <v>102</v>
      </c>
      <c r="C16" s="33">
        <v>25</v>
      </c>
      <c r="D16" s="33">
        <v>25</v>
      </c>
      <c r="E16" s="33">
        <v>255</v>
      </c>
      <c r="F16" s="33">
        <v>625</v>
      </c>
      <c r="G16" s="33">
        <v>1112</v>
      </c>
      <c r="H16" s="33">
        <v>1807</v>
      </c>
      <c r="I16" s="33">
        <v>2665</v>
      </c>
      <c r="J16" s="33">
        <v>3637</v>
      </c>
      <c r="K16" s="33">
        <v>4719</v>
      </c>
      <c r="L16" s="33">
        <v>5909</v>
      </c>
      <c r="M16" s="33">
        <v>7203</v>
      </c>
      <c r="N16" s="33">
        <v>8596</v>
      </c>
      <c r="O16" s="33">
        <v>10065</v>
      </c>
      <c r="P16" s="33">
        <v>11604</v>
      </c>
      <c r="Q16" s="33">
        <v>13188</v>
      </c>
      <c r="R16" s="33">
        <v>14816</v>
      </c>
      <c r="S16" s="33">
        <v>16488</v>
      </c>
      <c r="T16" s="33">
        <v>18196</v>
      </c>
      <c r="U16" s="33">
        <v>19940</v>
      </c>
      <c r="V16" s="33">
        <v>21716</v>
      </c>
      <c r="W16" s="33">
        <v>23521</v>
      </c>
      <c r="X16" s="33">
        <v>25353</v>
      </c>
      <c r="Y16" s="33">
        <v>27205</v>
      </c>
      <c r="Z16" s="33">
        <v>29079</v>
      </c>
      <c r="AA16" s="33">
        <v>30939</v>
      </c>
      <c r="AB16" s="33">
        <v>32791</v>
      </c>
      <c r="AC16" s="33">
        <v>34634</v>
      </c>
      <c r="AD16" s="33">
        <v>36458</v>
      </c>
      <c r="AE16" s="33">
        <v>38089</v>
      </c>
      <c r="AF16" s="33">
        <v>39550</v>
      </c>
      <c r="AG16" s="33">
        <v>40865</v>
      </c>
      <c r="AH16" s="33">
        <v>42042</v>
      </c>
      <c r="AI16" s="34"/>
    </row>
    <row r="17" spans="1:35" ht="20" x14ac:dyDescent="0.4">
      <c r="A17" s="38"/>
      <c r="B17" s="14" t="s">
        <v>103</v>
      </c>
      <c r="C17" s="32">
        <v>11173</v>
      </c>
      <c r="D17" s="32">
        <v>12782</v>
      </c>
      <c r="E17" s="32">
        <v>14948</v>
      </c>
      <c r="F17" s="32">
        <v>17863</v>
      </c>
      <c r="G17" s="32">
        <v>24304</v>
      </c>
      <c r="H17" s="32">
        <v>34355</v>
      </c>
      <c r="I17" s="32">
        <v>46760</v>
      </c>
      <c r="J17" s="32">
        <v>60916</v>
      </c>
      <c r="K17" s="32">
        <v>76808</v>
      </c>
      <c r="L17" s="32">
        <v>94374</v>
      </c>
      <c r="M17" s="32">
        <v>113562</v>
      </c>
      <c r="N17" s="32">
        <v>134312</v>
      </c>
      <c r="O17" s="32">
        <v>156242</v>
      </c>
      <c r="P17" s="32">
        <v>179308</v>
      </c>
      <c r="Q17" s="32">
        <v>203107</v>
      </c>
      <c r="R17" s="32">
        <v>227632</v>
      </c>
      <c r="S17" s="32">
        <v>252833</v>
      </c>
      <c r="T17" s="32">
        <v>278655</v>
      </c>
      <c r="U17" s="32">
        <v>305046</v>
      </c>
      <c r="V17" s="32">
        <v>331969</v>
      </c>
      <c r="W17" s="32">
        <v>359376</v>
      </c>
      <c r="X17" s="32">
        <v>387217</v>
      </c>
      <c r="Y17" s="32">
        <v>414077</v>
      </c>
      <c r="Z17" s="32">
        <v>442640</v>
      </c>
      <c r="AA17" s="32">
        <v>471052</v>
      </c>
      <c r="AB17" s="32">
        <v>499364</v>
      </c>
      <c r="AC17" s="32">
        <v>527560</v>
      </c>
      <c r="AD17" s="32">
        <v>555534</v>
      </c>
      <c r="AE17" s="32">
        <v>580571</v>
      </c>
      <c r="AF17" s="32">
        <v>603019</v>
      </c>
      <c r="AG17" s="32">
        <v>623223</v>
      </c>
      <c r="AH17" s="32">
        <v>641326</v>
      </c>
      <c r="AI17" s="34"/>
    </row>
    <row r="18" spans="1:35" ht="20" x14ac:dyDescent="0.4">
      <c r="A18" s="38"/>
      <c r="B18" s="11" t="s">
        <v>104</v>
      </c>
      <c r="C18" s="34"/>
      <c r="D18" s="34"/>
      <c r="E18" s="34"/>
      <c r="F18" s="34"/>
      <c r="G18" s="34"/>
      <c r="H18" s="34"/>
      <c r="I18" s="34"/>
      <c r="J18" s="34"/>
      <c r="K18" s="34"/>
      <c r="L18" s="34"/>
      <c r="M18" s="34"/>
      <c r="N18" s="34"/>
      <c r="O18" s="34"/>
      <c r="P18" s="34"/>
      <c r="Q18" s="34"/>
      <c r="R18" s="34"/>
      <c r="S18" s="34"/>
      <c r="T18" s="34"/>
      <c r="U18" s="34"/>
      <c r="V18" s="34"/>
      <c r="W18" s="34"/>
      <c r="X18" s="34"/>
      <c r="Y18" s="34"/>
      <c r="Z18" s="34"/>
      <c r="AA18" s="34"/>
      <c r="AB18" s="34"/>
      <c r="AC18" s="34"/>
      <c r="AD18" s="34"/>
      <c r="AE18" s="34"/>
      <c r="AF18" s="34"/>
      <c r="AG18" s="34"/>
      <c r="AH18" s="34"/>
      <c r="AI18" s="34"/>
    </row>
    <row r="19" spans="1:35" ht="20" x14ac:dyDescent="0.4">
      <c r="A19" s="38"/>
      <c r="B19" s="12" t="s">
        <v>61</v>
      </c>
      <c r="C19" s="13" t="s">
        <v>62</v>
      </c>
      <c r="D19" s="13" t="s">
        <v>63</v>
      </c>
      <c r="E19" s="13" t="s">
        <v>64</v>
      </c>
      <c r="F19" s="13" t="s">
        <v>65</v>
      </c>
      <c r="G19" s="13" t="s">
        <v>66</v>
      </c>
      <c r="H19" s="13" t="s">
        <v>67</v>
      </c>
      <c r="I19" s="13" t="s">
        <v>68</v>
      </c>
      <c r="J19" s="13" t="s">
        <v>69</v>
      </c>
      <c r="K19" s="13" t="s">
        <v>70</v>
      </c>
      <c r="L19" s="13" t="s">
        <v>71</v>
      </c>
      <c r="M19" s="13" t="s">
        <v>72</v>
      </c>
      <c r="N19" s="13" t="s">
        <v>73</v>
      </c>
      <c r="O19" s="13" t="s">
        <v>74</v>
      </c>
      <c r="P19" s="13" t="s">
        <v>75</v>
      </c>
      <c r="Q19" s="13" t="s">
        <v>76</v>
      </c>
      <c r="R19" s="13" t="s">
        <v>77</v>
      </c>
      <c r="S19" s="13" t="s">
        <v>78</v>
      </c>
      <c r="T19" s="13" t="s">
        <v>79</v>
      </c>
      <c r="U19" s="13" t="s">
        <v>80</v>
      </c>
      <c r="V19" s="13" t="s">
        <v>81</v>
      </c>
      <c r="W19" s="13" t="s">
        <v>82</v>
      </c>
      <c r="X19" s="13" t="s">
        <v>83</v>
      </c>
      <c r="Y19" s="13" t="s">
        <v>84</v>
      </c>
      <c r="Z19" s="13" t="s">
        <v>85</v>
      </c>
      <c r="AA19" s="13" t="s">
        <v>86</v>
      </c>
      <c r="AB19" s="13" t="s">
        <v>87</v>
      </c>
      <c r="AC19" s="13" t="s">
        <v>88</v>
      </c>
      <c r="AD19" s="13" t="s">
        <v>89</v>
      </c>
      <c r="AE19" s="13" t="s">
        <v>90</v>
      </c>
      <c r="AF19" s="13" t="s">
        <v>91</v>
      </c>
      <c r="AG19" s="13" t="s">
        <v>92</v>
      </c>
      <c r="AH19" s="13" t="s">
        <v>93</v>
      </c>
      <c r="AI19" s="34"/>
    </row>
    <row r="20" spans="1:35" ht="20" x14ac:dyDescent="0.4">
      <c r="A20" s="38"/>
      <c r="B20" s="14" t="s">
        <v>94</v>
      </c>
      <c r="C20" s="33">
        <v>0</v>
      </c>
      <c r="D20" s="33">
        <v>0</v>
      </c>
      <c r="E20" s="33">
        <v>0</v>
      </c>
      <c r="F20" s="33">
        <v>1</v>
      </c>
      <c r="G20" s="33">
        <v>4</v>
      </c>
      <c r="H20" s="33">
        <v>8</v>
      </c>
      <c r="I20" s="33">
        <v>21</v>
      </c>
      <c r="J20" s="33">
        <v>52</v>
      </c>
      <c r="K20" s="33">
        <v>102</v>
      </c>
      <c r="L20" s="33">
        <v>171</v>
      </c>
      <c r="M20" s="33">
        <v>258</v>
      </c>
      <c r="N20" s="33">
        <v>364</v>
      </c>
      <c r="O20" s="33">
        <v>486</v>
      </c>
      <c r="P20" s="33">
        <v>624</v>
      </c>
      <c r="Q20" s="33">
        <v>774</v>
      </c>
      <c r="R20" s="33">
        <v>937</v>
      </c>
      <c r="S20" s="33">
        <v>1111</v>
      </c>
      <c r="T20" s="33">
        <v>1295</v>
      </c>
      <c r="U20" s="33">
        <v>1490</v>
      </c>
      <c r="V20" s="33">
        <v>1693</v>
      </c>
      <c r="W20" s="33">
        <v>1906</v>
      </c>
      <c r="X20" s="33">
        <v>2126</v>
      </c>
      <c r="Y20" s="33">
        <v>2354</v>
      </c>
      <c r="Z20" s="33">
        <v>2588</v>
      </c>
      <c r="AA20" s="33">
        <v>2828</v>
      </c>
      <c r="AB20" s="33">
        <v>3074</v>
      </c>
      <c r="AC20" s="33">
        <v>3325</v>
      </c>
      <c r="AD20" s="33">
        <v>3580</v>
      </c>
      <c r="AE20" s="33">
        <v>3813</v>
      </c>
      <c r="AF20" s="33">
        <v>4026</v>
      </c>
      <c r="AG20" s="33">
        <v>4219</v>
      </c>
      <c r="AH20" s="33">
        <v>4396</v>
      </c>
      <c r="AI20" s="34"/>
    </row>
    <row r="21" spans="1:35" ht="20" x14ac:dyDescent="0.4">
      <c r="A21" s="38"/>
      <c r="B21" s="14" t="s">
        <v>95</v>
      </c>
      <c r="C21" s="32">
        <v>19</v>
      </c>
      <c r="D21" s="32">
        <v>49</v>
      </c>
      <c r="E21" s="32">
        <v>126</v>
      </c>
      <c r="F21" s="32">
        <v>322</v>
      </c>
      <c r="G21" s="32">
        <v>583</v>
      </c>
      <c r="H21" s="32">
        <v>923</v>
      </c>
      <c r="I21" s="32">
        <v>1382</v>
      </c>
      <c r="J21" s="32">
        <v>1871</v>
      </c>
      <c r="K21" s="32">
        <v>2393</v>
      </c>
      <c r="L21" s="32">
        <v>2948</v>
      </c>
      <c r="M21" s="32">
        <v>3535</v>
      </c>
      <c r="N21" s="32">
        <v>4155</v>
      </c>
      <c r="O21" s="32">
        <v>4796</v>
      </c>
      <c r="P21" s="32">
        <v>5460</v>
      </c>
      <c r="Q21" s="32">
        <v>6135</v>
      </c>
      <c r="R21" s="32">
        <v>6822</v>
      </c>
      <c r="S21" s="32">
        <v>7521</v>
      </c>
      <c r="T21" s="32">
        <v>8230</v>
      </c>
      <c r="U21" s="32">
        <v>8948</v>
      </c>
      <c r="V21" s="32">
        <v>9677</v>
      </c>
      <c r="W21" s="32">
        <v>10414</v>
      </c>
      <c r="X21" s="32">
        <v>11159</v>
      </c>
      <c r="Y21" s="32">
        <v>11911</v>
      </c>
      <c r="Z21" s="32">
        <v>12668</v>
      </c>
      <c r="AA21" s="32">
        <v>13408</v>
      </c>
      <c r="AB21" s="32">
        <v>14147</v>
      </c>
      <c r="AC21" s="32">
        <v>14872</v>
      </c>
      <c r="AD21" s="32">
        <v>15590</v>
      </c>
      <c r="AE21" s="32">
        <v>16230</v>
      </c>
      <c r="AF21" s="32">
        <v>16812</v>
      </c>
      <c r="AG21" s="32">
        <v>17345</v>
      </c>
      <c r="AH21" s="32">
        <v>17829</v>
      </c>
      <c r="AI21" s="34"/>
    </row>
    <row r="22" spans="1:35" ht="20" x14ac:dyDescent="0.4">
      <c r="A22" s="38"/>
      <c r="B22" s="14" t="s">
        <v>96</v>
      </c>
      <c r="C22" s="33">
        <v>47</v>
      </c>
      <c r="D22" s="33">
        <v>236</v>
      </c>
      <c r="E22" s="33">
        <v>1338</v>
      </c>
      <c r="F22" s="33">
        <v>8312</v>
      </c>
      <c r="G22" s="33">
        <v>15121</v>
      </c>
      <c r="H22" s="33">
        <v>24832</v>
      </c>
      <c r="I22" s="33">
        <v>36857</v>
      </c>
      <c r="J22" s="33">
        <v>50412</v>
      </c>
      <c r="K22" s="33">
        <v>65513</v>
      </c>
      <c r="L22" s="33">
        <v>82134</v>
      </c>
      <c r="M22" s="33">
        <v>100262</v>
      </c>
      <c r="N22" s="33">
        <v>119891</v>
      </c>
      <c r="O22" s="33">
        <v>140696</v>
      </c>
      <c r="P22" s="33">
        <v>162635</v>
      </c>
      <c r="Q22" s="33">
        <v>185339</v>
      </c>
      <c r="R22" s="33">
        <v>208797</v>
      </c>
      <c r="S22" s="33">
        <v>232963</v>
      </c>
      <c r="T22" s="33">
        <v>257793</v>
      </c>
      <c r="U22" s="33">
        <v>283242</v>
      </c>
      <c r="V22" s="33">
        <v>309280</v>
      </c>
      <c r="W22" s="33">
        <v>335859</v>
      </c>
      <c r="X22" s="33">
        <v>362933</v>
      </c>
      <c r="Y22" s="33">
        <v>390446</v>
      </c>
      <c r="Z22" s="33">
        <v>418359</v>
      </c>
      <c r="AA22" s="33">
        <v>446165</v>
      </c>
      <c r="AB22" s="33">
        <v>473907</v>
      </c>
      <c r="AC22" s="33">
        <v>501587</v>
      </c>
      <c r="AD22" s="33">
        <v>529104</v>
      </c>
      <c r="AE22" s="33">
        <v>554010</v>
      </c>
      <c r="AF22" s="33">
        <v>576659</v>
      </c>
      <c r="AG22" s="33">
        <v>597351</v>
      </c>
      <c r="AH22" s="33">
        <v>616189</v>
      </c>
      <c r="AI22" s="34"/>
    </row>
    <row r="23" spans="1:35" ht="20" x14ac:dyDescent="0.4">
      <c r="A23" s="38"/>
      <c r="B23" s="14" t="s">
        <v>97</v>
      </c>
      <c r="C23" s="32">
        <v>2280</v>
      </c>
      <c r="D23" s="32">
        <v>4156</v>
      </c>
      <c r="E23" s="32">
        <v>8240</v>
      </c>
      <c r="F23" s="32">
        <v>17537</v>
      </c>
      <c r="G23" s="32">
        <v>30317</v>
      </c>
      <c r="H23" s="32">
        <v>48712</v>
      </c>
      <c r="I23" s="32">
        <v>71480</v>
      </c>
      <c r="J23" s="32">
        <v>97157</v>
      </c>
      <c r="K23" s="32">
        <v>125774</v>
      </c>
      <c r="L23" s="32">
        <v>157278</v>
      </c>
      <c r="M23" s="32">
        <v>191648</v>
      </c>
      <c r="N23" s="32">
        <v>228871</v>
      </c>
      <c r="O23" s="32">
        <v>268329</v>
      </c>
      <c r="P23" s="32">
        <v>309946</v>
      </c>
      <c r="Q23" s="32">
        <v>353021</v>
      </c>
      <c r="R23" s="32">
        <v>397532</v>
      </c>
      <c r="S23" s="32">
        <v>443389</v>
      </c>
      <c r="T23" s="32">
        <v>490512</v>
      </c>
      <c r="U23" s="32">
        <v>538815</v>
      </c>
      <c r="V23" s="32">
        <v>588237</v>
      </c>
      <c r="W23" s="32">
        <v>638689</v>
      </c>
      <c r="X23" s="32">
        <v>690085</v>
      </c>
      <c r="Y23" s="32">
        <v>742014</v>
      </c>
      <c r="Z23" s="32">
        <v>795006</v>
      </c>
      <c r="AA23" s="32">
        <v>847805</v>
      </c>
      <c r="AB23" s="32">
        <v>900483</v>
      </c>
      <c r="AC23" s="32">
        <v>953050</v>
      </c>
      <c r="AD23" s="32">
        <v>1005309</v>
      </c>
      <c r="AE23" s="32">
        <v>1052614</v>
      </c>
      <c r="AF23" s="32">
        <v>1095631</v>
      </c>
      <c r="AG23" s="32">
        <v>1134932</v>
      </c>
      <c r="AH23" s="32">
        <v>1170711</v>
      </c>
      <c r="AI23" s="34"/>
    </row>
    <row r="24" spans="1:35" ht="20" x14ac:dyDescent="0.4">
      <c r="A24" s="38"/>
      <c r="B24" s="14" t="s">
        <v>98</v>
      </c>
      <c r="C24" s="33">
        <v>143</v>
      </c>
      <c r="D24" s="33">
        <v>303</v>
      </c>
      <c r="E24" s="33">
        <v>709</v>
      </c>
      <c r="F24" s="33">
        <v>1790</v>
      </c>
      <c r="G24" s="33">
        <v>3160</v>
      </c>
      <c r="H24" s="33">
        <v>5123</v>
      </c>
      <c r="I24" s="33">
        <v>7554</v>
      </c>
      <c r="J24" s="33">
        <v>10295</v>
      </c>
      <c r="K24" s="33">
        <v>13349</v>
      </c>
      <c r="L24" s="33">
        <v>16710</v>
      </c>
      <c r="M24" s="33">
        <v>20378</v>
      </c>
      <c r="N24" s="33">
        <v>24349</v>
      </c>
      <c r="O24" s="33">
        <v>28558</v>
      </c>
      <c r="P24" s="33">
        <v>32998</v>
      </c>
      <c r="Q24" s="33">
        <v>37593</v>
      </c>
      <c r="R24" s="33">
        <v>42340</v>
      </c>
      <c r="S24" s="33">
        <v>47231</v>
      </c>
      <c r="T24" s="33">
        <v>52257</v>
      </c>
      <c r="U24" s="33">
        <v>57409</v>
      </c>
      <c r="V24" s="33">
        <v>62679</v>
      </c>
      <c r="W24" s="33">
        <v>68060</v>
      </c>
      <c r="X24" s="33">
        <v>73541</v>
      </c>
      <c r="Y24" s="33">
        <v>79092</v>
      </c>
      <c r="Z24" s="33">
        <v>84743</v>
      </c>
      <c r="AA24" s="33">
        <v>90373</v>
      </c>
      <c r="AB24" s="33">
        <v>95990</v>
      </c>
      <c r="AC24" s="33">
        <v>101595</v>
      </c>
      <c r="AD24" s="33">
        <v>107167</v>
      </c>
      <c r="AE24" s="33">
        <v>112210</v>
      </c>
      <c r="AF24" s="33">
        <v>116797</v>
      </c>
      <c r="AG24" s="33">
        <v>120987</v>
      </c>
      <c r="AH24" s="33">
        <v>124802</v>
      </c>
      <c r="AI24" s="34"/>
    </row>
    <row r="25" spans="1:35" ht="20" x14ac:dyDescent="0.4">
      <c r="A25" s="38"/>
      <c r="B25" s="14" t="s">
        <v>99</v>
      </c>
      <c r="C25" s="32">
        <v>7003</v>
      </c>
      <c r="D25" s="32">
        <v>9293</v>
      </c>
      <c r="E25" s="32">
        <v>12896</v>
      </c>
      <c r="F25" s="32">
        <v>18634</v>
      </c>
      <c r="G25" s="32">
        <v>28941</v>
      </c>
      <c r="H25" s="32">
        <v>44175</v>
      </c>
      <c r="I25" s="32">
        <v>63012</v>
      </c>
      <c r="J25" s="32">
        <v>84285</v>
      </c>
      <c r="K25" s="32">
        <v>108015</v>
      </c>
      <c r="L25" s="32">
        <v>134161</v>
      </c>
      <c r="M25" s="32">
        <v>162703</v>
      </c>
      <c r="N25" s="32">
        <v>193632</v>
      </c>
      <c r="O25" s="32">
        <v>226432</v>
      </c>
      <c r="P25" s="32">
        <v>261046</v>
      </c>
      <c r="Q25" s="32">
        <v>296885</v>
      </c>
      <c r="R25" s="32">
        <v>333932</v>
      </c>
      <c r="S25" s="32">
        <v>372110</v>
      </c>
      <c r="T25" s="32">
        <v>411352</v>
      </c>
      <c r="U25" s="32">
        <v>451585</v>
      </c>
      <c r="V25" s="32">
        <v>492759</v>
      </c>
      <c r="W25" s="32">
        <v>534798</v>
      </c>
      <c r="X25" s="32">
        <v>577630</v>
      </c>
      <c r="Y25" s="32">
        <v>620209</v>
      </c>
      <c r="Z25" s="32">
        <v>664393</v>
      </c>
      <c r="AA25" s="32">
        <v>708427</v>
      </c>
      <c r="AB25" s="32">
        <v>752367</v>
      </c>
      <c r="AC25" s="32">
        <v>796223</v>
      </c>
      <c r="AD25" s="32">
        <v>839830</v>
      </c>
      <c r="AE25" s="32">
        <v>879311</v>
      </c>
      <c r="AF25" s="32">
        <v>915212</v>
      </c>
      <c r="AG25" s="32">
        <v>948012</v>
      </c>
      <c r="AH25" s="32">
        <v>977873</v>
      </c>
      <c r="AI25" s="34"/>
    </row>
    <row r="26" spans="1:35" ht="20" x14ac:dyDescent="0.4">
      <c r="A26" s="38"/>
      <c r="B26" s="14" t="s">
        <v>100</v>
      </c>
      <c r="C26" s="33">
        <v>19</v>
      </c>
      <c r="D26" s="33">
        <v>93</v>
      </c>
      <c r="E26" s="33">
        <v>591</v>
      </c>
      <c r="F26" s="33">
        <v>2528</v>
      </c>
      <c r="G26" s="33">
        <v>4595</v>
      </c>
      <c r="H26" s="33">
        <v>7543</v>
      </c>
      <c r="I26" s="33">
        <v>11194</v>
      </c>
      <c r="J26" s="33">
        <v>15309</v>
      </c>
      <c r="K26" s="33">
        <v>19894</v>
      </c>
      <c r="L26" s="33">
        <v>24940</v>
      </c>
      <c r="M26" s="33">
        <v>30444</v>
      </c>
      <c r="N26" s="33">
        <v>36403</v>
      </c>
      <c r="O26" s="33">
        <v>42719</v>
      </c>
      <c r="P26" s="33">
        <v>49380</v>
      </c>
      <c r="Q26" s="33">
        <v>56273</v>
      </c>
      <c r="R26" s="33">
        <v>63395</v>
      </c>
      <c r="S26" s="33">
        <v>70731</v>
      </c>
      <c r="T26" s="33">
        <v>78270</v>
      </c>
      <c r="U26" s="33">
        <v>85996</v>
      </c>
      <c r="V26" s="33">
        <v>93901</v>
      </c>
      <c r="W26" s="33">
        <v>101971</v>
      </c>
      <c r="X26" s="33">
        <v>110191</v>
      </c>
      <c r="Y26" s="33">
        <v>118543</v>
      </c>
      <c r="Z26" s="33">
        <v>127017</v>
      </c>
      <c r="AA26" s="33">
        <v>135459</v>
      </c>
      <c r="AB26" s="33">
        <v>143882</v>
      </c>
      <c r="AC26" s="33">
        <v>152286</v>
      </c>
      <c r="AD26" s="33">
        <v>160640</v>
      </c>
      <c r="AE26" s="33">
        <v>168201</v>
      </c>
      <c r="AF26" s="33">
        <v>175078</v>
      </c>
      <c r="AG26" s="33">
        <v>181360</v>
      </c>
      <c r="AH26" s="33">
        <v>187079</v>
      </c>
      <c r="AI26" s="34"/>
    </row>
    <row r="27" spans="1:35" ht="20" x14ac:dyDescent="0.4">
      <c r="A27" s="38"/>
      <c r="B27" s="14" t="s">
        <v>101</v>
      </c>
      <c r="C27" s="32">
        <v>131</v>
      </c>
      <c r="D27" s="32">
        <v>97</v>
      </c>
      <c r="E27" s="32">
        <v>72</v>
      </c>
      <c r="F27" s="32">
        <v>53</v>
      </c>
      <c r="G27" s="32">
        <v>85</v>
      </c>
      <c r="H27" s="32">
        <v>107</v>
      </c>
      <c r="I27" s="32">
        <v>139</v>
      </c>
      <c r="J27" s="32">
        <v>647</v>
      </c>
      <c r="K27" s="32">
        <v>1606</v>
      </c>
      <c r="L27" s="32">
        <v>3011</v>
      </c>
      <c r="M27" s="32">
        <v>4859</v>
      </c>
      <c r="N27" s="32">
        <v>7145</v>
      </c>
      <c r="O27" s="32">
        <v>9833</v>
      </c>
      <c r="P27" s="32">
        <v>12890</v>
      </c>
      <c r="Q27" s="32">
        <v>16260</v>
      </c>
      <c r="R27" s="32">
        <v>19928</v>
      </c>
      <c r="S27" s="32">
        <v>23872</v>
      </c>
      <c r="T27" s="32">
        <v>28076</v>
      </c>
      <c r="U27" s="32">
        <v>32520</v>
      </c>
      <c r="V27" s="32">
        <v>37191</v>
      </c>
      <c r="W27" s="32">
        <v>42072</v>
      </c>
      <c r="X27" s="32">
        <v>47146</v>
      </c>
      <c r="Y27" s="32">
        <v>52397</v>
      </c>
      <c r="Z27" s="32">
        <v>57810</v>
      </c>
      <c r="AA27" s="32">
        <v>63372</v>
      </c>
      <c r="AB27" s="32">
        <v>69072</v>
      </c>
      <c r="AC27" s="32">
        <v>74898</v>
      </c>
      <c r="AD27" s="32">
        <v>80827</v>
      </c>
      <c r="AE27" s="32">
        <v>86290</v>
      </c>
      <c r="AF27" s="32">
        <v>91254</v>
      </c>
      <c r="AG27" s="32">
        <v>95786</v>
      </c>
      <c r="AH27" s="32">
        <v>99910</v>
      </c>
      <c r="AI27" s="34"/>
    </row>
    <row r="28" spans="1:35" ht="20" x14ac:dyDescent="0.4">
      <c r="A28" s="38"/>
      <c r="B28" s="14" t="s">
        <v>102</v>
      </c>
      <c r="C28" s="33">
        <v>143</v>
      </c>
      <c r="D28" s="33">
        <v>221</v>
      </c>
      <c r="E28" s="33">
        <v>364</v>
      </c>
      <c r="F28" s="33">
        <v>636</v>
      </c>
      <c r="G28" s="33">
        <v>1057</v>
      </c>
      <c r="H28" s="33">
        <v>1669</v>
      </c>
      <c r="I28" s="33">
        <v>2425</v>
      </c>
      <c r="J28" s="33">
        <v>3278</v>
      </c>
      <c r="K28" s="33">
        <v>4229</v>
      </c>
      <c r="L28" s="33">
        <v>5276</v>
      </c>
      <c r="M28" s="33">
        <v>6419</v>
      </c>
      <c r="N28" s="33">
        <v>7657</v>
      </c>
      <c r="O28" s="33">
        <v>8970</v>
      </c>
      <c r="P28" s="33">
        <v>10354</v>
      </c>
      <c r="Q28" s="33">
        <v>11788</v>
      </c>
      <c r="R28" s="33">
        <v>13269</v>
      </c>
      <c r="S28" s="33">
        <v>14795</v>
      </c>
      <c r="T28" s="33">
        <v>16363</v>
      </c>
      <c r="U28" s="33">
        <v>17971</v>
      </c>
      <c r="V28" s="33">
        <v>19616</v>
      </c>
      <c r="W28" s="33">
        <v>21296</v>
      </c>
      <c r="X28" s="33">
        <v>23007</v>
      </c>
      <c r="Y28" s="33">
        <v>24726</v>
      </c>
      <c r="Z28" s="33">
        <v>26491</v>
      </c>
      <c r="AA28" s="33">
        <v>28249</v>
      </c>
      <c r="AB28" s="33">
        <v>30003</v>
      </c>
      <c r="AC28" s="33">
        <v>31754</v>
      </c>
      <c r="AD28" s="33">
        <v>33494</v>
      </c>
      <c r="AE28" s="33">
        <v>35070</v>
      </c>
      <c r="AF28" s="33">
        <v>36503</v>
      </c>
      <c r="AG28" s="33">
        <v>37812</v>
      </c>
      <c r="AH28" s="33">
        <v>39003</v>
      </c>
      <c r="AI28" s="34"/>
    </row>
    <row r="29" spans="1:35" ht="20" x14ac:dyDescent="0.4">
      <c r="A29" s="38"/>
      <c r="B29" s="14" t="s">
        <v>103</v>
      </c>
      <c r="C29" s="32">
        <v>7003</v>
      </c>
      <c r="D29" s="32">
        <v>8025</v>
      </c>
      <c r="E29" s="32">
        <v>9380</v>
      </c>
      <c r="F29" s="32">
        <v>11166</v>
      </c>
      <c r="G29" s="32">
        <v>15357</v>
      </c>
      <c r="H29" s="32">
        <v>21871</v>
      </c>
      <c r="I29" s="32">
        <v>29914</v>
      </c>
      <c r="J29" s="32">
        <v>39018</v>
      </c>
      <c r="K29" s="32">
        <v>49191</v>
      </c>
      <c r="L29" s="32">
        <v>60415</v>
      </c>
      <c r="M29" s="32">
        <v>72683</v>
      </c>
      <c r="N29" s="32">
        <v>85991</v>
      </c>
      <c r="O29" s="32">
        <v>100114</v>
      </c>
      <c r="P29" s="32">
        <v>115033</v>
      </c>
      <c r="Q29" s="32">
        <v>130490</v>
      </c>
      <c r="R29" s="32">
        <v>146478</v>
      </c>
      <c r="S29" s="32">
        <v>162963</v>
      </c>
      <c r="T29" s="32">
        <v>179915</v>
      </c>
      <c r="U29" s="32">
        <v>197302</v>
      </c>
      <c r="V29" s="32">
        <v>215102</v>
      </c>
      <c r="W29" s="32">
        <v>233281</v>
      </c>
      <c r="X29" s="32">
        <v>251809</v>
      </c>
      <c r="Y29" s="32">
        <v>269684</v>
      </c>
      <c r="Z29" s="32">
        <v>288815</v>
      </c>
      <c r="AA29" s="32">
        <v>307888</v>
      </c>
      <c r="AB29" s="32">
        <v>326926</v>
      </c>
      <c r="AC29" s="32">
        <v>345934</v>
      </c>
      <c r="AD29" s="32">
        <v>364840</v>
      </c>
      <c r="AE29" s="32">
        <v>381962</v>
      </c>
      <c r="AF29" s="32">
        <v>397532</v>
      </c>
      <c r="AG29" s="32">
        <v>411757</v>
      </c>
      <c r="AH29" s="32">
        <v>424707</v>
      </c>
      <c r="AI29" s="34"/>
    </row>
    <row r="30" spans="1:35" ht="20" x14ac:dyDescent="0.4">
      <c r="A30" s="38"/>
      <c r="B30" s="11" t="s">
        <v>105</v>
      </c>
      <c r="C30" s="34"/>
      <c r="D30" s="34"/>
      <c r="E30" s="34"/>
      <c r="F30" s="34"/>
      <c r="G30" s="34"/>
      <c r="H30" s="34"/>
      <c r="I30" s="34"/>
      <c r="J30" s="34"/>
      <c r="K30" s="34"/>
      <c r="L30" s="34"/>
      <c r="M30" s="34"/>
      <c r="N30" s="34"/>
      <c r="O30" s="34"/>
      <c r="P30" s="34"/>
      <c r="Q30" s="34"/>
      <c r="R30" s="34"/>
      <c r="S30" s="34"/>
      <c r="T30" s="34"/>
      <c r="U30" s="34"/>
      <c r="V30" s="34"/>
      <c r="W30" s="34"/>
      <c r="X30" s="34"/>
      <c r="Y30" s="34"/>
      <c r="Z30" s="34"/>
      <c r="AA30" s="34"/>
      <c r="AB30" s="34"/>
      <c r="AC30" s="34"/>
      <c r="AD30" s="34"/>
      <c r="AE30" s="34"/>
      <c r="AF30" s="34"/>
      <c r="AG30" s="34"/>
      <c r="AH30" s="34"/>
      <c r="AI30" s="34"/>
    </row>
    <row r="31" spans="1:35" ht="20" x14ac:dyDescent="0.4">
      <c r="A31" s="38"/>
      <c r="B31" s="12" t="s">
        <v>61</v>
      </c>
      <c r="C31" s="13" t="s">
        <v>62</v>
      </c>
      <c r="D31" s="13" t="s">
        <v>63</v>
      </c>
      <c r="E31" s="13" t="s">
        <v>64</v>
      </c>
      <c r="F31" s="13" t="s">
        <v>65</v>
      </c>
      <c r="G31" s="13" t="s">
        <v>66</v>
      </c>
      <c r="H31" s="13" t="s">
        <v>67</v>
      </c>
      <c r="I31" s="13" t="s">
        <v>68</v>
      </c>
      <c r="J31" s="13" t="s">
        <v>69</v>
      </c>
      <c r="K31" s="13" t="s">
        <v>70</v>
      </c>
      <c r="L31" s="13" t="s">
        <v>71</v>
      </c>
      <c r="M31" s="13" t="s">
        <v>72</v>
      </c>
      <c r="N31" s="13" t="s">
        <v>73</v>
      </c>
      <c r="O31" s="13" t="s">
        <v>74</v>
      </c>
      <c r="P31" s="13" t="s">
        <v>75</v>
      </c>
      <c r="Q31" s="13" t="s">
        <v>76</v>
      </c>
      <c r="R31" s="13" t="s">
        <v>77</v>
      </c>
      <c r="S31" s="13" t="s">
        <v>78</v>
      </c>
      <c r="T31" s="13" t="s">
        <v>79</v>
      </c>
      <c r="U31" s="13" t="s">
        <v>80</v>
      </c>
      <c r="V31" s="13" t="s">
        <v>81</v>
      </c>
      <c r="W31" s="13" t="s">
        <v>82</v>
      </c>
      <c r="X31" s="13" t="s">
        <v>83</v>
      </c>
      <c r="Y31" s="13" t="s">
        <v>84</v>
      </c>
      <c r="Z31" s="13" t="s">
        <v>85</v>
      </c>
      <c r="AA31" s="13" t="s">
        <v>86</v>
      </c>
      <c r="AB31" s="13" t="s">
        <v>87</v>
      </c>
      <c r="AC31" s="13" t="s">
        <v>88</v>
      </c>
      <c r="AD31" s="13" t="s">
        <v>89</v>
      </c>
      <c r="AE31" s="13" t="s">
        <v>90</v>
      </c>
      <c r="AF31" s="13" t="s">
        <v>91</v>
      </c>
      <c r="AG31" s="13" t="s">
        <v>92</v>
      </c>
      <c r="AH31" s="13" t="s">
        <v>93</v>
      </c>
      <c r="AI31" s="34"/>
    </row>
    <row r="32" spans="1:35" ht="20" x14ac:dyDescent="0.4">
      <c r="A32" s="38"/>
      <c r="B32" s="14" t="s">
        <v>94</v>
      </c>
      <c r="C32" s="33">
        <v>0</v>
      </c>
      <c r="D32" s="33">
        <v>0</v>
      </c>
      <c r="E32" s="33">
        <v>0</v>
      </c>
      <c r="F32" s="33">
        <v>0</v>
      </c>
      <c r="G32" s="33">
        <v>0</v>
      </c>
      <c r="H32" s="33">
        <v>1</v>
      </c>
      <c r="I32" s="33">
        <v>2</v>
      </c>
      <c r="J32" s="33">
        <v>9</v>
      </c>
      <c r="K32" s="33">
        <v>24</v>
      </c>
      <c r="L32" s="33">
        <v>45</v>
      </c>
      <c r="M32" s="33">
        <v>72</v>
      </c>
      <c r="N32" s="33">
        <v>106</v>
      </c>
      <c r="O32" s="33">
        <v>145</v>
      </c>
      <c r="P32" s="33">
        <v>189</v>
      </c>
      <c r="Q32" s="33">
        <v>238</v>
      </c>
      <c r="R32" s="33">
        <v>290</v>
      </c>
      <c r="S32" s="33">
        <v>346</v>
      </c>
      <c r="T32" s="33">
        <v>405</v>
      </c>
      <c r="U32" s="33">
        <v>467</v>
      </c>
      <c r="V32" s="33">
        <v>532</v>
      </c>
      <c r="W32" s="33">
        <v>598</v>
      </c>
      <c r="X32" s="33">
        <v>668</v>
      </c>
      <c r="Y32" s="33">
        <v>738</v>
      </c>
      <c r="Z32" s="33">
        <v>811</v>
      </c>
      <c r="AA32" s="33">
        <v>885</v>
      </c>
      <c r="AB32" s="33">
        <v>960</v>
      </c>
      <c r="AC32" s="33">
        <v>1036</v>
      </c>
      <c r="AD32" s="33">
        <v>1112</v>
      </c>
      <c r="AE32" s="33">
        <v>1182</v>
      </c>
      <c r="AF32" s="33">
        <v>1244</v>
      </c>
      <c r="AG32" s="33">
        <v>1300</v>
      </c>
      <c r="AH32" s="33">
        <v>1350</v>
      </c>
      <c r="AI32" s="34"/>
    </row>
    <row r="33" spans="1:35" ht="20" x14ac:dyDescent="0.4">
      <c r="A33" s="38"/>
      <c r="B33" s="14" t="s">
        <v>95</v>
      </c>
      <c r="C33" s="32">
        <v>0</v>
      </c>
      <c r="D33" s="32">
        <v>0</v>
      </c>
      <c r="E33" s="32">
        <v>2</v>
      </c>
      <c r="F33" s="32">
        <v>8</v>
      </c>
      <c r="G33" s="32">
        <v>19</v>
      </c>
      <c r="H33" s="32">
        <v>36</v>
      </c>
      <c r="I33" s="32">
        <v>59</v>
      </c>
      <c r="J33" s="32">
        <v>99</v>
      </c>
      <c r="K33" s="32">
        <v>156</v>
      </c>
      <c r="L33" s="32">
        <v>229</v>
      </c>
      <c r="M33" s="32">
        <v>318</v>
      </c>
      <c r="N33" s="32">
        <v>423</v>
      </c>
      <c r="O33" s="32">
        <v>541</v>
      </c>
      <c r="P33" s="32">
        <v>672</v>
      </c>
      <c r="Q33" s="32">
        <v>812</v>
      </c>
      <c r="R33" s="32">
        <v>961</v>
      </c>
      <c r="S33" s="32">
        <v>1118</v>
      </c>
      <c r="T33" s="32">
        <v>1283</v>
      </c>
      <c r="U33" s="32">
        <v>1454</v>
      </c>
      <c r="V33" s="32">
        <v>1632</v>
      </c>
      <c r="W33" s="32">
        <v>1814</v>
      </c>
      <c r="X33" s="32">
        <v>2002</v>
      </c>
      <c r="Y33" s="32">
        <v>2194</v>
      </c>
      <c r="Z33" s="32">
        <v>2389</v>
      </c>
      <c r="AA33" s="32">
        <v>2587</v>
      </c>
      <c r="AB33" s="32">
        <v>2787</v>
      </c>
      <c r="AC33" s="32">
        <v>2988</v>
      </c>
      <c r="AD33" s="32">
        <v>3189</v>
      </c>
      <c r="AE33" s="32">
        <v>3371</v>
      </c>
      <c r="AF33" s="32">
        <v>3534</v>
      </c>
      <c r="AG33" s="32">
        <v>3679</v>
      </c>
      <c r="AH33" s="32">
        <v>3808</v>
      </c>
      <c r="AI33" s="34"/>
    </row>
    <row r="34" spans="1:35" ht="20" x14ac:dyDescent="0.4">
      <c r="A34" s="38"/>
      <c r="B34" s="14" t="s">
        <v>96</v>
      </c>
      <c r="C34" s="33">
        <v>12</v>
      </c>
      <c r="D34" s="33">
        <v>58</v>
      </c>
      <c r="E34" s="33">
        <v>306</v>
      </c>
      <c r="F34" s="33">
        <v>1766</v>
      </c>
      <c r="G34" s="33">
        <v>3299</v>
      </c>
      <c r="H34" s="33">
        <v>5411</v>
      </c>
      <c r="I34" s="33">
        <v>8037</v>
      </c>
      <c r="J34" s="33">
        <v>11009</v>
      </c>
      <c r="K34" s="33">
        <v>14324</v>
      </c>
      <c r="L34" s="33">
        <v>17968</v>
      </c>
      <c r="M34" s="33">
        <v>21923</v>
      </c>
      <c r="N34" s="33">
        <v>26179</v>
      </c>
      <c r="O34" s="33">
        <v>30652</v>
      </c>
      <c r="P34" s="33">
        <v>35334</v>
      </c>
      <c r="Q34" s="33">
        <v>40136</v>
      </c>
      <c r="R34" s="33">
        <v>45054</v>
      </c>
      <c r="S34" s="33">
        <v>50074</v>
      </c>
      <c r="T34" s="33">
        <v>55185</v>
      </c>
      <c r="U34" s="33">
        <v>60375</v>
      </c>
      <c r="V34" s="33">
        <v>65637</v>
      </c>
      <c r="W34" s="33">
        <v>70959</v>
      </c>
      <c r="X34" s="33">
        <v>76331</v>
      </c>
      <c r="Y34" s="33">
        <v>81738</v>
      </c>
      <c r="Z34" s="33">
        <v>87173</v>
      </c>
      <c r="AA34" s="33">
        <v>92515</v>
      </c>
      <c r="AB34" s="33">
        <v>97781</v>
      </c>
      <c r="AC34" s="33">
        <v>102967</v>
      </c>
      <c r="AD34" s="33">
        <v>108050</v>
      </c>
      <c r="AE34" s="33">
        <v>112553</v>
      </c>
      <c r="AF34" s="33">
        <v>116550</v>
      </c>
      <c r="AG34" s="33">
        <v>120106</v>
      </c>
      <c r="AH34" s="33">
        <v>123240</v>
      </c>
      <c r="AI34" s="34"/>
    </row>
    <row r="35" spans="1:35" ht="20" x14ac:dyDescent="0.4">
      <c r="A35" s="38"/>
      <c r="B35" s="14" t="s">
        <v>97</v>
      </c>
      <c r="C35" s="32">
        <v>611</v>
      </c>
      <c r="D35" s="32">
        <v>1163</v>
      </c>
      <c r="E35" s="32">
        <v>2423</v>
      </c>
      <c r="F35" s="32">
        <v>5449</v>
      </c>
      <c r="G35" s="32">
        <v>9721</v>
      </c>
      <c r="H35" s="32">
        <v>15635</v>
      </c>
      <c r="I35" s="32">
        <v>22987</v>
      </c>
      <c r="J35" s="32">
        <v>31309</v>
      </c>
      <c r="K35" s="32">
        <v>40595</v>
      </c>
      <c r="L35" s="32">
        <v>50807</v>
      </c>
      <c r="M35" s="32">
        <v>61890</v>
      </c>
      <c r="N35" s="32">
        <v>73819</v>
      </c>
      <c r="O35" s="32">
        <v>86358</v>
      </c>
      <c r="P35" s="32">
        <v>99487</v>
      </c>
      <c r="Q35" s="32">
        <v>112952</v>
      </c>
      <c r="R35" s="32">
        <v>126742</v>
      </c>
      <c r="S35" s="32">
        <v>140822</v>
      </c>
      <c r="T35" s="32">
        <v>155157</v>
      </c>
      <c r="U35" s="32">
        <v>169715</v>
      </c>
      <c r="V35" s="32">
        <v>184476</v>
      </c>
      <c r="W35" s="32">
        <v>199407</v>
      </c>
      <c r="X35" s="32">
        <v>214477</v>
      </c>
      <c r="Y35" s="32">
        <v>229551</v>
      </c>
      <c r="Z35" s="32">
        <v>244801</v>
      </c>
      <c r="AA35" s="32">
        <v>259792</v>
      </c>
      <c r="AB35" s="32">
        <v>274569</v>
      </c>
      <c r="AC35" s="32">
        <v>289125</v>
      </c>
      <c r="AD35" s="32">
        <v>303391</v>
      </c>
      <c r="AE35" s="32">
        <v>316032</v>
      </c>
      <c r="AF35" s="32">
        <v>327251</v>
      </c>
      <c r="AG35" s="32">
        <v>337232</v>
      </c>
      <c r="AH35" s="32">
        <v>346028</v>
      </c>
      <c r="AI35" s="34"/>
    </row>
    <row r="36" spans="1:35" ht="20" x14ac:dyDescent="0.4">
      <c r="A36" s="38"/>
      <c r="B36" s="14" t="s">
        <v>98</v>
      </c>
      <c r="C36" s="33">
        <v>38</v>
      </c>
      <c r="D36" s="33">
        <v>76</v>
      </c>
      <c r="E36" s="33">
        <v>165</v>
      </c>
      <c r="F36" s="33">
        <v>388</v>
      </c>
      <c r="G36" s="33">
        <v>697</v>
      </c>
      <c r="H36" s="33">
        <v>1123</v>
      </c>
      <c r="I36" s="33">
        <v>1654</v>
      </c>
      <c r="J36" s="33">
        <v>2254</v>
      </c>
      <c r="K36" s="33">
        <v>2925</v>
      </c>
      <c r="L36" s="33">
        <v>3661</v>
      </c>
      <c r="M36" s="33">
        <v>4461</v>
      </c>
      <c r="N36" s="33">
        <v>5322</v>
      </c>
      <c r="O36" s="33">
        <v>6227</v>
      </c>
      <c r="P36" s="33">
        <v>7174</v>
      </c>
      <c r="Q36" s="33">
        <v>8145</v>
      </c>
      <c r="R36" s="33">
        <v>9140</v>
      </c>
      <c r="S36" s="33">
        <v>10156</v>
      </c>
      <c r="T36" s="33">
        <v>11190</v>
      </c>
      <c r="U36" s="33">
        <v>12241</v>
      </c>
      <c r="V36" s="33">
        <v>13305</v>
      </c>
      <c r="W36" s="33">
        <v>14383</v>
      </c>
      <c r="X36" s="33">
        <v>15470</v>
      </c>
      <c r="Y36" s="33">
        <v>16558</v>
      </c>
      <c r="Z36" s="33">
        <v>17658</v>
      </c>
      <c r="AA36" s="33">
        <v>18740</v>
      </c>
      <c r="AB36" s="33">
        <v>19806</v>
      </c>
      <c r="AC36" s="33">
        <v>20856</v>
      </c>
      <c r="AD36" s="33">
        <v>21885</v>
      </c>
      <c r="AE36" s="33">
        <v>22797</v>
      </c>
      <c r="AF36" s="33">
        <v>23606</v>
      </c>
      <c r="AG36" s="33">
        <v>24326</v>
      </c>
      <c r="AH36" s="33">
        <v>24961</v>
      </c>
      <c r="AI36" s="34"/>
    </row>
    <row r="37" spans="1:35" ht="20" x14ac:dyDescent="0.4">
      <c r="A37" s="38"/>
      <c r="B37" s="14" t="s">
        <v>99</v>
      </c>
      <c r="C37" s="32">
        <v>1876</v>
      </c>
      <c r="D37" s="32">
        <v>2584</v>
      </c>
      <c r="E37" s="32">
        <v>3748</v>
      </c>
      <c r="F37" s="32">
        <v>5701</v>
      </c>
      <c r="G37" s="32">
        <v>9193</v>
      </c>
      <c r="H37" s="32">
        <v>14093</v>
      </c>
      <c r="I37" s="32">
        <v>20182</v>
      </c>
      <c r="J37" s="32">
        <v>27082</v>
      </c>
      <c r="K37" s="32">
        <v>34788</v>
      </c>
      <c r="L37" s="32">
        <v>43268</v>
      </c>
      <c r="M37" s="32">
        <v>52476</v>
      </c>
      <c r="N37" s="32">
        <v>62392</v>
      </c>
      <c r="O37" s="32">
        <v>72818</v>
      </c>
      <c r="P37" s="32">
        <v>83740</v>
      </c>
      <c r="Q37" s="32">
        <v>94945</v>
      </c>
      <c r="R37" s="32">
        <v>106425</v>
      </c>
      <c r="S37" s="32">
        <v>118148</v>
      </c>
      <c r="T37" s="32">
        <v>130085</v>
      </c>
      <c r="U37" s="32">
        <v>142212</v>
      </c>
      <c r="V37" s="32">
        <v>154509</v>
      </c>
      <c r="W37" s="32">
        <v>166950</v>
      </c>
      <c r="X37" s="32">
        <v>179509</v>
      </c>
      <c r="Y37" s="32">
        <v>191844</v>
      </c>
      <c r="Z37" s="32">
        <v>204562</v>
      </c>
      <c r="AA37" s="32">
        <v>217065</v>
      </c>
      <c r="AB37" s="32">
        <v>229392</v>
      </c>
      <c r="AC37" s="32">
        <v>241536</v>
      </c>
      <c r="AD37" s="32">
        <v>253441</v>
      </c>
      <c r="AE37" s="32">
        <v>263991</v>
      </c>
      <c r="AF37" s="32">
        <v>273355</v>
      </c>
      <c r="AG37" s="32">
        <v>281684</v>
      </c>
      <c r="AH37" s="32">
        <v>289025</v>
      </c>
      <c r="AI37" s="34"/>
    </row>
    <row r="38" spans="1:35" ht="20" x14ac:dyDescent="0.4">
      <c r="A38" s="38"/>
      <c r="B38" s="14" t="s">
        <v>100</v>
      </c>
      <c r="C38" s="33">
        <v>0</v>
      </c>
      <c r="D38" s="33">
        <v>0</v>
      </c>
      <c r="E38" s="33">
        <v>201</v>
      </c>
      <c r="F38" s="33">
        <v>545</v>
      </c>
      <c r="G38" s="33">
        <v>1020</v>
      </c>
      <c r="H38" s="33">
        <v>1676</v>
      </c>
      <c r="I38" s="33">
        <v>2491</v>
      </c>
      <c r="J38" s="33">
        <v>3413</v>
      </c>
      <c r="K38" s="33">
        <v>4441</v>
      </c>
      <c r="L38" s="33">
        <v>5572</v>
      </c>
      <c r="M38" s="33">
        <v>6799</v>
      </c>
      <c r="N38" s="33">
        <v>8120</v>
      </c>
      <c r="O38" s="33">
        <v>9508</v>
      </c>
      <c r="P38" s="33">
        <v>10961</v>
      </c>
      <c r="Q38" s="33">
        <v>12451</v>
      </c>
      <c r="R38" s="33">
        <v>13976</v>
      </c>
      <c r="S38" s="33">
        <v>15534</v>
      </c>
      <c r="T38" s="33">
        <v>17120</v>
      </c>
      <c r="U38" s="33">
        <v>18730</v>
      </c>
      <c r="V38" s="33">
        <v>20363</v>
      </c>
      <c r="W38" s="33">
        <v>22014</v>
      </c>
      <c r="X38" s="33">
        <v>23681</v>
      </c>
      <c r="Y38" s="33">
        <v>25359</v>
      </c>
      <c r="Z38" s="33">
        <v>27045</v>
      </c>
      <c r="AA38" s="33">
        <v>28703</v>
      </c>
      <c r="AB38" s="33">
        <v>30336</v>
      </c>
      <c r="AC38" s="33">
        <v>31945</v>
      </c>
      <c r="AD38" s="33">
        <v>33522</v>
      </c>
      <c r="AE38" s="33">
        <v>34919</v>
      </c>
      <c r="AF38" s="33">
        <v>36160</v>
      </c>
      <c r="AG38" s="33">
        <v>37263</v>
      </c>
      <c r="AH38" s="33">
        <v>38235</v>
      </c>
      <c r="AI38" s="34"/>
    </row>
    <row r="39" spans="1:35" ht="20" x14ac:dyDescent="0.4">
      <c r="A39" s="38"/>
      <c r="B39" s="14" t="s">
        <v>101</v>
      </c>
      <c r="C39" s="32">
        <v>0</v>
      </c>
      <c r="D39" s="32">
        <v>0</v>
      </c>
      <c r="E39" s="32">
        <v>0</v>
      </c>
      <c r="F39" s="32">
        <v>0</v>
      </c>
      <c r="G39" s="32">
        <v>1</v>
      </c>
      <c r="H39" s="32">
        <v>1</v>
      </c>
      <c r="I39" s="32">
        <v>1</v>
      </c>
      <c r="J39" s="32">
        <v>106</v>
      </c>
      <c r="K39" s="32">
        <v>308</v>
      </c>
      <c r="L39" s="32">
        <v>608</v>
      </c>
      <c r="M39" s="32">
        <v>1003</v>
      </c>
      <c r="N39" s="32">
        <v>1491</v>
      </c>
      <c r="O39" s="32">
        <v>2062</v>
      </c>
      <c r="P39" s="32">
        <v>2708</v>
      </c>
      <c r="Q39" s="32">
        <v>3416</v>
      </c>
      <c r="R39" s="32">
        <v>4182</v>
      </c>
      <c r="S39" s="32">
        <v>5000</v>
      </c>
      <c r="T39" s="32">
        <v>5865</v>
      </c>
      <c r="U39" s="32">
        <v>6774</v>
      </c>
      <c r="V39" s="32">
        <v>7721</v>
      </c>
      <c r="W39" s="32">
        <v>8704</v>
      </c>
      <c r="X39" s="32">
        <v>9718</v>
      </c>
      <c r="Y39" s="32">
        <v>10760</v>
      </c>
      <c r="Z39" s="32">
        <v>11825</v>
      </c>
      <c r="AA39" s="32">
        <v>12911</v>
      </c>
      <c r="AB39" s="32">
        <v>14015</v>
      </c>
      <c r="AC39" s="32">
        <v>15135</v>
      </c>
      <c r="AD39" s="32">
        <v>16264</v>
      </c>
      <c r="AE39" s="32">
        <v>17293</v>
      </c>
      <c r="AF39" s="32">
        <v>18212</v>
      </c>
      <c r="AG39" s="32">
        <v>19034</v>
      </c>
      <c r="AH39" s="32">
        <v>19766</v>
      </c>
      <c r="AI39" s="34"/>
    </row>
    <row r="40" spans="1:35" ht="20" x14ac:dyDescent="0.4">
      <c r="A40" s="38"/>
      <c r="B40" s="14" t="s">
        <v>102</v>
      </c>
      <c r="C40" s="33">
        <v>38</v>
      </c>
      <c r="D40" s="33">
        <v>56</v>
      </c>
      <c r="E40" s="33">
        <v>87</v>
      </c>
      <c r="F40" s="33">
        <v>143</v>
      </c>
      <c r="G40" s="33">
        <v>238</v>
      </c>
      <c r="H40" s="33">
        <v>371</v>
      </c>
      <c r="I40" s="33">
        <v>536</v>
      </c>
      <c r="J40" s="33">
        <v>722</v>
      </c>
      <c r="K40" s="33">
        <v>931</v>
      </c>
      <c r="L40" s="33">
        <v>1160</v>
      </c>
      <c r="M40" s="33">
        <v>1409</v>
      </c>
      <c r="N40" s="33">
        <v>1677</v>
      </c>
      <c r="O40" s="33">
        <v>1959</v>
      </c>
      <c r="P40" s="33">
        <v>2254</v>
      </c>
      <c r="Q40" s="33">
        <v>2557</v>
      </c>
      <c r="R40" s="33">
        <v>2867</v>
      </c>
      <c r="S40" s="33">
        <v>3184</v>
      </c>
      <c r="T40" s="33">
        <v>3507</v>
      </c>
      <c r="U40" s="33">
        <v>3834</v>
      </c>
      <c r="V40" s="33">
        <v>4166</v>
      </c>
      <c r="W40" s="33">
        <v>4502</v>
      </c>
      <c r="X40" s="33">
        <v>4842</v>
      </c>
      <c r="Y40" s="33">
        <v>5177</v>
      </c>
      <c r="Z40" s="33">
        <v>5520</v>
      </c>
      <c r="AA40" s="33">
        <v>5858</v>
      </c>
      <c r="AB40" s="33">
        <v>6191</v>
      </c>
      <c r="AC40" s="33">
        <v>6519</v>
      </c>
      <c r="AD40" s="33">
        <v>6840</v>
      </c>
      <c r="AE40" s="33">
        <v>7125</v>
      </c>
      <c r="AF40" s="33">
        <v>7378</v>
      </c>
      <c r="AG40" s="33">
        <v>7603</v>
      </c>
      <c r="AH40" s="33">
        <v>7801</v>
      </c>
      <c r="AI40" s="34"/>
    </row>
    <row r="41" spans="1:35" ht="20" x14ac:dyDescent="0.4">
      <c r="A41" s="38"/>
      <c r="B41" s="14" t="s">
        <v>103</v>
      </c>
      <c r="C41" s="32">
        <v>1876</v>
      </c>
      <c r="D41" s="32">
        <v>2220</v>
      </c>
      <c r="E41" s="32">
        <v>2696</v>
      </c>
      <c r="F41" s="32">
        <v>3358</v>
      </c>
      <c r="G41" s="32">
        <v>4815</v>
      </c>
      <c r="H41" s="32">
        <v>6911</v>
      </c>
      <c r="I41" s="32">
        <v>9515</v>
      </c>
      <c r="J41" s="32">
        <v>12472</v>
      </c>
      <c r="K41" s="32">
        <v>15779</v>
      </c>
      <c r="L41" s="32">
        <v>19424</v>
      </c>
      <c r="M41" s="32">
        <v>23385</v>
      </c>
      <c r="N41" s="32">
        <v>27654</v>
      </c>
      <c r="O41" s="32">
        <v>32146</v>
      </c>
      <c r="P41" s="32">
        <v>36856</v>
      </c>
      <c r="Q41" s="32">
        <v>41690</v>
      </c>
      <c r="R41" s="32">
        <v>46645</v>
      </c>
      <c r="S41" s="32">
        <v>51708</v>
      </c>
      <c r="T41" s="32">
        <v>56866</v>
      </c>
      <c r="U41" s="32">
        <v>62107</v>
      </c>
      <c r="V41" s="32">
        <v>67423</v>
      </c>
      <c r="W41" s="32">
        <v>72803</v>
      </c>
      <c r="X41" s="32">
        <v>78236</v>
      </c>
      <c r="Y41" s="32">
        <v>83395</v>
      </c>
      <c r="Z41" s="32">
        <v>88904</v>
      </c>
      <c r="AA41" s="32">
        <v>94321</v>
      </c>
      <c r="AB41" s="32">
        <v>99663</v>
      </c>
      <c r="AC41" s="32">
        <v>104927</v>
      </c>
      <c r="AD41" s="32">
        <v>110089</v>
      </c>
      <c r="AE41" s="32">
        <v>114665</v>
      </c>
      <c r="AF41" s="32">
        <v>118727</v>
      </c>
      <c r="AG41" s="32">
        <v>122339</v>
      </c>
      <c r="AH41" s="32">
        <v>125523</v>
      </c>
      <c r="AI41" s="34"/>
    </row>
    <row r="42" spans="1:35" ht="20" x14ac:dyDescent="0.4">
      <c r="A42" s="38"/>
      <c r="B42" s="11" t="s">
        <v>106</v>
      </c>
      <c r="C42" s="34"/>
      <c r="D42" s="34"/>
      <c r="E42" s="34"/>
      <c r="F42" s="34"/>
      <c r="G42" s="34"/>
      <c r="H42" s="34"/>
      <c r="I42" s="34"/>
      <c r="J42" s="34"/>
      <c r="K42" s="34"/>
      <c r="L42" s="34"/>
      <c r="M42" s="34"/>
      <c r="N42" s="34"/>
      <c r="O42" s="34"/>
      <c r="P42" s="34"/>
      <c r="Q42" s="34"/>
      <c r="R42" s="34"/>
      <c r="S42" s="34"/>
      <c r="T42" s="34"/>
      <c r="U42" s="34"/>
      <c r="V42" s="34"/>
      <c r="W42" s="34"/>
      <c r="X42" s="34"/>
      <c r="Y42" s="34"/>
      <c r="Z42" s="34"/>
      <c r="AA42" s="34"/>
      <c r="AB42" s="34"/>
      <c r="AC42" s="34"/>
      <c r="AD42" s="34"/>
      <c r="AE42" s="34"/>
      <c r="AF42" s="34"/>
      <c r="AG42" s="34"/>
      <c r="AH42" s="34"/>
      <c r="AI42" s="34"/>
    </row>
    <row r="43" spans="1:35" ht="20" x14ac:dyDescent="0.4">
      <c r="A43" s="38"/>
      <c r="B43" s="12" t="s">
        <v>61</v>
      </c>
      <c r="C43" s="13" t="s">
        <v>62</v>
      </c>
      <c r="D43" s="13" t="s">
        <v>63</v>
      </c>
      <c r="E43" s="13" t="s">
        <v>64</v>
      </c>
      <c r="F43" s="13" t="s">
        <v>65</v>
      </c>
      <c r="G43" s="13" t="s">
        <v>66</v>
      </c>
      <c r="H43" s="13" t="s">
        <v>67</v>
      </c>
      <c r="I43" s="13" t="s">
        <v>68</v>
      </c>
      <c r="J43" s="13" t="s">
        <v>69</v>
      </c>
      <c r="K43" s="13" t="s">
        <v>70</v>
      </c>
      <c r="L43" s="13" t="s">
        <v>71</v>
      </c>
      <c r="M43" s="13" t="s">
        <v>72</v>
      </c>
      <c r="N43" s="13" t="s">
        <v>73</v>
      </c>
      <c r="O43" s="13" t="s">
        <v>74</v>
      </c>
      <c r="P43" s="13" t="s">
        <v>75</v>
      </c>
      <c r="Q43" s="13" t="s">
        <v>76</v>
      </c>
      <c r="R43" s="13" t="s">
        <v>77</v>
      </c>
      <c r="S43" s="13" t="s">
        <v>78</v>
      </c>
      <c r="T43" s="13" t="s">
        <v>79</v>
      </c>
      <c r="U43" s="13" t="s">
        <v>80</v>
      </c>
      <c r="V43" s="13" t="s">
        <v>81</v>
      </c>
      <c r="W43" s="13" t="s">
        <v>82</v>
      </c>
      <c r="X43" s="13" t="s">
        <v>83</v>
      </c>
      <c r="Y43" s="13" t="s">
        <v>84</v>
      </c>
      <c r="Z43" s="13" t="s">
        <v>85</v>
      </c>
      <c r="AA43" s="13" t="s">
        <v>86</v>
      </c>
      <c r="AB43" s="13" t="s">
        <v>87</v>
      </c>
      <c r="AC43" s="13" t="s">
        <v>88</v>
      </c>
      <c r="AD43" s="13" t="s">
        <v>89</v>
      </c>
      <c r="AE43" s="13" t="s">
        <v>90</v>
      </c>
      <c r="AF43" s="13" t="s">
        <v>91</v>
      </c>
      <c r="AG43" s="13" t="s">
        <v>92</v>
      </c>
      <c r="AH43" s="13" t="s">
        <v>93</v>
      </c>
      <c r="AI43" s="34"/>
    </row>
    <row r="44" spans="1:35" ht="20" x14ac:dyDescent="0.4">
      <c r="A44" s="38"/>
      <c r="B44" s="14" t="s">
        <v>94</v>
      </c>
      <c r="C44" s="33">
        <v>0</v>
      </c>
      <c r="D44" s="33">
        <v>0</v>
      </c>
      <c r="E44" s="33">
        <v>0</v>
      </c>
      <c r="F44" s="33">
        <v>0</v>
      </c>
      <c r="G44" s="33">
        <v>0</v>
      </c>
      <c r="H44" s="33">
        <v>0</v>
      </c>
      <c r="I44" s="33">
        <v>1</v>
      </c>
      <c r="J44" s="33">
        <v>3</v>
      </c>
      <c r="K44" s="33">
        <v>6</v>
      </c>
      <c r="L44" s="33">
        <v>11</v>
      </c>
      <c r="M44" s="33">
        <v>17</v>
      </c>
      <c r="N44" s="33">
        <v>24</v>
      </c>
      <c r="O44" s="33">
        <v>32</v>
      </c>
      <c r="P44" s="33">
        <v>41</v>
      </c>
      <c r="Q44" s="33">
        <v>51</v>
      </c>
      <c r="R44" s="33">
        <v>61</v>
      </c>
      <c r="S44" s="33">
        <v>73</v>
      </c>
      <c r="T44" s="33">
        <v>84</v>
      </c>
      <c r="U44" s="33">
        <v>97</v>
      </c>
      <c r="V44" s="33">
        <v>110</v>
      </c>
      <c r="W44" s="33">
        <v>123</v>
      </c>
      <c r="X44" s="33">
        <v>137</v>
      </c>
      <c r="Y44" s="33">
        <v>151</v>
      </c>
      <c r="Z44" s="33">
        <v>166</v>
      </c>
      <c r="AA44" s="33">
        <v>181</v>
      </c>
      <c r="AB44" s="33">
        <v>195</v>
      </c>
      <c r="AC44" s="33">
        <v>211</v>
      </c>
      <c r="AD44" s="33">
        <v>226</v>
      </c>
      <c r="AE44" s="33">
        <v>240</v>
      </c>
      <c r="AF44" s="33">
        <v>252</v>
      </c>
      <c r="AG44" s="33">
        <v>264</v>
      </c>
      <c r="AH44" s="33">
        <v>274</v>
      </c>
      <c r="AI44" s="34"/>
    </row>
    <row r="45" spans="1:35" ht="20" x14ac:dyDescent="0.4">
      <c r="A45" s="38"/>
      <c r="B45" s="14" t="s">
        <v>95</v>
      </c>
      <c r="C45" s="32">
        <v>0</v>
      </c>
      <c r="D45" s="32">
        <v>0</v>
      </c>
      <c r="E45" s="32">
        <v>22</v>
      </c>
      <c r="F45" s="32">
        <v>48</v>
      </c>
      <c r="G45" s="32">
        <v>88</v>
      </c>
      <c r="H45" s="32">
        <v>138</v>
      </c>
      <c r="I45" s="32">
        <v>208</v>
      </c>
      <c r="J45" s="32">
        <v>280</v>
      </c>
      <c r="K45" s="32">
        <v>354</v>
      </c>
      <c r="L45" s="32">
        <v>430</v>
      </c>
      <c r="M45" s="32">
        <v>508</v>
      </c>
      <c r="N45" s="32">
        <v>587</v>
      </c>
      <c r="O45" s="32">
        <v>666</v>
      </c>
      <c r="P45" s="32">
        <v>745</v>
      </c>
      <c r="Q45" s="32">
        <v>823</v>
      </c>
      <c r="R45" s="32">
        <v>899</v>
      </c>
      <c r="S45" s="32">
        <v>975</v>
      </c>
      <c r="T45" s="32">
        <v>1048</v>
      </c>
      <c r="U45" s="32">
        <v>1121</v>
      </c>
      <c r="V45" s="32">
        <v>1193</v>
      </c>
      <c r="W45" s="32">
        <v>1263</v>
      </c>
      <c r="X45" s="32">
        <v>1332</v>
      </c>
      <c r="Y45" s="32">
        <v>1400</v>
      </c>
      <c r="Z45" s="32">
        <v>1467</v>
      </c>
      <c r="AA45" s="32">
        <v>1527</v>
      </c>
      <c r="AB45" s="32">
        <v>1586</v>
      </c>
      <c r="AC45" s="32">
        <v>1639</v>
      </c>
      <c r="AD45" s="32">
        <v>1689</v>
      </c>
      <c r="AE45" s="32">
        <v>1730</v>
      </c>
      <c r="AF45" s="32">
        <v>1766</v>
      </c>
      <c r="AG45" s="32">
        <v>1798</v>
      </c>
      <c r="AH45" s="32">
        <v>1825</v>
      </c>
      <c r="AI45" s="34"/>
    </row>
    <row r="46" spans="1:35" ht="20" x14ac:dyDescent="0.4">
      <c r="A46" s="38"/>
      <c r="B46" s="14" t="s">
        <v>96</v>
      </c>
      <c r="C46" s="33">
        <v>4</v>
      </c>
      <c r="D46" s="33">
        <v>5</v>
      </c>
      <c r="E46" s="33">
        <v>6</v>
      </c>
      <c r="F46" s="33">
        <v>6</v>
      </c>
      <c r="G46" s="33">
        <v>9</v>
      </c>
      <c r="H46" s="33">
        <v>11</v>
      </c>
      <c r="I46" s="33">
        <v>17</v>
      </c>
      <c r="J46" s="33">
        <v>268</v>
      </c>
      <c r="K46" s="33">
        <v>755</v>
      </c>
      <c r="L46" s="33">
        <v>1480</v>
      </c>
      <c r="M46" s="33">
        <v>2440</v>
      </c>
      <c r="N46" s="33">
        <v>3632</v>
      </c>
      <c r="O46" s="33">
        <v>5032</v>
      </c>
      <c r="P46" s="33">
        <v>6623</v>
      </c>
      <c r="Q46" s="33">
        <v>8368</v>
      </c>
      <c r="R46" s="33">
        <v>10257</v>
      </c>
      <c r="S46" s="33">
        <v>12279</v>
      </c>
      <c r="T46" s="33">
        <v>14420</v>
      </c>
      <c r="U46" s="33">
        <v>16670</v>
      </c>
      <c r="V46" s="33">
        <v>19019</v>
      </c>
      <c r="W46" s="33">
        <v>21458</v>
      </c>
      <c r="X46" s="33">
        <v>23975</v>
      </c>
      <c r="Y46" s="33">
        <v>26562</v>
      </c>
      <c r="Z46" s="33">
        <v>29210</v>
      </c>
      <c r="AA46" s="33">
        <v>31912</v>
      </c>
      <c r="AB46" s="33">
        <v>34660</v>
      </c>
      <c r="AC46" s="33">
        <v>37450</v>
      </c>
      <c r="AD46" s="33">
        <v>40266</v>
      </c>
      <c r="AE46" s="33">
        <v>42855</v>
      </c>
      <c r="AF46" s="33">
        <v>45178</v>
      </c>
      <c r="AG46" s="33">
        <v>47266</v>
      </c>
      <c r="AH46" s="33">
        <v>49130</v>
      </c>
      <c r="AI46" s="34"/>
    </row>
    <row r="47" spans="1:35" ht="20" x14ac:dyDescent="0.4">
      <c r="A47" s="38"/>
      <c r="B47" s="14" t="s">
        <v>97</v>
      </c>
      <c r="C47" s="32">
        <v>217</v>
      </c>
      <c r="D47" s="32">
        <v>225</v>
      </c>
      <c r="E47" s="32">
        <v>232</v>
      </c>
      <c r="F47" s="32">
        <v>238</v>
      </c>
      <c r="G47" s="32">
        <v>266</v>
      </c>
      <c r="H47" s="32">
        <v>280</v>
      </c>
      <c r="I47" s="32">
        <v>321</v>
      </c>
      <c r="J47" s="32">
        <v>784</v>
      </c>
      <c r="K47" s="32">
        <v>1657</v>
      </c>
      <c r="L47" s="32">
        <v>2941</v>
      </c>
      <c r="M47" s="32">
        <v>4630</v>
      </c>
      <c r="N47" s="32">
        <v>6721</v>
      </c>
      <c r="O47" s="32">
        <v>9171</v>
      </c>
      <c r="P47" s="32">
        <v>11951</v>
      </c>
      <c r="Q47" s="32">
        <v>14996</v>
      </c>
      <c r="R47" s="32">
        <v>18290</v>
      </c>
      <c r="S47" s="32">
        <v>21811</v>
      </c>
      <c r="T47" s="32">
        <v>25538</v>
      </c>
      <c r="U47" s="32">
        <v>29453</v>
      </c>
      <c r="V47" s="32">
        <v>33538</v>
      </c>
      <c r="W47" s="32">
        <v>37776</v>
      </c>
      <c r="X47" s="32">
        <v>42151</v>
      </c>
      <c r="Y47" s="32">
        <v>46595</v>
      </c>
      <c r="Z47" s="32">
        <v>51195</v>
      </c>
      <c r="AA47" s="32">
        <v>55885</v>
      </c>
      <c r="AB47" s="32">
        <v>60654</v>
      </c>
      <c r="AC47" s="32">
        <v>65489</v>
      </c>
      <c r="AD47" s="32">
        <v>70374</v>
      </c>
      <c r="AE47" s="32">
        <v>74859</v>
      </c>
      <c r="AF47" s="32">
        <v>78884</v>
      </c>
      <c r="AG47" s="32">
        <v>82503</v>
      </c>
      <c r="AH47" s="32">
        <v>85732</v>
      </c>
      <c r="AI47" s="34"/>
    </row>
    <row r="48" spans="1:35" ht="20" x14ac:dyDescent="0.4">
      <c r="A48" s="38"/>
      <c r="B48" s="14" t="s">
        <v>98</v>
      </c>
      <c r="C48" s="33">
        <v>14</v>
      </c>
      <c r="D48" s="33">
        <v>14</v>
      </c>
      <c r="E48" s="33">
        <v>15</v>
      </c>
      <c r="F48" s="33">
        <v>15</v>
      </c>
      <c r="G48" s="33">
        <v>18</v>
      </c>
      <c r="H48" s="33">
        <v>18</v>
      </c>
      <c r="I48" s="33">
        <v>21</v>
      </c>
      <c r="J48" s="33">
        <v>73</v>
      </c>
      <c r="K48" s="33">
        <v>172</v>
      </c>
      <c r="L48" s="33">
        <v>320</v>
      </c>
      <c r="M48" s="33">
        <v>515</v>
      </c>
      <c r="N48" s="33">
        <v>757</v>
      </c>
      <c r="O48" s="33">
        <v>1041</v>
      </c>
      <c r="P48" s="33">
        <v>1363</v>
      </c>
      <c r="Q48" s="33">
        <v>1717</v>
      </c>
      <c r="R48" s="33">
        <v>2099</v>
      </c>
      <c r="S48" s="33">
        <v>2509</v>
      </c>
      <c r="T48" s="33">
        <v>2942</v>
      </c>
      <c r="U48" s="33">
        <v>3397</v>
      </c>
      <c r="V48" s="33">
        <v>3873</v>
      </c>
      <c r="W48" s="33">
        <v>4366</v>
      </c>
      <c r="X48" s="33">
        <v>4875</v>
      </c>
      <c r="Y48" s="33">
        <v>5395</v>
      </c>
      <c r="Z48" s="33">
        <v>5931</v>
      </c>
      <c r="AA48" s="33">
        <v>6477</v>
      </c>
      <c r="AB48" s="33">
        <v>7033</v>
      </c>
      <c r="AC48" s="33">
        <v>7596</v>
      </c>
      <c r="AD48" s="33">
        <v>8166</v>
      </c>
      <c r="AE48" s="33">
        <v>8689</v>
      </c>
      <c r="AF48" s="33">
        <v>9158</v>
      </c>
      <c r="AG48" s="33">
        <v>9580</v>
      </c>
      <c r="AH48" s="33">
        <v>9957</v>
      </c>
      <c r="AI48" s="34"/>
    </row>
    <row r="49" spans="1:35" ht="20" x14ac:dyDescent="0.4">
      <c r="A49" s="38"/>
      <c r="B49" s="14" t="s">
        <v>99</v>
      </c>
      <c r="C49" s="32">
        <v>666</v>
      </c>
      <c r="D49" s="32">
        <v>676</v>
      </c>
      <c r="E49" s="32">
        <v>681</v>
      </c>
      <c r="F49" s="32">
        <v>685</v>
      </c>
      <c r="G49" s="32">
        <v>704</v>
      </c>
      <c r="H49" s="32">
        <v>701</v>
      </c>
      <c r="I49" s="32">
        <v>726</v>
      </c>
      <c r="J49" s="32">
        <v>1103</v>
      </c>
      <c r="K49" s="32">
        <v>1821</v>
      </c>
      <c r="L49" s="32">
        <v>2882</v>
      </c>
      <c r="M49" s="32">
        <v>4280</v>
      </c>
      <c r="N49" s="32">
        <v>6013</v>
      </c>
      <c r="O49" s="32">
        <v>8045</v>
      </c>
      <c r="P49" s="32">
        <v>10353</v>
      </c>
      <c r="Q49" s="32">
        <v>12883</v>
      </c>
      <c r="R49" s="32">
        <v>15620</v>
      </c>
      <c r="S49" s="32">
        <v>18547</v>
      </c>
      <c r="T49" s="32">
        <v>21646</v>
      </c>
      <c r="U49" s="32">
        <v>24901</v>
      </c>
      <c r="V49" s="32">
        <v>28300</v>
      </c>
      <c r="W49" s="32">
        <v>31826</v>
      </c>
      <c r="X49" s="32">
        <v>35466</v>
      </c>
      <c r="Y49" s="32">
        <v>39052</v>
      </c>
      <c r="Z49" s="32">
        <v>42883</v>
      </c>
      <c r="AA49" s="32">
        <v>46788</v>
      </c>
      <c r="AB49" s="32">
        <v>50756</v>
      </c>
      <c r="AC49" s="32">
        <v>54778</v>
      </c>
      <c r="AD49" s="32">
        <v>58849</v>
      </c>
      <c r="AE49" s="32">
        <v>62586</v>
      </c>
      <c r="AF49" s="32">
        <v>65940</v>
      </c>
      <c r="AG49" s="32">
        <v>68955</v>
      </c>
      <c r="AH49" s="32">
        <v>71645</v>
      </c>
      <c r="AI49" s="34"/>
    </row>
    <row r="50" spans="1:35" ht="20" x14ac:dyDescent="0.4">
      <c r="A50" s="38"/>
      <c r="B50" s="14" t="s">
        <v>100</v>
      </c>
      <c r="C50" s="33">
        <v>0</v>
      </c>
      <c r="D50" s="33">
        <v>0</v>
      </c>
      <c r="E50" s="33">
        <v>0</v>
      </c>
      <c r="F50" s="33">
        <v>0</v>
      </c>
      <c r="G50" s="33">
        <v>1</v>
      </c>
      <c r="H50" s="33">
        <v>1</v>
      </c>
      <c r="I50" s="33">
        <v>1</v>
      </c>
      <c r="J50" s="33">
        <v>57</v>
      </c>
      <c r="K50" s="33">
        <v>169</v>
      </c>
      <c r="L50" s="33">
        <v>336</v>
      </c>
      <c r="M50" s="33">
        <v>558</v>
      </c>
      <c r="N50" s="33">
        <v>833</v>
      </c>
      <c r="O50" s="33">
        <v>1157</v>
      </c>
      <c r="P50" s="33">
        <v>1525</v>
      </c>
      <c r="Q50" s="33">
        <v>1929</v>
      </c>
      <c r="R50" s="33">
        <v>2366</v>
      </c>
      <c r="S50" s="33">
        <v>2834</v>
      </c>
      <c r="T50" s="33">
        <v>3330</v>
      </c>
      <c r="U50" s="33">
        <v>3851</v>
      </c>
      <c r="V50" s="33">
        <v>4395</v>
      </c>
      <c r="W50" s="33">
        <v>4960</v>
      </c>
      <c r="X50" s="33">
        <v>5543</v>
      </c>
      <c r="Y50" s="33">
        <v>6143</v>
      </c>
      <c r="Z50" s="33">
        <v>6756</v>
      </c>
      <c r="AA50" s="33">
        <v>7382</v>
      </c>
      <c r="AB50" s="33">
        <v>8019</v>
      </c>
      <c r="AC50" s="33">
        <v>8666</v>
      </c>
      <c r="AD50" s="33">
        <v>9319</v>
      </c>
      <c r="AE50" s="33">
        <v>9919</v>
      </c>
      <c r="AF50" s="33">
        <v>10458</v>
      </c>
      <c r="AG50" s="33">
        <v>10942</v>
      </c>
      <c r="AH50" s="33">
        <v>11375</v>
      </c>
      <c r="AI50" s="34"/>
    </row>
    <row r="51" spans="1:35" ht="20" x14ac:dyDescent="0.4">
      <c r="A51" s="38"/>
      <c r="B51" s="14" t="s">
        <v>101</v>
      </c>
      <c r="C51" s="32">
        <v>0</v>
      </c>
      <c r="D51" s="32">
        <v>0</v>
      </c>
      <c r="E51" s="32">
        <v>0</v>
      </c>
      <c r="F51" s="32">
        <v>0</v>
      </c>
      <c r="G51" s="32">
        <v>0</v>
      </c>
      <c r="H51" s="32">
        <v>0</v>
      </c>
      <c r="I51" s="32">
        <v>0</v>
      </c>
      <c r="J51" s="32">
        <v>40</v>
      </c>
      <c r="K51" s="32">
        <v>117</v>
      </c>
      <c r="L51" s="32">
        <v>231</v>
      </c>
      <c r="M51" s="32">
        <v>383</v>
      </c>
      <c r="N51" s="32">
        <v>573</v>
      </c>
      <c r="O51" s="32">
        <v>795</v>
      </c>
      <c r="P51" s="32">
        <v>1048</v>
      </c>
      <c r="Q51" s="32">
        <v>1325</v>
      </c>
      <c r="R51" s="32">
        <v>1625</v>
      </c>
      <c r="S51" s="32">
        <v>1947</v>
      </c>
      <c r="T51" s="32">
        <v>2287</v>
      </c>
      <c r="U51" s="32">
        <v>2645</v>
      </c>
      <c r="V51" s="32">
        <v>3018</v>
      </c>
      <c r="W51" s="32">
        <v>3406</v>
      </c>
      <c r="X51" s="32">
        <v>3807</v>
      </c>
      <c r="Y51" s="32">
        <v>4218</v>
      </c>
      <c r="Z51" s="32">
        <v>4639</v>
      </c>
      <c r="AA51" s="32">
        <v>5069</v>
      </c>
      <c r="AB51" s="32">
        <v>5507</v>
      </c>
      <c r="AC51" s="32">
        <v>5951</v>
      </c>
      <c r="AD51" s="32">
        <v>6399</v>
      </c>
      <c r="AE51" s="32">
        <v>6811</v>
      </c>
      <c r="AF51" s="32">
        <v>7181</v>
      </c>
      <c r="AG51" s="32">
        <v>7513</v>
      </c>
      <c r="AH51" s="32">
        <v>7810</v>
      </c>
      <c r="AI51" s="34"/>
    </row>
    <row r="52" spans="1:35" ht="20" x14ac:dyDescent="0.4">
      <c r="A52" s="38"/>
      <c r="B52" s="14" t="s">
        <v>102</v>
      </c>
      <c r="C52" s="33">
        <v>14</v>
      </c>
      <c r="D52" s="33">
        <v>14</v>
      </c>
      <c r="E52" s="33">
        <v>14</v>
      </c>
      <c r="F52" s="33">
        <v>14</v>
      </c>
      <c r="G52" s="33">
        <v>15</v>
      </c>
      <c r="H52" s="33">
        <v>15</v>
      </c>
      <c r="I52" s="33">
        <v>16</v>
      </c>
      <c r="J52" s="33">
        <v>32</v>
      </c>
      <c r="K52" s="33">
        <v>63</v>
      </c>
      <c r="L52" s="33">
        <v>109</v>
      </c>
      <c r="M52" s="33">
        <v>170</v>
      </c>
      <c r="N52" s="33">
        <v>246</v>
      </c>
      <c r="O52" s="33">
        <v>334</v>
      </c>
      <c r="P52" s="33">
        <v>435</v>
      </c>
      <c r="Q52" s="33">
        <v>545</v>
      </c>
      <c r="R52" s="33">
        <v>665</v>
      </c>
      <c r="S52" s="33">
        <v>792</v>
      </c>
      <c r="T52" s="33">
        <v>928</v>
      </c>
      <c r="U52" s="33">
        <v>1070</v>
      </c>
      <c r="V52" s="33">
        <v>1218</v>
      </c>
      <c r="W52" s="33">
        <v>1372</v>
      </c>
      <c r="X52" s="33">
        <v>1531</v>
      </c>
      <c r="Y52" s="33">
        <v>1691</v>
      </c>
      <c r="Z52" s="33">
        <v>1858</v>
      </c>
      <c r="AA52" s="33">
        <v>2028</v>
      </c>
      <c r="AB52" s="33">
        <v>2201</v>
      </c>
      <c r="AC52" s="33">
        <v>2377</v>
      </c>
      <c r="AD52" s="33">
        <v>2555</v>
      </c>
      <c r="AE52" s="33">
        <v>2718</v>
      </c>
      <c r="AF52" s="33">
        <v>2864</v>
      </c>
      <c r="AG52" s="33">
        <v>2996</v>
      </c>
      <c r="AH52" s="33">
        <v>3113</v>
      </c>
      <c r="AI52" s="34"/>
    </row>
    <row r="53" spans="1:35" ht="20" x14ac:dyDescent="0.4">
      <c r="A53" s="38"/>
      <c r="B53" s="14" t="s">
        <v>103</v>
      </c>
      <c r="C53" s="32">
        <v>666</v>
      </c>
      <c r="D53" s="32">
        <v>666</v>
      </c>
      <c r="E53" s="32">
        <v>660</v>
      </c>
      <c r="F53" s="32">
        <v>653</v>
      </c>
      <c r="G53" s="32">
        <v>640</v>
      </c>
      <c r="H53" s="32">
        <v>630</v>
      </c>
      <c r="I53" s="32">
        <v>634</v>
      </c>
      <c r="J53" s="32">
        <v>791</v>
      </c>
      <c r="K53" s="32">
        <v>1095</v>
      </c>
      <c r="L53" s="32">
        <v>1547</v>
      </c>
      <c r="M53" s="32">
        <v>2146</v>
      </c>
      <c r="N53" s="32">
        <v>2889</v>
      </c>
      <c r="O53" s="32">
        <v>3762</v>
      </c>
      <c r="P53" s="32">
        <v>4755</v>
      </c>
      <c r="Q53" s="32">
        <v>5843</v>
      </c>
      <c r="R53" s="32">
        <v>7022</v>
      </c>
      <c r="S53" s="32">
        <v>8284</v>
      </c>
      <c r="T53" s="32">
        <v>9620</v>
      </c>
      <c r="U53" s="32">
        <v>11024</v>
      </c>
      <c r="V53" s="32">
        <v>12490</v>
      </c>
      <c r="W53" s="32">
        <v>14012</v>
      </c>
      <c r="X53" s="32">
        <v>15583</v>
      </c>
      <c r="Y53" s="32">
        <v>17043</v>
      </c>
      <c r="Z53" s="32">
        <v>18700</v>
      </c>
      <c r="AA53" s="32">
        <v>20389</v>
      </c>
      <c r="AB53" s="32">
        <v>22105</v>
      </c>
      <c r="AC53" s="32">
        <v>23844</v>
      </c>
      <c r="AD53" s="32">
        <v>25605</v>
      </c>
      <c r="AE53" s="32">
        <v>27222</v>
      </c>
      <c r="AF53" s="32">
        <v>28673</v>
      </c>
      <c r="AG53" s="32">
        <v>29977</v>
      </c>
      <c r="AH53" s="32">
        <v>31141</v>
      </c>
      <c r="AI53" s="34"/>
    </row>
    <row r="54" spans="1:35" ht="20" x14ac:dyDescent="0.4">
      <c r="A54" s="38"/>
      <c r="B54" s="11" t="s">
        <v>107</v>
      </c>
      <c r="C54" s="34"/>
      <c r="D54" s="34"/>
      <c r="E54" s="34"/>
      <c r="F54" s="34"/>
      <c r="G54" s="34"/>
      <c r="H54" s="34"/>
      <c r="I54" s="34"/>
      <c r="J54" s="34"/>
      <c r="K54" s="34"/>
      <c r="L54" s="34"/>
      <c r="M54" s="34"/>
      <c r="N54" s="34"/>
      <c r="O54" s="34"/>
      <c r="P54" s="34"/>
      <c r="Q54" s="34"/>
      <c r="R54" s="34"/>
      <c r="S54" s="34"/>
      <c r="T54" s="34"/>
      <c r="U54" s="34"/>
      <c r="V54" s="34"/>
      <c r="W54" s="34"/>
      <c r="X54" s="34"/>
      <c r="Y54" s="34"/>
      <c r="Z54" s="34"/>
      <c r="AA54" s="34"/>
      <c r="AB54" s="34"/>
      <c r="AC54" s="34"/>
      <c r="AD54" s="34"/>
      <c r="AE54" s="34"/>
      <c r="AF54" s="34"/>
      <c r="AG54" s="34"/>
      <c r="AH54" s="34"/>
      <c r="AI54" s="34"/>
    </row>
    <row r="55" spans="1:35" ht="20" x14ac:dyDescent="0.4">
      <c r="A55" s="38"/>
      <c r="B55" s="12" t="s">
        <v>61</v>
      </c>
      <c r="C55" s="13" t="s">
        <v>62</v>
      </c>
      <c r="D55" s="13" t="s">
        <v>63</v>
      </c>
      <c r="E55" s="13" t="s">
        <v>64</v>
      </c>
      <c r="F55" s="13" t="s">
        <v>65</v>
      </c>
      <c r="G55" s="13" t="s">
        <v>66</v>
      </c>
      <c r="H55" s="13" t="s">
        <v>67</v>
      </c>
      <c r="I55" s="13" t="s">
        <v>68</v>
      </c>
      <c r="J55" s="13" t="s">
        <v>69</v>
      </c>
      <c r="K55" s="13" t="s">
        <v>70</v>
      </c>
      <c r="L55" s="13" t="s">
        <v>71</v>
      </c>
      <c r="M55" s="13" t="s">
        <v>72</v>
      </c>
      <c r="N55" s="13" t="s">
        <v>73</v>
      </c>
      <c r="O55" s="13" t="s">
        <v>74</v>
      </c>
      <c r="P55" s="13" t="s">
        <v>75</v>
      </c>
      <c r="Q55" s="13" t="s">
        <v>76</v>
      </c>
      <c r="R55" s="13" t="s">
        <v>77</v>
      </c>
      <c r="S55" s="13" t="s">
        <v>78</v>
      </c>
      <c r="T55" s="13" t="s">
        <v>79</v>
      </c>
      <c r="U55" s="13" t="s">
        <v>80</v>
      </c>
      <c r="V55" s="13" t="s">
        <v>81</v>
      </c>
      <c r="W55" s="13" t="s">
        <v>82</v>
      </c>
      <c r="X55" s="13" t="s">
        <v>83</v>
      </c>
      <c r="Y55" s="13" t="s">
        <v>84</v>
      </c>
      <c r="Z55" s="13" t="s">
        <v>85</v>
      </c>
      <c r="AA55" s="13" t="s">
        <v>86</v>
      </c>
      <c r="AB55" s="13" t="s">
        <v>87</v>
      </c>
      <c r="AC55" s="13" t="s">
        <v>88</v>
      </c>
      <c r="AD55" s="13" t="s">
        <v>89</v>
      </c>
      <c r="AE55" s="13" t="s">
        <v>90</v>
      </c>
      <c r="AF55" s="13" t="s">
        <v>91</v>
      </c>
      <c r="AG55" s="13" t="s">
        <v>92</v>
      </c>
      <c r="AH55" s="13" t="s">
        <v>93</v>
      </c>
      <c r="AI55" s="34"/>
    </row>
    <row r="56" spans="1:35" ht="20" x14ac:dyDescent="0.4">
      <c r="A56" s="38"/>
      <c r="B56" s="14" t="s">
        <v>94</v>
      </c>
      <c r="C56" s="33">
        <v>0</v>
      </c>
      <c r="D56" s="33">
        <v>0</v>
      </c>
      <c r="E56" s="33">
        <v>0</v>
      </c>
      <c r="F56" s="33">
        <v>0</v>
      </c>
      <c r="G56" s="33">
        <v>1</v>
      </c>
      <c r="H56" s="33">
        <v>2</v>
      </c>
      <c r="I56" s="33">
        <v>3</v>
      </c>
      <c r="J56" s="33">
        <v>30</v>
      </c>
      <c r="K56" s="33">
        <v>82</v>
      </c>
      <c r="L56" s="33">
        <v>158</v>
      </c>
      <c r="M56" s="33">
        <v>257</v>
      </c>
      <c r="N56" s="33">
        <v>380</v>
      </c>
      <c r="O56" s="33">
        <v>523</v>
      </c>
      <c r="P56" s="33">
        <v>686</v>
      </c>
      <c r="Q56" s="33">
        <v>865</v>
      </c>
      <c r="R56" s="33">
        <v>1060</v>
      </c>
      <c r="S56" s="33">
        <v>1269</v>
      </c>
      <c r="T56" s="33">
        <v>1492</v>
      </c>
      <c r="U56" s="33">
        <v>1727</v>
      </c>
      <c r="V56" s="33">
        <v>1974</v>
      </c>
      <c r="W56" s="33">
        <v>2232</v>
      </c>
      <c r="X56" s="33">
        <v>2499</v>
      </c>
      <c r="Y56" s="33">
        <v>2776</v>
      </c>
      <c r="Z56" s="33">
        <v>3060</v>
      </c>
      <c r="AA56" s="33">
        <v>3352</v>
      </c>
      <c r="AB56" s="33">
        <v>3650</v>
      </c>
      <c r="AC56" s="33">
        <v>3954</v>
      </c>
      <c r="AD56" s="33">
        <v>4263</v>
      </c>
      <c r="AE56" s="33">
        <v>4546</v>
      </c>
      <c r="AF56" s="33">
        <v>4802</v>
      </c>
      <c r="AG56" s="33">
        <v>5035</v>
      </c>
      <c r="AH56" s="33">
        <v>5247</v>
      </c>
      <c r="AI56" s="34"/>
    </row>
    <row r="57" spans="1:35" ht="20" x14ac:dyDescent="0.4">
      <c r="A57" s="38"/>
      <c r="B57" s="14" t="s">
        <v>95</v>
      </c>
      <c r="C57" s="32">
        <v>18</v>
      </c>
      <c r="D57" s="32">
        <v>28</v>
      </c>
      <c r="E57" s="32">
        <v>43</v>
      </c>
      <c r="F57" s="32">
        <v>67</v>
      </c>
      <c r="G57" s="32">
        <v>152</v>
      </c>
      <c r="H57" s="32">
        <v>287</v>
      </c>
      <c r="I57" s="32">
        <v>468</v>
      </c>
      <c r="J57" s="32">
        <v>709</v>
      </c>
      <c r="K57" s="32">
        <v>1009</v>
      </c>
      <c r="L57" s="32">
        <v>1367</v>
      </c>
      <c r="M57" s="32">
        <v>1780</v>
      </c>
      <c r="N57" s="32">
        <v>2249</v>
      </c>
      <c r="O57" s="32">
        <v>2764</v>
      </c>
      <c r="P57" s="32">
        <v>3323</v>
      </c>
      <c r="Q57" s="32">
        <v>3917</v>
      </c>
      <c r="R57" s="32">
        <v>4545</v>
      </c>
      <c r="S57" s="32">
        <v>5204</v>
      </c>
      <c r="T57" s="32">
        <v>5891</v>
      </c>
      <c r="U57" s="32">
        <v>6606</v>
      </c>
      <c r="V57" s="32">
        <v>7345</v>
      </c>
      <c r="W57" s="32">
        <v>8107</v>
      </c>
      <c r="X57" s="32">
        <v>8891</v>
      </c>
      <c r="Y57" s="32">
        <v>9693</v>
      </c>
      <c r="Z57" s="32">
        <v>10512</v>
      </c>
      <c r="AA57" s="32">
        <v>11343</v>
      </c>
      <c r="AB57" s="32">
        <v>12184</v>
      </c>
      <c r="AC57" s="32">
        <v>13029</v>
      </c>
      <c r="AD57" s="32">
        <v>13876</v>
      </c>
      <c r="AE57" s="32">
        <v>14645</v>
      </c>
      <c r="AF57" s="32">
        <v>15341</v>
      </c>
      <c r="AG57" s="32">
        <v>15974</v>
      </c>
      <c r="AH57" s="32">
        <v>16547</v>
      </c>
      <c r="AI57" s="34"/>
    </row>
    <row r="58" spans="1:35" ht="20" x14ac:dyDescent="0.4">
      <c r="A58" s="38"/>
      <c r="B58" s="14" t="s">
        <v>96</v>
      </c>
      <c r="C58" s="33">
        <v>62</v>
      </c>
      <c r="D58" s="33">
        <v>267</v>
      </c>
      <c r="E58" s="33">
        <v>1294</v>
      </c>
      <c r="F58" s="33">
        <v>6858</v>
      </c>
      <c r="G58" s="33">
        <v>12666</v>
      </c>
      <c r="H58" s="33">
        <v>20802</v>
      </c>
      <c r="I58" s="33">
        <v>30886</v>
      </c>
      <c r="J58" s="33">
        <v>42263</v>
      </c>
      <c r="K58" s="33">
        <v>54939</v>
      </c>
      <c r="L58" s="33">
        <v>68877</v>
      </c>
      <c r="M58" s="33">
        <v>84026</v>
      </c>
      <c r="N58" s="33">
        <v>100357</v>
      </c>
      <c r="O58" s="33">
        <v>117590</v>
      </c>
      <c r="P58" s="33">
        <v>135721</v>
      </c>
      <c r="Q58" s="33">
        <v>154454</v>
      </c>
      <c r="R58" s="33">
        <v>173786</v>
      </c>
      <c r="S58" s="33">
        <v>193681</v>
      </c>
      <c r="T58" s="33">
        <v>214096</v>
      </c>
      <c r="U58" s="33">
        <v>234992</v>
      </c>
      <c r="V58" s="33">
        <v>256341</v>
      </c>
      <c r="W58" s="33">
        <v>278103</v>
      </c>
      <c r="X58" s="33">
        <v>300239</v>
      </c>
      <c r="Y58" s="33">
        <v>322691</v>
      </c>
      <c r="Z58" s="33">
        <v>345432</v>
      </c>
      <c r="AA58" s="33">
        <v>368047</v>
      </c>
      <c r="AB58" s="33">
        <v>390560</v>
      </c>
      <c r="AC58" s="33">
        <v>412962</v>
      </c>
      <c r="AD58" s="33">
        <v>435173</v>
      </c>
      <c r="AE58" s="33">
        <v>455178</v>
      </c>
      <c r="AF58" s="33">
        <v>473287</v>
      </c>
      <c r="AG58" s="33">
        <v>489759</v>
      </c>
      <c r="AH58" s="33">
        <v>504686</v>
      </c>
      <c r="AI58" s="34"/>
    </row>
    <row r="59" spans="1:35" ht="20" x14ac:dyDescent="0.4">
      <c r="A59" s="38"/>
      <c r="B59" s="14" t="s">
        <v>97</v>
      </c>
      <c r="C59" s="32">
        <v>3039</v>
      </c>
      <c r="D59" s="32">
        <v>5486</v>
      </c>
      <c r="E59" s="32">
        <v>10768</v>
      </c>
      <c r="F59" s="32">
        <v>22708</v>
      </c>
      <c r="G59" s="32">
        <v>39763</v>
      </c>
      <c r="H59" s="32">
        <v>63837</v>
      </c>
      <c r="I59" s="32">
        <v>93663</v>
      </c>
      <c r="J59" s="32">
        <v>127331</v>
      </c>
      <c r="K59" s="32">
        <v>164856</v>
      </c>
      <c r="L59" s="32">
        <v>206130</v>
      </c>
      <c r="M59" s="32">
        <v>251001</v>
      </c>
      <c r="N59" s="32">
        <v>299384</v>
      </c>
      <c r="O59" s="32">
        <v>350444</v>
      </c>
      <c r="P59" s="32">
        <v>404180</v>
      </c>
      <c r="Q59" s="32">
        <v>459706</v>
      </c>
      <c r="R59" s="32">
        <v>517017</v>
      </c>
      <c r="S59" s="32">
        <v>576003</v>
      </c>
      <c r="T59" s="32">
        <v>636536</v>
      </c>
      <c r="U59" s="32">
        <v>698502</v>
      </c>
      <c r="V59" s="32">
        <v>761814</v>
      </c>
      <c r="W59" s="32">
        <v>826357</v>
      </c>
      <c r="X59" s="32">
        <v>892009</v>
      </c>
      <c r="Y59" s="32">
        <v>958207</v>
      </c>
      <c r="Z59" s="32">
        <v>1025666</v>
      </c>
      <c r="AA59" s="32">
        <v>1092762</v>
      </c>
      <c r="AB59" s="32">
        <v>1159556</v>
      </c>
      <c r="AC59" s="32">
        <v>1226029</v>
      </c>
      <c r="AD59" s="32">
        <v>1291938</v>
      </c>
      <c r="AE59" s="32">
        <v>1351304</v>
      </c>
      <c r="AF59" s="32">
        <v>1405045</v>
      </c>
      <c r="AG59" s="32">
        <v>1453928</v>
      </c>
      <c r="AH59" s="32">
        <v>1498225</v>
      </c>
      <c r="AI59" s="34"/>
    </row>
    <row r="60" spans="1:35" ht="20" x14ac:dyDescent="0.4">
      <c r="A60" s="38"/>
      <c r="B60" s="14" t="s">
        <v>98</v>
      </c>
      <c r="C60" s="33">
        <v>190</v>
      </c>
      <c r="D60" s="33">
        <v>352</v>
      </c>
      <c r="E60" s="33">
        <v>709</v>
      </c>
      <c r="F60" s="33">
        <v>1535</v>
      </c>
      <c r="G60" s="33">
        <v>2700</v>
      </c>
      <c r="H60" s="33">
        <v>4343</v>
      </c>
      <c r="I60" s="33">
        <v>6379</v>
      </c>
      <c r="J60" s="33">
        <v>8676</v>
      </c>
      <c r="K60" s="33">
        <v>11237</v>
      </c>
      <c r="L60" s="33">
        <v>14054</v>
      </c>
      <c r="M60" s="33">
        <v>17116</v>
      </c>
      <c r="N60" s="33">
        <v>20417</v>
      </c>
      <c r="O60" s="33">
        <v>23902</v>
      </c>
      <c r="P60" s="33">
        <v>27568</v>
      </c>
      <c r="Q60" s="33">
        <v>31357</v>
      </c>
      <c r="R60" s="33">
        <v>35268</v>
      </c>
      <c r="S60" s="33">
        <v>39293</v>
      </c>
      <c r="T60" s="33">
        <v>43423</v>
      </c>
      <c r="U60" s="33">
        <v>47652</v>
      </c>
      <c r="V60" s="33">
        <v>51972</v>
      </c>
      <c r="W60" s="33">
        <v>56375</v>
      </c>
      <c r="X60" s="33">
        <v>60855</v>
      </c>
      <c r="Y60" s="33">
        <v>65374</v>
      </c>
      <c r="Z60" s="33">
        <v>69977</v>
      </c>
      <c r="AA60" s="33">
        <v>74555</v>
      </c>
      <c r="AB60" s="33">
        <v>79113</v>
      </c>
      <c r="AC60" s="33">
        <v>83648</v>
      </c>
      <c r="AD60" s="33">
        <v>88145</v>
      </c>
      <c r="AE60" s="33">
        <v>92196</v>
      </c>
      <c r="AF60" s="33">
        <v>95862</v>
      </c>
      <c r="AG60" s="33">
        <v>99198</v>
      </c>
      <c r="AH60" s="33">
        <v>102220</v>
      </c>
      <c r="AI60" s="34"/>
    </row>
    <row r="61" spans="1:35" ht="20" x14ac:dyDescent="0.4">
      <c r="A61" s="38"/>
      <c r="B61" s="14" t="s">
        <v>99</v>
      </c>
      <c r="C61" s="32">
        <v>9334</v>
      </c>
      <c r="D61" s="32">
        <v>12326</v>
      </c>
      <c r="E61" s="32">
        <v>17009</v>
      </c>
      <c r="F61" s="32">
        <v>24446</v>
      </c>
      <c r="G61" s="32">
        <v>38245</v>
      </c>
      <c r="H61" s="32">
        <v>58158</v>
      </c>
      <c r="I61" s="32">
        <v>82810</v>
      </c>
      <c r="J61" s="32">
        <v>110680</v>
      </c>
      <c r="K61" s="32">
        <v>141777</v>
      </c>
      <c r="L61" s="32">
        <v>176010</v>
      </c>
      <c r="M61" s="32">
        <v>213253</v>
      </c>
      <c r="N61" s="32">
        <v>253437</v>
      </c>
      <c r="O61" s="32">
        <v>295863</v>
      </c>
      <c r="P61" s="32">
        <v>340539</v>
      </c>
      <c r="Q61" s="32">
        <v>386722</v>
      </c>
      <c r="R61" s="32">
        <v>434407</v>
      </c>
      <c r="S61" s="32">
        <v>483502</v>
      </c>
      <c r="T61" s="32">
        <v>533899</v>
      </c>
      <c r="U61" s="32">
        <v>585501</v>
      </c>
      <c r="V61" s="32">
        <v>638236</v>
      </c>
      <c r="W61" s="32">
        <v>692006</v>
      </c>
      <c r="X61" s="32">
        <v>746710</v>
      </c>
      <c r="Y61" s="32">
        <v>800927</v>
      </c>
      <c r="Z61" s="32">
        <v>857170</v>
      </c>
      <c r="AA61" s="32">
        <v>913125</v>
      </c>
      <c r="AB61" s="32">
        <v>968837</v>
      </c>
      <c r="AC61" s="32">
        <v>1024292</v>
      </c>
      <c r="AD61" s="32">
        <v>1079287</v>
      </c>
      <c r="AE61" s="32">
        <v>1128831</v>
      </c>
      <c r="AF61" s="32">
        <v>1173680</v>
      </c>
      <c r="AG61" s="32">
        <v>1214476</v>
      </c>
      <c r="AH61" s="32">
        <v>1251444</v>
      </c>
      <c r="AI61" s="34"/>
    </row>
    <row r="62" spans="1:35" ht="20" x14ac:dyDescent="0.4">
      <c r="A62" s="38"/>
      <c r="B62" s="14" t="s">
        <v>100</v>
      </c>
      <c r="C62" s="33">
        <v>18</v>
      </c>
      <c r="D62" s="33">
        <v>86</v>
      </c>
      <c r="E62" s="33">
        <v>534</v>
      </c>
      <c r="F62" s="33">
        <v>2275</v>
      </c>
      <c r="G62" s="33">
        <v>4202</v>
      </c>
      <c r="H62" s="33">
        <v>6903</v>
      </c>
      <c r="I62" s="33">
        <v>10250</v>
      </c>
      <c r="J62" s="33">
        <v>14026</v>
      </c>
      <c r="K62" s="33">
        <v>18233</v>
      </c>
      <c r="L62" s="33">
        <v>22860</v>
      </c>
      <c r="M62" s="33">
        <v>27888</v>
      </c>
      <c r="N62" s="33">
        <v>33308</v>
      </c>
      <c r="O62" s="33">
        <v>39028</v>
      </c>
      <c r="P62" s="33">
        <v>45046</v>
      </c>
      <c r="Q62" s="33">
        <v>51263</v>
      </c>
      <c r="R62" s="33">
        <v>57680</v>
      </c>
      <c r="S62" s="33">
        <v>64283</v>
      </c>
      <c r="T62" s="33">
        <v>71059</v>
      </c>
      <c r="U62" s="33">
        <v>77995</v>
      </c>
      <c r="V62" s="33">
        <v>85080</v>
      </c>
      <c r="W62" s="33">
        <v>92303</v>
      </c>
      <c r="X62" s="33">
        <v>99650</v>
      </c>
      <c r="Y62" s="33">
        <v>107103</v>
      </c>
      <c r="Z62" s="33">
        <v>114650</v>
      </c>
      <c r="AA62" s="33">
        <v>122157</v>
      </c>
      <c r="AB62" s="33">
        <v>129629</v>
      </c>
      <c r="AC62" s="33">
        <v>137064</v>
      </c>
      <c r="AD62" s="33">
        <v>144436</v>
      </c>
      <c r="AE62" s="33">
        <v>151076</v>
      </c>
      <c r="AF62" s="33">
        <v>157086</v>
      </c>
      <c r="AG62" s="33">
        <v>162553</v>
      </c>
      <c r="AH62" s="33">
        <v>167507</v>
      </c>
      <c r="AI62" s="34"/>
    </row>
    <row r="63" spans="1:35" ht="20" x14ac:dyDescent="0.4">
      <c r="A63" s="38"/>
      <c r="B63" s="14" t="s">
        <v>101</v>
      </c>
      <c r="C63" s="32">
        <v>124</v>
      </c>
      <c r="D63" s="32">
        <v>90</v>
      </c>
      <c r="E63" s="32">
        <v>65</v>
      </c>
      <c r="F63" s="32">
        <v>47</v>
      </c>
      <c r="G63" s="32">
        <v>75</v>
      </c>
      <c r="H63" s="32">
        <v>87</v>
      </c>
      <c r="I63" s="32">
        <v>105</v>
      </c>
      <c r="J63" s="32">
        <v>642</v>
      </c>
      <c r="K63" s="32">
        <v>1668</v>
      </c>
      <c r="L63" s="32">
        <v>3178</v>
      </c>
      <c r="M63" s="32">
        <v>5162</v>
      </c>
      <c r="N63" s="32">
        <v>7612</v>
      </c>
      <c r="O63" s="32">
        <v>10483</v>
      </c>
      <c r="P63" s="32">
        <v>13745</v>
      </c>
      <c r="Q63" s="32">
        <v>17338</v>
      </c>
      <c r="R63" s="32">
        <v>21243</v>
      </c>
      <c r="S63" s="32">
        <v>25441</v>
      </c>
      <c r="T63" s="32">
        <v>29908</v>
      </c>
      <c r="U63" s="32">
        <v>34627</v>
      </c>
      <c r="V63" s="32">
        <v>39580</v>
      </c>
      <c r="W63" s="32">
        <v>44749</v>
      </c>
      <c r="X63" s="32">
        <v>50115</v>
      </c>
      <c r="Y63" s="32">
        <v>55660</v>
      </c>
      <c r="Z63" s="32">
        <v>61366</v>
      </c>
      <c r="AA63" s="32">
        <v>67219</v>
      </c>
      <c r="AB63" s="32">
        <v>73204</v>
      </c>
      <c r="AC63" s="32">
        <v>79306</v>
      </c>
      <c r="AD63" s="32">
        <v>85503</v>
      </c>
      <c r="AE63" s="32">
        <v>91189</v>
      </c>
      <c r="AF63" s="32">
        <v>96336</v>
      </c>
      <c r="AG63" s="32">
        <v>101017</v>
      </c>
      <c r="AH63" s="32">
        <v>105261</v>
      </c>
      <c r="AI63" s="34"/>
    </row>
    <row r="64" spans="1:35" ht="20" x14ac:dyDescent="0.4">
      <c r="A64" s="38"/>
      <c r="B64" s="14" t="s">
        <v>102</v>
      </c>
      <c r="C64" s="33">
        <v>190</v>
      </c>
      <c r="D64" s="33">
        <v>264</v>
      </c>
      <c r="E64" s="33">
        <v>384</v>
      </c>
      <c r="F64" s="33">
        <v>586</v>
      </c>
      <c r="G64" s="33">
        <v>941</v>
      </c>
      <c r="H64" s="33">
        <v>1451</v>
      </c>
      <c r="I64" s="33">
        <v>2082</v>
      </c>
      <c r="J64" s="33">
        <v>2795</v>
      </c>
      <c r="K64" s="33">
        <v>3591</v>
      </c>
      <c r="L64" s="33">
        <v>4467</v>
      </c>
      <c r="M64" s="33">
        <v>5419</v>
      </c>
      <c r="N64" s="33">
        <v>6446</v>
      </c>
      <c r="O64" s="33">
        <v>7531</v>
      </c>
      <c r="P64" s="33">
        <v>8673</v>
      </c>
      <c r="Q64" s="33">
        <v>9853</v>
      </c>
      <c r="R64" s="33">
        <v>11072</v>
      </c>
      <c r="S64" s="33">
        <v>12327</v>
      </c>
      <c r="T64" s="33">
        <v>13614</v>
      </c>
      <c r="U64" s="33">
        <v>14933</v>
      </c>
      <c r="V64" s="33">
        <v>16280</v>
      </c>
      <c r="W64" s="33">
        <v>17654</v>
      </c>
      <c r="X64" s="33">
        <v>19051</v>
      </c>
      <c r="Y64" s="33">
        <v>20443</v>
      </c>
      <c r="Z64" s="33">
        <v>21879</v>
      </c>
      <c r="AA64" s="33">
        <v>23308</v>
      </c>
      <c r="AB64" s="33">
        <v>24731</v>
      </c>
      <c r="AC64" s="33">
        <v>26147</v>
      </c>
      <c r="AD64" s="33">
        <v>27551</v>
      </c>
      <c r="AE64" s="33">
        <v>28816</v>
      </c>
      <c r="AF64" s="33">
        <v>29962</v>
      </c>
      <c r="AG64" s="33">
        <v>31003</v>
      </c>
      <c r="AH64" s="33">
        <v>31947</v>
      </c>
      <c r="AI64" s="34"/>
    </row>
    <row r="65" spans="1:35" ht="20" x14ac:dyDescent="0.4">
      <c r="A65" s="38"/>
      <c r="B65" s="14" t="s">
        <v>103</v>
      </c>
      <c r="C65" s="32">
        <v>9334</v>
      </c>
      <c r="D65" s="32">
        <v>10690</v>
      </c>
      <c r="E65" s="32">
        <v>12487</v>
      </c>
      <c r="F65" s="32">
        <v>14863</v>
      </c>
      <c r="G65" s="32">
        <v>20512</v>
      </c>
      <c r="H65" s="32">
        <v>29010</v>
      </c>
      <c r="I65" s="32">
        <v>39517</v>
      </c>
      <c r="J65" s="32">
        <v>51427</v>
      </c>
      <c r="K65" s="32">
        <v>64741</v>
      </c>
      <c r="L65" s="32">
        <v>79422</v>
      </c>
      <c r="M65" s="32">
        <v>95415</v>
      </c>
      <c r="N65" s="32">
        <v>112690</v>
      </c>
      <c r="O65" s="32">
        <v>130943</v>
      </c>
      <c r="P65" s="32">
        <v>150184</v>
      </c>
      <c r="Q65" s="32">
        <v>170090</v>
      </c>
      <c r="R65" s="32">
        <v>190657</v>
      </c>
      <c r="S65" s="32">
        <v>211845</v>
      </c>
      <c r="T65" s="32">
        <v>233605</v>
      </c>
      <c r="U65" s="32">
        <v>255895</v>
      </c>
      <c r="V65" s="32">
        <v>278684</v>
      </c>
      <c r="W65" s="32">
        <v>301927</v>
      </c>
      <c r="X65" s="32">
        <v>325581</v>
      </c>
      <c r="Y65" s="32">
        <v>348293</v>
      </c>
      <c r="Z65" s="32">
        <v>372642</v>
      </c>
      <c r="AA65" s="32">
        <v>396874</v>
      </c>
      <c r="AB65" s="32">
        <v>421008</v>
      </c>
      <c r="AC65" s="32">
        <v>445039</v>
      </c>
      <c r="AD65" s="32">
        <v>468879</v>
      </c>
      <c r="AE65" s="32">
        <v>490363</v>
      </c>
      <c r="AF65" s="32">
        <v>509811</v>
      </c>
      <c r="AG65" s="32">
        <v>527501</v>
      </c>
      <c r="AH65" s="32">
        <v>543531</v>
      </c>
      <c r="AI65" s="34"/>
    </row>
    <row r="66" spans="1:35" ht="20" x14ac:dyDescent="0.4">
      <c r="A66" s="38"/>
      <c r="B66" s="34"/>
      <c r="C66" s="34"/>
      <c r="D66" s="34"/>
      <c r="E66" s="34"/>
      <c r="F66" s="34"/>
      <c r="G66" s="34"/>
      <c r="H66" s="34"/>
      <c r="I66" s="34"/>
      <c r="J66" s="34"/>
      <c r="K66" s="34"/>
      <c r="L66" s="34"/>
      <c r="M66" s="34"/>
      <c r="N66" s="34"/>
      <c r="O66" s="34"/>
      <c r="P66" s="34"/>
      <c r="Q66" s="34"/>
      <c r="R66" s="34"/>
      <c r="S66" s="34"/>
      <c r="T66" s="34"/>
      <c r="U66" s="34"/>
      <c r="V66" s="34"/>
      <c r="W66" s="34"/>
      <c r="X66" s="34"/>
      <c r="Y66" s="34"/>
      <c r="Z66" s="34"/>
      <c r="AA66" s="34"/>
      <c r="AB66" s="34"/>
      <c r="AC66" s="34"/>
      <c r="AD66" s="34"/>
      <c r="AE66" s="34"/>
      <c r="AF66" s="34"/>
      <c r="AG66" s="34"/>
      <c r="AH66" s="34"/>
      <c r="AI66" s="34"/>
    </row>
    <row r="67" spans="1:35" ht="20" x14ac:dyDescent="0.4">
      <c r="A67" s="38"/>
      <c r="B67" s="34" t="s">
        <v>108</v>
      </c>
      <c r="C67" s="34"/>
      <c r="D67" s="34"/>
      <c r="E67" s="34"/>
      <c r="F67" s="34"/>
      <c r="G67" s="34"/>
      <c r="H67" s="34"/>
      <c r="I67" s="34"/>
      <c r="J67" s="34"/>
      <c r="K67" s="34"/>
      <c r="L67" s="34"/>
      <c r="M67" s="34"/>
      <c r="N67" s="34"/>
      <c r="O67" s="34"/>
      <c r="P67" s="34"/>
      <c r="Q67" s="34"/>
      <c r="R67" s="34"/>
      <c r="S67" s="34"/>
      <c r="T67" s="34"/>
      <c r="U67" s="34"/>
      <c r="V67" s="34"/>
      <c r="W67" s="34"/>
      <c r="X67" s="34"/>
      <c r="Y67" s="34"/>
      <c r="Z67" s="34"/>
      <c r="AA67" s="34"/>
      <c r="AB67" s="34"/>
      <c r="AC67" s="34"/>
      <c r="AD67" s="34"/>
      <c r="AE67" s="34"/>
      <c r="AF67" s="34"/>
      <c r="AG67" s="34"/>
      <c r="AH67" s="34"/>
      <c r="AI67" s="34"/>
    </row>
    <row r="68" spans="1:35" ht="20" x14ac:dyDescent="0.4">
      <c r="A68" s="38"/>
      <c r="B68" s="11" t="s">
        <v>60</v>
      </c>
      <c r="C68" s="34"/>
      <c r="D68" s="34"/>
      <c r="E68" s="34"/>
      <c r="F68" s="34"/>
      <c r="G68" s="34"/>
      <c r="H68" s="34"/>
      <c r="I68" s="34"/>
      <c r="J68" s="34"/>
      <c r="K68" s="34"/>
      <c r="L68" s="34"/>
      <c r="M68" s="34"/>
      <c r="N68" s="34"/>
      <c r="O68" s="34"/>
      <c r="P68" s="34"/>
      <c r="Q68" s="34"/>
      <c r="R68" s="34"/>
      <c r="S68" s="34"/>
      <c r="T68" s="34"/>
      <c r="U68" s="34"/>
      <c r="V68" s="34"/>
      <c r="W68" s="34"/>
      <c r="X68" s="34"/>
      <c r="Y68" s="34"/>
      <c r="Z68" s="34"/>
      <c r="AA68" s="34"/>
      <c r="AB68" s="34"/>
      <c r="AC68" s="34"/>
      <c r="AD68" s="34"/>
      <c r="AE68" s="34"/>
      <c r="AF68" s="34"/>
      <c r="AG68" s="34"/>
      <c r="AH68" s="34"/>
      <c r="AI68" s="34"/>
    </row>
    <row r="69" spans="1:35" ht="20" x14ac:dyDescent="0.4">
      <c r="A69" s="38"/>
      <c r="B69" s="12" t="s">
        <v>61</v>
      </c>
      <c r="C69" s="13" t="s">
        <v>62</v>
      </c>
      <c r="D69" s="13" t="s">
        <v>63</v>
      </c>
      <c r="E69" s="13" t="s">
        <v>64</v>
      </c>
      <c r="F69" s="13" t="s">
        <v>65</v>
      </c>
      <c r="G69" s="13" t="s">
        <v>66</v>
      </c>
      <c r="H69" s="13" t="s">
        <v>67</v>
      </c>
      <c r="I69" s="13" t="s">
        <v>68</v>
      </c>
      <c r="J69" s="13" t="s">
        <v>69</v>
      </c>
      <c r="K69" s="13" t="s">
        <v>70</v>
      </c>
      <c r="L69" s="13" t="s">
        <v>71</v>
      </c>
      <c r="M69" s="13" t="s">
        <v>72</v>
      </c>
      <c r="N69" s="13" t="s">
        <v>73</v>
      </c>
      <c r="O69" s="13" t="s">
        <v>74</v>
      </c>
      <c r="P69" s="13" t="s">
        <v>75</v>
      </c>
      <c r="Q69" s="13" t="s">
        <v>76</v>
      </c>
      <c r="R69" s="13" t="s">
        <v>77</v>
      </c>
      <c r="S69" s="13" t="s">
        <v>78</v>
      </c>
      <c r="T69" s="13" t="s">
        <v>79</v>
      </c>
      <c r="U69" s="13" t="s">
        <v>80</v>
      </c>
      <c r="V69" s="13" t="s">
        <v>81</v>
      </c>
      <c r="W69" s="13" t="s">
        <v>82</v>
      </c>
      <c r="X69" s="13" t="s">
        <v>83</v>
      </c>
      <c r="Y69" s="13" t="s">
        <v>84</v>
      </c>
      <c r="Z69" s="13" t="s">
        <v>85</v>
      </c>
      <c r="AA69" s="13" t="s">
        <v>86</v>
      </c>
      <c r="AB69" s="13" t="s">
        <v>87</v>
      </c>
      <c r="AC69" s="13" t="s">
        <v>88</v>
      </c>
      <c r="AD69" s="13" t="s">
        <v>89</v>
      </c>
      <c r="AE69" s="13" t="s">
        <v>90</v>
      </c>
      <c r="AF69" s="13" t="s">
        <v>91</v>
      </c>
      <c r="AG69" s="13" t="s">
        <v>92</v>
      </c>
      <c r="AH69" s="13" t="s">
        <v>93</v>
      </c>
      <c r="AI69" s="34"/>
    </row>
    <row r="70" spans="1:35" ht="20" x14ac:dyDescent="0.4">
      <c r="A70" s="38"/>
      <c r="B70" s="14" t="s">
        <v>94</v>
      </c>
      <c r="C70" s="33">
        <v>0</v>
      </c>
      <c r="D70" s="33">
        <v>0</v>
      </c>
      <c r="E70" s="33">
        <v>28</v>
      </c>
      <c r="F70" s="33">
        <v>106</v>
      </c>
      <c r="G70" s="33">
        <v>208</v>
      </c>
      <c r="H70" s="33">
        <v>344</v>
      </c>
      <c r="I70" s="33">
        <v>504</v>
      </c>
      <c r="J70" s="33">
        <v>713</v>
      </c>
      <c r="K70" s="33">
        <v>915</v>
      </c>
      <c r="L70" s="33">
        <v>1109</v>
      </c>
      <c r="M70" s="33">
        <v>2307</v>
      </c>
      <c r="N70" s="33">
        <v>3505</v>
      </c>
      <c r="O70" s="33">
        <v>4702</v>
      </c>
      <c r="P70" s="33">
        <v>5901</v>
      </c>
      <c r="Q70" s="33">
        <v>7098</v>
      </c>
      <c r="R70" s="33">
        <v>8296</v>
      </c>
      <c r="S70" s="33">
        <v>9493</v>
      </c>
      <c r="T70" s="33">
        <v>10691</v>
      </c>
      <c r="U70" s="33">
        <v>11889</v>
      </c>
      <c r="V70" s="33">
        <v>13086</v>
      </c>
      <c r="W70" s="33">
        <v>14285</v>
      </c>
      <c r="X70" s="33">
        <v>15482</v>
      </c>
      <c r="Y70" s="33">
        <v>16680</v>
      </c>
      <c r="Z70" s="33">
        <v>17877</v>
      </c>
      <c r="AA70" s="33">
        <v>19076</v>
      </c>
      <c r="AB70" s="33">
        <v>20273</v>
      </c>
      <c r="AC70" s="33">
        <v>21471</v>
      </c>
      <c r="AD70" s="33">
        <v>22669</v>
      </c>
      <c r="AE70" s="33">
        <v>23007</v>
      </c>
      <c r="AF70" s="33">
        <v>23351</v>
      </c>
      <c r="AG70" s="33">
        <v>23699</v>
      </c>
      <c r="AH70" s="33">
        <v>24052</v>
      </c>
      <c r="AI70" s="34"/>
    </row>
    <row r="71" spans="1:35" ht="20" x14ac:dyDescent="0.4">
      <c r="A71" s="38"/>
      <c r="B71" s="14" t="s">
        <v>95</v>
      </c>
      <c r="C71" s="32">
        <v>115</v>
      </c>
      <c r="D71" s="32">
        <v>157</v>
      </c>
      <c r="E71" s="32">
        <v>307</v>
      </c>
      <c r="F71" s="32">
        <v>705</v>
      </c>
      <c r="G71" s="32">
        <v>1284</v>
      </c>
      <c r="H71" s="32">
        <v>2033</v>
      </c>
      <c r="I71" s="32">
        <v>3064</v>
      </c>
      <c r="J71" s="32">
        <v>4373</v>
      </c>
      <c r="K71" s="32">
        <v>5751</v>
      </c>
      <c r="L71" s="32">
        <v>7190</v>
      </c>
      <c r="M71" s="32">
        <v>8902</v>
      </c>
      <c r="N71" s="32">
        <v>10614</v>
      </c>
      <c r="O71" s="32">
        <v>12326</v>
      </c>
      <c r="P71" s="32">
        <v>14038</v>
      </c>
      <c r="Q71" s="32">
        <v>15750</v>
      </c>
      <c r="R71" s="32">
        <v>17461</v>
      </c>
      <c r="S71" s="32">
        <v>19173</v>
      </c>
      <c r="T71" s="32">
        <v>20885</v>
      </c>
      <c r="U71" s="32">
        <v>22597</v>
      </c>
      <c r="V71" s="32">
        <v>24309</v>
      </c>
      <c r="W71" s="32">
        <v>26021</v>
      </c>
      <c r="X71" s="32">
        <v>27732</v>
      </c>
      <c r="Y71" s="32">
        <v>29444</v>
      </c>
      <c r="Z71" s="32">
        <v>31156</v>
      </c>
      <c r="AA71" s="32">
        <v>32868</v>
      </c>
      <c r="AB71" s="32">
        <v>34580</v>
      </c>
      <c r="AC71" s="32">
        <v>36291</v>
      </c>
      <c r="AD71" s="32">
        <v>38003</v>
      </c>
      <c r="AE71" s="32">
        <v>38255</v>
      </c>
      <c r="AF71" s="32">
        <v>38509</v>
      </c>
      <c r="AG71" s="32">
        <v>38765</v>
      </c>
      <c r="AH71" s="32">
        <v>39045</v>
      </c>
      <c r="AI71" s="34"/>
    </row>
    <row r="72" spans="1:35" ht="20" x14ac:dyDescent="0.4">
      <c r="A72" s="38"/>
      <c r="B72" s="14" t="s">
        <v>96</v>
      </c>
      <c r="C72" s="33">
        <v>47</v>
      </c>
      <c r="D72" s="33">
        <v>332</v>
      </c>
      <c r="E72" s="33">
        <v>2586</v>
      </c>
      <c r="F72" s="33">
        <v>21902</v>
      </c>
      <c r="G72" s="33">
        <v>40418</v>
      </c>
      <c r="H72" s="33">
        <v>66579</v>
      </c>
      <c r="I72" s="33">
        <v>99459</v>
      </c>
      <c r="J72" s="33">
        <v>138949</v>
      </c>
      <c r="K72" s="33">
        <v>180455</v>
      </c>
      <c r="L72" s="33">
        <v>223691</v>
      </c>
      <c r="M72" s="33">
        <v>267365</v>
      </c>
      <c r="N72" s="33">
        <v>311039</v>
      </c>
      <c r="O72" s="33">
        <v>354714</v>
      </c>
      <c r="P72" s="33">
        <v>398388</v>
      </c>
      <c r="Q72" s="33">
        <v>442062</v>
      </c>
      <c r="R72" s="33">
        <v>485737</v>
      </c>
      <c r="S72" s="33">
        <v>529411</v>
      </c>
      <c r="T72" s="33">
        <v>573085</v>
      </c>
      <c r="U72" s="33">
        <v>616759</v>
      </c>
      <c r="V72" s="33">
        <v>660433</v>
      </c>
      <c r="W72" s="33">
        <v>704107</v>
      </c>
      <c r="X72" s="33">
        <v>747782</v>
      </c>
      <c r="Y72" s="33">
        <v>791456</v>
      </c>
      <c r="Z72" s="33">
        <v>835130</v>
      </c>
      <c r="AA72" s="33">
        <v>878805</v>
      </c>
      <c r="AB72" s="33">
        <v>922479</v>
      </c>
      <c r="AC72" s="33">
        <v>966153</v>
      </c>
      <c r="AD72" s="33">
        <v>998225</v>
      </c>
      <c r="AE72" s="33">
        <v>1009443</v>
      </c>
      <c r="AF72" s="33">
        <v>1020798</v>
      </c>
      <c r="AG72" s="33">
        <v>1032294</v>
      </c>
      <c r="AH72" s="33">
        <v>1043921</v>
      </c>
      <c r="AI72" s="34"/>
    </row>
    <row r="73" spans="1:35" ht="20" x14ac:dyDescent="0.4">
      <c r="A73" s="38"/>
      <c r="B73" s="14" t="s">
        <v>97</v>
      </c>
      <c r="C73" s="32">
        <v>4614</v>
      </c>
      <c r="D73" s="32">
        <v>10519</v>
      </c>
      <c r="E73" s="32">
        <v>25125</v>
      </c>
      <c r="F73" s="32">
        <v>62761</v>
      </c>
      <c r="G73" s="32">
        <v>111363</v>
      </c>
      <c r="H73" s="32">
        <v>179998</v>
      </c>
      <c r="I73" s="32">
        <v>266384</v>
      </c>
      <c r="J73" s="32">
        <v>370329</v>
      </c>
      <c r="K73" s="32">
        <v>479775</v>
      </c>
      <c r="L73" s="32">
        <v>593961</v>
      </c>
      <c r="M73" s="32">
        <v>679329</v>
      </c>
      <c r="N73" s="32">
        <v>764696</v>
      </c>
      <c r="O73" s="32">
        <v>850064</v>
      </c>
      <c r="P73" s="32">
        <v>935432</v>
      </c>
      <c r="Q73" s="32">
        <v>1020799</v>
      </c>
      <c r="R73" s="32">
        <v>1106167</v>
      </c>
      <c r="S73" s="32">
        <v>1191534</v>
      </c>
      <c r="T73" s="32">
        <v>1276902</v>
      </c>
      <c r="U73" s="32">
        <v>1362270</v>
      </c>
      <c r="V73" s="32">
        <v>1447637</v>
      </c>
      <c r="W73" s="32">
        <v>1533005</v>
      </c>
      <c r="X73" s="32">
        <v>1618373</v>
      </c>
      <c r="Y73" s="32">
        <v>1703740</v>
      </c>
      <c r="Z73" s="32">
        <v>1789108</v>
      </c>
      <c r="AA73" s="32">
        <v>1874475</v>
      </c>
      <c r="AB73" s="32">
        <v>1959843</v>
      </c>
      <c r="AC73" s="32">
        <v>2045210</v>
      </c>
      <c r="AD73" s="32">
        <v>2108104</v>
      </c>
      <c r="AE73" s="32">
        <v>2118202</v>
      </c>
      <c r="AF73" s="32">
        <v>2128009</v>
      </c>
      <c r="AG73" s="32">
        <v>2137499</v>
      </c>
      <c r="AH73" s="32">
        <v>2162638</v>
      </c>
      <c r="AI73" s="34"/>
    </row>
    <row r="74" spans="1:35" ht="20" x14ac:dyDescent="0.4">
      <c r="A74" s="38"/>
      <c r="B74" s="14" t="s">
        <v>98</v>
      </c>
      <c r="C74" s="33">
        <v>339</v>
      </c>
      <c r="D74" s="33">
        <v>777</v>
      </c>
      <c r="E74" s="33">
        <v>1878</v>
      </c>
      <c r="F74" s="33">
        <v>4773</v>
      </c>
      <c r="G74" s="33">
        <v>8499</v>
      </c>
      <c r="H74" s="33">
        <v>13760</v>
      </c>
      <c r="I74" s="33">
        <v>20353</v>
      </c>
      <c r="J74" s="33">
        <v>28249</v>
      </c>
      <c r="K74" s="33">
        <v>36568</v>
      </c>
      <c r="L74" s="33">
        <v>45250</v>
      </c>
      <c r="M74" s="33">
        <v>56635</v>
      </c>
      <c r="N74" s="33">
        <v>68018</v>
      </c>
      <c r="O74" s="33">
        <v>79403</v>
      </c>
      <c r="P74" s="33">
        <v>90786</v>
      </c>
      <c r="Q74" s="33">
        <v>102171</v>
      </c>
      <c r="R74" s="33">
        <v>113554</v>
      </c>
      <c r="S74" s="33">
        <v>124939</v>
      </c>
      <c r="T74" s="33">
        <v>136322</v>
      </c>
      <c r="U74" s="33">
        <v>147707</v>
      </c>
      <c r="V74" s="33">
        <v>159090</v>
      </c>
      <c r="W74" s="33">
        <v>170475</v>
      </c>
      <c r="X74" s="33">
        <v>181858</v>
      </c>
      <c r="Y74" s="33">
        <v>193243</v>
      </c>
      <c r="Z74" s="33">
        <v>204626</v>
      </c>
      <c r="AA74" s="33">
        <v>216011</v>
      </c>
      <c r="AB74" s="33">
        <v>227394</v>
      </c>
      <c r="AC74" s="33">
        <v>238779</v>
      </c>
      <c r="AD74" s="33">
        <v>247141</v>
      </c>
      <c r="AE74" s="33">
        <v>249805</v>
      </c>
      <c r="AF74" s="33">
        <v>252500</v>
      </c>
      <c r="AG74" s="33">
        <v>255228</v>
      </c>
      <c r="AH74" s="33">
        <v>257987</v>
      </c>
      <c r="AI74" s="34"/>
    </row>
    <row r="75" spans="1:35" ht="20" x14ac:dyDescent="0.4">
      <c r="A75" s="38"/>
      <c r="B75" s="14" t="s">
        <v>99</v>
      </c>
      <c r="C75" s="32">
        <v>11697</v>
      </c>
      <c r="D75" s="32">
        <v>19401</v>
      </c>
      <c r="E75" s="32">
        <v>33431</v>
      </c>
      <c r="F75" s="32">
        <v>59794</v>
      </c>
      <c r="G75" s="32">
        <v>99729</v>
      </c>
      <c r="H75" s="32">
        <v>156064</v>
      </c>
      <c r="I75" s="32">
        <v>226775</v>
      </c>
      <c r="J75" s="32">
        <v>311527</v>
      </c>
      <c r="K75" s="32">
        <v>401152</v>
      </c>
      <c r="L75" s="32">
        <v>495023</v>
      </c>
      <c r="M75" s="32">
        <v>596481</v>
      </c>
      <c r="N75" s="32">
        <v>697939</v>
      </c>
      <c r="O75" s="32">
        <v>799398</v>
      </c>
      <c r="P75" s="32">
        <v>900856</v>
      </c>
      <c r="Q75" s="32">
        <v>1002315</v>
      </c>
      <c r="R75" s="32">
        <v>1103773</v>
      </c>
      <c r="S75" s="32">
        <v>1205232</v>
      </c>
      <c r="T75" s="32">
        <v>1306690</v>
      </c>
      <c r="U75" s="32">
        <v>1408148</v>
      </c>
      <c r="V75" s="32">
        <v>1509606</v>
      </c>
      <c r="W75" s="32">
        <v>1611065</v>
      </c>
      <c r="X75" s="32">
        <v>1712523</v>
      </c>
      <c r="Y75" s="32">
        <v>1813982</v>
      </c>
      <c r="Z75" s="32">
        <v>1915440</v>
      </c>
      <c r="AA75" s="32">
        <v>2016899</v>
      </c>
      <c r="AB75" s="32">
        <v>2118357</v>
      </c>
      <c r="AC75" s="32">
        <v>2219816</v>
      </c>
      <c r="AD75" s="32">
        <v>2294533</v>
      </c>
      <c r="AE75" s="32">
        <v>2306922</v>
      </c>
      <c r="AF75" s="32">
        <v>2319135</v>
      </c>
      <c r="AG75" s="32">
        <v>2331153</v>
      </c>
      <c r="AH75" s="32">
        <v>2353843</v>
      </c>
      <c r="AI75" s="34"/>
    </row>
    <row r="76" spans="1:35" ht="20" x14ac:dyDescent="0.4">
      <c r="A76" s="38"/>
      <c r="B76" s="14" t="s">
        <v>100</v>
      </c>
      <c r="C76" s="33">
        <v>3731</v>
      </c>
      <c r="D76" s="33">
        <v>5189</v>
      </c>
      <c r="E76" s="33">
        <v>7398</v>
      </c>
      <c r="F76" s="33">
        <v>10807</v>
      </c>
      <c r="G76" s="33">
        <v>16955</v>
      </c>
      <c r="H76" s="33">
        <v>25704</v>
      </c>
      <c r="I76" s="33">
        <v>36686</v>
      </c>
      <c r="J76" s="33">
        <v>49980</v>
      </c>
      <c r="K76" s="33">
        <v>64064</v>
      </c>
      <c r="L76" s="33">
        <v>78843</v>
      </c>
      <c r="M76" s="33">
        <v>100162</v>
      </c>
      <c r="N76" s="33">
        <v>121483</v>
      </c>
      <c r="O76" s="33">
        <v>142802</v>
      </c>
      <c r="P76" s="33">
        <v>164121</v>
      </c>
      <c r="Q76" s="33">
        <v>185441</v>
      </c>
      <c r="R76" s="33">
        <v>206760</v>
      </c>
      <c r="S76" s="33">
        <v>228080</v>
      </c>
      <c r="T76" s="33">
        <v>249399</v>
      </c>
      <c r="U76" s="33">
        <v>270719</v>
      </c>
      <c r="V76" s="33">
        <v>292038</v>
      </c>
      <c r="W76" s="33">
        <v>313358</v>
      </c>
      <c r="X76" s="33">
        <v>334678</v>
      </c>
      <c r="Y76" s="33">
        <v>355997</v>
      </c>
      <c r="Z76" s="33">
        <v>377317</v>
      </c>
      <c r="AA76" s="33">
        <v>398636</v>
      </c>
      <c r="AB76" s="33">
        <v>419955</v>
      </c>
      <c r="AC76" s="33">
        <v>441275</v>
      </c>
      <c r="AD76" s="33">
        <v>456952</v>
      </c>
      <c r="AE76" s="33">
        <v>460078</v>
      </c>
      <c r="AF76" s="33">
        <v>463222</v>
      </c>
      <c r="AG76" s="33">
        <v>466385</v>
      </c>
      <c r="AH76" s="33">
        <v>469566</v>
      </c>
      <c r="AI76" s="34"/>
    </row>
    <row r="77" spans="1:35" ht="20" x14ac:dyDescent="0.4">
      <c r="A77" s="38"/>
      <c r="B77" s="14" t="s">
        <v>101</v>
      </c>
      <c r="C77" s="32">
        <v>94</v>
      </c>
      <c r="D77" s="32">
        <v>80</v>
      </c>
      <c r="E77" s="32">
        <v>69</v>
      </c>
      <c r="F77" s="32">
        <v>59</v>
      </c>
      <c r="G77" s="32">
        <v>123</v>
      </c>
      <c r="H77" s="32">
        <v>184</v>
      </c>
      <c r="I77" s="32">
        <v>313</v>
      </c>
      <c r="J77" s="32">
        <v>554</v>
      </c>
      <c r="K77" s="32">
        <v>2656</v>
      </c>
      <c r="L77" s="32">
        <v>6592</v>
      </c>
      <c r="M77" s="32">
        <v>17432</v>
      </c>
      <c r="N77" s="32">
        <v>28271</v>
      </c>
      <c r="O77" s="32">
        <v>39112</v>
      </c>
      <c r="P77" s="32">
        <v>49951</v>
      </c>
      <c r="Q77" s="32">
        <v>60791</v>
      </c>
      <c r="R77" s="32">
        <v>71630</v>
      </c>
      <c r="S77" s="32">
        <v>82471</v>
      </c>
      <c r="T77" s="32">
        <v>93310</v>
      </c>
      <c r="U77" s="32">
        <v>104150</v>
      </c>
      <c r="V77" s="32">
        <v>114989</v>
      </c>
      <c r="W77" s="32">
        <v>125830</v>
      </c>
      <c r="X77" s="32">
        <v>136669</v>
      </c>
      <c r="Y77" s="32">
        <v>147509</v>
      </c>
      <c r="Z77" s="32">
        <v>158348</v>
      </c>
      <c r="AA77" s="32">
        <v>169189</v>
      </c>
      <c r="AB77" s="32">
        <v>180028</v>
      </c>
      <c r="AC77" s="32">
        <v>190868</v>
      </c>
      <c r="AD77" s="32">
        <v>201707</v>
      </c>
      <c r="AE77" s="32">
        <v>204643</v>
      </c>
      <c r="AF77" s="32">
        <v>207620</v>
      </c>
      <c r="AG77" s="32">
        <v>210641</v>
      </c>
      <c r="AH77" s="32">
        <v>213704</v>
      </c>
      <c r="AI77" s="34"/>
    </row>
    <row r="78" spans="1:35" ht="20" x14ac:dyDescent="0.4">
      <c r="A78" s="38"/>
      <c r="B78" s="14" t="s">
        <v>102</v>
      </c>
      <c r="C78" s="33">
        <v>31</v>
      </c>
      <c r="D78" s="33">
        <v>38</v>
      </c>
      <c r="E78" s="33">
        <v>549</v>
      </c>
      <c r="F78" s="33">
        <v>1399</v>
      </c>
      <c r="G78" s="33">
        <v>2554</v>
      </c>
      <c r="H78" s="33">
        <v>4179</v>
      </c>
      <c r="I78" s="33">
        <v>6215</v>
      </c>
      <c r="J78" s="33">
        <v>8649</v>
      </c>
      <c r="K78" s="33">
        <v>11223</v>
      </c>
      <c r="L78" s="33">
        <v>13917</v>
      </c>
      <c r="M78" s="33">
        <v>17929</v>
      </c>
      <c r="N78" s="33">
        <v>21941</v>
      </c>
      <c r="O78" s="33">
        <v>25954</v>
      </c>
      <c r="P78" s="33">
        <v>29966</v>
      </c>
      <c r="Q78" s="33">
        <v>33979</v>
      </c>
      <c r="R78" s="33">
        <v>37991</v>
      </c>
      <c r="S78" s="33">
        <v>42004</v>
      </c>
      <c r="T78" s="33">
        <v>46016</v>
      </c>
      <c r="U78" s="33">
        <v>50029</v>
      </c>
      <c r="V78" s="33">
        <v>54042</v>
      </c>
      <c r="W78" s="33">
        <v>58053</v>
      </c>
      <c r="X78" s="33">
        <v>62066</v>
      </c>
      <c r="Y78" s="33">
        <v>66079</v>
      </c>
      <c r="Z78" s="33">
        <v>70091</v>
      </c>
      <c r="AA78" s="33">
        <v>74103</v>
      </c>
      <c r="AB78" s="33">
        <v>78116</v>
      </c>
      <c r="AC78" s="33">
        <v>82129</v>
      </c>
      <c r="AD78" s="33">
        <v>85070</v>
      </c>
      <c r="AE78" s="33">
        <v>85986</v>
      </c>
      <c r="AF78" s="33">
        <v>86914</v>
      </c>
      <c r="AG78" s="33">
        <v>87854</v>
      </c>
      <c r="AH78" s="33">
        <v>88802</v>
      </c>
      <c r="AI78" s="34"/>
    </row>
    <row r="79" spans="1:35" ht="20" x14ac:dyDescent="0.4">
      <c r="A79" s="38"/>
      <c r="B79" s="14" t="s">
        <v>103</v>
      </c>
      <c r="C79" s="32">
        <v>11660</v>
      </c>
      <c r="D79" s="32">
        <v>16227</v>
      </c>
      <c r="E79" s="32">
        <v>23062</v>
      </c>
      <c r="F79" s="32">
        <v>33454</v>
      </c>
      <c r="G79" s="32">
        <v>50270</v>
      </c>
      <c r="H79" s="32">
        <v>74471</v>
      </c>
      <c r="I79" s="32">
        <v>104685</v>
      </c>
      <c r="J79" s="32">
        <v>140820</v>
      </c>
      <c r="K79" s="32">
        <v>179112</v>
      </c>
      <c r="L79" s="32">
        <v>219295</v>
      </c>
      <c r="M79" s="32">
        <v>266501</v>
      </c>
      <c r="N79" s="32">
        <v>313706</v>
      </c>
      <c r="O79" s="32">
        <v>360912</v>
      </c>
      <c r="P79" s="32">
        <v>408117</v>
      </c>
      <c r="Q79" s="32">
        <v>455323</v>
      </c>
      <c r="R79" s="32">
        <v>502528</v>
      </c>
      <c r="S79" s="32">
        <v>549734</v>
      </c>
      <c r="T79" s="32">
        <v>596939</v>
      </c>
      <c r="U79" s="32">
        <v>644145</v>
      </c>
      <c r="V79" s="32">
        <v>691350</v>
      </c>
      <c r="W79" s="32">
        <v>738556</v>
      </c>
      <c r="X79" s="32">
        <v>785761</v>
      </c>
      <c r="Y79" s="32">
        <v>832967</v>
      </c>
      <c r="Z79" s="32">
        <v>880172</v>
      </c>
      <c r="AA79" s="32">
        <v>927378</v>
      </c>
      <c r="AB79" s="32">
        <v>974583</v>
      </c>
      <c r="AC79" s="32">
        <v>1021790</v>
      </c>
      <c r="AD79" s="32">
        <v>1056693</v>
      </c>
      <c r="AE79" s="32">
        <v>1062924</v>
      </c>
      <c r="AF79" s="32">
        <v>1069130</v>
      </c>
      <c r="AG79" s="32">
        <v>1075306</v>
      </c>
      <c r="AH79" s="32">
        <v>1083981</v>
      </c>
      <c r="AI79" s="34"/>
    </row>
    <row r="80" spans="1:35" ht="20" x14ac:dyDescent="0.4">
      <c r="A80" s="38"/>
      <c r="B80" s="11" t="s">
        <v>104</v>
      </c>
      <c r="C80" s="34"/>
      <c r="D80" s="34"/>
      <c r="E80" s="34"/>
      <c r="F80" s="34"/>
      <c r="G80" s="34"/>
      <c r="H80" s="34"/>
      <c r="I80" s="34"/>
      <c r="J80" s="34"/>
      <c r="K80" s="34"/>
      <c r="L80" s="34"/>
      <c r="M80" s="34"/>
      <c r="N80" s="34"/>
      <c r="O80" s="34"/>
      <c r="P80" s="34"/>
      <c r="Q80" s="34"/>
      <c r="R80" s="34"/>
      <c r="S80" s="34"/>
      <c r="T80" s="34"/>
      <c r="U80" s="34"/>
      <c r="V80" s="34"/>
      <c r="W80" s="34"/>
      <c r="X80" s="34"/>
      <c r="Y80" s="34"/>
      <c r="Z80" s="34"/>
      <c r="AA80" s="34"/>
      <c r="AB80" s="34"/>
      <c r="AC80" s="34"/>
      <c r="AD80" s="34"/>
      <c r="AE80" s="34"/>
      <c r="AF80" s="34"/>
      <c r="AG80" s="34"/>
      <c r="AH80" s="34"/>
      <c r="AI80" s="34"/>
    </row>
    <row r="81" spans="1:35" ht="20" x14ac:dyDescent="0.4">
      <c r="A81" s="38"/>
      <c r="B81" s="12" t="s">
        <v>61</v>
      </c>
      <c r="C81" s="13" t="s">
        <v>62</v>
      </c>
      <c r="D81" s="13" t="s">
        <v>63</v>
      </c>
      <c r="E81" s="13" t="s">
        <v>64</v>
      </c>
      <c r="F81" s="13" t="s">
        <v>65</v>
      </c>
      <c r="G81" s="13" t="s">
        <v>66</v>
      </c>
      <c r="H81" s="13" t="s">
        <v>67</v>
      </c>
      <c r="I81" s="13" t="s">
        <v>68</v>
      </c>
      <c r="J81" s="13" t="s">
        <v>69</v>
      </c>
      <c r="K81" s="13" t="s">
        <v>70</v>
      </c>
      <c r="L81" s="13" t="s">
        <v>71</v>
      </c>
      <c r="M81" s="13" t="s">
        <v>72</v>
      </c>
      <c r="N81" s="13" t="s">
        <v>73</v>
      </c>
      <c r="O81" s="13" t="s">
        <v>74</v>
      </c>
      <c r="P81" s="13" t="s">
        <v>75</v>
      </c>
      <c r="Q81" s="13" t="s">
        <v>76</v>
      </c>
      <c r="R81" s="13" t="s">
        <v>77</v>
      </c>
      <c r="S81" s="13" t="s">
        <v>78</v>
      </c>
      <c r="T81" s="13" t="s">
        <v>79</v>
      </c>
      <c r="U81" s="13" t="s">
        <v>80</v>
      </c>
      <c r="V81" s="13" t="s">
        <v>81</v>
      </c>
      <c r="W81" s="13" t="s">
        <v>82</v>
      </c>
      <c r="X81" s="13" t="s">
        <v>83</v>
      </c>
      <c r="Y81" s="13" t="s">
        <v>84</v>
      </c>
      <c r="Z81" s="13" t="s">
        <v>85</v>
      </c>
      <c r="AA81" s="13" t="s">
        <v>86</v>
      </c>
      <c r="AB81" s="13" t="s">
        <v>87</v>
      </c>
      <c r="AC81" s="13" t="s">
        <v>88</v>
      </c>
      <c r="AD81" s="13" t="s">
        <v>89</v>
      </c>
      <c r="AE81" s="13" t="s">
        <v>90</v>
      </c>
      <c r="AF81" s="13" t="s">
        <v>91</v>
      </c>
      <c r="AG81" s="13" t="s">
        <v>92</v>
      </c>
      <c r="AH81" s="13" t="s">
        <v>93</v>
      </c>
      <c r="AI81" s="34"/>
    </row>
    <row r="82" spans="1:35" ht="20" x14ac:dyDescent="0.4">
      <c r="A82" s="38"/>
      <c r="B82" s="14" t="s">
        <v>94</v>
      </c>
      <c r="C82" s="33">
        <v>0</v>
      </c>
      <c r="D82" s="33">
        <v>0</v>
      </c>
      <c r="E82" s="33">
        <v>62</v>
      </c>
      <c r="F82" s="33">
        <v>131</v>
      </c>
      <c r="G82" s="33">
        <v>208</v>
      </c>
      <c r="H82" s="33">
        <v>316</v>
      </c>
      <c r="I82" s="33">
        <v>443</v>
      </c>
      <c r="J82" s="33">
        <v>612</v>
      </c>
      <c r="K82" s="33">
        <v>776</v>
      </c>
      <c r="L82" s="33">
        <v>935</v>
      </c>
      <c r="M82" s="33">
        <v>1586</v>
      </c>
      <c r="N82" s="33">
        <v>2237</v>
      </c>
      <c r="O82" s="33">
        <v>2888</v>
      </c>
      <c r="P82" s="33">
        <v>3538</v>
      </c>
      <c r="Q82" s="33">
        <v>4189</v>
      </c>
      <c r="R82" s="33">
        <v>4840</v>
      </c>
      <c r="S82" s="33">
        <v>5491</v>
      </c>
      <c r="T82" s="33">
        <v>6142</v>
      </c>
      <c r="U82" s="33">
        <v>6793</v>
      </c>
      <c r="V82" s="33">
        <v>7444</v>
      </c>
      <c r="W82" s="33">
        <v>8095</v>
      </c>
      <c r="X82" s="33">
        <v>8746</v>
      </c>
      <c r="Y82" s="33">
        <v>9397</v>
      </c>
      <c r="Z82" s="33">
        <v>10048</v>
      </c>
      <c r="AA82" s="33">
        <v>10699</v>
      </c>
      <c r="AB82" s="33">
        <v>11350</v>
      </c>
      <c r="AC82" s="33">
        <v>12001</v>
      </c>
      <c r="AD82" s="33">
        <v>12652</v>
      </c>
      <c r="AE82" s="33">
        <v>12831</v>
      </c>
      <c r="AF82" s="33">
        <v>13012</v>
      </c>
      <c r="AG82" s="33">
        <v>13196</v>
      </c>
      <c r="AH82" s="33">
        <v>13382</v>
      </c>
      <c r="AI82" s="34"/>
    </row>
    <row r="83" spans="1:35" ht="20" x14ac:dyDescent="0.4">
      <c r="A83" s="38"/>
      <c r="B83" s="14" t="s">
        <v>95</v>
      </c>
      <c r="C83" s="32">
        <v>19</v>
      </c>
      <c r="D83" s="32">
        <v>52</v>
      </c>
      <c r="E83" s="32">
        <v>145</v>
      </c>
      <c r="F83" s="32">
        <v>396</v>
      </c>
      <c r="G83" s="32">
        <v>730</v>
      </c>
      <c r="H83" s="32">
        <v>1161</v>
      </c>
      <c r="I83" s="32">
        <v>1754</v>
      </c>
      <c r="J83" s="32">
        <v>2509</v>
      </c>
      <c r="K83" s="32">
        <v>3350</v>
      </c>
      <c r="L83" s="32">
        <v>4271</v>
      </c>
      <c r="M83" s="32">
        <v>5524</v>
      </c>
      <c r="N83" s="32">
        <v>6777</v>
      </c>
      <c r="O83" s="32">
        <v>8030</v>
      </c>
      <c r="P83" s="32">
        <v>9283</v>
      </c>
      <c r="Q83" s="32">
        <v>10535</v>
      </c>
      <c r="R83" s="32">
        <v>11788</v>
      </c>
      <c r="S83" s="32">
        <v>13041</v>
      </c>
      <c r="T83" s="32">
        <v>14294</v>
      </c>
      <c r="U83" s="32">
        <v>15546</v>
      </c>
      <c r="V83" s="32">
        <v>16799</v>
      </c>
      <c r="W83" s="32">
        <v>18052</v>
      </c>
      <c r="X83" s="32">
        <v>19305</v>
      </c>
      <c r="Y83" s="32">
        <v>20558</v>
      </c>
      <c r="Z83" s="32">
        <v>21810</v>
      </c>
      <c r="AA83" s="32">
        <v>23063</v>
      </c>
      <c r="AB83" s="32">
        <v>24316</v>
      </c>
      <c r="AC83" s="32">
        <v>25569</v>
      </c>
      <c r="AD83" s="32">
        <v>26822</v>
      </c>
      <c r="AE83" s="32">
        <v>27056</v>
      </c>
      <c r="AF83" s="32">
        <v>27293</v>
      </c>
      <c r="AG83" s="32">
        <v>27532</v>
      </c>
      <c r="AH83" s="32">
        <v>27785</v>
      </c>
      <c r="AI83" s="34"/>
    </row>
    <row r="84" spans="1:35" ht="20" x14ac:dyDescent="0.4">
      <c r="A84" s="38"/>
      <c r="B84" s="14" t="s">
        <v>96</v>
      </c>
      <c r="C84" s="33">
        <v>47</v>
      </c>
      <c r="D84" s="33">
        <v>326</v>
      </c>
      <c r="E84" s="33">
        <v>2388</v>
      </c>
      <c r="F84" s="33">
        <v>18429</v>
      </c>
      <c r="G84" s="33">
        <v>34253</v>
      </c>
      <c r="H84" s="33">
        <v>56830</v>
      </c>
      <c r="I84" s="33">
        <v>85139</v>
      </c>
      <c r="J84" s="33">
        <v>119107</v>
      </c>
      <c r="K84" s="33">
        <v>155001</v>
      </c>
      <c r="L84" s="33">
        <v>192659</v>
      </c>
      <c r="M84" s="33">
        <v>224218</v>
      </c>
      <c r="N84" s="33">
        <v>255777</v>
      </c>
      <c r="O84" s="33">
        <v>287336</v>
      </c>
      <c r="P84" s="33">
        <v>318896</v>
      </c>
      <c r="Q84" s="33">
        <v>350455</v>
      </c>
      <c r="R84" s="33">
        <v>382014</v>
      </c>
      <c r="S84" s="33">
        <v>413573</v>
      </c>
      <c r="T84" s="33">
        <v>445132</v>
      </c>
      <c r="U84" s="33">
        <v>476691</v>
      </c>
      <c r="V84" s="33">
        <v>508250</v>
      </c>
      <c r="W84" s="33">
        <v>539809</v>
      </c>
      <c r="X84" s="33">
        <v>571368</v>
      </c>
      <c r="Y84" s="33">
        <v>602927</v>
      </c>
      <c r="Z84" s="33">
        <v>634486</v>
      </c>
      <c r="AA84" s="33">
        <v>666046</v>
      </c>
      <c r="AB84" s="33">
        <v>697605</v>
      </c>
      <c r="AC84" s="33">
        <v>729164</v>
      </c>
      <c r="AD84" s="33">
        <v>752271</v>
      </c>
      <c r="AE84" s="33">
        <v>760755</v>
      </c>
      <c r="AF84" s="33">
        <v>769337</v>
      </c>
      <c r="AG84" s="33">
        <v>778020</v>
      </c>
      <c r="AH84" s="33">
        <v>786796</v>
      </c>
      <c r="AI84" s="34"/>
    </row>
    <row r="85" spans="1:35" ht="20" x14ac:dyDescent="0.4">
      <c r="A85" s="38"/>
      <c r="B85" s="14" t="s">
        <v>97</v>
      </c>
      <c r="C85" s="32">
        <v>2316</v>
      </c>
      <c r="D85" s="32">
        <v>5571</v>
      </c>
      <c r="E85" s="32">
        <v>14078</v>
      </c>
      <c r="F85" s="32">
        <v>37215</v>
      </c>
      <c r="G85" s="32">
        <v>67052</v>
      </c>
      <c r="H85" s="32">
        <v>109831</v>
      </c>
      <c r="I85" s="32">
        <v>163478</v>
      </c>
      <c r="J85" s="32">
        <v>227857</v>
      </c>
      <c r="K85" s="32">
        <v>295902</v>
      </c>
      <c r="L85" s="32">
        <v>367306</v>
      </c>
      <c r="M85" s="32">
        <v>432360</v>
      </c>
      <c r="N85" s="32">
        <v>497415</v>
      </c>
      <c r="O85" s="32">
        <v>562469</v>
      </c>
      <c r="P85" s="32">
        <v>627523</v>
      </c>
      <c r="Q85" s="32">
        <v>692577</v>
      </c>
      <c r="R85" s="32">
        <v>757631</v>
      </c>
      <c r="S85" s="32">
        <v>822685</v>
      </c>
      <c r="T85" s="32">
        <v>887739</v>
      </c>
      <c r="U85" s="32">
        <v>952793</v>
      </c>
      <c r="V85" s="32">
        <v>1017847</v>
      </c>
      <c r="W85" s="32">
        <v>1082901</v>
      </c>
      <c r="X85" s="32">
        <v>1147955</v>
      </c>
      <c r="Y85" s="32">
        <v>1213009</v>
      </c>
      <c r="Z85" s="32">
        <v>1278063</v>
      </c>
      <c r="AA85" s="32">
        <v>1343117</v>
      </c>
      <c r="AB85" s="32">
        <v>1408171</v>
      </c>
      <c r="AC85" s="32">
        <v>1473225</v>
      </c>
      <c r="AD85" s="32">
        <v>1520901</v>
      </c>
      <c r="AE85" s="32">
        <v>1531497</v>
      </c>
      <c r="AF85" s="32">
        <v>1541927</v>
      </c>
      <c r="AG85" s="32">
        <v>1552165</v>
      </c>
      <c r="AH85" s="32">
        <v>1572753</v>
      </c>
      <c r="AI85" s="34"/>
    </row>
    <row r="86" spans="1:35" ht="20" x14ac:dyDescent="0.4">
      <c r="A86" s="38"/>
      <c r="B86" s="14" t="s">
        <v>98</v>
      </c>
      <c r="C86" s="33">
        <v>145</v>
      </c>
      <c r="D86" s="33">
        <v>413</v>
      </c>
      <c r="E86" s="33">
        <v>1236</v>
      </c>
      <c r="F86" s="33">
        <v>3882</v>
      </c>
      <c r="G86" s="33">
        <v>7078</v>
      </c>
      <c r="H86" s="33">
        <v>11646</v>
      </c>
      <c r="I86" s="33">
        <v>17372</v>
      </c>
      <c r="J86" s="33">
        <v>24240</v>
      </c>
      <c r="K86" s="33">
        <v>31499</v>
      </c>
      <c r="L86" s="33">
        <v>39116</v>
      </c>
      <c r="M86" s="33">
        <v>47635</v>
      </c>
      <c r="N86" s="33">
        <v>56153</v>
      </c>
      <c r="O86" s="33">
        <v>64672</v>
      </c>
      <c r="P86" s="33">
        <v>73191</v>
      </c>
      <c r="Q86" s="33">
        <v>81710</v>
      </c>
      <c r="R86" s="33">
        <v>90229</v>
      </c>
      <c r="S86" s="33">
        <v>98748</v>
      </c>
      <c r="T86" s="33">
        <v>107266</v>
      </c>
      <c r="U86" s="33">
        <v>115785</v>
      </c>
      <c r="V86" s="33">
        <v>124304</v>
      </c>
      <c r="W86" s="33">
        <v>132823</v>
      </c>
      <c r="X86" s="33">
        <v>141342</v>
      </c>
      <c r="Y86" s="33">
        <v>149861</v>
      </c>
      <c r="Z86" s="33">
        <v>158380</v>
      </c>
      <c r="AA86" s="33">
        <v>166898</v>
      </c>
      <c r="AB86" s="33">
        <v>175417</v>
      </c>
      <c r="AC86" s="33">
        <v>183936</v>
      </c>
      <c r="AD86" s="33">
        <v>190180</v>
      </c>
      <c r="AE86" s="33">
        <v>192279</v>
      </c>
      <c r="AF86" s="33">
        <v>194403</v>
      </c>
      <c r="AG86" s="33">
        <v>196551</v>
      </c>
      <c r="AH86" s="33">
        <v>198721</v>
      </c>
      <c r="AI86" s="34"/>
    </row>
    <row r="87" spans="1:35" ht="20" x14ac:dyDescent="0.4">
      <c r="A87" s="38"/>
      <c r="B87" s="14" t="s">
        <v>99</v>
      </c>
      <c r="C87" s="32">
        <v>7112</v>
      </c>
      <c r="D87" s="32">
        <v>11818</v>
      </c>
      <c r="E87" s="32">
        <v>20342</v>
      </c>
      <c r="F87" s="32">
        <v>36196</v>
      </c>
      <c r="G87" s="32">
        <v>60836</v>
      </c>
      <c r="H87" s="32">
        <v>96449</v>
      </c>
      <c r="I87" s="32">
        <v>140998</v>
      </c>
      <c r="J87" s="32">
        <v>194369</v>
      </c>
      <c r="K87" s="32">
        <v>250817</v>
      </c>
      <c r="L87" s="32">
        <v>310090</v>
      </c>
      <c r="M87" s="32">
        <v>385759</v>
      </c>
      <c r="N87" s="32">
        <v>461428</v>
      </c>
      <c r="O87" s="32">
        <v>537096</v>
      </c>
      <c r="P87" s="32">
        <v>612765</v>
      </c>
      <c r="Q87" s="32">
        <v>688434</v>
      </c>
      <c r="R87" s="32">
        <v>764102</v>
      </c>
      <c r="S87" s="32">
        <v>839771</v>
      </c>
      <c r="T87" s="32">
        <v>915440</v>
      </c>
      <c r="U87" s="32">
        <v>991108</v>
      </c>
      <c r="V87" s="32">
        <v>1066777</v>
      </c>
      <c r="W87" s="32">
        <v>1142446</v>
      </c>
      <c r="X87" s="32">
        <v>1218114</v>
      </c>
      <c r="Y87" s="32">
        <v>1293783</v>
      </c>
      <c r="Z87" s="32">
        <v>1369452</v>
      </c>
      <c r="AA87" s="32">
        <v>1445120</v>
      </c>
      <c r="AB87" s="32">
        <v>1520789</v>
      </c>
      <c r="AC87" s="32">
        <v>1596458</v>
      </c>
      <c r="AD87" s="32">
        <v>1651990</v>
      </c>
      <c r="AE87" s="32">
        <v>1664105</v>
      </c>
      <c r="AF87" s="32">
        <v>1676113</v>
      </c>
      <c r="AG87" s="32">
        <v>1687992</v>
      </c>
      <c r="AH87" s="32">
        <v>1708293</v>
      </c>
      <c r="AI87" s="34"/>
    </row>
    <row r="88" spans="1:35" ht="20" x14ac:dyDescent="0.4">
      <c r="A88" s="38"/>
      <c r="B88" s="14" t="s">
        <v>100</v>
      </c>
      <c r="C88" s="33">
        <v>19</v>
      </c>
      <c r="D88" s="33">
        <v>118</v>
      </c>
      <c r="E88" s="33">
        <v>1228</v>
      </c>
      <c r="F88" s="33">
        <v>5671</v>
      </c>
      <c r="G88" s="33">
        <v>10492</v>
      </c>
      <c r="H88" s="33">
        <v>17359</v>
      </c>
      <c r="I88" s="33">
        <v>25955</v>
      </c>
      <c r="J88" s="33">
        <v>36258</v>
      </c>
      <c r="K88" s="33">
        <v>47147</v>
      </c>
      <c r="L88" s="33">
        <v>58572</v>
      </c>
      <c r="M88" s="33">
        <v>70137</v>
      </c>
      <c r="N88" s="33">
        <v>81703</v>
      </c>
      <c r="O88" s="33">
        <v>93268</v>
      </c>
      <c r="P88" s="33">
        <v>104834</v>
      </c>
      <c r="Q88" s="33">
        <v>116399</v>
      </c>
      <c r="R88" s="33">
        <v>127965</v>
      </c>
      <c r="S88" s="33">
        <v>139531</v>
      </c>
      <c r="T88" s="33">
        <v>151096</v>
      </c>
      <c r="U88" s="33">
        <v>162662</v>
      </c>
      <c r="V88" s="33">
        <v>174227</v>
      </c>
      <c r="W88" s="33">
        <v>185793</v>
      </c>
      <c r="X88" s="33">
        <v>197358</v>
      </c>
      <c r="Y88" s="33">
        <v>208924</v>
      </c>
      <c r="Z88" s="33">
        <v>220489</v>
      </c>
      <c r="AA88" s="33">
        <v>232055</v>
      </c>
      <c r="AB88" s="33">
        <v>243621</v>
      </c>
      <c r="AC88" s="33">
        <v>255186</v>
      </c>
      <c r="AD88" s="33">
        <v>263658</v>
      </c>
      <c r="AE88" s="33">
        <v>265989</v>
      </c>
      <c r="AF88" s="33">
        <v>268339</v>
      </c>
      <c r="AG88" s="33">
        <v>270708</v>
      </c>
      <c r="AH88" s="33">
        <v>273096</v>
      </c>
      <c r="AI88" s="34"/>
    </row>
    <row r="89" spans="1:35" ht="20" x14ac:dyDescent="0.4">
      <c r="A89" s="38"/>
      <c r="B89" s="14" t="s">
        <v>101</v>
      </c>
      <c r="C89" s="32">
        <v>127</v>
      </c>
      <c r="D89" s="32">
        <v>127</v>
      </c>
      <c r="E89" s="32">
        <v>127</v>
      </c>
      <c r="F89" s="32">
        <v>127</v>
      </c>
      <c r="G89" s="32">
        <v>291</v>
      </c>
      <c r="H89" s="32">
        <v>433</v>
      </c>
      <c r="I89" s="32">
        <v>718</v>
      </c>
      <c r="J89" s="32">
        <v>1251</v>
      </c>
      <c r="K89" s="32">
        <v>2990</v>
      </c>
      <c r="L89" s="32">
        <v>5932</v>
      </c>
      <c r="M89" s="32">
        <v>12414</v>
      </c>
      <c r="N89" s="32">
        <v>18896</v>
      </c>
      <c r="O89" s="32">
        <v>25378</v>
      </c>
      <c r="P89" s="32">
        <v>31860</v>
      </c>
      <c r="Q89" s="32">
        <v>38342</v>
      </c>
      <c r="R89" s="32">
        <v>44824</v>
      </c>
      <c r="S89" s="32">
        <v>51306</v>
      </c>
      <c r="T89" s="32">
        <v>57788</v>
      </c>
      <c r="U89" s="32">
        <v>64270</v>
      </c>
      <c r="V89" s="32">
        <v>70752</v>
      </c>
      <c r="W89" s="32">
        <v>77235</v>
      </c>
      <c r="X89" s="32">
        <v>83717</v>
      </c>
      <c r="Y89" s="32">
        <v>90199</v>
      </c>
      <c r="Z89" s="32">
        <v>96681</v>
      </c>
      <c r="AA89" s="32">
        <v>103163</v>
      </c>
      <c r="AB89" s="32">
        <v>109645</v>
      </c>
      <c r="AC89" s="32">
        <v>116127</v>
      </c>
      <c r="AD89" s="32">
        <v>122609</v>
      </c>
      <c r="AE89" s="32">
        <v>124296</v>
      </c>
      <c r="AF89" s="32">
        <v>126006</v>
      </c>
      <c r="AG89" s="32">
        <v>127741</v>
      </c>
      <c r="AH89" s="32">
        <v>129497</v>
      </c>
      <c r="AI89" s="34"/>
    </row>
    <row r="90" spans="1:35" ht="20" x14ac:dyDescent="0.4">
      <c r="A90" s="38"/>
      <c r="B90" s="14" t="s">
        <v>102</v>
      </c>
      <c r="C90" s="33">
        <v>145</v>
      </c>
      <c r="D90" s="33">
        <v>289</v>
      </c>
      <c r="E90" s="33">
        <v>603</v>
      </c>
      <c r="F90" s="33">
        <v>1308</v>
      </c>
      <c r="G90" s="33">
        <v>2298</v>
      </c>
      <c r="H90" s="33">
        <v>3721</v>
      </c>
      <c r="I90" s="33">
        <v>5505</v>
      </c>
      <c r="J90" s="33">
        <v>7644</v>
      </c>
      <c r="K90" s="33">
        <v>9906</v>
      </c>
      <c r="L90" s="33">
        <v>12280</v>
      </c>
      <c r="M90" s="33">
        <v>15286</v>
      </c>
      <c r="N90" s="33">
        <v>18292</v>
      </c>
      <c r="O90" s="33">
        <v>21299</v>
      </c>
      <c r="P90" s="33">
        <v>24305</v>
      </c>
      <c r="Q90" s="33">
        <v>27311</v>
      </c>
      <c r="R90" s="33">
        <v>30317</v>
      </c>
      <c r="S90" s="33">
        <v>33323</v>
      </c>
      <c r="T90" s="33">
        <v>36329</v>
      </c>
      <c r="U90" s="33">
        <v>39336</v>
      </c>
      <c r="V90" s="33">
        <v>42342</v>
      </c>
      <c r="W90" s="33">
        <v>45348</v>
      </c>
      <c r="X90" s="33">
        <v>48354</v>
      </c>
      <c r="Y90" s="33">
        <v>51360</v>
      </c>
      <c r="Z90" s="33">
        <v>54366</v>
      </c>
      <c r="AA90" s="33">
        <v>57373</v>
      </c>
      <c r="AB90" s="33">
        <v>60379</v>
      </c>
      <c r="AC90" s="33">
        <v>63385</v>
      </c>
      <c r="AD90" s="33">
        <v>65589</v>
      </c>
      <c r="AE90" s="33">
        <v>66313</v>
      </c>
      <c r="AF90" s="33">
        <v>67046</v>
      </c>
      <c r="AG90" s="33">
        <v>67787</v>
      </c>
      <c r="AH90" s="33">
        <v>68535</v>
      </c>
      <c r="AI90" s="34"/>
    </row>
    <row r="91" spans="1:35" ht="20" x14ac:dyDescent="0.4">
      <c r="A91" s="38"/>
      <c r="B91" s="14" t="s">
        <v>103</v>
      </c>
      <c r="C91" s="32">
        <v>7112</v>
      </c>
      <c r="D91" s="32">
        <v>9746</v>
      </c>
      <c r="E91" s="32">
        <v>13652</v>
      </c>
      <c r="F91" s="32">
        <v>19527</v>
      </c>
      <c r="G91" s="32">
        <v>29979</v>
      </c>
      <c r="H91" s="32">
        <v>45333</v>
      </c>
      <c r="I91" s="32">
        <v>64478</v>
      </c>
      <c r="J91" s="32">
        <v>87363</v>
      </c>
      <c r="K91" s="32">
        <v>111596</v>
      </c>
      <c r="L91" s="32">
        <v>137070</v>
      </c>
      <c r="M91" s="32">
        <v>172321</v>
      </c>
      <c r="N91" s="32">
        <v>207572</v>
      </c>
      <c r="O91" s="32">
        <v>242823</v>
      </c>
      <c r="P91" s="32">
        <v>278074</v>
      </c>
      <c r="Q91" s="32">
        <v>313325</v>
      </c>
      <c r="R91" s="32">
        <v>348577</v>
      </c>
      <c r="S91" s="32">
        <v>383828</v>
      </c>
      <c r="T91" s="32">
        <v>419079</v>
      </c>
      <c r="U91" s="32">
        <v>454330</v>
      </c>
      <c r="V91" s="32">
        <v>489581</v>
      </c>
      <c r="W91" s="32">
        <v>524832</v>
      </c>
      <c r="X91" s="32">
        <v>560083</v>
      </c>
      <c r="Y91" s="32">
        <v>595334</v>
      </c>
      <c r="Z91" s="32">
        <v>630585</v>
      </c>
      <c r="AA91" s="32">
        <v>665836</v>
      </c>
      <c r="AB91" s="32">
        <v>701088</v>
      </c>
      <c r="AC91" s="32">
        <v>736339</v>
      </c>
      <c r="AD91" s="32">
        <v>762250</v>
      </c>
      <c r="AE91" s="32">
        <v>768379</v>
      </c>
      <c r="AF91" s="32">
        <v>774522</v>
      </c>
      <c r="AG91" s="32">
        <v>780676</v>
      </c>
      <c r="AH91" s="32">
        <v>788197</v>
      </c>
      <c r="AI91" s="34"/>
    </row>
    <row r="92" spans="1:35" ht="20" x14ac:dyDescent="0.4">
      <c r="A92" s="38"/>
      <c r="B92" s="11" t="s">
        <v>105</v>
      </c>
      <c r="C92" s="34"/>
      <c r="D92" s="34"/>
      <c r="E92" s="34"/>
      <c r="F92" s="34"/>
      <c r="G92" s="34"/>
      <c r="H92" s="34"/>
      <c r="I92" s="34"/>
      <c r="J92" s="34"/>
      <c r="K92" s="34"/>
      <c r="L92" s="34"/>
      <c r="M92" s="34"/>
      <c r="N92" s="34"/>
      <c r="O92" s="34"/>
      <c r="P92" s="34"/>
      <c r="Q92" s="34"/>
      <c r="R92" s="34"/>
      <c r="S92" s="34"/>
      <c r="T92" s="34"/>
      <c r="U92" s="34"/>
      <c r="V92" s="34"/>
      <c r="W92" s="34"/>
      <c r="X92" s="34"/>
      <c r="Y92" s="34"/>
      <c r="Z92" s="34"/>
      <c r="AA92" s="34"/>
      <c r="AB92" s="34"/>
      <c r="AC92" s="34"/>
      <c r="AD92" s="34"/>
      <c r="AE92" s="34"/>
      <c r="AF92" s="34"/>
      <c r="AG92" s="34"/>
      <c r="AH92" s="34"/>
      <c r="AI92" s="34"/>
    </row>
    <row r="93" spans="1:35" ht="20" x14ac:dyDescent="0.4">
      <c r="A93" s="38"/>
      <c r="B93" s="12" t="s">
        <v>61</v>
      </c>
      <c r="C93" s="13" t="s">
        <v>62</v>
      </c>
      <c r="D93" s="13" t="s">
        <v>63</v>
      </c>
      <c r="E93" s="13" t="s">
        <v>64</v>
      </c>
      <c r="F93" s="13" t="s">
        <v>65</v>
      </c>
      <c r="G93" s="13" t="s">
        <v>66</v>
      </c>
      <c r="H93" s="13" t="s">
        <v>67</v>
      </c>
      <c r="I93" s="13" t="s">
        <v>68</v>
      </c>
      <c r="J93" s="13" t="s">
        <v>69</v>
      </c>
      <c r="K93" s="13" t="s">
        <v>70</v>
      </c>
      <c r="L93" s="13" t="s">
        <v>71</v>
      </c>
      <c r="M93" s="13" t="s">
        <v>72</v>
      </c>
      <c r="N93" s="13" t="s">
        <v>73</v>
      </c>
      <c r="O93" s="13" t="s">
        <v>74</v>
      </c>
      <c r="P93" s="13" t="s">
        <v>75</v>
      </c>
      <c r="Q93" s="13" t="s">
        <v>76</v>
      </c>
      <c r="R93" s="13" t="s">
        <v>77</v>
      </c>
      <c r="S93" s="13" t="s">
        <v>78</v>
      </c>
      <c r="T93" s="13" t="s">
        <v>79</v>
      </c>
      <c r="U93" s="13" t="s">
        <v>80</v>
      </c>
      <c r="V93" s="13" t="s">
        <v>81</v>
      </c>
      <c r="W93" s="13" t="s">
        <v>82</v>
      </c>
      <c r="X93" s="13" t="s">
        <v>83</v>
      </c>
      <c r="Y93" s="13" t="s">
        <v>84</v>
      </c>
      <c r="Z93" s="13" t="s">
        <v>85</v>
      </c>
      <c r="AA93" s="13" t="s">
        <v>86</v>
      </c>
      <c r="AB93" s="13" t="s">
        <v>87</v>
      </c>
      <c r="AC93" s="13" t="s">
        <v>88</v>
      </c>
      <c r="AD93" s="13" t="s">
        <v>89</v>
      </c>
      <c r="AE93" s="13" t="s">
        <v>90</v>
      </c>
      <c r="AF93" s="13" t="s">
        <v>91</v>
      </c>
      <c r="AG93" s="13" t="s">
        <v>92</v>
      </c>
      <c r="AH93" s="13" t="s">
        <v>93</v>
      </c>
      <c r="AI93" s="34"/>
    </row>
    <row r="94" spans="1:35" ht="20" x14ac:dyDescent="0.4">
      <c r="A94" s="38"/>
      <c r="B94" s="14" t="s">
        <v>94</v>
      </c>
      <c r="C94" s="33">
        <v>0</v>
      </c>
      <c r="D94" s="33">
        <v>0</v>
      </c>
      <c r="E94" s="33">
        <v>2</v>
      </c>
      <c r="F94" s="33">
        <v>7</v>
      </c>
      <c r="G94" s="33">
        <v>25</v>
      </c>
      <c r="H94" s="33">
        <v>44</v>
      </c>
      <c r="I94" s="33">
        <v>83</v>
      </c>
      <c r="J94" s="33">
        <v>146</v>
      </c>
      <c r="K94" s="33">
        <v>208</v>
      </c>
      <c r="L94" s="33">
        <v>269</v>
      </c>
      <c r="M94" s="33">
        <v>507</v>
      </c>
      <c r="N94" s="33">
        <v>745</v>
      </c>
      <c r="O94" s="33">
        <v>983</v>
      </c>
      <c r="P94" s="33">
        <v>1221</v>
      </c>
      <c r="Q94" s="33">
        <v>1459</v>
      </c>
      <c r="R94" s="33">
        <v>1697</v>
      </c>
      <c r="S94" s="33">
        <v>1935</v>
      </c>
      <c r="T94" s="33">
        <v>2173</v>
      </c>
      <c r="U94" s="33">
        <v>2411</v>
      </c>
      <c r="V94" s="33">
        <v>2649</v>
      </c>
      <c r="W94" s="33">
        <v>2887</v>
      </c>
      <c r="X94" s="33">
        <v>3125</v>
      </c>
      <c r="Y94" s="33">
        <v>3363</v>
      </c>
      <c r="Z94" s="33">
        <v>3602</v>
      </c>
      <c r="AA94" s="33">
        <v>3840</v>
      </c>
      <c r="AB94" s="33">
        <v>4078</v>
      </c>
      <c r="AC94" s="33">
        <v>4316</v>
      </c>
      <c r="AD94" s="33">
        <v>4554</v>
      </c>
      <c r="AE94" s="33">
        <v>4607</v>
      </c>
      <c r="AF94" s="33">
        <v>4661</v>
      </c>
      <c r="AG94" s="33">
        <v>4716</v>
      </c>
      <c r="AH94" s="33">
        <v>4771</v>
      </c>
      <c r="AI94" s="34"/>
    </row>
    <row r="95" spans="1:35" ht="20" x14ac:dyDescent="0.4">
      <c r="A95" s="38"/>
      <c r="B95" s="14" t="s">
        <v>95</v>
      </c>
      <c r="C95" s="32">
        <v>0</v>
      </c>
      <c r="D95" s="32">
        <v>0</v>
      </c>
      <c r="E95" s="32">
        <v>3</v>
      </c>
      <c r="F95" s="32">
        <v>10</v>
      </c>
      <c r="G95" s="32">
        <v>25</v>
      </c>
      <c r="H95" s="32">
        <v>47</v>
      </c>
      <c r="I95" s="32">
        <v>78</v>
      </c>
      <c r="J95" s="32">
        <v>118</v>
      </c>
      <c r="K95" s="32">
        <v>206</v>
      </c>
      <c r="L95" s="32">
        <v>342</v>
      </c>
      <c r="M95" s="32">
        <v>720</v>
      </c>
      <c r="N95" s="32">
        <v>1099</v>
      </c>
      <c r="O95" s="32">
        <v>1478</v>
      </c>
      <c r="P95" s="32">
        <v>1856</v>
      </c>
      <c r="Q95" s="32">
        <v>2235</v>
      </c>
      <c r="R95" s="32">
        <v>2614</v>
      </c>
      <c r="S95" s="32">
        <v>2993</v>
      </c>
      <c r="T95" s="32">
        <v>3371</v>
      </c>
      <c r="U95" s="32">
        <v>3750</v>
      </c>
      <c r="V95" s="32">
        <v>4129</v>
      </c>
      <c r="W95" s="32">
        <v>4507</v>
      </c>
      <c r="X95" s="32">
        <v>4886</v>
      </c>
      <c r="Y95" s="32">
        <v>5265</v>
      </c>
      <c r="Z95" s="32">
        <v>5644</v>
      </c>
      <c r="AA95" s="32">
        <v>6022</v>
      </c>
      <c r="AB95" s="32">
        <v>6401</v>
      </c>
      <c r="AC95" s="32">
        <v>6780</v>
      </c>
      <c r="AD95" s="32">
        <v>7158</v>
      </c>
      <c r="AE95" s="32">
        <v>7185</v>
      </c>
      <c r="AF95" s="32">
        <v>7213</v>
      </c>
      <c r="AG95" s="32">
        <v>7241</v>
      </c>
      <c r="AH95" s="32">
        <v>7272</v>
      </c>
      <c r="AI95" s="34"/>
    </row>
    <row r="96" spans="1:35" ht="20" x14ac:dyDescent="0.4">
      <c r="A96" s="38"/>
      <c r="B96" s="14" t="s">
        <v>96</v>
      </c>
      <c r="C96" s="33">
        <v>13</v>
      </c>
      <c r="D96" s="33">
        <v>82</v>
      </c>
      <c r="E96" s="33">
        <v>566</v>
      </c>
      <c r="F96" s="33">
        <v>4108</v>
      </c>
      <c r="G96" s="33">
        <v>7781</v>
      </c>
      <c r="H96" s="33">
        <v>12880</v>
      </c>
      <c r="I96" s="33">
        <v>19293</v>
      </c>
      <c r="J96" s="33">
        <v>27010</v>
      </c>
      <c r="K96" s="33">
        <v>35183</v>
      </c>
      <c r="L96" s="33">
        <v>43728</v>
      </c>
      <c r="M96" s="33">
        <v>53989</v>
      </c>
      <c r="N96" s="33">
        <v>64250</v>
      </c>
      <c r="O96" s="33">
        <v>74511</v>
      </c>
      <c r="P96" s="33">
        <v>84772</v>
      </c>
      <c r="Q96" s="33">
        <v>95034</v>
      </c>
      <c r="R96" s="33">
        <v>105295</v>
      </c>
      <c r="S96" s="33">
        <v>115556</v>
      </c>
      <c r="T96" s="33">
        <v>125817</v>
      </c>
      <c r="U96" s="33">
        <v>136078</v>
      </c>
      <c r="V96" s="33">
        <v>146339</v>
      </c>
      <c r="W96" s="33">
        <v>156600</v>
      </c>
      <c r="X96" s="33">
        <v>166861</v>
      </c>
      <c r="Y96" s="33">
        <v>177122</v>
      </c>
      <c r="Z96" s="33">
        <v>187383</v>
      </c>
      <c r="AA96" s="33">
        <v>197645</v>
      </c>
      <c r="AB96" s="33">
        <v>207906</v>
      </c>
      <c r="AC96" s="33">
        <v>218167</v>
      </c>
      <c r="AD96" s="33">
        <v>225686</v>
      </c>
      <c r="AE96" s="33">
        <v>227501</v>
      </c>
      <c r="AF96" s="33">
        <v>229339</v>
      </c>
      <c r="AG96" s="33">
        <v>231201</v>
      </c>
      <c r="AH96" s="33">
        <v>233079</v>
      </c>
      <c r="AI96" s="34"/>
    </row>
    <row r="97" spans="1:35" ht="20" x14ac:dyDescent="0.4">
      <c r="A97" s="38"/>
      <c r="B97" s="14" t="s">
        <v>97</v>
      </c>
      <c r="C97" s="32">
        <v>624</v>
      </c>
      <c r="D97" s="32">
        <v>1594</v>
      </c>
      <c r="E97" s="32">
        <v>4293</v>
      </c>
      <c r="F97" s="32">
        <v>12151</v>
      </c>
      <c r="G97" s="32">
        <v>22429</v>
      </c>
      <c r="H97" s="32">
        <v>36722</v>
      </c>
      <c r="I97" s="32">
        <v>54695</v>
      </c>
      <c r="J97" s="32">
        <v>76317</v>
      </c>
      <c r="K97" s="32">
        <v>99219</v>
      </c>
      <c r="L97" s="32">
        <v>123168</v>
      </c>
      <c r="M97" s="32">
        <v>139300</v>
      </c>
      <c r="N97" s="32">
        <v>155431</v>
      </c>
      <c r="O97" s="32">
        <v>171563</v>
      </c>
      <c r="P97" s="32">
        <v>187694</v>
      </c>
      <c r="Q97" s="32">
        <v>203826</v>
      </c>
      <c r="R97" s="32">
        <v>219957</v>
      </c>
      <c r="S97" s="32">
        <v>236088</v>
      </c>
      <c r="T97" s="32">
        <v>252220</v>
      </c>
      <c r="U97" s="32">
        <v>268351</v>
      </c>
      <c r="V97" s="32">
        <v>284483</v>
      </c>
      <c r="W97" s="32">
        <v>300614</v>
      </c>
      <c r="X97" s="32">
        <v>316746</v>
      </c>
      <c r="Y97" s="32">
        <v>332877</v>
      </c>
      <c r="Z97" s="32">
        <v>349008</v>
      </c>
      <c r="AA97" s="32">
        <v>365140</v>
      </c>
      <c r="AB97" s="32">
        <v>381271</v>
      </c>
      <c r="AC97" s="32">
        <v>397403</v>
      </c>
      <c r="AD97" s="32">
        <v>409217</v>
      </c>
      <c r="AE97" s="32">
        <v>409698</v>
      </c>
      <c r="AF97" s="32">
        <v>410095</v>
      </c>
      <c r="AG97" s="32">
        <v>410404</v>
      </c>
      <c r="AH97" s="32">
        <v>414995</v>
      </c>
      <c r="AI97" s="34"/>
    </row>
    <row r="98" spans="1:35" ht="20" x14ac:dyDescent="0.4">
      <c r="A98" s="38"/>
      <c r="B98" s="14" t="s">
        <v>98</v>
      </c>
      <c r="C98" s="33">
        <v>39</v>
      </c>
      <c r="D98" s="33">
        <v>104</v>
      </c>
      <c r="E98" s="33">
        <v>294</v>
      </c>
      <c r="F98" s="33">
        <v>872</v>
      </c>
      <c r="G98" s="33">
        <v>1614</v>
      </c>
      <c r="H98" s="33">
        <v>2646</v>
      </c>
      <c r="I98" s="33">
        <v>3943</v>
      </c>
      <c r="J98" s="33">
        <v>5502</v>
      </c>
      <c r="K98" s="33">
        <v>7155</v>
      </c>
      <c r="L98" s="33">
        <v>8883</v>
      </c>
      <c r="M98" s="33">
        <v>11538</v>
      </c>
      <c r="N98" s="33">
        <v>14194</v>
      </c>
      <c r="O98" s="33">
        <v>16849</v>
      </c>
      <c r="P98" s="33">
        <v>19505</v>
      </c>
      <c r="Q98" s="33">
        <v>22160</v>
      </c>
      <c r="R98" s="33">
        <v>24816</v>
      </c>
      <c r="S98" s="33">
        <v>27471</v>
      </c>
      <c r="T98" s="33">
        <v>30127</v>
      </c>
      <c r="U98" s="33">
        <v>32782</v>
      </c>
      <c r="V98" s="33">
        <v>35438</v>
      </c>
      <c r="W98" s="33">
        <v>38094</v>
      </c>
      <c r="X98" s="33">
        <v>40749</v>
      </c>
      <c r="Y98" s="33">
        <v>43405</v>
      </c>
      <c r="Z98" s="33">
        <v>46060</v>
      </c>
      <c r="AA98" s="33">
        <v>48716</v>
      </c>
      <c r="AB98" s="33">
        <v>51371</v>
      </c>
      <c r="AC98" s="33">
        <v>54027</v>
      </c>
      <c r="AD98" s="33">
        <v>55974</v>
      </c>
      <c r="AE98" s="33">
        <v>56398</v>
      </c>
      <c r="AF98" s="33">
        <v>56827</v>
      </c>
      <c r="AG98" s="33">
        <v>57261</v>
      </c>
      <c r="AH98" s="33">
        <v>57700</v>
      </c>
      <c r="AI98" s="34"/>
    </row>
    <row r="99" spans="1:35" ht="20" x14ac:dyDescent="0.4">
      <c r="A99" s="38"/>
      <c r="B99" s="14" t="s">
        <v>99</v>
      </c>
      <c r="C99" s="32">
        <v>1916</v>
      </c>
      <c r="D99" s="32">
        <v>3348</v>
      </c>
      <c r="E99" s="32">
        <v>6093</v>
      </c>
      <c r="F99" s="32">
        <v>11528</v>
      </c>
      <c r="G99" s="32">
        <v>20054</v>
      </c>
      <c r="H99" s="32">
        <v>31949</v>
      </c>
      <c r="I99" s="32">
        <v>46886</v>
      </c>
      <c r="J99" s="32">
        <v>64840</v>
      </c>
      <c r="K99" s="32">
        <v>83868</v>
      </c>
      <c r="L99" s="32">
        <v>103774</v>
      </c>
      <c r="M99" s="32">
        <v>123078</v>
      </c>
      <c r="N99" s="32">
        <v>142381</v>
      </c>
      <c r="O99" s="32">
        <v>161685</v>
      </c>
      <c r="P99" s="32">
        <v>180989</v>
      </c>
      <c r="Q99" s="32">
        <v>200292</v>
      </c>
      <c r="R99" s="32">
        <v>219596</v>
      </c>
      <c r="S99" s="32">
        <v>238900</v>
      </c>
      <c r="T99" s="32">
        <v>258203</v>
      </c>
      <c r="U99" s="32">
        <v>277507</v>
      </c>
      <c r="V99" s="32">
        <v>296811</v>
      </c>
      <c r="W99" s="32">
        <v>316114</v>
      </c>
      <c r="X99" s="32">
        <v>335418</v>
      </c>
      <c r="Y99" s="32">
        <v>354722</v>
      </c>
      <c r="Z99" s="32">
        <v>374025</v>
      </c>
      <c r="AA99" s="32">
        <v>393329</v>
      </c>
      <c r="AB99" s="32">
        <v>412633</v>
      </c>
      <c r="AC99" s="32">
        <v>431936</v>
      </c>
      <c r="AD99" s="32">
        <v>446098</v>
      </c>
      <c r="AE99" s="32">
        <v>446978</v>
      </c>
      <c r="AF99" s="32">
        <v>447799</v>
      </c>
      <c r="AG99" s="32">
        <v>448558</v>
      </c>
      <c r="AH99" s="32">
        <v>452386</v>
      </c>
      <c r="AI99" s="34"/>
    </row>
    <row r="100" spans="1:35" ht="20" x14ac:dyDescent="0.4">
      <c r="A100" s="38"/>
      <c r="B100" s="14" t="s">
        <v>100</v>
      </c>
      <c r="C100" s="33">
        <v>0</v>
      </c>
      <c r="D100" s="33">
        <v>1</v>
      </c>
      <c r="E100" s="33">
        <v>467</v>
      </c>
      <c r="F100" s="33">
        <v>1275</v>
      </c>
      <c r="G100" s="33">
        <v>2417</v>
      </c>
      <c r="H100" s="33">
        <v>4000</v>
      </c>
      <c r="I100" s="33">
        <v>5990</v>
      </c>
      <c r="J100" s="33">
        <v>8384</v>
      </c>
      <c r="K100" s="33">
        <v>10919</v>
      </c>
      <c r="L100" s="33">
        <v>13570</v>
      </c>
      <c r="M100" s="33">
        <v>19867</v>
      </c>
      <c r="N100" s="33">
        <v>26163</v>
      </c>
      <c r="O100" s="33">
        <v>32460</v>
      </c>
      <c r="P100" s="33">
        <v>38757</v>
      </c>
      <c r="Q100" s="33">
        <v>45054</v>
      </c>
      <c r="R100" s="33">
        <v>51351</v>
      </c>
      <c r="S100" s="33">
        <v>57648</v>
      </c>
      <c r="T100" s="33">
        <v>63944</v>
      </c>
      <c r="U100" s="33">
        <v>70241</v>
      </c>
      <c r="V100" s="33">
        <v>76538</v>
      </c>
      <c r="W100" s="33">
        <v>82835</v>
      </c>
      <c r="X100" s="33">
        <v>89132</v>
      </c>
      <c r="Y100" s="33">
        <v>95428</v>
      </c>
      <c r="Z100" s="33">
        <v>101725</v>
      </c>
      <c r="AA100" s="33">
        <v>108022</v>
      </c>
      <c r="AB100" s="33">
        <v>114319</v>
      </c>
      <c r="AC100" s="33">
        <v>120616</v>
      </c>
      <c r="AD100" s="33">
        <v>125233</v>
      </c>
      <c r="AE100" s="33">
        <v>125724</v>
      </c>
      <c r="AF100" s="33">
        <v>126218</v>
      </c>
      <c r="AG100" s="33">
        <v>126714</v>
      </c>
      <c r="AH100" s="33">
        <v>127211</v>
      </c>
      <c r="AI100" s="34"/>
    </row>
    <row r="101" spans="1:35" ht="20" x14ac:dyDescent="0.4">
      <c r="A101" s="38"/>
      <c r="B101" s="14" t="s">
        <v>101</v>
      </c>
      <c r="C101" s="32">
        <v>0</v>
      </c>
      <c r="D101" s="32">
        <v>0</v>
      </c>
      <c r="E101" s="32">
        <v>0</v>
      </c>
      <c r="F101" s="32">
        <v>1</v>
      </c>
      <c r="G101" s="32">
        <v>4</v>
      </c>
      <c r="H101" s="32">
        <v>5</v>
      </c>
      <c r="I101" s="32">
        <v>9</v>
      </c>
      <c r="J101" s="32">
        <v>16</v>
      </c>
      <c r="K101" s="32">
        <v>313</v>
      </c>
      <c r="L101" s="32">
        <v>897</v>
      </c>
      <c r="M101" s="32">
        <v>3427</v>
      </c>
      <c r="N101" s="32">
        <v>5957</v>
      </c>
      <c r="O101" s="32">
        <v>8487</v>
      </c>
      <c r="P101" s="32">
        <v>11018</v>
      </c>
      <c r="Q101" s="32">
        <v>13548</v>
      </c>
      <c r="R101" s="32">
        <v>16078</v>
      </c>
      <c r="S101" s="32">
        <v>18608</v>
      </c>
      <c r="T101" s="32">
        <v>21138</v>
      </c>
      <c r="U101" s="32">
        <v>23669</v>
      </c>
      <c r="V101" s="32">
        <v>26199</v>
      </c>
      <c r="W101" s="32">
        <v>28729</v>
      </c>
      <c r="X101" s="32">
        <v>31259</v>
      </c>
      <c r="Y101" s="32">
        <v>33790</v>
      </c>
      <c r="Z101" s="32">
        <v>36320</v>
      </c>
      <c r="AA101" s="32">
        <v>38850</v>
      </c>
      <c r="AB101" s="32">
        <v>41380</v>
      </c>
      <c r="AC101" s="32">
        <v>43911</v>
      </c>
      <c r="AD101" s="32">
        <v>46441</v>
      </c>
      <c r="AE101" s="32">
        <v>46965</v>
      </c>
      <c r="AF101" s="32">
        <v>47498</v>
      </c>
      <c r="AG101" s="32">
        <v>48039</v>
      </c>
      <c r="AH101" s="32">
        <v>48585</v>
      </c>
      <c r="AI101" s="34"/>
    </row>
    <row r="102" spans="1:35" ht="20" x14ac:dyDescent="0.4">
      <c r="A102" s="38"/>
      <c r="B102" s="14" t="s">
        <v>102</v>
      </c>
      <c r="C102" s="33">
        <v>39</v>
      </c>
      <c r="D102" s="33">
        <v>74</v>
      </c>
      <c r="E102" s="33">
        <v>145</v>
      </c>
      <c r="F102" s="33">
        <v>299</v>
      </c>
      <c r="G102" s="33">
        <v>530</v>
      </c>
      <c r="H102" s="33">
        <v>851</v>
      </c>
      <c r="I102" s="33">
        <v>1255</v>
      </c>
      <c r="J102" s="33">
        <v>1741</v>
      </c>
      <c r="K102" s="33">
        <v>2255</v>
      </c>
      <c r="L102" s="33">
        <v>2793</v>
      </c>
      <c r="M102" s="33">
        <v>3724</v>
      </c>
      <c r="N102" s="33">
        <v>4655</v>
      </c>
      <c r="O102" s="33">
        <v>5586</v>
      </c>
      <c r="P102" s="33">
        <v>6517</v>
      </c>
      <c r="Q102" s="33">
        <v>7448</v>
      </c>
      <c r="R102" s="33">
        <v>8380</v>
      </c>
      <c r="S102" s="33">
        <v>9311</v>
      </c>
      <c r="T102" s="33">
        <v>10242</v>
      </c>
      <c r="U102" s="33">
        <v>11173</v>
      </c>
      <c r="V102" s="33">
        <v>12104</v>
      </c>
      <c r="W102" s="33">
        <v>13035</v>
      </c>
      <c r="X102" s="33">
        <v>13966</v>
      </c>
      <c r="Y102" s="33">
        <v>14897</v>
      </c>
      <c r="Z102" s="33">
        <v>15828</v>
      </c>
      <c r="AA102" s="33">
        <v>16759</v>
      </c>
      <c r="AB102" s="33">
        <v>17690</v>
      </c>
      <c r="AC102" s="33">
        <v>18621</v>
      </c>
      <c r="AD102" s="33">
        <v>19304</v>
      </c>
      <c r="AE102" s="33">
        <v>19450</v>
      </c>
      <c r="AF102" s="33">
        <v>19598</v>
      </c>
      <c r="AG102" s="33">
        <v>19748</v>
      </c>
      <c r="AH102" s="33">
        <v>19899</v>
      </c>
      <c r="AI102" s="34"/>
    </row>
    <row r="103" spans="1:35" ht="20" x14ac:dyDescent="0.4">
      <c r="A103" s="38"/>
      <c r="B103" s="14" t="s">
        <v>103</v>
      </c>
      <c r="C103" s="32">
        <v>1916</v>
      </c>
      <c r="D103" s="32">
        <v>2731</v>
      </c>
      <c r="E103" s="32">
        <v>4003</v>
      </c>
      <c r="F103" s="32">
        <v>6028</v>
      </c>
      <c r="G103" s="32">
        <v>9678</v>
      </c>
      <c r="H103" s="32">
        <v>14806</v>
      </c>
      <c r="I103" s="32">
        <v>21236</v>
      </c>
      <c r="J103" s="32">
        <v>28956</v>
      </c>
      <c r="K103" s="32">
        <v>37146</v>
      </c>
      <c r="L103" s="32">
        <v>45720</v>
      </c>
      <c r="M103" s="32">
        <v>54759</v>
      </c>
      <c r="N103" s="32">
        <v>63798</v>
      </c>
      <c r="O103" s="32">
        <v>72837</v>
      </c>
      <c r="P103" s="32">
        <v>81876</v>
      </c>
      <c r="Q103" s="32">
        <v>90916</v>
      </c>
      <c r="R103" s="32">
        <v>99955</v>
      </c>
      <c r="S103" s="32">
        <v>108994</v>
      </c>
      <c r="T103" s="32">
        <v>118033</v>
      </c>
      <c r="U103" s="32">
        <v>127072</v>
      </c>
      <c r="V103" s="32">
        <v>136112</v>
      </c>
      <c r="W103" s="32">
        <v>145151</v>
      </c>
      <c r="X103" s="32">
        <v>154190</v>
      </c>
      <c r="Y103" s="32">
        <v>163229</v>
      </c>
      <c r="Z103" s="32">
        <v>172268</v>
      </c>
      <c r="AA103" s="32">
        <v>181307</v>
      </c>
      <c r="AB103" s="32">
        <v>190347</v>
      </c>
      <c r="AC103" s="32">
        <v>199386</v>
      </c>
      <c r="AD103" s="32">
        <v>206029</v>
      </c>
      <c r="AE103" s="32">
        <v>206606</v>
      </c>
      <c r="AF103" s="32">
        <v>207174</v>
      </c>
      <c r="AG103" s="32">
        <v>207730</v>
      </c>
      <c r="AH103" s="32">
        <v>208925</v>
      </c>
      <c r="AI103" s="34"/>
    </row>
    <row r="104" spans="1:35" ht="20" x14ac:dyDescent="0.4">
      <c r="A104" s="38"/>
      <c r="B104" s="11" t="s">
        <v>106</v>
      </c>
      <c r="C104" s="34"/>
      <c r="D104" s="34"/>
      <c r="E104" s="34"/>
      <c r="F104" s="34"/>
      <c r="G104" s="34"/>
      <c r="H104" s="34"/>
      <c r="I104" s="34"/>
      <c r="J104" s="34"/>
      <c r="K104" s="34"/>
      <c r="L104" s="34"/>
      <c r="M104" s="34"/>
      <c r="N104" s="34"/>
      <c r="O104" s="34"/>
      <c r="P104" s="34"/>
      <c r="Q104" s="34"/>
      <c r="R104" s="34"/>
      <c r="S104" s="34"/>
      <c r="T104" s="34"/>
      <c r="U104" s="34"/>
      <c r="V104" s="34"/>
      <c r="W104" s="34"/>
      <c r="X104" s="34"/>
      <c r="Y104" s="34"/>
      <c r="Z104" s="34"/>
      <c r="AA104" s="34"/>
      <c r="AB104" s="34"/>
      <c r="AC104" s="34"/>
      <c r="AD104" s="34"/>
      <c r="AE104" s="34"/>
      <c r="AF104" s="34"/>
      <c r="AG104" s="34"/>
      <c r="AH104" s="34"/>
      <c r="AI104" s="34"/>
    </row>
    <row r="105" spans="1:35" ht="20" x14ac:dyDescent="0.4">
      <c r="A105" s="38"/>
      <c r="B105" s="12" t="s">
        <v>61</v>
      </c>
      <c r="C105" s="13" t="s">
        <v>62</v>
      </c>
      <c r="D105" s="13" t="s">
        <v>63</v>
      </c>
      <c r="E105" s="13" t="s">
        <v>64</v>
      </c>
      <c r="F105" s="13" t="s">
        <v>65</v>
      </c>
      <c r="G105" s="13" t="s">
        <v>66</v>
      </c>
      <c r="H105" s="13" t="s">
        <v>67</v>
      </c>
      <c r="I105" s="13" t="s">
        <v>68</v>
      </c>
      <c r="J105" s="13" t="s">
        <v>69</v>
      </c>
      <c r="K105" s="13" t="s">
        <v>70</v>
      </c>
      <c r="L105" s="13" t="s">
        <v>71</v>
      </c>
      <c r="M105" s="13" t="s">
        <v>72</v>
      </c>
      <c r="N105" s="13" t="s">
        <v>73</v>
      </c>
      <c r="O105" s="13" t="s">
        <v>74</v>
      </c>
      <c r="P105" s="13" t="s">
        <v>75</v>
      </c>
      <c r="Q105" s="13" t="s">
        <v>76</v>
      </c>
      <c r="R105" s="13" t="s">
        <v>77</v>
      </c>
      <c r="S105" s="13" t="s">
        <v>78</v>
      </c>
      <c r="T105" s="13" t="s">
        <v>79</v>
      </c>
      <c r="U105" s="13" t="s">
        <v>80</v>
      </c>
      <c r="V105" s="13" t="s">
        <v>81</v>
      </c>
      <c r="W105" s="13" t="s">
        <v>82</v>
      </c>
      <c r="X105" s="13" t="s">
        <v>83</v>
      </c>
      <c r="Y105" s="13" t="s">
        <v>84</v>
      </c>
      <c r="Z105" s="13" t="s">
        <v>85</v>
      </c>
      <c r="AA105" s="13" t="s">
        <v>86</v>
      </c>
      <c r="AB105" s="13" t="s">
        <v>87</v>
      </c>
      <c r="AC105" s="13" t="s">
        <v>88</v>
      </c>
      <c r="AD105" s="13" t="s">
        <v>89</v>
      </c>
      <c r="AE105" s="13" t="s">
        <v>90</v>
      </c>
      <c r="AF105" s="13" t="s">
        <v>91</v>
      </c>
      <c r="AG105" s="13" t="s">
        <v>92</v>
      </c>
      <c r="AH105" s="13" t="s">
        <v>93</v>
      </c>
      <c r="AI105" s="34"/>
    </row>
    <row r="106" spans="1:35" ht="20" x14ac:dyDescent="0.4">
      <c r="A106" s="38"/>
      <c r="B106" s="14" t="s">
        <v>94</v>
      </c>
      <c r="C106" s="33">
        <v>0</v>
      </c>
      <c r="D106" s="33">
        <v>0</v>
      </c>
      <c r="E106" s="33">
        <v>4</v>
      </c>
      <c r="F106" s="33">
        <v>9</v>
      </c>
      <c r="G106" s="33">
        <v>14</v>
      </c>
      <c r="H106" s="33">
        <v>22</v>
      </c>
      <c r="I106" s="33">
        <v>31</v>
      </c>
      <c r="J106" s="33">
        <v>44</v>
      </c>
      <c r="K106" s="33">
        <v>56</v>
      </c>
      <c r="L106" s="33">
        <v>68</v>
      </c>
      <c r="M106" s="33">
        <v>121</v>
      </c>
      <c r="N106" s="33">
        <v>175</v>
      </c>
      <c r="O106" s="33">
        <v>229</v>
      </c>
      <c r="P106" s="33">
        <v>283</v>
      </c>
      <c r="Q106" s="33">
        <v>336</v>
      </c>
      <c r="R106" s="33">
        <v>390</v>
      </c>
      <c r="S106" s="33">
        <v>444</v>
      </c>
      <c r="T106" s="33">
        <v>498</v>
      </c>
      <c r="U106" s="33">
        <v>551</v>
      </c>
      <c r="V106" s="33">
        <v>605</v>
      </c>
      <c r="W106" s="33">
        <v>659</v>
      </c>
      <c r="X106" s="33">
        <v>713</v>
      </c>
      <c r="Y106" s="33">
        <v>766</v>
      </c>
      <c r="Z106" s="33">
        <v>820</v>
      </c>
      <c r="AA106" s="33">
        <v>874</v>
      </c>
      <c r="AB106" s="33">
        <v>928</v>
      </c>
      <c r="AC106" s="33">
        <v>982</v>
      </c>
      <c r="AD106" s="33">
        <v>1035</v>
      </c>
      <c r="AE106" s="33">
        <v>1048</v>
      </c>
      <c r="AF106" s="33">
        <v>1060</v>
      </c>
      <c r="AG106" s="33">
        <v>1073</v>
      </c>
      <c r="AH106" s="33">
        <v>1085</v>
      </c>
      <c r="AI106" s="34"/>
    </row>
    <row r="107" spans="1:35" ht="20" x14ac:dyDescent="0.4">
      <c r="A107" s="38"/>
      <c r="B107" s="14" t="s">
        <v>95</v>
      </c>
      <c r="C107" s="32">
        <v>0</v>
      </c>
      <c r="D107" s="32">
        <v>0</v>
      </c>
      <c r="E107" s="32">
        <v>29</v>
      </c>
      <c r="F107" s="32">
        <v>61</v>
      </c>
      <c r="G107" s="32">
        <v>117</v>
      </c>
      <c r="H107" s="32">
        <v>187</v>
      </c>
      <c r="I107" s="32">
        <v>285</v>
      </c>
      <c r="J107" s="32">
        <v>410</v>
      </c>
      <c r="K107" s="32">
        <v>540</v>
      </c>
      <c r="L107" s="32">
        <v>673</v>
      </c>
      <c r="M107" s="32">
        <v>803</v>
      </c>
      <c r="N107" s="32">
        <v>933</v>
      </c>
      <c r="O107" s="32">
        <v>1064</v>
      </c>
      <c r="P107" s="32">
        <v>1194</v>
      </c>
      <c r="Q107" s="32">
        <v>1324</v>
      </c>
      <c r="R107" s="32">
        <v>1454</v>
      </c>
      <c r="S107" s="32">
        <v>1585</v>
      </c>
      <c r="T107" s="32">
        <v>1715</v>
      </c>
      <c r="U107" s="32">
        <v>1845</v>
      </c>
      <c r="V107" s="32">
        <v>1975</v>
      </c>
      <c r="W107" s="32">
        <v>2106</v>
      </c>
      <c r="X107" s="32">
        <v>2236</v>
      </c>
      <c r="Y107" s="32">
        <v>2366</v>
      </c>
      <c r="Z107" s="32">
        <v>2496</v>
      </c>
      <c r="AA107" s="32">
        <v>2627</v>
      </c>
      <c r="AB107" s="32">
        <v>2757</v>
      </c>
      <c r="AC107" s="32">
        <v>2887</v>
      </c>
      <c r="AD107" s="32">
        <v>3017</v>
      </c>
      <c r="AE107" s="32">
        <v>3020</v>
      </c>
      <c r="AF107" s="32">
        <v>3022</v>
      </c>
      <c r="AG107" s="32">
        <v>3025</v>
      </c>
      <c r="AH107" s="32">
        <v>3030</v>
      </c>
      <c r="AI107" s="34"/>
    </row>
    <row r="108" spans="1:35" ht="20" x14ac:dyDescent="0.4">
      <c r="A108" s="38"/>
      <c r="B108" s="14" t="s">
        <v>96</v>
      </c>
      <c r="C108" s="33">
        <v>5</v>
      </c>
      <c r="D108" s="33">
        <v>15</v>
      </c>
      <c r="E108" s="33">
        <v>49</v>
      </c>
      <c r="F108" s="33">
        <v>161</v>
      </c>
      <c r="G108" s="33">
        <v>508</v>
      </c>
      <c r="H108" s="33">
        <v>978</v>
      </c>
      <c r="I108" s="33">
        <v>2221</v>
      </c>
      <c r="J108" s="33">
        <v>4802</v>
      </c>
      <c r="K108" s="33">
        <v>7768</v>
      </c>
      <c r="L108" s="33">
        <v>11088</v>
      </c>
      <c r="M108" s="33">
        <v>14078</v>
      </c>
      <c r="N108" s="33">
        <v>17068</v>
      </c>
      <c r="O108" s="33">
        <v>20057</v>
      </c>
      <c r="P108" s="33">
        <v>23047</v>
      </c>
      <c r="Q108" s="33">
        <v>26037</v>
      </c>
      <c r="R108" s="33">
        <v>29027</v>
      </c>
      <c r="S108" s="33">
        <v>32017</v>
      </c>
      <c r="T108" s="33">
        <v>35007</v>
      </c>
      <c r="U108" s="33">
        <v>37996</v>
      </c>
      <c r="V108" s="33">
        <v>40986</v>
      </c>
      <c r="W108" s="33">
        <v>43976</v>
      </c>
      <c r="X108" s="33">
        <v>46966</v>
      </c>
      <c r="Y108" s="33">
        <v>49956</v>
      </c>
      <c r="Z108" s="33">
        <v>52946</v>
      </c>
      <c r="AA108" s="33">
        <v>55936</v>
      </c>
      <c r="AB108" s="33">
        <v>58925</v>
      </c>
      <c r="AC108" s="33">
        <v>61915</v>
      </c>
      <c r="AD108" s="33">
        <v>64223</v>
      </c>
      <c r="AE108" s="33">
        <v>64588</v>
      </c>
      <c r="AF108" s="33">
        <v>64959</v>
      </c>
      <c r="AG108" s="33">
        <v>65338</v>
      </c>
      <c r="AH108" s="33">
        <v>65721</v>
      </c>
      <c r="AI108" s="34"/>
    </row>
    <row r="109" spans="1:35" ht="20" x14ac:dyDescent="0.4">
      <c r="A109" s="38"/>
      <c r="B109" s="14" t="s">
        <v>97</v>
      </c>
      <c r="C109" s="32">
        <v>234</v>
      </c>
      <c r="D109" s="32">
        <v>383</v>
      </c>
      <c r="E109" s="32">
        <v>643</v>
      </c>
      <c r="F109" s="32">
        <v>1112</v>
      </c>
      <c r="G109" s="32">
        <v>2276</v>
      </c>
      <c r="H109" s="32">
        <v>3400</v>
      </c>
      <c r="I109" s="32">
        <v>5685</v>
      </c>
      <c r="J109" s="32">
        <v>9665</v>
      </c>
      <c r="K109" s="32">
        <v>14371</v>
      </c>
      <c r="L109" s="32">
        <v>19750</v>
      </c>
      <c r="M109" s="32">
        <v>26068</v>
      </c>
      <c r="N109" s="32">
        <v>32386</v>
      </c>
      <c r="O109" s="32">
        <v>38705</v>
      </c>
      <c r="P109" s="32">
        <v>45023</v>
      </c>
      <c r="Q109" s="32">
        <v>51341</v>
      </c>
      <c r="R109" s="32">
        <v>57659</v>
      </c>
      <c r="S109" s="32">
        <v>63978</v>
      </c>
      <c r="T109" s="32">
        <v>70296</v>
      </c>
      <c r="U109" s="32">
        <v>76614</v>
      </c>
      <c r="V109" s="32">
        <v>82932</v>
      </c>
      <c r="W109" s="32">
        <v>89251</v>
      </c>
      <c r="X109" s="32">
        <v>95569</v>
      </c>
      <c r="Y109" s="32">
        <v>101887</v>
      </c>
      <c r="Z109" s="32">
        <v>108205</v>
      </c>
      <c r="AA109" s="32">
        <v>114524</v>
      </c>
      <c r="AB109" s="32">
        <v>120842</v>
      </c>
      <c r="AC109" s="32">
        <v>127160</v>
      </c>
      <c r="AD109" s="32">
        <v>131872</v>
      </c>
      <c r="AE109" s="32">
        <v>131677</v>
      </c>
      <c r="AF109" s="32">
        <v>131466</v>
      </c>
      <c r="AG109" s="32">
        <v>131238</v>
      </c>
      <c r="AH109" s="32">
        <v>132186</v>
      </c>
      <c r="AI109" s="34"/>
    </row>
    <row r="110" spans="1:35" ht="20" x14ac:dyDescent="0.4">
      <c r="A110" s="38"/>
      <c r="B110" s="14" t="s">
        <v>98</v>
      </c>
      <c r="C110" s="33">
        <v>15</v>
      </c>
      <c r="D110" s="33">
        <v>24</v>
      </c>
      <c r="E110" s="33">
        <v>41</v>
      </c>
      <c r="F110" s="33">
        <v>70</v>
      </c>
      <c r="G110" s="33">
        <v>152</v>
      </c>
      <c r="H110" s="33">
        <v>214</v>
      </c>
      <c r="I110" s="33">
        <v>366</v>
      </c>
      <c r="J110" s="33">
        <v>672</v>
      </c>
      <c r="K110" s="33">
        <v>1085</v>
      </c>
      <c r="L110" s="33">
        <v>1602</v>
      </c>
      <c r="M110" s="33">
        <v>2425</v>
      </c>
      <c r="N110" s="33">
        <v>3249</v>
      </c>
      <c r="O110" s="33">
        <v>4073</v>
      </c>
      <c r="P110" s="33">
        <v>4896</v>
      </c>
      <c r="Q110" s="33">
        <v>5720</v>
      </c>
      <c r="R110" s="33">
        <v>6544</v>
      </c>
      <c r="S110" s="33">
        <v>7367</v>
      </c>
      <c r="T110" s="33">
        <v>8191</v>
      </c>
      <c r="U110" s="33">
        <v>9015</v>
      </c>
      <c r="V110" s="33">
        <v>9838</v>
      </c>
      <c r="W110" s="33">
        <v>10662</v>
      </c>
      <c r="X110" s="33">
        <v>11486</v>
      </c>
      <c r="Y110" s="33">
        <v>12309</v>
      </c>
      <c r="Z110" s="33">
        <v>13133</v>
      </c>
      <c r="AA110" s="33">
        <v>13957</v>
      </c>
      <c r="AB110" s="33">
        <v>14780</v>
      </c>
      <c r="AC110" s="33">
        <v>15604</v>
      </c>
      <c r="AD110" s="33">
        <v>16220</v>
      </c>
      <c r="AE110" s="33">
        <v>16308</v>
      </c>
      <c r="AF110" s="33">
        <v>16398</v>
      </c>
      <c r="AG110" s="33">
        <v>16489</v>
      </c>
      <c r="AH110" s="33">
        <v>16581</v>
      </c>
      <c r="AI110" s="34"/>
    </row>
    <row r="111" spans="1:35" ht="20" x14ac:dyDescent="0.4">
      <c r="A111" s="38"/>
      <c r="B111" s="14" t="s">
        <v>99</v>
      </c>
      <c r="C111" s="32">
        <v>720</v>
      </c>
      <c r="D111" s="32">
        <v>922</v>
      </c>
      <c r="E111" s="32">
        <v>1206</v>
      </c>
      <c r="F111" s="32">
        <v>1608</v>
      </c>
      <c r="G111" s="32">
        <v>2571</v>
      </c>
      <c r="H111" s="32">
        <v>3139</v>
      </c>
      <c r="I111" s="32">
        <v>4367</v>
      </c>
      <c r="J111" s="32">
        <v>6571</v>
      </c>
      <c r="K111" s="32">
        <v>9531</v>
      </c>
      <c r="L111" s="32">
        <v>13221</v>
      </c>
      <c r="M111" s="32">
        <v>20593</v>
      </c>
      <c r="N111" s="32">
        <v>27964</v>
      </c>
      <c r="O111" s="32">
        <v>35336</v>
      </c>
      <c r="P111" s="32">
        <v>42707</v>
      </c>
      <c r="Q111" s="32">
        <v>50079</v>
      </c>
      <c r="R111" s="32">
        <v>57450</v>
      </c>
      <c r="S111" s="32">
        <v>64822</v>
      </c>
      <c r="T111" s="32">
        <v>72193</v>
      </c>
      <c r="U111" s="32">
        <v>79565</v>
      </c>
      <c r="V111" s="32">
        <v>86936</v>
      </c>
      <c r="W111" s="32">
        <v>94308</v>
      </c>
      <c r="X111" s="32">
        <v>101679</v>
      </c>
      <c r="Y111" s="32">
        <v>109051</v>
      </c>
      <c r="Z111" s="32">
        <v>116422</v>
      </c>
      <c r="AA111" s="32">
        <v>123794</v>
      </c>
      <c r="AB111" s="32">
        <v>131165</v>
      </c>
      <c r="AC111" s="32">
        <v>138537</v>
      </c>
      <c r="AD111" s="32">
        <v>144005</v>
      </c>
      <c r="AE111" s="32">
        <v>143934</v>
      </c>
      <c r="AF111" s="32">
        <v>143856</v>
      </c>
      <c r="AG111" s="32">
        <v>143772</v>
      </c>
      <c r="AH111" s="32">
        <v>144340</v>
      </c>
      <c r="AI111" s="34"/>
    </row>
    <row r="112" spans="1:35" ht="20" x14ac:dyDescent="0.4">
      <c r="A112" s="38"/>
      <c r="B112" s="14" t="s">
        <v>100</v>
      </c>
      <c r="C112" s="33">
        <v>0</v>
      </c>
      <c r="D112" s="33">
        <v>0</v>
      </c>
      <c r="E112" s="33">
        <v>3</v>
      </c>
      <c r="F112" s="33">
        <v>8</v>
      </c>
      <c r="G112" s="33">
        <v>23</v>
      </c>
      <c r="H112" s="33">
        <v>24</v>
      </c>
      <c r="I112" s="33">
        <v>38</v>
      </c>
      <c r="J112" s="33">
        <v>158</v>
      </c>
      <c r="K112" s="33">
        <v>435</v>
      </c>
      <c r="L112" s="33">
        <v>867</v>
      </c>
      <c r="M112" s="33">
        <v>3797</v>
      </c>
      <c r="N112" s="33">
        <v>6728</v>
      </c>
      <c r="O112" s="33">
        <v>9659</v>
      </c>
      <c r="P112" s="33">
        <v>12589</v>
      </c>
      <c r="Q112" s="33">
        <v>15520</v>
      </c>
      <c r="R112" s="33">
        <v>18450</v>
      </c>
      <c r="S112" s="33">
        <v>21381</v>
      </c>
      <c r="T112" s="33">
        <v>24311</v>
      </c>
      <c r="U112" s="33">
        <v>27242</v>
      </c>
      <c r="V112" s="33">
        <v>30172</v>
      </c>
      <c r="W112" s="33">
        <v>33103</v>
      </c>
      <c r="X112" s="33">
        <v>36034</v>
      </c>
      <c r="Y112" s="33">
        <v>38964</v>
      </c>
      <c r="Z112" s="33">
        <v>41895</v>
      </c>
      <c r="AA112" s="33">
        <v>44825</v>
      </c>
      <c r="AB112" s="33">
        <v>47756</v>
      </c>
      <c r="AC112" s="33">
        <v>50686</v>
      </c>
      <c r="AD112" s="33">
        <v>52852</v>
      </c>
      <c r="AE112" s="33">
        <v>52906</v>
      </c>
      <c r="AF112" s="33">
        <v>52961</v>
      </c>
      <c r="AG112" s="33">
        <v>53016</v>
      </c>
      <c r="AH112" s="33">
        <v>53071</v>
      </c>
      <c r="AI112" s="34"/>
    </row>
    <row r="113" spans="1:35" ht="20" x14ac:dyDescent="0.4">
      <c r="A113" s="38"/>
      <c r="B113" s="14" t="s">
        <v>101</v>
      </c>
      <c r="C113" s="32">
        <v>0</v>
      </c>
      <c r="D113" s="32">
        <v>0</v>
      </c>
      <c r="E113" s="32">
        <v>0</v>
      </c>
      <c r="F113" s="32">
        <v>0</v>
      </c>
      <c r="G113" s="32">
        <v>1</v>
      </c>
      <c r="H113" s="32">
        <v>2</v>
      </c>
      <c r="I113" s="32">
        <v>4</v>
      </c>
      <c r="J113" s="32">
        <v>7</v>
      </c>
      <c r="K113" s="32">
        <v>125</v>
      </c>
      <c r="L113" s="32">
        <v>358</v>
      </c>
      <c r="M113" s="32">
        <v>949</v>
      </c>
      <c r="N113" s="32">
        <v>1540</v>
      </c>
      <c r="O113" s="32">
        <v>2131</v>
      </c>
      <c r="P113" s="32">
        <v>2722</v>
      </c>
      <c r="Q113" s="32">
        <v>3312</v>
      </c>
      <c r="R113" s="32">
        <v>3903</v>
      </c>
      <c r="S113" s="32">
        <v>4494</v>
      </c>
      <c r="T113" s="32">
        <v>5085</v>
      </c>
      <c r="U113" s="32">
        <v>5676</v>
      </c>
      <c r="V113" s="32">
        <v>6266</v>
      </c>
      <c r="W113" s="32">
        <v>6857</v>
      </c>
      <c r="X113" s="32">
        <v>7448</v>
      </c>
      <c r="Y113" s="32">
        <v>8039</v>
      </c>
      <c r="Z113" s="32">
        <v>8630</v>
      </c>
      <c r="AA113" s="32">
        <v>9221</v>
      </c>
      <c r="AB113" s="32">
        <v>9811</v>
      </c>
      <c r="AC113" s="32">
        <v>10402</v>
      </c>
      <c r="AD113" s="32">
        <v>10993</v>
      </c>
      <c r="AE113" s="32">
        <v>11117</v>
      </c>
      <c r="AF113" s="32">
        <v>11245</v>
      </c>
      <c r="AG113" s="32">
        <v>11375</v>
      </c>
      <c r="AH113" s="32">
        <v>11506</v>
      </c>
      <c r="AI113" s="34"/>
    </row>
    <row r="114" spans="1:35" ht="20" x14ac:dyDescent="0.4">
      <c r="A114" s="38"/>
      <c r="B114" s="14" t="s">
        <v>102</v>
      </c>
      <c r="C114" s="33">
        <v>15</v>
      </c>
      <c r="D114" s="33">
        <v>21</v>
      </c>
      <c r="E114" s="33">
        <v>30</v>
      </c>
      <c r="F114" s="33">
        <v>43</v>
      </c>
      <c r="G114" s="33">
        <v>74</v>
      </c>
      <c r="H114" s="33">
        <v>96</v>
      </c>
      <c r="I114" s="33">
        <v>137</v>
      </c>
      <c r="J114" s="33">
        <v>212</v>
      </c>
      <c r="K114" s="33">
        <v>322</v>
      </c>
      <c r="L114" s="33">
        <v>468</v>
      </c>
      <c r="M114" s="33">
        <v>757</v>
      </c>
      <c r="N114" s="33">
        <v>1046</v>
      </c>
      <c r="O114" s="33">
        <v>1334</v>
      </c>
      <c r="P114" s="33">
        <v>1623</v>
      </c>
      <c r="Q114" s="33">
        <v>1912</v>
      </c>
      <c r="R114" s="33">
        <v>2200</v>
      </c>
      <c r="S114" s="33">
        <v>2489</v>
      </c>
      <c r="T114" s="33">
        <v>2778</v>
      </c>
      <c r="U114" s="33">
        <v>3067</v>
      </c>
      <c r="V114" s="33">
        <v>3355</v>
      </c>
      <c r="W114" s="33">
        <v>3644</v>
      </c>
      <c r="X114" s="33">
        <v>3933</v>
      </c>
      <c r="Y114" s="33">
        <v>4221</v>
      </c>
      <c r="Z114" s="33">
        <v>4510</v>
      </c>
      <c r="AA114" s="33">
        <v>4799</v>
      </c>
      <c r="AB114" s="33">
        <v>5087</v>
      </c>
      <c r="AC114" s="33">
        <v>5376</v>
      </c>
      <c r="AD114" s="33">
        <v>5594</v>
      </c>
      <c r="AE114" s="33">
        <v>5624</v>
      </c>
      <c r="AF114" s="33">
        <v>5655</v>
      </c>
      <c r="AG114" s="33">
        <v>5687</v>
      </c>
      <c r="AH114" s="33">
        <v>5719</v>
      </c>
      <c r="AI114" s="34"/>
    </row>
    <row r="115" spans="1:35" ht="20" x14ac:dyDescent="0.4">
      <c r="A115" s="38"/>
      <c r="B115" s="14" t="s">
        <v>103</v>
      </c>
      <c r="C115" s="32">
        <v>720</v>
      </c>
      <c r="D115" s="32">
        <v>846</v>
      </c>
      <c r="E115" s="32">
        <v>1002</v>
      </c>
      <c r="F115" s="32">
        <v>1197</v>
      </c>
      <c r="G115" s="32">
        <v>1626</v>
      </c>
      <c r="H115" s="32">
        <v>1845</v>
      </c>
      <c r="I115" s="32">
        <v>2252</v>
      </c>
      <c r="J115" s="32">
        <v>2918</v>
      </c>
      <c r="K115" s="32">
        <v>3949</v>
      </c>
      <c r="L115" s="32">
        <v>5336</v>
      </c>
      <c r="M115" s="32">
        <v>8777</v>
      </c>
      <c r="N115" s="32">
        <v>12219</v>
      </c>
      <c r="O115" s="32">
        <v>15660</v>
      </c>
      <c r="P115" s="32">
        <v>19102</v>
      </c>
      <c r="Q115" s="32">
        <v>22543</v>
      </c>
      <c r="R115" s="32">
        <v>25985</v>
      </c>
      <c r="S115" s="32">
        <v>29426</v>
      </c>
      <c r="T115" s="32">
        <v>32868</v>
      </c>
      <c r="U115" s="32">
        <v>36310</v>
      </c>
      <c r="V115" s="32">
        <v>39751</v>
      </c>
      <c r="W115" s="32">
        <v>43193</v>
      </c>
      <c r="X115" s="32">
        <v>46634</v>
      </c>
      <c r="Y115" s="32">
        <v>50076</v>
      </c>
      <c r="Z115" s="32">
        <v>53517</v>
      </c>
      <c r="AA115" s="32">
        <v>56959</v>
      </c>
      <c r="AB115" s="32">
        <v>60401</v>
      </c>
      <c r="AC115" s="32">
        <v>63842</v>
      </c>
      <c r="AD115" s="32">
        <v>66418</v>
      </c>
      <c r="AE115" s="32">
        <v>66429</v>
      </c>
      <c r="AF115" s="32">
        <v>66441</v>
      </c>
      <c r="AG115" s="32">
        <v>66454</v>
      </c>
      <c r="AH115" s="32">
        <v>66570</v>
      </c>
      <c r="AI115" s="34"/>
    </row>
    <row r="116" spans="1:35" ht="20" x14ac:dyDescent="0.4">
      <c r="A116" s="38"/>
      <c r="B116" s="11" t="s">
        <v>107</v>
      </c>
      <c r="C116" s="34"/>
      <c r="D116" s="34"/>
      <c r="E116" s="34"/>
      <c r="F116" s="34"/>
      <c r="G116" s="34"/>
      <c r="H116" s="34"/>
      <c r="I116" s="34"/>
      <c r="J116" s="34"/>
      <c r="K116" s="34"/>
      <c r="L116" s="34"/>
      <c r="M116" s="34"/>
      <c r="N116" s="34"/>
      <c r="O116" s="34"/>
      <c r="P116" s="34"/>
      <c r="Q116" s="34"/>
      <c r="R116" s="34"/>
      <c r="S116" s="34"/>
      <c r="T116" s="34"/>
      <c r="U116" s="34"/>
      <c r="V116" s="34"/>
      <c r="W116" s="34"/>
      <c r="X116" s="34"/>
      <c r="Y116" s="34"/>
      <c r="Z116" s="34"/>
      <c r="AA116" s="34"/>
      <c r="AB116" s="34"/>
      <c r="AC116" s="34"/>
      <c r="AD116" s="34"/>
      <c r="AE116" s="34"/>
      <c r="AF116" s="34"/>
      <c r="AG116" s="34"/>
      <c r="AH116" s="34"/>
      <c r="AI116" s="34"/>
    </row>
    <row r="117" spans="1:35" ht="20" x14ac:dyDescent="0.4">
      <c r="A117" s="38"/>
      <c r="B117" s="12" t="s">
        <v>61</v>
      </c>
      <c r="C117" s="13" t="s">
        <v>62</v>
      </c>
      <c r="D117" s="13" t="s">
        <v>63</v>
      </c>
      <c r="E117" s="13" t="s">
        <v>64</v>
      </c>
      <c r="F117" s="13" t="s">
        <v>65</v>
      </c>
      <c r="G117" s="13" t="s">
        <v>66</v>
      </c>
      <c r="H117" s="13" t="s">
        <v>67</v>
      </c>
      <c r="I117" s="13" t="s">
        <v>68</v>
      </c>
      <c r="J117" s="13" t="s">
        <v>69</v>
      </c>
      <c r="K117" s="13" t="s">
        <v>70</v>
      </c>
      <c r="L117" s="13" t="s">
        <v>71</v>
      </c>
      <c r="M117" s="13" t="s">
        <v>72</v>
      </c>
      <c r="N117" s="13" t="s">
        <v>73</v>
      </c>
      <c r="O117" s="13" t="s">
        <v>74</v>
      </c>
      <c r="P117" s="13" t="s">
        <v>75</v>
      </c>
      <c r="Q117" s="13" t="s">
        <v>76</v>
      </c>
      <c r="R117" s="13" t="s">
        <v>77</v>
      </c>
      <c r="S117" s="13" t="s">
        <v>78</v>
      </c>
      <c r="T117" s="13" t="s">
        <v>79</v>
      </c>
      <c r="U117" s="13" t="s">
        <v>80</v>
      </c>
      <c r="V117" s="13" t="s">
        <v>81</v>
      </c>
      <c r="W117" s="13" t="s">
        <v>82</v>
      </c>
      <c r="X117" s="13" t="s">
        <v>83</v>
      </c>
      <c r="Y117" s="13" t="s">
        <v>84</v>
      </c>
      <c r="Z117" s="13" t="s">
        <v>85</v>
      </c>
      <c r="AA117" s="13" t="s">
        <v>86</v>
      </c>
      <c r="AB117" s="13" t="s">
        <v>87</v>
      </c>
      <c r="AC117" s="13" t="s">
        <v>88</v>
      </c>
      <c r="AD117" s="13" t="s">
        <v>89</v>
      </c>
      <c r="AE117" s="13" t="s">
        <v>90</v>
      </c>
      <c r="AF117" s="13" t="s">
        <v>91</v>
      </c>
      <c r="AG117" s="13" t="s">
        <v>92</v>
      </c>
      <c r="AH117" s="13" t="s">
        <v>93</v>
      </c>
      <c r="AI117" s="34"/>
    </row>
    <row r="118" spans="1:35" ht="20" x14ac:dyDescent="0.4">
      <c r="A118" s="38"/>
      <c r="B118" s="14" t="s">
        <v>94</v>
      </c>
      <c r="C118" s="56">
        <v>0</v>
      </c>
      <c r="D118" s="56">
        <v>0</v>
      </c>
      <c r="E118" s="56">
        <v>8</v>
      </c>
      <c r="F118" s="56">
        <v>31</v>
      </c>
      <c r="G118" s="56">
        <v>108</v>
      </c>
      <c r="H118" s="56">
        <v>204</v>
      </c>
      <c r="I118" s="56">
        <v>378</v>
      </c>
      <c r="J118" s="56">
        <v>602</v>
      </c>
      <c r="K118" s="56">
        <v>820</v>
      </c>
      <c r="L118" s="56">
        <v>1030</v>
      </c>
      <c r="M118" s="56">
        <v>1848</v>
      </c>
      <c r="N118" s="56">
        <v>2666</v>
      </c>
      <c r="O118" s="56">
        <v>3484</v>
      </c>
      <c r="P118" s="56">
        <v>4302</v>
      </c>
      <c r="Q118" s="56">
        <v>5120</v>
      </c>
      <c r="R118" s="56">
        <v>5938</v>
      </c>
      <c r="S118" s="56">
        <v>6756</v>
      </c>
      <c r="T118" s="56">
        <v>7574</v>
      </c>
      <c r="U118" s="56">
        <v>8392</v>
      </c>
      <c r="V118" s="56">
        <v>9210</v>
      </c>
      <c r="W118" s="56">
        <v>10028</v>
      </c>
      <c r="X118" s="56">
        <v>10846</v>
      </c>
      <c r="Y118" s="56">
        <v>11664</v>
      </c>
      <c r="Z118" s="56">
        <v>12482</v>
      </c>
      <c r="AA118" s="56">
        <v>13300</v>
      </c>
      <c r="AB118" s="56">
        <v>14118</v>
      </c>
      <c r="AC118" s="56">
        <v>14936</v>
      </c>
      <c r="AD118" s="56">
        <v>15754</v>
      </c>
      <c r="AE118" s="56">
        <v>15932</v>
      </c>
      <c r="AF118" s="56">
        <v>16112</v>
      </c>
      <c r="AG118" s="56">
        <v>16295</v>
      </c>
      <c r="AH118" s="56">
        <v>16479</v>
      </c>
      <c r="AI118" s="34"/>
    </row>
    <row r="119" spans="1:35" ht="20" x14ac:dyDescent="0.4">
      <c r="A119" s="38"/>
      <c r="B119" s="14" t="s">
        <v>95</v>
      </c>
      <c r="C119" s="56">
        <v>18</v>
      </c>
      <c r="D119" s="56">
        <v>30</v>
      </c>
      <c r="E119" s="56">
        <v>50</v>
      </c>
      <c r="F119" s="56">
        <v>83</v>
      </c>
      <c r="G119" s="56">
        <v>195</v>
      </c>
      <c r="H119" s="56">
        <v>369</v>
      </c>
      <c r="I119" s="56">
        <v>608</v>
      </c>
      <c r="J119" s="56">
        <v>921</v>
      </c>
      <c r="K119" s="56">
        <v>1396</v>
      </c>
      <c r="L119" s="56">
        <v>2032</v>
      </c>
      <c r="M119" s="56">
        <v>3666</v>
      </c>
      <c r="N119" s="56">
        <v>5300</v>
      </c>
      <c r="O119" s="56">
        <v>6933</v>
      </c>
      <c r="P119" s="56">
        <v>8567</v>
      </c>
      <c r="Q119" s="56">
        <v>10201</v>
      </c>
      <c r="R119" s="56">
        <v>11834</v>
      </c>
      <c r="S119" s="56">
        <v>13468</v>
      </c>
      <c r="T119" s="56">
        <v>15102</v>
      </c>
      <c r="U119" s="56">
        <v>16735</v>
      </c>
      <c r="V119" s="56">
        <v>18369</v>
      </c>
      <c r="W119" s="56">
        <v>20003</v>
      </c>
      <c r="X119" s="56">
        <v>21637</v>
      </c>
      <c r="Y119" s="56">
        <v>23270</v>
      </c>
      <c r="Z119" s="56">
        <v>24904</v>
      </c>
      <c r="AA119" s="56">
        <v>26538</v>
      </c>
      <c r="AB119" s="56">
        <v>28171</v>
      </c>
      <c r="AC119" s="56">
        <v>29805</v>
      </c>
      <c r="AD119" s="56">
        <v>31439</v>
      </c>
      <c r="AE119" s="56">
        <v>31731</v>
      </c>
      <c r="AF119" s="56">
        <v>32026</v>
      </c>
      <c r="AG119" s="56">
        <v>32324</v>
      </c>
      <c r="AH119" s="56">
        <v>32640</v>
      </c>
      <c r="AI119" s="34"/>
    </row>
    <row r="120" spans="1:35" ht="20" x14ac:dyDescent="0.4">
      <c r="A120" s="38"/>
      <c r="B120" s="14" t="s">
        <v>96</v>
      </c>
      <c r="C120" s="56">
        <v>63</v>
      </c>
      <c r="D120" s="56">
        <v>373</v>
      </c>
      <c r="E120" s="56">
        <v>2335</v>
      </c>
      <c r="F120" s="56">
        <v>15428</v>
      </c>
      <c r="G120" s="56">
        <v>29033</v>
      </c>
      <c r="H120" s="56">
        <v>48122</v>
      </c>
      <c r="I120" s="56">
        <v>72042</v>
      </c>
      <c r="J120" s="56">
        <v>100750</v>
      </c>
      <c r="K120" s="56">
        <v>131086</v>
      </c>
      <c r="L120" s="56">
        <v>162840</v>
      </c>
      <c r="M120" s="56">
        <v>197561</v>
      </c>
      <c r="N120" s="56">
        <v>232282</v>
      </c>
      <c r="O120" s="56">
        <v>267003</v>
      </c>
      <c r="P120" s="56">
        <v>301724</v>
      </c>
      <c r="Q120" s="56">
        <v>336445</v>
      </c>
      <c r="R120" s="56">
        <v>371166</v>
      </c>
      <c r="S120" s="56">
        <v>405888</v>
      </c>
      <c r="T120" s="56">
        <v>440609</v>
      </c>
      <c r="U120" s="56">
        <v>475330</v>
      </c>
      <c r="V120" s="56">
        <v>510051</v>
      </c>
      <c r="W120" s="56">
        <v>544772</v>
      </c>
      <c r="X120" s="56">
        <v>579493</v>
      </c>
      <c r="Y120" s="56">
        <v>614214</v>
      </c>
      <c r="Z120" s="56">
        <v>648935</v>
      </c>
      <c r="AA120" s="56">
        <v>683657</v>
      </c>
      <c r="AB120" s="56">
        <v>718378</v>
      </c>
      <c r="AC120" s="56">
        <v>753099</v>
      </c>
      <c r="AD120" s="56">
        <v>778537</v>
      </c>
      <c r="AE120" s="56">
        <v>786703</v>
      </c>
      <c r="AF120" s="56">
        <v>794958</v>
      </c>
      <c r="AG120" s="56">
        <v>803304</v>
      </c>
      <c r="AH120" s="56">
        <v>811728</v>
      </c>
      <c r="AI120" s="34"/>
    </row>
    <row r="121" spans="1:35" ht="20" x14ac:dyDescent="0.4">
      <c r="A121" s="38"/>
      <c r="B121" s="14" t="s">
        <v>97</v>
      </c>
      <c r="C121" s="56">
        <v>3097</v>
      </c>
      <c r="D121" s="56">
        <v>7393</v>
      </c>
      <c r="E121" s="56">
        <v>18554</v>
      </c>
      <c r="F121" s="56">
        <v>48779</v>
      </c>
      <c r="G121" s="56">
        <v>88922</v>
      </c>
      <c r="H121" s="56">
        <v>145444</v>
      </c>
      <c r="I121" s="56">
        <v>216268</v>
      </c>
      <c r="J121" s="56">
        <v>301269</v>
      </c>
      <c r="K121" s="56">
        <v>391109</v>
      </c>
      <c r="L121" s="56">
        <v>485171</v>
      </c>
      <c r="M121" s="56">
        <v>556181</v>
      </c>
      <c r="N121" s="56">
        <v>627191</v>
      </c>
      <c r="O121" s="56">
        <v>698201</v>
      </c>
      <c r="P121" s="56">
        <v>769211</v>
      </c>
      <c r="Q121" s="56">
        <v>840221</v>
      </c>
      <c r="R121" s="56">
        <v>911231</v>
      </c>
      <c r="S121" s="56">
        <v>982241</v>
      </c>
      <c r="T121" s="56">
        <v>1053251</v>
      </c>
      <c r="U121" s="56">
        <v>1124261</v>
      </c>
      <c r="V121" s="56">
        <v>1195271</v>
      </c>
      <c r="W121" s="56">
        <v>1266282</v>
      </c>
      <c r="X121" s="56">
        <v>1337292</v>
      </c>
      <c r="Y121" s="56">
        <v>1408302</v>
      </c>
      <c r="Z121" s="56">
        <v>1479312</v>
      </c>
      <c r="AA121" s="56">
        <v>1550322</v>
      </c>
      <c r="AB121" s="56">
        <v>1621332</v>
      </c>
      <c r="AC121" s="56">
        <v>1692342</v>
      </c>
      <c r="AD121" s="56">
        <v>1744368</v>
      </c>
      <c r="AE121" s="56">
        <v>1757681</v>
      </c>
      <c r="AF121" s="56">
        <v>1770854</v>
      </c>
      <c r="AG121" s="56">
        <v>1783861</v>
      </c>
      <c r="AH121" s="56">
        <v>1807684</v>
      </c>
      <c r="AI121" s="34"/>
    </row>
    <row r="122" spans="1:35" ht="20" x14ac:dyDescent="0.4">
      <c r="A122" s="38"/>
      <c r="B122" s="14" t="s">
        <v>98</v>
      </c>
      <c r="C122" s="56">
        <v>194</v>
      </c>
      <c r="D122" s="56">
        <v>476</v>
      </c>
      <c r="E122" s="56">
        <v>1229</v>
      </c>
      <c r="F122" s="56">
        <v>3326</v>
      </c>
      <c r="G122" s="56">
        <v>6072</v>
      </c>
      <c r="H122" s="56">
        <v>9934</v>
      </c>
      <c r="I122" s="56">
        <v>14768</v>
      </c>
      <c r="J122" s="56">
        <v>20566</v>
      </c>
      <c r="K122" s="56">
        <v>26695</v>
      </c>
      <c r="L122" s="56">
        <v>33111</v>
      </c>
      <c r="M122" s="56">
        <v>42095</v>
      </c>
      <c r="N122" s="56">
        <v>51078</v>
      </c>
      <c r="O122" s="56">
        <v>60061</v>
      </c>
      <c r="P122" s="56">
        <v>69045</v>
      </c>
      <c r="Q122" s="56">
        <v>78028</v>
      </c>
      <c r="R122" s="56">
        <v>87011</v>
      </c>
      <c r="S122" s="56">
        <v>95995</v>
      </c>
      <c r="T122" s="56">
        <v>104978</v>
      </c>
      <c r="U122" s="56">
        <v>113962</v>
      </c>
      <c r="V122" s="56">
        <v>122945</v>
      </c>
      <c r="W122" s="56">
        <v>131928</v>
      </c>
      <c r="X122" s="56">
        <v>140912</v>
      </c>
      <c r="Y122" s="56">
        <v>149895</v>
      </c>
      <c r="Z122" s="56">
        <v>158878</v>
      </c>
      <c r="AA122" s="56">
        <v>167862</v>
      </c>
      <c r="AB122" s="56">
        <v>176845</v>
      </c>
      <c r="AC122" s="56">
        <v>185828</v>
      </c>
      <c r="AD122" s="56">
        <v>192415</v>
      </c>
      <c r="AE122" s="56">
        <v>194348</v>
      </c>
      <c r="AF122" s="56">
        <v>196301</v>
      </c>
      <c r="AG122" s="56">
        <v>198275</v>
      </c>
      <c r="AH122" s="56">
        <v>200267</v>
      </c>
      <c r="AI122" s="34"/>
    </row>
    <row r="123" spans="1:35" ht="20" x14ac:dyDescent="0.4">
      <c r="A123" s="38"/>
      <c r="B123" s="14" t="s">
        <v>99</v>
      </c>
      <c r="C123" s="56">
        <v>9513</v>
      </c>
      <c r="D123" s="56">
        <v>15714</v>
      </c>
      <c r="E123" s="56">
        <v>26914</v>
      </c>
      <c r="F123" s="56">
        <v>47713</v>
      </c>
      <c r="G123" s="56">
        <v>80931</v>
      </c>
      <c r="H123" s="56">
        <v>127963</v>
      </c>
      <c r="I123" s="56">
        <v>186750</v>
      </c>
      <c r="J123" s="56">
        <v>257183</v>
      </c>
      <c r="K123" s="56">
        <v>331683</v>
      </c>
      <c r="L123" s="56">
        <v>409738</v>
      </c>
      <c r="M123" s="56">
        <v>493917</v>
      </c>
      <c r="N123" s="56">
        <v>578096</v>
      </c>
      <c r="O123" s="56">
        <v>662276</v>
      </c>
      <c r="P123" s="56">
        <v>746455</v>
      </c>
      <c r="Q123" s="56">
        <v>830634</v>
      </c>
      <c r="R123" s="56">
        <v>914814</v>
      </c>
      <c r="S123" s="56">
        <v>998993</v>
      </c>
      <c r="T123" s="56">
        <v>1083172</v>
      </c>
      <c r="U123" s="56">
        <v>1167352</v>
      </c>
      <c r="V123" s="56">
        <v>1251531</v>
      </c>
      <c r="W123" s="56">
        <v>1335711</v>
      </c>
      <c r="X123" s="56">
        <v>1419890</v>
      </c>
      <c r="Y123" s="56">
        <v>1504069</v>
      </c>
      <c r="Z123" s="56">
        <v>1588249</v>
      </c>
      <c r="AA123" s="56">
        <v>1672428</v>
      </c>
      <c r="AB123" s="56">
        <v>1756607</v>
      </c>
      <c r="AC123" s="56">
        <v>1840787</v>
      </c>
      <c r="AD123" s="56">
        <v>1902567</v>
      </c>
      <c r="AE123" s="56">
        <v>1918659</v>
      </c>
      <c r="AF123" s="56">
        <v>1934783</v>
      </c>
      <c r="AG123" s="56">
        <v>1950928</v>
      </c>
      <c r="AH123" s="56">
        <v>1971547</v>
      </c>
      <c r="AI123" s="34"/>
    </row>
    <row r="124" spans="1:35" ht="20" x14ac:dyDescent="0.4">
      <c r="A124" s="38"/>
      <c r="B124" s="14" t="s">
        <v>100</v>
      </c>
      <c r="C124" s="56">
        <v>18</v>
      </c>
      <c r="D124" s="56">
        <v>109</v>
      </c>
      <c r="E124" s="56">
        <v>1116</v>
      </c>
      <c r="F124" s="56">
        <v>5166</v>
      </c>
      <c r="G124" s="56">
        <v>9696</v>
      </c>
      <c r="H124" s="56">
        <v>16040</v>
      </c>
      <c r="I124" s="56">
        <v>23981</v>
      </c>
      <c r="J124" s="56">
        <v>33503</v>
      </c>
      <c r="K124" s="56">
        <v>43566</v>
      </c>
      <c r="L124" s="56">
        <v>54099</v>
      </c>
      <c r="M124" s="56">
        <v>80325</v>
      </c>
      <c r="N124" s="56">
        <v>106551</v>
      </c>
      <c r="O124" s="56">
        <v>132776</v>
      </c>
      <c r="P124" s="56">
        <v>159002</v>
      </c>
      <c r="Q124" s="56">
        <v>185228</v>
      </c>
      <c r="R124" s="56">
        <v>211454</v>
      </c>
      <c r="S124" s="56">
        <v>237680</v>
      </c>
      <c r="T124" s="56">
        <v>263905</v>
      </c>
      <c r="U124" s="56">
        <v>290131</v>
      </c>
      <c r="V124" s="56">
        <v>316357</v>
      </c>
      <c r="W124" s="56">
        <v>342583</v>
      </c>
      <c r="X124" s="56">
        <v>368809</v>
      </c>
      <c r="Y124" s="56">
        <v>395034</v>
      </c>
      <c r="Z124" s="56">
        <v>421260</v>
      </c>
      <c r="AA124" s="56">
        <v>447486</v>
      </c>
      <c r="AB124" s="56">
        <v>473712</v>
      </c>
      <c r="AC124" s="56">
        <v>499938</v>
      </c>
      <c r="AD124" s="56">
        <v>519170</v>
      </c>
      <c r="AE124" s="56">
        <v>524047</v>
      </c>
      <c r="AF124" s="56">
        <v>528968</v>
      </c>
      <c r="AG124" s="56">
        <v>533932</v>
      </c>
      <c r="AH124" s="56">
        <v>538938</v>
      </c>
      <c r="AI124" s="34"/>
    </row>
    <row r="125" spans="1:35" ht="20" x14ac:dyDescent="0.4">
      <c r="A125" s="38"/>
      <c r="B125" s="14" t="s">
        <v>101</v>
      </c>
      <c r="C125" s="56">
        <v>120</v>
      </c>
      <c r="D125" s="56">
        <v>107</v>
      </c>
      <c r="E125" s="56">
        <v>95</v>
      </c>
      <c r="F125" s="56">
        <v>86</v>
      </c>
      <c r="G125" s="56">
        <v>222</v>
      </c>
      <c r="H125" s="56">
        <v>314</v>
      </c>
      <c r="I125" s="56">
        <v>524</v>
      </c>
      <c r="J125" s="56">
        <v>945</v>
      </c>
      <c r="K125" s="56">
        <v>2710</v>
      </c>
      <c r="L125" s="56">
        <v>5809</v>
      </c>
      <c r="M125" s="56">
        <v>12388</v>
      </c>
      <c r="N125" s="56">
        <v>18968</v>
      </c>
      <c r="O125" s="56">
        <v>25547</v>
      </c>
      <c r="P125" s="56">
        <v>32126</v>
      </c>
      <c r="Q125" s="56">
        <v>38706</v>
      </c>
      <c r="R125" s="56">
        <v>45285</v>
      </c>
      <c r="S125" s="56">
        <v>51865</v>
      </c>
      <c r="T125" s="56">
        <v>58444</v>
      </c>
      <c r="U125" s="56">
        <v>65024</v>
      </c>
      <c r="V125" s="56">
        <v>71603</v>
      </c>
      <c r="W125" s="56">
        <v>78182</v>
      </c>
      <c r="X125" s="56">
        <v>84762</v>
      </c>
      <c r="Y125" s="56">
        <v>91341</v>
      </c>
      <c r="Z125" s="56">
        <v>97921</v>
      </c>
      <c r="AA125" s="56">
        <v>104500</v>
      </c>
      <c r="AB125" s="56">
        <v>111080</v>
      </c>
      <c r="AC125" s="56">
        <v>117659</v>
      </c>
      <c r="AD125" s="56">
        <v>124238</v>
      </c>
      <c r="AE125" s="56">
        <v>125595</v>
      </c>
      <c r="AF125" s="56">
        <v>126968</v>
      </c>
      <c r="AG125" s="56">
        <v>128358</v>
      </c>
      <c r="AH125" s="56">
        <v>129762</v>
      </c>
      <c r="AI125" s="34"/>
    </row>
    <row r="126" spans="1:35" ht="20" x14ac:dyDescent="0.4">
      <c r="A126" s="38"/>
      <c r="B126" s="14" t="s">
        <v>102</v>
      </c>
      <c r="C126" s="56">
        <v>194</v>
      </c>
      <c r="D126" s="56">
        <v>340</v>
      </c>
      <c r="E126" s="56">
        <v>621</v>
      </c>
      <c r="F126" s="56">
        <v>1175</v>
      </c>
      <c r="G126" s="56">
        <v>2025</v>
      </c>
      <c r="H126" s="56">
        <v>3227</v>
      </c>
      <c r="I126" s="56">
        <v>4730</v>
      </c>
      <c r="J126" s="56">
        <v>6532</v>
      </c>
      <c r="K126" s="56">
        <v>8437</v>
      </c>
      <c r="L126" s="56">
        <v>10433</v>
      </c>
      <c r="M126" s="56">
        <v>13586</v>
      </c>
      <c r="N126" s="56">
        <v>16740</v>
      </c>
      <c r="O126" s="56">
        <v>19894</v>
      </c>
      <c r="P126" s="56">
        <v>23048</v>
      </c>
      <c r="Q126" s="56">
        <v>26201</v>
      </c>
      <c r="R126" s="56">
        <v>29355</v>
      </c>
      <c r="S126" s="56">
        <v>32509</v>
      </c>
      <c r="T126" s="56">
        <v>35663</v>
      </c>
      <c r="U126" s="56">
        <v>38816</v>
      </c>
      <c r="V126" s="56">
        <v>41970</v>
      </c>
      <c r="W126" s="56">
        <v>45124</v>
      </c>
      <c r="X126" s="56">
        <v>48278</v>
      </c>
      <c r="Y126" s="56">
        <v>51431</v>
      </c>
      <c r="Z126" s="56">
        <v>54585</v>
      </c>
      <c r="AA126" s="56">
        <v>57739</v>
      </c>
      <c r="AB126" s="56">
        <v>60893</v>
      </c>
      <c r="AC126" s="56">
        <v>64046</v>
      </c>
      <c r="AD126" s="56">
        <v>66360</v>
      </c>
      <c r="AE126" s="56">
        <v>67027</v>
      </c>
      <c r="AF126" s="56">
        <v>67701</v>
      </c>
      <c r="AG126" s="56">
        <v>68381</v>
      </c>
      <c r="AH126" s="56">
        <v>69068</v>
      </c>
      <c r="AI126" s="34"/>
    </row>
    <row r="127" spans="1:35" ht="20" x14ac:dyDescent="0.4">
      <c r="A127" s="38"/>
      <c r="B127" s="14" t="s">
        <v>103</v>
      </c>
      <c r="C127" s="56">
        <v>9513</v>
      </c>
      <c r="D127" s="56">
        <v>12994</v>
      </c>
      <c r="E127" s="56">
        <v>18160</v>
      </c>
      <c r="F127" s="56">
        <v>25948</v>
      </c>
      <c r="G127" s="56">
        <v>40087</v>
      </c>
      <c r="H127" s="56">
        <v>60345</v>
      </c>
      <c r="I127" s="56">
        <v>85585</v>
      </c>
      <c r="J127" s="56">
        <v>115760</v>
      </c>
      <c r="K127" s="56">
        <v>147719</v>
      </c>
      <c r="L127" s="56">
        <v>181242</v>
      </c>
      <c r="M127" s="56">
        <v>220316</v>
      </c>
      <c r="N127" s="56">
        <v>259391</v>
      </c>
      <c r="O127" s="56">
        <v>298465</v>
      </c>
      <c r="P127" s="56">
        <v>337540</v>
      </c>
      <c r="Q127" s="56">
        <v>376614</v>
      </c>
      <c r="R127" s="56">
        <v>415689</v>
      </c>
      <c r="S127" s="56">
        <v>454763</v>
      </c>
      <c r="T127" s="56">
        <v>493838</v>
      </c>
      <c r="U127" s="56">
        <v>532912</v>
      </c>
      <c r="V127" s="56">
        <v>571987</v>
      </c>
      <c r="W127" s="56">
        <v>611061</v>
      </c>
      <c r="X127" s="56">
        <v>650136</v>
      </c>
      <c r="Y127" s="56">
        <v>689210</v>
      </c>
      <c r="Z127" s="56">
        <v>728285</v>
      </c>
      <c r="AA127" s="56">
        <v>767359</v>
      </c>
      <c r="AB127" s="56">
        <v>806434</v>
      </c>
      <c r="AC127" s="56">
        <v>845508</v>
      </c>
      <c r="AD127" s="56">
        <v>874242</v>
      </c>
      <c r="AE127" s="56">
        <v>881846</v>
      </c>
      <c r="AF127" s="56">
        <v>889490</v>
      </c>
      <c r="AG127" s="56">
        <v>897171</v>
      </c>
      <c r="AH127" s="56">
        <v>905935</v>
      </c>
      <c r="AI127" s="34"/>
    </row>
    <row r="128" spans="1:35" ht="20" x14ac:dyDescent="0.4">
      <c r="A128" s="38"/>
      <c r="B128" s="34"/>
      <c r="C128" s="34"/>
      <c r="D128" s="34"/>
      <c r="E128" s="34"/>
      <c r="F128" s="34"/>
      <c r="G128" s="34"/>
      <c r="H128" s="34"/>
      <c r="I128" s="34"/>
      <c r="J128" s="34"/>
      <c r="K128" s="34"/>
      <c r="L128" s="34"/>
      <c r="M128" s="34"/>
      <c r="N128" s="34"/>
      <c r="O128" s="34"/>
      <c r="P128" s="34"/>
      <c r="Q128" s="34"/>
      <c r="R128" s="34"/>
      <c r="S128" s="34"/>
      <c r="T128" s="34"/>
      <c r="U128" s="34"/>
      <c r="V128" s="34"/>
      <c r="W128" s="34"/>
      <c r="X128" s="34"/>
      <c r="Y128" s="34"/>
      <c r="Z128" s="34"/>
      <c r="AA128" s="34"/>
      <c r="AB128" s="34"/>
      <c r="AC128" s="34"/>
      <c r="AD128" s="34"/>
      <c r="AE128" s="34"/>
      <c r="AF128" s="34"/>
      <c r="AG128" s="34"/>
      <c r="AH128" s="34"/>
      <c r="AI128" s="34"/>
    </row>
    <row r="129" spans="1:35" ht="20" x14ac:dyDescent="0.4">
      <c r="A129" s="38"/>
      <c r="B129" s="34" t="s">
        <v>109</v>
      </c>
      <c r="C129" s="34"/>
      <c r="D129" s="34"/>
      <c r="E129" s="34"/>
      <c r="F129" s="34"/>
      <c r="G129" s="34"/>
      <c r="H129" s="34"/>
      <c r="I129" s="34"/>
      <c r="J129" s="34"/>
      <c r="K129" s="34"/>
      <c r="L129" s="34"/>
      <c r="M129" s="34"/>
      <c r="N129" s="34"/>
      <c r="O129" s="34"/>
      <c r="P129" s="34"/>
      <c r="Q129" s="34"/>
      <c r="R129" s="34"/>
      <c r="S129" s="34"/>
      <c r="T129" s="34"/>
      <c r="U129" s="34"/>
      <c r="V129" s="34"/>
      <c r="W129" s="34"/>
      <c r="X129" s="34"/>
      <c r="Y129" s="34"/>
      <c r="Z129" s="34"/>
      <c r="AA129" s="34"/>
      <c r="AB129" s="34"/>
      <c r="AC129" s="34"/>
      <c r="AD129" s="34"/>
      <c r="AE129" s="34"/>
      <c r="AF129" s="34"/>
      <c r="AG129" s="34"/>
      <c r="AH129" s="34"/>
      <c r="AI129" s="34"/>
    </row>
    <row r="130" spans="1:35" ht="20" x14ac:dyDescent="0.4">
      <c r="A130" s="38"/>
      <c r="B130" s="11" t="s">
        <v>60</v>
      </c>
      <c r="C130" s="34"/>
      <c r="D130" s="34"/>
      <c r="E130" s="34"/>
      <c r="F130" s="34"/>
      <c r="G130" s="34"/>
      <c r="H130" s="34"/>
      <c r="I130" s="34"/>
      <c r="J130" s="34"/>
      <c r="K130" s="34"/>
      <c r="L130" s="34"/>
      <c r="M130" s="34"/>
      <c r="N130" s="34"/>
      <c r="O130" s="34"/>
      <c r="P130" s="34"/>
      <c r="Q130" s="34"/>
      <c r="R130" s="34"/>
      <c r="S130" s="34"/>
      <c r="T130" s="34"/>
      <c r="U130" s="34"/>
      <c r="V130" s="34"/>
      <c r="W130" s="34"/>
      <c r="X130" s="34"/>
      <c r="Y130" s="34"/>
      <c r="Z130" s="34"/>
      <c r="AA130" s="34"/>
      <c r="AB130" s="34"/>
      <c r="AC130" s="34"/>
      <c r="AD130" s="34"/>
      <c r="AE130" s="34"/>
      <c r="AF130" s="34"/>
      <c r="AG130" s="34"/>
      <c r="AH130" s="34"/>
      <c r="AI130" s="34"/>
    </row>
    <row r="131" spans="1:35" ht="20" x14ac:dyDescent="0.4">
      <c r="A131" s="38"/>
      <c r="B131" s="12" t="s">
        <v>61</v>
      </c>
      <c r="C131" s="13" t="s">
        <v>62</v>
      </c>
      <c r="D131" s="13" t="s">
        <v>63</v>
      </c>
      <c r="E131" s="13" t="s">
        <v>64</v>
      </c>
      <c r="F131" s="13" t="s">
        <v>65</v>
      </c>
      <c r="G131" s="13" t="s">
        <v>66</v>
      </c>
      <c r="H131" s="13" t="s">
        <v>67</v>
      </c>
      <c r="I131" s="13" t="s">
        <v>68</v>
      </c>
      <c r="J131" s="13" t="s">
        <v>69</v>
      </c>
      <c r="K131" s="13" t="s">
        <v>70</v>
      </c>
      <c r="L131" s="13" t="s">
        <v>71</v>
      </c>
      <c r="M131" s="13" t="s">
        <v>72</v>
      </c>
      <c r="N131" s="13" t="s">
        <v>73</v>
      </c>
      <c r="O131" s="13" t="s">
        <v>74</v>
      </c>
      <c r="P131" s="13" t="s">
        <v>75</v>
      </c>
      <c r="Q131" s="13" t="s">
        <v>76</v>
      </c>
      <c r="R131" s="13" t="s">
        <v>77</v>
      </c>
      <c r="S131" s="13" t="s">
        <v>78</v>
      </c>
      <c r="T131" s="13" t="s">
        <v>79</v>
      </c>
      <c r="U131" s="13" t="s">
        <v>80</v>
      </c>
      <c r="V131" s="13" t="s">
        <v>81</v>
      </c>
      <c r="W131" s="13" t="s">
        <v>82</v>
      </c>
      <c r="X131" s="13" t="s">
        <v>83</v>
      </c>
      <c r="Y131" s="13" t="s">
        <v>84</v>
      </c>
      <c r="Z131" s="13" t="s">
        <v>85</v>
      </c>
      <c r="AA131" s="13" t="s">
        <v>86</v>
      </c>
      <c r="AB131" s="13" t="s">
        <v>87</v>
      </c>
      <c r="AC131" s="13" t="s">
        <v>88</v>
      </c>
      <c r="AD131" s="13" t="s">
        <v>89</v>
      </c>
      <c r="AE131" s="13" t="s">
        <v>90</v>
      </c>
      <c r="AF131" s="13" t="s">
        <v>91</v>
      </c>
      <c r="AG131" s="13" t="s">
        <v>92</v>
      </c>
      <c r="AH131" s="13" t="s">
        <v>93</v>
      </c>
      <c r="AI131" s="34"/>
    </row>
    <row r="132" spans="1:35" ht="20" x14ac:dyDescent="0.4">
      <c r="A132" s="38"/>
      <c r="B132" s="14" t="s">
        <v>94</v>
      </c>
      <c r="C132" s="33">
        <v>0</v>
      </c>
      <c r="D132" s="33">
        <v>0</v>
      </c>
      <c r="E132" s="33">
        <v>87</v>
      </c>
      <c r="F132" s="33">
        <v>189</v>
      </c>
      <c r="G132" s="33">
        <v>305</v>
      </c>
      <c r="H132" s="33">
        <v>462</v>
      </c>
      <c r="I132" s="33">
        <v>659</v>
      </c>
      <c r="J132" s="33">
        <v>848</v>
      </c>
      <c r="K132" s="33">
        <v>2449</v>
      </c>
      <c r="L132" s="33">
        <v>4052</v>
      </c>
      <c r="M132" s="33">
        <v>5654</v>
      </c>
      <c r="N132" s="33">
        <v>7256</v>
      </c>
      <c r="O132" s="33">
        <v>8858</v>
      </c>
      <c r="P132" s="33">
        <v>10461</v>
      </c>
      <c r="Q132" s="33">
        <v>12062</v>
      </c>
      <c r="R132" s="33">
        <v>13665</v>
      </c>
      <c r="S132" s="33">
        <v>15267</v>
      </c>
      <c r="T132" s="33">
        <v>16869</v>
      </c>
      <c r="U132" s="33">
        <v>18471</v>
      </c>
      <c r="V132" s="33">
        <v>20074</v>
      </c>
      <c r="W132" s="33">
        <v>21676</v>
      </c>
      <c r="X132" s="33">
        <v>23278</v>
      </c>
      <c r="Y132" s="33">
        <v>24880</v>
      </c>
      <c r="Z132" s="33">
        <v>25425</v>
      </c>
      <c r="AA132" s="33">
        <v>25980</v>
      </c>
      <c r="AB132" s="33">
        <v>26549</v>
      </c>
      <c r="AC132" s="33">
        <v>27137</v>
      </c>
      <c r="AD132" s="33">
        <v>27741</v>
      </c>
      <c r="AE132" s="33">
        <v>28354</v>
      </c>
      <c r="AF132" s="33">
        <v>28980</v>
      </c>
      <c r="AG132" s="33">
        <v>29620</v>
      </c>
      <c r="AH132" s="33">
        <v>30274</v>
      </c>
      <c r="AI132" s="34"/>
    </row>
    <row r="133" spans="1:35" ht="20" x14ac:dyDescent="0.4">
      <c r="A133" s="38"/>
      <c r="B133" s="14" t="s">
        <v>95</v>
      </c>
      <c r="C133" s="32">
        <v>118</v>
      </c>
      <c r="D133" s="32">
        <v>16</v>
      </c>
      <c r="E133" s="32">
        <v>367</v>
      </c>
      <c r="F133" s="32">
        <v>755</v>
      </c>
      <c r="G133" s="32">
        <v>1401</v>
      </c>
      <c r="H133" s="32">
        <v>2211</v>
      </c>
      <c r="I133" s="32">
        <v>3329</v>
      </c>
      <c r="J133" s="32">
        <v>5971</v>
      </c>
      <c r="K133" s="32">
        <v>8108</v>
      </c>
      <c r="L133" s="32">
        <v>10246</v>
      </c>
      <c r="M133" s="32">
        <v>12383</v>
      </c>
      <c r="N133" s="32">
        <v>14520</v>
      </c>
      <c r="O133" s="32">
        <v>16657</v>
      </c>
      <c r="P133" s="32">
        <v>18794</v>
      </c>
      <c r="Q133" s="32">
        <v>20931</v>
      </c>
      <c r="R133" s="32">
        <v>23069</v>
      </c>
      <c r="S133" s="32">
        <v>25206</v>
      </c>
      <c r="T133" s="32">
        <v>27342</v>
      </c>
      <c r="U133" s="32">
        <v>29480</v>
      </c>
      <c r="V133" s="32">
        <v>31617</v>
      </c>
      <c r="W133" s="32">
        <v>33754</v>
      </c>
      <c r="X133" s="32">
        <v>35892</v>
      </c>
      <c r="Y133" s="32">
        <v>38028</v>
      </c>
      <c r="Z133" s="32">
        <v>38470</v>
      </c>
      <c r="AA133" s="32">
        <v>38908</v>
      </c>
      <c r="AB133" s="32">
        <v>39342</v>
      </c>
      <c r="AC133" s="32">
        <v>39775</v>
      </c>
      <c r="AD133" s="32">
        <v>40203</v>
      </c>
      <c r="AE133" s="32">
        <v>40628</v>
      </c>
      <c r="AF133" s="32">
        <v>41057</v>
      </c>
      <c r="AG133" s="32">
        <v>41489</v>
      </c>
      <c r="AH133" s="32">
        <v>41981</v>
      </c>
      <c r="AI133" s="34"/>
    </row>
    <row r="134" spans="1:35" ht="20" x14ac:dyDescent="0.4">
      <c r="A134" s="38"/>
      <c r="B134" s="14" t="s">
        <v>96</v>
      </c>
      <c r="C134" s="33">
        <v>48</v>
      </c>
      <c r="D134" s="33">
        <v>5551</v>
      </c>
      <c r="E134" s="33">
        <v>19132</v>
      </c>
      <c r="F134" s="33">
        <v>39650</v>
      </c>
      <c r="G134" s="33">
        <v>66671</v>
      </c>
      <c r="H134" s="33">
        <v>103294</v>
      </c>
      <c r="I134" s="33">
        <v>148116</v>
      </c>
      <c r="J134" s="33">
        <v>195743</v>
      </c>
      <c r="K134" s="33">
        <v>251842</v>
      </c>
      <c r="L134" s="33">
        <v>307942</v>
      </c>
      <c r="M134" s="33">
        <v>364041</v>
      </c>
      <c r="N134" s="33">
        <v>420140</v>
      </c>
      <c r="O134" s="33">
        <v>476239</v>
      </c>
      <c r="P134" s="33">
        <v>532338</v>
      </c>
      <c r="Q134" s="33">
        <v>588438</v>
      </c>
      <c r="R134" s="33">
        <v>644537</v>
      </c>
      <c r="S134" s="33">
        <v>700636</v>
      </c>
      <c r="T134" s="33">
        <v>756735</v>
      </c>
      <c r="U134" s="33">
        <v>812835</v>
      </c>
      <c r="V134" s="33">
        <v>868934</v>
      </c>
      <c r="W134" s="33">
        <v>925032</v>
      </c>
      <c r="X134" s="33">
        <v>981131</v>
      </c>
      <c r="Y134" s="33">
        <v>1037231</v>
      </c>
      <c r="Z134" s="33">
        <v>1055105</v>
      </c>
      <c r="AA134" s="33">
        <v>1073085</v>
      </c>
      <c r="AB134" s="33">
        <v>1091313</v>
      </c>
      <c r="AC134" s="33">
        <v>1109858</v>
      </c>
      <c r="AD134" s="33">
        <v>1128732</v>
      </c>
      <c r="AE134" s="33">
        <v>1148298</v>
      </c>
      <c r="AF134" s="33">
        <v>1168250</v>
      </c>
      <c r="AG134" s="33">
        <v>1188595</v>
      </c>
      <c r="AH134" s="33">
        <v>1209330</v>
      </c>
      <c r="AI134" s="34"/>
    </row>
    <row r="135" spans="1:35" ht="20" x14ac:dyDescent="0.4">
      <c r="A135" s="38"/>
      <c r="B135" s="14" t="s">
        <v>97</v>
      </c>
      <c r="C135" s="32">
        <v>4740</v>
      </c>
      <c r="D135" s="32">
        <v>15205</v>
      </c>
      <c r="E135" s="32">
        <v>47253</v>
      </c>
      <c r="F135" s="32">
        <v>98948</v>
      </c>
      <c r="G135" s="32">
        <v>169009</v>
      </c>
      <c r="H135" s="32">
        <v>265267</v>
      </c>
      <c r="I135" s="32">
        <v>384255</v>
      </c>
      <c r="J135" s="32">
        <v>510690</v>
      </c>
      <c r="K135" s="32">
        <v>619686</v>
      </c>
      <c r="L135" s="32">
        <v>728683</v>
      </c>
      <c r="M135" s="32">
        <v>837680</v>
      </c>
      <c r="N135" s="32">
        <v>946676</v>
      </c>
      <c r="O135" s="32">
        <v>1055673</v>
      </c>
      <c r="P135" s="32">
        <v>1164670</v>
      </c>
      <c r="Q135" s="32">
        <v>1273666</v>
      </c>
      <c r="R135" s="32">
        <v>1382663</v>
      </c>
      <c r="S135" s="32">
        <v>1491660</v>
      </c>
      <c r="T135" s="32">
        <v>1600657</v>
      </c>
      <c r="U135" s="32">
        <v>1709654</v>
      </c>
      <c r="V135" s="32">
        <v>1818651</v>
      </c>
      <c r="W135" s="32">
        <v>1927648</v>
      </c>
      <c r="X135" s="32">
        <v>2036644</v>
      </c>
      <c r="Y135" s="32">
        <v>2145641</v>
      </c>
      <c r="Z135" s="32">
        <v>2165640</v>
      </c>
      <c r="AA135" s="32">
        <v>2184933</v>
      </c>
      <c r="AB135" s="32">
        <v>2203446</v>
      </c>
      <c r="AC135" s="32">
        <v>2221132</v>
      </c>
      <c r="AD135" s="32">
        <v>2237930</v>
      </c>
      <c r="AE135" s="32">
        <v>2252929</v>
      </c>
      <c r="AF135" s="32">
        <v>2267270</v>
      </c>
      <c r="AG135" s="32">
        <v>2280913</v>
      </c>
      <c r="AH135" s="32">
        <v>2332651</v>
      </c>
      <c r="AI135" s="34"/>
    </row>
    <row r="136" spans="1:35" ht="20" x14ac:dyDescent="0.4">
      <c r="A136" s="38"/>
      <c r="B136" s="14" t="s">
        <v>98</v>
      </c>
      <c r="C136" s="33">
        <v>348</v>
      </c>
      <c r="D136" s="33">
        <v>766</v>
      </c>
      <c r="E136" s="33">
        <v>2926</v>
      </c>
      <c r="F136" s="33">
        <v>6679</v>
      </c>
      <c r="G136" s="33">
        <v>11915</v>
      </c>
      <c r="H136" s="33">
        <v>19192</v>
      </c>
      <c r="I136" s="33">
        <v>28280</v>
      </c>
      <c r="J136" s="33">
        <v>37936</v>
      </c>
      <c r="K136" s="33">
        <v>52540</v>
      </c>
      <c r="L136" s="33">
        <v>67143</v>
      </c>
      <c r="M136" s="33">
        <v>81748</v>
      </c>
      <c r="N136" s="33">
        <v>96352</v>
      </c>
      <c r="O136" s="33">
        <v>110956</v>
      </c>
      <c r="P136" s="33">
        <v>125559</v>
      </c>
      <c r="Q136" s="33">
        <v>140163</v>
      </c>
      <c r="R136" s="33">
        <v>154768</v>
      </c>
      <c r="S136" s="33">
        <v>169371</v>
      </c>
      <c r="T136" s="33">
        <v>183975</v>
      </c>
      <c r="U136" s="33">
        <v>198579</v>
      </c>
      <c r="V136" s="33">
        <v>213183</v>
      </c>
      <c r="W136" s="33">
        <v>227787</v>
      </c>
      <c r="X136" s="33">
        <v>242391</v>
      </c>
      <c r="Y136" s="33">
        <v>256995</v>
      </c>
      <c r="Z136" s="33">
        <v>261354</v>
      </c>
      <c r="AA136" s="33">
        <v>265757</v>
      </c>
      <c r="AB136" s="33">
        <v>270233</v>
      </c>
      <c r="AC136" s="33">
        <v>274799</v>
      </c>
      <c r="AD136" s="33">
        <v>279452</v>
      </c>
      <c r="AE136" s="33">
        <v>284167</v>
      </c>
      <c r="AF136" s="33">
        <v>288973</v>
      </c>
      <c r="AG136" s="33">
        <v>293873</v>
      </c>
      <c r="AH136" s="33">
        <v>298864</v>
      </c>
      <c r="AI136" s="34"/>
    </row>
    <row r="137" spans="1:35" ht="20" x14ac:dyDescent="0.4">
      <c r="A137" s="38"/>
      <c r="B137" s="14" t="s">
        <v>99</v>
      </c>
      <c r="C137" s="32">
        <v>12020</v>
      </c>
      <c r="D137" s="32">
        <v>21415</v>
      </c>
      <c r="E137" s="32">
        <v>48963</v>
      </c>
      <c r="F137" s="32">
        <v>92441</v>
      </c>
      <c r="G137" s="32">
        <v>150921</v>
      </c>
      <c r="H137" s="32">
        <v>231250</v>
      </c>
      <c r="I137" s="32">
        <v>330155</v>
      </c>
      <c r="J137" s="32">
        <v>435300</v>
      </c>
      <c r="K137" s="32">
        <v>561932</v>
      </c>
      <c r="L137" s="32">
        <v>688563</v>
      </c>
      <c r="M137" s="32">
        <v>815194</v>
      </c>
      <c r="N137" s="32">
        <v>941826</v>
      </c>
      <c r="O137" s="32">
        <v>1068457</v>
      </c>
      <c r="P137" s="32">
        <v>1195089</v>
      </c>
      <c r="Q137" s="32">
        <v>1321719</v>
      </c>
      <c r="R137" s="32">
        <v>1448350</v>
      </c>
      <c r="S137" s="32">
        <v>1574982</v>
      </c>
      <c r="T137" s="32">
        <v>1701613</v>
      </c>
      <c r="U137" s="32">
        <v>1828245</v>
      </c>
      <c r="V137" s="32">
        <v>1954876</v>
      </c>
      <c r="W137" s="32">
        <v>2081507</v>
      </c>
      <c r="X137" s="32">
        <v>2208138</v>
      </c>
      <c r="Y137" s="32">
        <v>2334769</v>
      </c>
      <c r="Z137" s="32">
        <v>2358041</v>
      </c>
      <c r="AA137" s="32">
        <v>2380741</v>
      </c>
      <c r="AB137" s="32">
        <v>2402808</v>
      </c>
      <c r="AC137" s="32">
        <v>2424173</v>
      </c>
      <c r="AD137" s="32">
        <v>2444777</v>
      </c>
      <c r="AE137" s="32">
        <v>2463597</v>
      </c>
      <c r="AF137" s="32">
        <v>2481897</v>
      </c>
      <c r="AG137" s="32">
        <v>2499625</v>
      </c>
      <c r="AH137" s="32">
        <v>2547903</v>
      </c>
      <c r="AI137" s="34"/>
    </row>
    <row r="138" spans="1:35" ht="20" x14ac:dyDescent="0.4">
      <c r="A138" s="38"/>
      <c r="B138" s="14" t="s">
        <v>100</v>
      </c>
      <c r="C138" s="33">
        <v>3817</v>
      </c>
      <c r="D138" s="33">
        <v>4552</v>
      </c>
      <c r="E138" s="33">
        <v>8317</v>
      </c>
      <c r="F138" s="33">
        <v>14764</v>
      </c>
      <c r="G138" s="33">
        <v>23740</v>
      </c>
      <c r="H138" s="33">
        <v>36302</v>
      </c>
      <c r="I138" s="33">
        <v>51932</v>
      </c>
      <c r="J138" s="33">
        <v>68557</v>
      </c>
      <c r="K138" s="33">
        <v>95347</v>
      </c>
      <c r="L138" s="33">
        <v>122136</v>
      </c>
      <c r="M138" s="33">
        <v>148927</v>
      </c>
      <c r="N138" s="33">
        <v>175717</v>
      </c>
      <c r="O138" s="33">
        <v>202506</v>
      </c>
      <c r="P138" s="33">
        <v>229296</v>
      </c>
      <c r="Q138" s="33">
        <v>256087</v>
      </c>
      <c r="R138" s="33">
        <v>282876</v>
      </c>
      <c r="S138" s="33">
        <v>309666</v>
      </c>
      <c r="T138" s="33">
        <v>336456</v>
      </c>
      <c r="U138" s="33">
        <v>363246</v>
      </c>
      <c r="V138" s="33">
        <v>390036</v>
      </c>
      <c r="W138" s="33">
        <v>416826</v>
      </c>
      <c r="X138" s="33">
        <v>443615</v>
      </c>
      <c r="Y138" s="33">
        <v>470406</v>
      </c>
      <c r="Z138" s="33">
        <v>476084</v>
      </c>
      <c r="AA138" s="33">
        <v>481726</v>
      </c>
      <c r="AB138" s="33">
        <v>487342</v>
      </c>
      <c r="AC138" s="33">
        <v>492930</v>
      </c>
      <c r="AD138" s="33">
        <v>498493</v>
      </c>
      <c r="AE138" s="33">
        <v>503935</v>
      </c>
      <c r="AF138" s="33">
        <v>509437</v>
      </c>
      <c r="AG138" s="33">
        <v>515000</v>
      </c>
      <c r="AH138" s="33">
        <v>520623</v>
      </c>
      <c r="AI138" s="34"/>
    </row>
    <row r="139" spans="1:35" ht="20" x14ac:dyDescent="0.4">
      <c r="A139" s="38"/>
      <c r="B139" s="14" t="s">
        <v>101</v>
      </c>
      <c r="C139" s="32">
        <v>93</v>
      </c>
      <c r="D139" s="32">
        <v>16</v>
      </c>
      <c r="E139" s="32">
        <v>37</v>
      </c>
      <c r="F139" s="32">
        <v>84</v>
      </c>
      <c r="G139" s="32">
        <v>213</v>
      </c>
      <c r="H139" s="32">
        <v>357</v>
      </c>
      <c r="I139" s="32">
        <v>739</v>
      </c>
      <c r="J139" s="32">
        <v>4494</v>
      </c>
      <c r="K139" s="32">
        <v>18153</v>
      </c>
      <c r="L139" s="32">
        <v>31813</v>
      </c>
      <c r="M139" s="32">
        <v>45473</v>
      </c>
      <c r="N139" s="32">
        <v>59133</v>
      </c>
      <c r="O139" s="32">
        <v>72792</v>
      </c>
      <c r="P139" s="32">
        <v>86452</v>
      </c>
      <c r="Q139" s="32">
        <v>100113</v>
      </c>
      <c r="R139" s="32">
        <v>113772</v>
      </c>
      <c r="S139" s="32">
        <v>127432</v>
      </c>
      <c r="T139" s="32">
        <v>141092</v>
      </c>
      <c r="U139" s="32">
        <v>154752</v>
      </c>
      <c r="V139" s="32">
        <v>168411</v>
      </c>
      <c r="W139" s="32">
        <v>182071</v>
      </c>
      <c r="X139" s="32">
        <v>195731</v>
      </c>
      <c r="Y139" s="32">
        <v>209390</v>
      </c>
      <c r="Z139" s="32">
        <v>213950</v>
      </c>
      <c r="AA139" s="32">
        <v>218591</v>
      </c>
      <c r="AB139" s="32">
        <v>223359</v>
      </c>
      <c r="AC139" s="32">
        <v>228276</v>
      </c>
      <c r="AD139" s="32">
        <v>233341</v>
      </c>
      <c r="AE139" s="32">
        <v>238490</v>
      </c>
      <c r="AF139" s="32">
        <v>243755</v>
      </c>
      <c r="AG139" s="32">
        <v>249139</v>
      </c>
      <c r="AH139" s="32">
        <v>254641</v>
      </c>
      <c r="AI139" s="34"/>
    </row>
    <row r="140" spans="1:35" ht="20" x14ac:dyDescent="0.4">
      <c r="A140" s="38"/>
      <c r="B140" s="14" t="s">
        <v>102</v>
      </c>
      <c r="C140" s="33">
        <v>32</v>
      </c>
      <c r="D140" s="33">
        <v>206</v>
      </c>
      <c r="E140" s="33">
        <v>949</v>
      </c>
      <c r="F140" s="33">
        <v>2171</v>
      </c>
      <c r="G140" s="33">
        <v>3838</v>
      </c>
      <c r="H140" s="33">
        <v>6130</v>
      </c>
      <c r="I140" s="33">
        <v>8973</v>
      </c>
      <c r="J140" s="33">
        <v>11994</v>
      </c>
      <c r="K140" s="33">
        <v>17092</v>
      </c>
      <c r="L140" s="33">
        <v>22190</v>
      </c>
      <c r="M140" s="33">
        <v>27289</v>
      </c>
      <c r="N140" s="33">
        <v>32387</v>
      </c>
      <c r="O140" s="33">
        <v>37486</v>
      </c>
      <c r="P140" s="33">
        <v>42584</v>
      </c>
      <c r="Q140" s="33">
        <v>47683</v>
      </c>
      <c r="R140" s="33">
        <v>52781</v>
      </c>
      <c r="S140" s="33">
        <v>57880</v>
      </c>
      <c r="T140" s="33">
        <v>62979</v>
      </c>
      <c r="U140" s="33">
        <v>68077</v>
      </c>
      <c r="V140" s="33">
        <v>73175</v>
      </c>
      <c r="W140" s="33">
        <v>78274</v>
      </c>
      <c r="X140" s="33">
        <v>83373</v>
      </c>
      <c r="Y140" s="33">
        <v>88471</v>
      </c>
      <c r="Z140" s="33">
        <v>89972</v>
      </c>
      <c r="AA140" s="33">
        <v>91488</v>
      </c>
      <c r="AB140" s="33">
        <v>93030</v>
      </c>
      <c r="AC140" s="33">
        <v>94601</v>
      </c>
      <c r="AD140" s="33">
        <v>96204</v>
      </c>
      <c r="AE140" s="33">
        <v>97828</v>
      </c>
      <c r="AF140" s="33">
        <v>99483</v>
      </c>
      <c r="AG140" s="33">
        <v>101170</v>
      </c>
      <c r="AH140" s="33">
        <v>102889</v>
      </c>
      <c r="AI140" s="34"/>
    </row>
    <row r="141" spans="1:35" ht="20" x14ac:dyDescent="0.4">
      <c r="A141" s="38"/>
      <c r="B141" s="14" t="s">
        <v>103</v>
      </c>
      <c r="C141" s="32">
        <v>11982</v>
      </c>
      <c r="D141" s="32">
        <v>17452</v>
      </c>
      <c r="E141" s="32">
        <v>30910</v>
      </c>
      <c r="F141" s="32">
        <v>50605</v>
      </c>
      <c r="G141" s="32">
        <v>76295</v>
      </c>
      <c r="H141" s="32">
        <v>111312</v>
      </c>
      <c r="I141" s="32">
        <v>153830</v>
      </c>
      <c r="J141" s="32">
        <v>199080</v>
      </c>
      <c r="K141" s="32">
        <v>257513</v>
      </c>
      <c r="L141" s="32">
        <v>315946</v>
      </c>
      <c r="M141" s="32">
        <v>374380</v>
      </c>
      <c r="N141" s="32">
        <v>432813</v>
      </c>
      <c r="O141" s="32">
        <v>491246</v>
      </c>
      <c r="P141" s="32">
        <v>549679</v>
      </c>
      <c r="Q141" s="32">
        <v>608113</v>
      </c>
      <c r="R141" s="32">
        <v>666545</v>
      </c>
      <c r="S141" s="32">
        <v>724978</v>
      </c>
      <c r="T141" s="32">
        <v>783411</v>
      </c>
      <c r="U141" s="32">
        <v>841845</v>
      </c>
      <c r="V141" s="32">
        <v>900278</v>
      </c>
      <c r="W141" s="32">
        <v>958711</v>
      </c>
      <c r="X141" s="32">
        <v>1017144</v>
      </c>
      <c r="Y141" s="32">
        <v>1075578</v>
      </c>
      <c r="Z141" s="32">
        <v>1086920</v>
      </c>
      <c r="AA141" s="32">
        <v>1098080</v>
      </c>
      <c r="AB141" s="32">
        <v>1109036</v>
      </c>
      <c r="AC141" s="32">
        <v>1119754</v>
      </c>
      <c r="AD141" s="32">
        <v>1130214</v>
      </c>
      <c r="AE141" s="32">
        <v>1139936</v>
      </c>
      <c r="AF141" s="32">
        <v>1149514</v>
      </c>
      <c r="AG141" s="32">
        <v>1158924</v>
      </c>
      <c r="AH141" s="32">
        <v>1177658</v>
      </c>
      <c r="AI141" s="34"/>
    </row>
    <row r="142" spans="1:35" ht="20" x14ac:dyDescent="0.4">
      <c r="A142" s="38"/>
      <c r="B142" s="11" t="s">
        <v>104</v>
      </c>
      <c r="C142" s="34"/>
      <c r="D142" s="34"/>
      <c r="E142" s="34"/>
      <c r="F142" s="34"/>
      <c r="G142" s="34"/>
      <c r="H142" s="34"/>
      <c r="I142" s="34"/>
      <c r="J142" s="34"/>
      <c r="K142" s="34"/>
      <c r="L142" s="34"/>
      <c r="M142" s="34"/>
      <c r="N142" s="34"/>
      <c r="O142" s="34"/>
      <c r="P142" s="34"/>
      <c r="Q142" s="34"/>
      <c r="R142" s="34"/>
      <c r="S142" s="34"/>
      <c r="T142" s="34"/>
      <c r="U142" s="34"/>
      <c r="V142" s="34"/>
      <c r="W142" s="34"/>
      <c r="X142" s="34"/>
      <c r="Y142" s="34"/>
      <c r="Z142" s="34"/>
      <c r="AA142" s="34"/>
      <c r="AB142" s="34"/>
      <c r="AC142" s="34"/>
      <c r="AD142" s="34"/>
      <c r="AE142" s="34"/>
      <c r="AF142" s="34"/>
      <c r="AG142" s="34"/>
      <c r="AH142" s="34"/>
      <c r="AI142" s="34"/>
    </row>
    <row r="143" spans="1:35" ht="20" x14ac:dyDescent="0.4">
      <c r="A143" s="38"/>
      <c r="B143" s="12" t="s">
        <v>61</v>
      </c>
      <c r="C143" s="13" t="s">
        <v>62</v>
      </c>
      <c r="D143" s="13" t="s">
        <v>63</v>
      </c>
      <c r="E143" s="13" t="s">
        <v>64</v>
      </c>
      <c r="F143" s="13" t="s">
        <v>65</v>
      </c>
      <c r="G143" s="13" t="s">
        <v>66</v>
      </c>
      <c r="H143" s="13" t="s">
        <v>67</v>
      </c>
      <c r="I143" s="13" t="s">
        <v>68</v>
      </c>
      <c r="J143" s="13" t="s">
        <v>69</v>
      </c>
      <c r="K143" s="13" t="s">
        <v>70</v>
      </c>
      <c r="L143" s="13" t="s">
        <v>71</v>
      </c>
      <c r="M143" s="13" t="s">
        <v>72</v>
      </c>
      <c r="N143" s="13" t="s">
        <v>73</v>
      </c>
      <c r="O143" s="13" t="s">
        <v>74</v>
      </c>
      <c r="P143" s="13" t="s">
        <v>75</v>
      </c>
      <c r="Q143" s="13" t="s">
        <v>76</v>
      </c>
      <c r="R143" s="13" t="s">
        <v>77</v>
      </c>
      <c r="S143" s="13" t="s">
        <v>78</v>
      </c>
      <c r="T143" s="13" t="s">
        <v>79</v>
      </c>
      <c r="U143" s="13" t="s">
        <v>80</v>
      </c>
      <c r="V143" s="13" t="s">
        <v>81</v>
      </c>
      <c r="W143" s="13" t="s">
        <v>82</v>
      </c>
      <c r="X143" s="13" t="s">
        <v>83</v>
      </c>
      <c r="Y143" s="13" t="s">
        <v>84</v>
      </c>
      <c r="Z143" s="13" t="s">
        <v>85</v>
      </c>
      <c r="AA143" s="13" t="s">
        <v>86</v>
      </c>
      <c r="AB143" s="13" t="s">
        <v>87</v>
      </c>
      <c r="AC143" s="13" t="s">
        <v>88</v>
      </c>
      <c r="AD143" s="13" t="s">
        <v>89</v>
      </c>
      <c r="AE143" s="13" t="s">
        <v>90</v>
      </c>
      <c r="AF143" s="13" t="s">
        <v>91</v>
      </c>
      <c r="AG143" s="13" t="s">
        <v>92</v>
      </c>
      <c r="AH143" s="13" t="s">
        <v>93</v>
      </c>
      <c r="AI143" s="34"/>
    </row>
    <row r="144" spans="1:35" ht="20" x14ac:dyDescent="0.4">
      <c r="A144" s="38"/>
      <c r="B144" s="14" t="s">
        <v>94</v>
      </c>
      <c r="C144" s="33">
        <v>0</v>
      </c>
      <c r="D144" s="33">
        <v>0</v>
      </c>
      <c r="E144" s="33">
        <v>69</v>
      </c>
      <c r="F144" s="33">
        <v>151</v>
      </c>
      <c r="G144" s="33">
        <v>243</v>
      </c>
      <c r="H144" s="33">
        <v>371</v>
      </c>
      <c r="I144" s="33">
        <v>530</v>
      </c>
      <c r="J144" s="33">
        <v>684</v>
      </c>
      <c r="K144" s="33">
        <v>1549</v>
      </c>
      <c r="L144" s="33">
        <v>2415</v>
      </c>
      <c r="M144" s="33">
        <v>3280</v>
      </c>
      <c r="N144" s="33">
        <v>4145</v>
      </c>
      <c r="O144" s="33">
        <v>5011</v>
      </c>
      <c r="P144" s="33">
        <v>5876</v>
      </c>
      <c r="Q144" s="33">
        <v>6741</v>
      </c>
      <c r="R144" s="33">
        <v>7607</v>
      </c>
      <c r="S144" s="33">
        <v>8472</v>
      </c>
      <c r="T144" s="33">
        <v>9338</v>
      </c>
      <c r="U144" s="33">
        <v>10203</v>
      </c>
      <c r="V144" s="33">
        <v>11068</v>
      </c>
      <c r="W144" s="33">
        <v>11934</v>
      </c>
      <c r="X144" s="33">
        <v>12799</v>
      </c>
      <c r="Y144" s="33">
        <v>13664</v>
      </c>
      <c r="Z144" s="33">
        <v>13961</v>
      </c>
      <c r="AA144" s="33">
        <v>14261</v>
      </c>
      <c r="AB144" s="33">
        <v>14565</v>
      </c>
      <c r="AC144" s="33">
        <v>14875</v>
      </c>
      <c r="AD144" s="33">
        <v>15191</v>
      </c>
      <c r="AE144" s="33">
        <v>15509</v>
      </c>
      <c r="AF144" s="33">
        <v>15833</v>
      </c>
      <c r="AG144" s="33">
        <v>16165</v>
      </c>
      <c r="AH144" s="33">
        <v>16503</v>
      </c>
      <c r="AI144" s="34"/>
    </row>
    <row r="145" spans="1:35" ht="20" x14ac:dyDescent="0.4">
      <c r="A145" s="38"/>
      <c r="B145" s="14" t="s">
        <v>95</v>
      </c>
      <c r="C145" s="32">
        <v>18</v>
      </c>
      <c r="D145" s="32">
        <v>4</v>
      </c>
      <c r="E145" s="32">
        <v>198</v>
      </c>
      <c r="F145" s="32">
        <v>416</v>
      </c>
      <c r="G145" s="32">
        <v>780</v>
      </c>
      <c r="H145" s="32">
        <v>1239</v>
      </c>
      <c r="I145" s="32">
        <v>1875</v>
      </c>
      <c r="J145" s="32">
        <v>3455</v>
      </c>
      <c r="K145" s="32">
        <v>4962</v>
      </c>
      <c r="L145" s="32">
        <v>6468</v>
      </c>
      <c r="M145" s="32">
        <v>7974</v>
      </c>
      <c r="N145" s="32">
        <v>9481</v>
      </c>
      <c r="O145" s="32">
        <v>10987</v>
      </c>
      <c r="P145" s="32">
        <v>12493</v>
      </c>
      <c r="Q145" s="32">
        <v>13999</v>
      </c>
      <c r="R145" s="32">
        <v>15506</v>
      </c>
      <c r="S145" s="32">
        <v>17012</v>
      </c>
      <c r="T145" s="32">
        <v>18518</v>
      </c>
      <c r="U145" s="32">
        <v>20025</v>
      </c>
      <c r="V145" s="32">
        <v>21531</v>
      </c>
      <c r="W145" s="32">
        <v>23037</v>
      </c>
      <c r="X145" s="32">
        <v>24544</v>
      </c>
      <c r="Y145" s="32">
        <v>26050</v>
      </c>
      <c r="Z145" s="32">
        <v>26385</v>
      </c>
      <c r="AA145" s="32">
        <v>26718</v>
      </c>
      <c r="AB145" s="32">
        <v>27049</v>
      </c>
      <c r="AC145" s="32">
        <v>27378</v>
      </c>
      <c r="AD145" s="32">
        <v>27705</v>
      </c>
      <c r="AE145" s="32">
        <v>28030</v>
      </c>
      <c r="AF145" s="32">
        <v>28359</v>
      </c>
      <c r="AG145" s="32">
        <v>28692</v>
      </c>
      <c r="AH145" s="32">
        <v>29059</v>
      </c>
      <c r="AI145" s="34"/>
    </row>
    <row r="146" spans="1:35" ht="20" x14ac:dyDescent="0.4">
      <c r="A146" s="38"/>
      <c r="B146" s="14" t="s">
        <v>96</v>
      </c>
      <c r="C146" s="33">
        <v>48</v>
      </c>
      <c r="D146" s="33">
        <v>8337</v>
      </c>
      <c r="E146" s="33">
        <v>22904</v>
      </c>
      <c r="F146" s="33">
        <v>42474</v>
      </c>
      <c r="G146" s="33">
        <v>66517</v>
      </c>
      <c r="H146" s="33">
        <v>98372</v>
      </c>
      <c r="I146" s="33">
        <v>136284</v>
      </c>
      <c r="J146" s="33">
        <v>176706</v>
      </c>
      <c r="K146" s="33">
        <v>215793</v>
      </c>
      <c r="L146" s="33">
        <v>254881</v>
      </c>
      <c r="M146" s="33">
        <v>293968</v>
      </c>
      <c r="N146" s="33">
        <v>333056</v>
      </c>
      <c r="O146" s="33">
        <v>372143</v>
      </c>
      <c r="P146" s="33">
        <v>411231</v>
      </c>
      <c r="Q146" s="33">
        <v>450318</v>
      </c>
      <c r="R146" s="33">
        <v>489405</v>
      </c>
      <c r="S146" s="33">
        <v>528493</v>
      </c>
      <c r="T146" s="33">
        <v>567580</v>
      </c>
      <c r="U146" s="33">
        <v>606668</v>
      </c>
      <c r="V146" s="33">
        <v>645755</v>
      </c>
      <c r="W146" s="33">
        <v>684843</v>
      </c>
      <c r="X146" s="33">
        <v>723930</v>
      </c>
      <c r="Y146" s="33">
        <v>763017</v>
      </c>
      <c r="Z146" s="33">
        <v>776096</v>
      </c>
      <c r="AA146" s="33">
        <v>789171</v>
      </c>
      <c r="AB146" s="33">
        <v>802314</v>
      </c>
      <c r="AC146" s="33">
        <v>815575</v>
      </c>
      <c r="AD146" s="33">
        <v>828958</v>
      </c>
      <c r="AE146" s="33">
        <v>842601</v>
      </c>
      <c r="AF146" s="33">
        <v>856490</v>
      </c>
      <c r="AG146" s="33">
        <v>870630</v>
      </c>
      <c r="AH146" s="33">
        <v>885020</v>
      </c>
      <c r="AI146" s="34"/>
    </row>
    <row r="147" spans="1:35" ht="20" x14ac:dyDescent="0.4">
      <c r="A147" s="38"/>
      <c r="B147" s="14" t="s">
        <v>97</v>
      </c>
      <c r="C147" s="32">
        <v>2364</v>
      </c>
      <c r="D147" s="32">
        <v>10194</v>
      </c>
      <c r="E147" s="32">
        <v>30194</v>
      </c>
      <c r="F147" s="32">
        <v>62058</v>
      </c>
      <c r="G147" s="32">
        <v>104608</v>
      </c>
      <c r="H147" s="32">
        <v>163160</v>
      </c>
      <c r="I147" s="32">
        <v>235233</v>
      </c>
      <c r="J147" s="32">
        <v>312075</v>
      </c>
      <c r="K147" s="32">
        <v>391386</v>
      </c>
      <c r="L147" s="32">
        <v>470697</v>
      </c>
      <c r="M147" s="32">
        <v>550008</v>
      </c>
      <c r="N147" s="32">
        <v>629319</v>
      </c>
      <c r="O147" s="32">
        <v>708631</v>
      </c>
      <c r="P147" s="32">
        <v>787942</v>
      </c>
      <c r="Q147" s="32">
        <v>867253</v>
      </c>
      <c r="R147" s="32">
        <v>946564</v>
      </c>
      <c r="S147" s="32">
        <v>1025875</v>
      </c>
      <c r="T147" s="32">
        <v>1105187</v>
      </c>
      <c r="U147" s="32">
        <v>1184498</v>
      </c>
      <c r="V147" s="32">
        <v>1263809</v>
      </c>
      <c r="W147" s="32">
        <v>1343120</v>
      </c>
      <c r="X147" s="32">
        <v>1422431</v>
      </c>
      <c r="Y147" s="32">
        <v>1501743</v>
      </c>
      <c r="Z147" s="32">
        <v>1518130</v>
      </c>
      <c r="AA147" s="32">
        <v>1534078</v>
      </c>
      <c r="AB147" s="32">
        <v>1549546</v>
      </c>
      <c r="AC147" s="32">
        <v>1564470</v>
      </c>
      <c r="AD147" s="32">
        <v>1578807</v>
      </c>
      <c r="AE147" s="32">
        <v>1591924</v>
      </c>
      <c r="AF147" s="32">
        <v>1604628</v>
      </c>
      <c r="AG147" s="32">
        <v>1616872</v>
      </c>
      <c r="AH147" s="32">
        <v>1652970</v>
      </c>
      <c r="AI147" s="34"/>
    </row>
    <row r="148" spans="1:35" ht="20" x14ac:dyDescent="0.4">
      <c r="A148" s="38"/>
      <c r="B148" s="14" t="s">
        <v>98</v>
      </c>
      <c r="C148" s="33">
        <v>148</v>
      </c>
      <c r="D148" s="33">
        <v>905</v>
      </c>
      <c r="E148" s="33">
        <v>2988</v>
      </c>
      <c r="F148" s="33">
        <v>6354</v>
      </c>
      <c r="G148" s="33">
        <v>10876</v>
      </c>
      <c r="H148" s="33">
        <v>17109</v>
      </c>
      <c r="I148" s="33">
        <v>24800</v>
      </c>
      <c r="J148" s="33">
        <v>32999</v>
      </c>
      <c r="K148" s="33">
        <v>43662</v>
      </c>
      <c r="L148" s="33">
        <v>54325</v>
      </c>
      <c r="M148" s="33">
        <v>64988</v>
      </c>
      <c r="N148" s="33">
        <v>75651</v>
      </c>
      <c r="O148" s="33">
        <v>86314</v>
      </c>
      <c r="P148" s="33">
        <v>96976</v>
      </c>
      <c r="Q148" s="33">
        <v>107639</v>
      </c>
      <c r="R148" s="33">
        <v>118302</v>
      </c>
      <c r="S148" s="33">
        <v>128965</v>
      </c>
      <c r="T148" s="33">
        <v>139628</v>
      </c>
      <c r="U148" s="33">
        <v>150290</v>
      </c>
      <c r="V148" s="33">
        <v>160953</v>
      </c>
      <c r="W148" s="33">
        <v>171616</v>
      </c>
      <c r="X148" s="33">
        <v>182279</v>
      </c>
      <c r="Y148" s="33">
        <v>192942</v>
      </c>
      <c r="Z148" s="33">
        <v>196226</v>
      </c>
      <c r="AA148" s="33">
        <v>199517</v>
      </c>
      <c r="AB148" s="33">
        <v>202833</v>
      </c>
      <c r="AC148" s="33">
        <v>206182</v>
      </c>
      <c r="AD148" s="33">
        <v>209567</v>
      </c>
      <c r="AE148" s="33">
        <v>212966</v>
      </c>
      <c r="AF148" s="33">
        <v>216425</v>
      </c>
      <c r="AG148" s="33">
        <v>219947</v>
      </c>
      <c r="AH148" s="33">
        <v>223530</v>
      </c>
      <c r="AI148" s="34"/>
    </row>
    <row r="149" spans="1:35" ht="20" x14ac:dyDescent="0.4">
      <c r="A149" s="38"/>
      <c r="B149" s="14" t="s">
        <v>99</v>
      </c>
      <c r="C149" s="32">
        <v>7261</v>
      </c>
      <c r="D149" s="32">
        <v>14015</v>
      </c>
      <c r="E149" s="32">
        <v>31064</v>
      </c>
      <c r="F149" s="32">
        <v>57780</v>
      </c>
      <c r="G149" s="32">
        <v>93249</v>
      </c>
      <c r="H149" s="32">
        <v>142112</v>
      </c>
      <c r="I149" s="32">
        <v>202039</v>
      </c>
      <c r="J149" s="32">
        <v>265958</v>
      </c>
      <c r="K149" s="32">
        <v>356949</v>
      </c>
      <c r="L149" s="32">
        <v>447940</v>
      </c>
      <c r="M149" s="32">
        <v>538931</v>
      </c>
      <c r="N149" s="32">
        <v>629922</v>
      </c>
      <c r="O149" s="32">
        <v>720912</v>
      </c>
      <c r="P149" s="32">
        <v>811903</v>
      </c>
      <c r="Q149" s="32">
        <v>902894</v>
      </c>
      <c r="R149" s="32">
        <v>993885</v>
      </c>
      <c r="S149" s="32">
        <v>1084876</v>
      </c>
      <c r="T149" s="32">
        <v>1175867</v>
      </c>
      <c r="U149" s="32">
        <v>1266858</v>
      </c>
      <c r="V149" s="32">
        <v>1357849</v>
      </c>
      <c r="W149" s="32">
        <v>1448840</v>
      </c>
      <c r="X149" s="32">
        <v>1539831</v>
      </c>
      <c r="Y149" s="32">
        <v>1630822</v>
      </c>
      <c r="Z149" s="32">
        <v>1649214</v>
      </c>
      <c r="AA149" s="32">
        <v>1667206</v>
      </c>
      <c r="AB149" s="32">
        <v>1684761</v>
      </c>
      <c r="AC149" s="32">
        <v>1701819</v>
      </c>
      <c r="AD149" s="32">
        <v>1718338</v>
      </c>
      <c r="AE149" s="32">
        <v>1733621</v>
      </c>
      <c r="AF149" s="32">
        <v>1748563</v>
      </c>
      <c r="AG149" s="32">
        <v>1763118</v>
      </c>
      <c r="AH149" s="32">
        <v>1798934</v>
      </c>
      <c r="AI149" s="34"/>
    </row>
    <row r="150" spans="1:35" ht="20" x14ac:dyDescent="0.4">
      <c r="A150" s="38"/>
      <c r="B150" s="14" t="s">
        <v>100</v>
      </c>
      <c r="C150" s="33">
        <v>18</v>
      </c>
      <c r="D150" s="33">
        <v>108</v>
      </c>
      <c r="E150" s="33">
        <v>2406</v>
      </c>
      <c r="F150" s="33">
        <v>6899</v>
      </c>
      <c r="G150" s="33">
        <v>13367</v>
      </c>
      <c r="H150" s="33">
        <v>22515</v>
      </c>
      <c r="I150" s="33">
        <v>34082</v>
      </c>
      <c r="J150" s="33">
        <v>46409</v>
      </c>
      <c r="K150" s="33">
        <v>60719</v>
      </c>
      <c r="L150" s="33">
        <v>75030</v>
      </c>
      <c r="M150" s="33">
        <v>89340</v>
      </c>
      <c r="N150" s="33">
        <v>103651</v>
      </c>
      <c r="O150" s="33">
        <v>117961</v>
      </c>
      <c r="P150" s="33">
        <v>132271</v>
      </c>
      <c r="Q150" s="33">
        <v>146582</v>
      </c>
      <c r="R150" s="33">
        <v>160892</v>
      </c>
      <c r="S150" s="33">
        <v>175203</v>
      </c>
      <c r="T150" s="33">
        <v>189513</v>
      </c>
      <c r="U150" s="33">
        <v>203823</v>
      </c>
      <c r="V150" s="33">
        <v>218134</v>
      </c>
      <c r="W150" s="33">
        <v>232444</v>
      </c>
      <c r="X150" s="33">
        <v>246755</v>
      </c>
      <c r="Y150" s="33">
        <v>261065</v>
      </c>
      <c r="Z150" s="33">
        <v>264518</v>
      </c>
      <c r="AA150" s="33">
        <v>267950</v>
      </c>
      <c r="AB150" s="33">
        <v>271363</v>
      </c>
      <c r="AC150" s="33">
        <v>274760</v>
      </c>
      <c r="AD150" s="33">
        <v>278141</v>
      </c>
      <c r="AE150" s="33">
        <v>281480</v>
      </c>
      <c r="AF150" s="33">
        <v>284859</v>
      </c>
      <c r="AG150" s="33">
        <v>288279</v>
      </c>
      <c r="AH150" s="33">
        <v>291739</v>
      </c>
      <c r="AI150" s="34"/>
    </row>
    <row r="151" spans="1:35" ht="20" x14ac:dyDescent="0.4">
      <c r="A151" s="38"/>
      <c r="B151" s="14" t="s">
        <v>101</v>
      </c>
      <c r="C151" s="32">
        <v>119</v>
      </c>
      <c r="D151" s="32">
        <v>22</v>
      </c>
      <c r="E151" s="32">
        <v>64</v>
      </c>
      <c r="F151" s="32">
        <v>167</v>
      </c>
      <c r="G151" s="32">
        <v>434</v>
      </c>
      <c r="H151" s="32">
        <v>688</v>
      </c>
      <c r="I151" s="32">
        <v>1289</v>
      </c>
      <c r="J151" s="32">
        <v>4377</v>
      </c>
      <c r="K151" s="32">
        <v>12427</v>
      </c>
      <c r="L151" s="32">
        <v>20477</v>
      </c>
      <c r="M151" s="32">
        <v>28527</v>
      </c>
      <c r="N151" s="32">
        <v>36577</v>
      </c>
      <c r="O151" s="32">
        <v>44627</v>
      </c>
      <c r="P151" s="32">
        <v>52677</v>
      </c>
      <c r="Q151" s="32">
        <v>60727</v>
      </c>
      <c r="R151" s="32">
        <v>68777</v>
      </c>
      <c r="S151" s="32">
        <v>76827</v>
      </c>
      <c r="T151" s="32">
        <v>84877</v>
      </c>
      <c r="U151" s="32">
        <v>92927</v>
      </c>
      <c r="V151" s="32">
        <v>100977</v>
      </c>
      <c r="W151" s="32">
        <v>109027</v>
      </c>
      <c r="X151" s="32">
        <v>117077</v>
      </c>
      <c r="Y151" s="32">
        <v>125127</v>
      </c>
      <c r="Z151" s="32">
        <v>127828</v>
      </c>
      <c r="AA151" s="32">
        <v>130550</v>
      </c>
      <c r="AB151" s="32">
        <v>133315</v>
      </c>
      <c r="AC151" s="32">
        <v>136140</v>
      </c>
      <c r="AD151" s="32">
        <v>139023</v>
      </c>
      <c r="AE151" s="32">
        <v>141926</v>
      </c>
      <c r="AF151" s="32">
        <v>144892</v>
      </c>
      <c r="AG151" s="32">
        <v>147924</v>
      </c>
      <c r="AH151" s="32">
        <v>151020</v>
      </c>
      <c r="AI151" s="34"/>
    </row>
    <row r="152" spans="1:35" ht="20" x14ac:dyDescent="0.4">
      <c r="A152" s="38"/>
      <c r="B152" s="14" t="s">
        <v>102</v>
      </c>
      <c r="C152" s="33">
        <v>148</v>
      </c>
      <c r="D152" s="33">
        <v>574</v>
      </c>
      <c r="E152" s="33">
        <v>1414</v>
      </c>
      <c r="F152" s="33">
        <v>2593</v>
      </c>
      <c r="G152" s="33">
        <v>4077</v>
      </c>
      <c r="H152" s="33">
        <v>6070</v>
      </c>
      <c r="I152" s="33">
        <v>8465</v>
      </c>
      <c r="J152" s="33">
        <v>11018</v>
      </c>
      <c r="K152" s="33">
        <v>14720</v>
      </c>
      <c r="L152" s="33">
        <v>18421</v>
      </c>
      <c r="M152" s="33">
        <v>22123</v>
      </c>
      <c r="N152" s="33">
        <v>25825</v>
      </c>
      <c r="O152" s="33">
        <v>29526</v>
      </c>
      <c r="P152" s="33">
        <v>33228</v>
      </c>
      <c r="Q152" s="33">
        <v>36929</v>
      </c>
      <c r="R152" s="33">
        <v>40631</v>
      </c>
      <c r="S152" s="33">
        <v>44332</v>
      </c>
      <c r="T152" s="33">
        <v>48034</v>
      </c>
      <c r="U152" s="33">
        <v>51736</v>
      </c>
      <c r="V152" s="33">
        <v>55437</v>
      </c>
      <c r="W152" s="33">
        <v>59139</v>
      </c>
      <c r="X152" s="33">
        <v>62840</v>
      </c>
      <c r="Y152" s="33">
        <v>66542</v>
      </c>
      <c r="Z152" s="33">
        <v>67675</v>
      </c>
      <c r="AA152" s="33">
        <v>68810</v>
      </c>
      <c r="AB152" s="33">
        <v>69953</v>
      </c>
      <c r="AC152" s="33">
        <v>71108</v>
      </c>
      <c r="AD152" s="33">
        <v>72276</v>
      </c>
      <c r="AE152" s="33">
        <v>73448</v>
      </c>
      <c r="AF152" s="33">
        <v>74641</v>
      </c>
      <c r="AG152" s="33">
        <v>75856</v>
      </c>
      <c r="AH152" s="33">
        <v>77091</v>
      </c>
      <c r="AI152" s="34"/>
    </row>
    <row r="153" spans="1:35" ht="20" x14ac:dyDescent="0.4">
      <c r="A153" s="38"/>
      <c r="B153" s="14" t="s">
        <v>103</v>
      </c>
      <c r="C153" s="32">
        <v>7261</v>
      </c>
      <c r="D153" s="32">
        <v>11248</v>
      </c>
      <c r="E153" s="32">
        <v>19695</v>
      </c>
      <c r="F153" s="32">
        <v>31905</v>
      </c>
      <c r="G153" s="32">
        <v>47557</v>
      </c>
      <c r="H153" s="32">
        <v>68935</v>
      </c>
      <c r="I153" s="32">
        <v>94729</v>
      </c>
      <c r="J153" s="32">
        <v>122264</v>
      </c>
      <c r="K153" s="32">
        <v>164297</v>
      </c>
      <c r="L153" s="32">
        <v>206330</v>
      </c>
      <c r="M153" s="32">
        <v>248362</v>
      </c>
      <c r="N153" s="32">
        <v>290395</v>
      </c>
      <c r="O153" s="32">
        <v>332428</v>
      </c>
      <c r="P153" s="32">
        <v>374461</v>
      </c>
      <c r="Q153" s="32">
        <v>416493</v>
      </c>
      <c r="R153" s="32">
        <v>458526</v>
      </c>
      <c r="S153" s="32">
        <v>500559</v>
      </c>
      <c r="T153" s="32">
        <v>542592</v>
      </c>
      <c r="U153" s="32">
        <v>584624</v>
      </c>
      <c r="V153" s="32">
        <v>626657</v>
      </c>
      <c r="W153" s="32">
        <v>668690</v>
      </c>
      <c r="X153" s="32">
        <v>710723</v>
      </c>
      <c r="Y153" s="32">
        <v>752755</v>
      </c>
      <c r="Z153" s="32">
        <v>761835</v>
      </c>
      <c r="AA153" s="32">
        <v>770805</v>
      </c>
      <c r="AB153" s="32">
        <v>779655</v>
      </c>
      <c r="AC153" s="32">
        <v>788365</v>
      </c>
      <c r="AD153" s="32">
        <v>796923</v>
      </c>
      <c r="AE153" s="32">
        <v>805006</v>
      </c>
      <c r="AF153" s="32">
        <v>813040</v>
      </c>
      <c r="AG153" s="32">
        <v>821010</v>
      </c>
      <c r="AH153" s="32">
        <v>834060</v>
      </c>
      <c r="AI153" s="34"/>
    </row>
    <row r="154" spans="1:35" ht="20" x14ac:dyDescent="0.4">
      <c r="A154" s="38"/>
      <c r="B154" s="11" t="s">
        <v>105</v>
      </c>
      <c r="C154" s="34"/>
      <c r="D154" s="34"/>
      <c r="E154" s="34"/>
      <c r="F154" s="34"/>
      <c r="G154" s="34"/>
      <c r="H154" s="34"/>
      <c r="I154" s="34"/>
      <c r="J154" s="34"/>
      <c r="K154" s="34"/>
      <c r="L154" s="34"/>
      <c r="M154" s="34"/>
      <c r="N154" s="34"/>
      <c r="O154" s="34"/>
      <c r="P154" s="34"/>
      <c r="Q154" s="34"/>
      <c r="R154" s="34"/>
      <c r="S154" s="34"/>
      <c r="T154" s="34"/>
      <c r="U154" s="34"/>
      <c r="V154" s="34"/>
      <c r="W154" s="34"/>
      <c r="X154" s="34"/>
      <c r="Y154" s="34"/>
      <c r="Z154" s="34"/>
      <c r="AA154" s="34"/>
      <c r="AB154" s="34"/>
      <c r="AC154" s="34"/>
      <c r="AD154" s="34"/>
      <c r="AE154" s="34"/>
      <c r="AF154" s="34"/>
      <c r="AG154" s="34"/>
      <c r="AH154" s="34"/>
      <c r="AI154" s="34"/>
    </row>
    <row r="155" spans="1:35" ht="20" x14ac:dyDescent="0.4">
      <c r="A155" s="38"/>
      <c r="B155" s="12" t="s">
        <v>61</v>
      </c>
      <c r="C155" s="13" t="s">
        <v>62</v>
      </c>
      <c r="D155" s="13" t="s">
        <v>63</v>
      </c>
      <c r="E155" s="13" t="s">
        <v>64</v>
      </c>
      <c r="F155" s="13" t="s">
        <v>65</v>
      </c>
      <c r="G155" s="13" t="s">
        <v>66</v>
      </c>
      <c r="H155" s="13" t="s">
        <v>67</v>
      </c>
      <c r="I155" s="13" t="s">
        <v>68</v>
      </c>
      <c r="J155" s="13" t="s">
        <v>69</v>
      </c>
      <c r="K155" s="13" t="s">
        <v>70</v>
      </c>
      <c r="L155" s="13" t="s">
        <v>71</v>
      </c>
      <c r="M155" s="13" t="s">
        <v>72</v>
      </c>
      <c r="N155" s="13" t="s">
        <v>73</v>
      </c>
      <c r="O155" s="13" t="s">
        <v>74</v>
      </c>
      <c r="P155" s="13" t="s">
        <v>75</v>
      </c>
      <c r="Q155" s="13" t="s">
        <v>76</v>
      </c>
      <c r="R155" s="13" t="s">
        <v>77</v>
      </c>
      <c r="S155" s="13" t="s">
        <v>78</v>
      </c>
      <c r="T155" s="13" t="s">
        <v>79</v>
      </c>
      <c r="U155" s="13" t="s">
        <v>80</v>
      </c>
      <c r="V155" s="13" t="s">
        <v>81</v>
      </c>
      <c r="W155" s="13" t="s">
        <v>82</v>
      </c>
      <c r="X155" s="13" t="s">
        <v>83</v>
      </c>
      <c r="Y155" s="13" t="s">
        <v>84</v>
      </c>
      <c r="Z155" s="13" t="s">
        <v>85</v>
      </c>
      <c r="AA155" s="13" t="s">
        <v>86</v>
      </c>
      <c r="AB155" s="13" t="s">
        <v>87</v>
      </c>
      <c r="AC155" s="13" t="s">
        <v>88</v>
      </c>
      <c r="AD155" s="13" t="s">
        <v>89</v>
      </c>
      <c r="AE155" s="13" t="s">
        <v>90</v>
      </c>
      <c r="AF155" s="13" t="s">
        <v>91</v>
      </c>
      <c r="AG155" s="13" t="s">
        <v>92</v>
      </c>
      <c r="AH155" s="13" t="s">
        <v>93</v>
      </c>
      <c r="AI155" s="34"/>
    </row>
    <row r="156" spans="1:35" ht="20" x14ac:dyDescent="0.4">
      <c r="A156" s="38"/>
      <c r="B156" s="14" t="s">
        <v>94</v>
      </c>
      <c r="C156" s="33">
        <v>0</v>
      </c>
      <c r="D156" s="33">
        <v>0</v>
      </c>
      <c r="E156" s="33">
        <v>24</v>
      </c>
      <c r="F156" s="33">
        <v>52</v>
      </c>
      <c r="G156" s="33">
        <v>86</v>
      </c>
      <c r="H156" s="33">
        <v>131</v>
      </c>
      <c r="I156" s="33">
        <v>182</v>
      </c>
      <c r="J156" s="33">
        <v>236</v>
      </c>
      <c r="K156" s="33">
        <v>550</v>
      </c>
      <c r="L156" s="33">
        <v>865</v>
      </c>
      <c r="M156" s="33">
        <v>1179</v>
      </c>
      <c r="N156" s="33">
        <v>1494</v>
      </c>
      <c r="O156" s="33">
        <v>1809</v>
      </c>
      <c r="P156" s="33">
        <v>2123</v>
      </c>
      <c r="Q156" s="33">
        <v>2438</v>
      </c>
      <c r="R156" s="33">
        <v>2752</v>
      </c>
      <c r="S156" s="33">
        <v>3067</v>
      </c>
      <c r="T156" s="33">
        <v>3381</v>
      </c>
      <c r="U156" s="33">
        <v>3696</v>
      </c>
      <c r="V156" s="33">
        <v>4011</v>
      </c>
      <c r="W156" s="33">
        <v>4325</v>
      </c>
      <c r="X156" s="33">
        <v>4640</v>
      </c>
      <c r="Y156" s="33">
        <v>4954</v>
      </c>
      <c r="Z156" s="33">
        <v>5044</v>
      </c>
      <c r="AA156" s="33">
        <v>5133</v>
      </c>
      <c r="AB156" s="33">
        <v>5224</v>
      </c>
      <c r="AC156" s="33">
        <v>5317</v>
      </c>
      <c r="AD156" s="33">
        <v>5412</v>
      </c>
      <c r="AE156" s="33">
        <v>5507</v>
      </c>
      <c r="AF156" s="33">
        <v>5603</v>
      </c>
      <c r="AG156" s="33">
        <v>5702</v>
      </c>
      <c r="AH156" s="33">
        <v>5803</v>
      </c>
      <c r="AI156" s="34"/>
    </row>
    <row r="157" spans="1:35" ht="20" x14ac:dyDescent="0.4">
      <c r="A157" s="38"/>
      <c r="B157" s="14" t="s">
        <v>95</v>
      </c>
      <c r="C157" s="32">
        <v>0</v>
      </c>
      <c r="D157" s="32">
        <v>0</v>
      </c>
      <c r="E157" s="32">
        <v>3</v>
      </c>
      <c r="F157" s="32">
        <v>11</v>
      </c>
      <c r="G157" s="32">
        <v>27</v>
      </c>
      <c r="H157" s="32">
        <v>51</v>
      </c>
      <c r="I157" s="32">
        <v>86</v>
      </c>
      <c r="J157" s="32">
        <v>250</v>
      </c>
      <c r="K157" s="32">
        <v>714</v>
      </c>
      <c r="L157" s="32">
        <v>1177</v>
      </c>
      <c r="M157" s="32">
        <v>1640</v>
      </c>
      <c r="N157" s="32">
        <v>2103</v>
      </c>
      <c r="O157" s="32">
        <v>2566</v>
      </c>
      <c r="P157" s="32">
        <v>3029</v>
      </c>
      <c r="Q157" s="32">
        <v>3492</v>
      </c>
      <c r="R157" s="32">
        <v>3955</v>
      </c>
      <c r="S157" s="32">
        <v>4418</v>
      </c>
      <c r="T157" s="32">
        <v>4881</v>
      </c>
      <c r="U157" s="32">
        <v>5344</v>
      </c>
      <c r="V157" s="32">
        <v>5807</v>
      </c>
      <c r="W157" s="32">
        <v>6270</v>
      </c>
      <c r="X157" s="32">
        <v>6733</v>
      </c>
      <c r="Y157" s="32">
        <v>7196</v>
      </c>
      <c r="Z157" s="32">
        <v>7254</v>
      </c>
      <c r="AA157" s="32">
        <v>7311</v>
      </c>
      <c r="AB157" s="32">
        <v>7368</v>
      </c>
      <c r="AC157" s="32">
        <v>7424</v>
      </c>
      <c r="AD157" s="32">
        <v>7480</v>
      </c>
      <c r="AE157" s="32">
        <v>7536</v>
      </c>
      <c r="AF157" s="32">
        <v>7593</v>
      </c>
      <c r="AG157" s="32">
        <v>7650</v>
      </c>
      <c r="AH157" s="32">
        <v>7716</v>
      </c>
      <c r="AI157" s="34"/>
    </row>
    <row r="158" spans="1:35" ht="20" x14ac:dyDescent="0.4">
      <c r="A158" s="38"/>
      <c r="B158" s="14" t="s">
        <v>96</v>
      </c>
      <c r="C158" s="33">
        <v>13</v>
      </c>
      <c r="D158" s="33">
        <v>454</v>
      </c>
      <c r="E158" s="33">
        <v>2362</v>
      </c>
      <c r="F158" s="33">
        <v>5853</v>
      </c>
      <c r="G158" s="33">
        <v>10888</v>
      </c>
      <c r="H158" s="33">
        <v>17784</v>
      </c>
      <c r="I158" s="33">
        <v>26446</v>
      </c>
      <c r="J158" s="33">
        <v>35673</v>
      </c>
      <c r="K158" s="33">
        <v>48916</v>
      </c>
      <c r="L158" s="33">
        <v>62159</v>
      </c>
      <c r="M158" s="33">
        <v>75402</v>
      </c>
      <c r="N158" s="33">
        <v>88645</v>
      </c>
      <c r="O158" s="33">
        <v>101888</v>
      </c>
      <c r="P158" s="33">
        <v>115131</v>
      </c>
      <c r="Q158" s="33">
        <v>128374</v>
      </c>
      <c r="R158" s="33">
        <v>141616</v>
      </c>
      <c r="S158" s="33">
        <v>154859</v>
      </c>
      <c r="T158" s="33">
        <v>168102</v>
      </c>
      <c r="U158" s="33">
        <v>181345</v>
      </c>
      <c r="V158" s="33">
        <v>194588</v>
      </c>
      <c r="W158" s="33">
        <v>207831</v>
      </c>
      <c r="X158" s="33">
        <v>221074</v>
      </c>
      <c r="Y158" s="33">
        <v>234317</v>
      </c>
      <c r="Z158" s="33">
        <v>237449</v>
      </c>
      <c r="AA158" s="33">
        <v>240566</v>
      </c>
      <c r="AB158" s="33">
        <v>243696</v>
      </c>
      <c r="AC158" s="33">
        <v>246865</v>
      </c>
      <c r="AD158" s="33">
        <v>250075</v>
      </c>
      <c r="AE158" s="33">
        <v>253394</v>
      </c>
      <c r="AF158" s="33">
        <v>256771</v>
      </c>
      <c r="AG158" s="33">
        <v>260208</v>
      </c>
      <c r="AH158" s="33">
        <v>263697</v>
      </c>
      <c r="AI158" s="34"/>
    </row>
    <row r="159" spans="1:35" ht="20" x14ac:dyDescent="0.4">
      <c r="A159" s="38"/>
      <c r="B159" s="14" t="s">
        <v>97</v>
      </c>
      <c r="C159" s="32">
        <v>642</v>
      </c>
      <c r="D159" s="32">
        <v>1551</v>
      </c>
      <c r="E159" s="32">
        <v>6618</v>
      </c>
      <c r="F159" s="32">
        <v>16199</v>
      </c>
      <c r="G159" s="32">
        <v>30188</v>
      </c>
      <c r="H159" s="32">
        <v>49459</v>
      </c>
      <c r="I159" s="32">
        <v>73754</v>
      </c>
      <c r="J159" s="32">
        <v>99635</v>
      </c>
      <c r="K159" s="32">
        <v>120849</v>
      </c>
      <c r="L159" s="32">
        <v>142064</v>
      </c>
      <c r="M159" s="32">
        <v>163278</v>
      </c>
      <c r="N159" s="32">
        <v>184492</v>
      </c>
      <c r="O159" s="32">
        <v>205706</v>
      </c>
      <c r="P159" s="32">
        <v>226920</v>
      </c>
      <c r="Q159" s="32">
        <v>248134</v>
      </c>
      <c r="R159" s="32">
        <v>269348</v>
      </c>
      <c r="S159" s="32">
        <v>290562</v>
      </c>
      <c r="T159" s="32">
        <v>311776</v>
      </c>
      <c r="U159" s="32">
        <v>332991</v>
      </c>
      <c r="V159" s="32">
        <v>354205</v>
      </c>
      <c r="W159" s="32">
        <v>375419</v>
      </c>
      <c r="X159" s="32">
        <v>396633</v>
      </c>
      <c r="Y159" s="32">
        <v>417847</v>
      </c>
      <c r="Z159" s="32">
        <v>420030</v>
      </c>
      <c r="AA159" s="32">
        <v>422061</v>
      </c>
      <c r="AB159" s="32">
        <v>423928</v>
      </c>
      <c r="AC159" s="32">
        <v>425633</v>
      </c>
      <c r="AD159" s="32">
        <v>427169</v>
      </c>
      <c r="AE159" s="32">
        <v>428352</v>
      </c>
      <c r="AF159" s="32">
        <v>429382</v>
      </c>
      <c r="AG159" s="32">
        <v>430253</v>
      </c>
      <c r="AH159" s="32">
        <v>439848</v>
      </c>
      <c r="AI159" s="34"/>
    </row>
    <row r="160" spans="1:35" ht="20" x14ac:dyDescent="0.4">
      <c r="A160" s="38"/>
      <c r="B160" s="14" t="s">
        <v>98</v>
      </c>
      <c r="C160" s="33">
        <v>40</v>
      </c>
      <c r="D160" s="33">
        <v>107</v>
      </c>
      <c r="E160" s="33">
        <v>485</v>
      </c>
      <c r="F160" s="33">
        <v>1185</v>
      </c>
      <c r="G160" s="33">
        <v>2201</v>
      </c>
      <c r="H160" s="33">
        <v>3595</v>
      </c>
      <c r="I160" s="33">
        <v>5348</v>
      </c>
      <c r="J160" s="33">
        <v>7215</v>
      </c>
      <c r="K160" s="33">
        <v>10612</v>
      </c>
      <c r="L160" s="33">
        <v>14009</v>
      </c>
      <c r="M160" s="33">
        <v>17406</v>
      </c>
      <c r="N160" s="33">
        <v>20802</v>
      </c>
      <c r="O160" s="33">
        <v>24199</v>
      </c>
      <c r="P160" s="33">
        <v>27596</v>
      </c>
      <c r="Q160" s="33">
        <v>30993</v>
      </c>
      <c r="R160" s="33">
        <v>34389</v>
      </c>
      <c r="S160" s="33">
        <v>37786</v>
      </c>
      <c r="T160" s="33">
        <v>41183</v>
      </c>
      <c r="U160" s="33">
        <v>44579</v>
      </c>
      <c r="V160" s="33">
        <v>47976</v>
      </c>
      <c r="W160" s="33">
        <v>51373</v>
      </c>
      <c r="X160" s="33">
        <v>54770</v>
      </c>
      <c r="Y160" s="33">
        <v>58166</v>
      </c>
      <c r="Z160" s="33">
        <v>58927</v>
      </c>
      <c r="AA160" s="33">
        <v>59688</v>
      </c>
      <c r="AB160" s="33">
        <v>60454</v>
      </c>
      <c r="AC160" s="33">
        <v>61233</v>
      </c>
      <c r="AD160" s="33">
        <v>62023</v>
      </c>
      <c r="AE160" s="33">
        <v>62816</v>
      </c>
      <c r="AF160" s="33">
        <v>63624</v>
      </c>
      <c r="AG160" s="33">
        <v>64446</v>
      </c>
      <c r="AH160" s="33">
        <v>65279</v>
      </c>
      <c r="AI160" s="34"/>
    </row>
    <row r="161" spans="1:35" ht="20" x14ac:dyDescent="0.4">
      <c r="A161" s="38"/>
      <c r="B161" s="14" t="s">
        <v>99</v>
      </c>
      <c r="C161" s="32">
        <v>1972</v>
      </c>
      <c r="D161" s="32">
        <v>2906</v>
      </c>
      <c r="E161" s="32">
        <v>7404</v>
      </c>
      <c r="F161" s="32">
        <v>15571</v>
      </c>
      <c r="G161" s="32">
        <v>27330</v>
      </c>
      <c r="H161" s="32">
        <v>43448</v>
      </c>
      <c r="I161" s="32">
        <v>63662</v>
      </c>
      <c r="J161" s="32">
        <v>85203</v>
      </c>
      <c r="K161" s="32">
        <v>109856</v>
      </c>
      <c r="L161" s="32">
        <v>134509</v>
      </c>
      <c r="M161" s="32">
        <v>159162</v>
      </c>
      <c r="N161" s="32">
        <v>183815</v>
      </c>
      <c r="O161" s="32">
        <v>208468</v>
      </c>
      <c r="P161" s="32">
        <v>233120</v>
      </c>
      <c r="Q161" s="32">
        <v>257773</v>
      </c>
      <c r="R161" s="32">
        <v>282426</v>
      </c>
      <c r="S161" s="32">
        <v>307079</v>
      </c>
      <c r="T161" s="32">
        <v>331732</v>
      </c>
      <c r="U161" s="32">
        <v>356385</v>
      </c>
      <c r="V161" s="32">
        <v>381038</v>
      </c>
      <c r="W161" s="32">
        <v>405691</v>
      </c>
      <c r="X161" s="32">
        <v>430344</v>
      </c>
      <c r="Y161" s="32">
        <v>454997</v>
      </c>
      <c r="Z161" s="32">
        <v>457715</v>
      </c>
      <c r="AA161" s="32">
        <v>460310</v>
      </c>
      <c r="AB161" s="32">
        <v>462769</v>
      </c>
      <c r="AC161" s="32">
        <v>465093</v>
      </c>
      <c r="AD161" s="32">
        <v>467271</v>
      </c>
      <c r="AE161" s="32">
        <v>469097</v>
      </c>
      <c r="AF161" s="32">
        <v>470790</v>
      </c>
      <c r="AG161" s="32">
        <v>472341</v>
      </c>
      <c r="AH161" s="32">
        <v>481084</v>
      </c>
      <c r="AI161" s="34"/>
    </row>
    <row r="162" spans="1:35" ht="20" x14ac:dyDescent="0.4">
      <c r="A162" s="38"/>
      <c r="B162" s="14" t="s">
        <v>100</v>
      </c>
      <c r="C162" s="33">
        <v>0</v>
      </c>
      <c r="D162" s="33">
        <v>9</v>
      </c>
      <c r="E162" s="33">
        <v>548</v>
      </c>
      <c r="F162" s="33">
        <v>1594</v>
      </c>
      <c r="G162" s="33">
        <v>3135</v>
      </c>
      <c r="H162" s="33">
        <v>5264</v>
      </c>
      <c r="I162" s="33">
        <v>7956</v>
      </c>
      <c r="J162" s="33">
        <v>10824</v>
      </c>
      <c r="K162" s="33">
        <v>18998</v>
      </c>
      <c r="L162" s="33">
        <v>27172</v>
      </c>
      <c r="M162" s="33">
        <v>35346</v>
      </c>
      <c r="N162" s="33">
        <v>43520</v>
      </c>
      <c r="O162" s="33">
        <v>51693</v>
      </c>
      <c r="P162" s="33">
        <v>59867</v>
      </c>
      <c r="Q162" s="33">
        <v>68041</v>
      </c>
      <c r="R162" s="33">
        <v>76215</v>
      </c>
      <c r="S162" s="33">
        <v>84389</v>
      </c>
      <c r="T162" s="33">
        <v>92563</v>
      </c>
      <c r="U162" s="33">
        <v>100737</v>
      </c>
      <c r="V162" s="33">
        <v>108910</v>
      </c>
      <c r="W162" s="33">
        <v>117084</v>
      </c>
      <c r="X162" s="33">
        <v>125258</v>
      </c>
      <c r="Y162" s="33">
        <v>133432</v>
      </c>
      <c r="Z162" s="33">
        <v>134617</v>
      </c>
      <c r="AA162" s="33">
        <v>135789</v>
      </c>
      <c r="AB162" s="33">
        <v>136956</v>
      </c>
      <c r="AC162" s="33">
        <v>138119</v>
      </c>
      <c r="AD162" s="33">
        <v>139278</v>
      </c>
      <c r="AE162" s="33">
        <v>140361</v>
      </c>
      <c r="AF162" s="33">
        <v>141454</v>
      </c>
      <c r="AG162" s="33">
        <v>142557</v>
      </c>
      <c r="AH162" s="33">
        <v>143668</v>
      </c>
      <c r="AI162" s="34"/>
    </row>
    <row r="163" spans="1:35" ht="20" x14ac:dyDescent="0.4">
      <c r="A163" s="38"/>
      <c r="B163" s="14" t="s">
        <v>101</v>
      </c>
      <c r="C163" s="32">
        <v>0</v>
      </c>
      <c r="D163" s="32">
        <v>0</v>
      </c>
      <c r="E163" s="32">
        <v>1</v>
      </c>
      <c r="F163" s="32">
        <v>2</v>
      </c>
      <c r="G163" s="32">
        <v>7</v>
      </c>
      <c r="H163" s="32">
        <v>12</v>
      </c>
      <c r="I163" s="32">
        <v>25</v>
      </c>
      <c r="J163" s="32">
        <v>579</v>
      </c>
      <c r="K163" s="32">
        <v>3728</v>
      </c>
      <c r="L163" s="32">
        <v>6877</v>
      </c>
      <c r="M163" s="32">
        <v>10026</v>
      </c>
      <c r="N163" s="32">
        <v>13175</v>
      </c>
      <c r="O163" s="32">
        <v>16325</v>
      </c>
      <c r="P163" s="32">
        <v>19474</v>
      </c>
      <c r="Q163" s="32">
        <v>22623</v>
      </c>
      <c r="R163" s="32">
        <v>25772</v>
      </c>
      <c r="S163" s="32">
        <v>28922</v>
      </c>
      <c r="T163" s="32">
        <v>32071</v>
      </c>
      <c r="U163" s="32">
        <v>35220</v>
      </c>
      <c r="V163" s="32">
        <v>38369</v>
      </c>
      <c r="W163" s="32">
        <v>41519</v>
      </c>
      <c r="X163" s="32">
        <v>44668</v>
      </c>
      <c r="Y163" s="32">
        <v>47817</v>
      </c>
      <c r="Z163" s="32">
        <v>48668</v>
      </c>
      <c r="AA163" s="32">
        <v>49522</v>
      </c>
      <c r="AB163" s="32">
        <v>50388</v>
      </c>
      <c r="AC163" s="32">
        <v>51275</v>
      </c>
      <c r="AD163" s="32">
        <v>52183</v>
      </c>
      <c r="AE163" s="32">
        <v>53096</v>
      </c>
      <c r="AF163" s="32">
        <v>54028</v>
      </c>
      <c r="AG163" s="32">
        <v>54980</v>
      </c>
      <c r="AH163" s="32">
        <v>55949</v>
      </c>
      <c r="AI163" s="34"/>
    </row>
    <row r="164" spans="1:35" ht="20" x14ac:dyDescent="0.4">
      <c r="A164" s="38"/>
      <c r="B164" s="14" t="s">
        <v>102</v>
      </c>
      <c r="C164" s="33">
        <v>40</v>
      </c>
      <c r="D164" s="33">
        <v>76</v>
      </c>
      <c r="E164" s="33">
        <v>212</v>
      </c>
      <c r="F164" s="33">
        <v>443</v>
      </c>
      <c r="G164" s="33">
        <v>767</v>
      </c>
      <c r="H164" s="33">
        <v>1206</v>
      </c>
      <c r="I164" s="33">
        <v>1753</v>
      </c>
      <c r="J164" s="33">
        <v>2335</v>
      </c>
      <c r="K164" s="33">
        <v>3516</v>
      </c>
      <c r="L164" s="33">
        <v>4698</v>
      </c>
      <c r="M164" s="33">
        <v>5880</v>
      </c>
      <c r="N164" s="33">
        <v>7061</v>
      </c>
      <c r="O164" s="33">
        <v>8243</v>
      </c>
      <c r="P164" s="33">
        <v>9425</v>
      </c>
      <c r="Q164" s="33">
        <v>10607</v>
      </c>
      <c r="R164" s="33">
        <v>11788</v>
      </c>
      <c r="S164" s="33">
        <v>12970</v>
      </c>
      <c r="T164" s="33">
        <v>14152</v>
      </c>
      <c r="U164" s="33">
        <v>15334</v>
      </c>
      <c r="V164" s="33">
        <v>16515</v>
      </c>
      <c r="W164" s="33">
        <v>17697</v>
      </c>
      <c r="X164" s="33">
        <v>18879</v>
      </c>
      <c r="Y164" s="33">
        <v>20061</v>
      </c>
      <c r="Z164" s="33">
        <v>20323</v>
      </c>
      <c r="AA164" s="33">
        <v>20585</v>
      </c>
      <c r="AB164" s="33">
        <v>20850</v>
      </c>
      <c r="AC164" s="33">
        <v>21118</v>
      </c>
      <c r="AD164" s="33">
        <v>21390</v>
      </c>
      <c r="AE164" s="33">
        <v>21664</v>
      </c>
      <c r="AF164" s="33">
        <v>21943</v>
      </c>
      <c r="AG164" s="33">
        <v>22226</v>
      </c>
      <c r="AH164" s="33">
        <v>22514</v>
      </c>
      <c r="AI164" s="34"/>
    </row>
    <row r="165" spans="1:35" ht="20" x14ac:dyDescent="0.4">
      <c r="A165" s="38"/>
      <c r="B165" s="14" t="s">
        <v>103</v>
      </c>
      <c r="C165" s="32">
        <v>1972</v>
      </c>
      <c r="D165" s="32">
        <v>2516</v>
      </c>
      <c r="E165" s="32">
        <v>4632</v>
      </c>
      <c r="F165" s="32">
        <v>8273</v>
      </c>
      <c r="G165" s="32">
        <v>13416</v>
      </c>
      <c r="H165" s="32">
        <v>20420</v>
      </c>
      <c r="I165" s="32">
        <v>29136</v>
      </c>
      <c r="J165" s="32">
        <v>38430</v>
      </c>
      <c r="K165" s="32">
        <v>49868</v>
      </c>
      <c r="L165" s="32">
        <v>61306</v>
      </c>
      <c r="M165" s="32">
        <v>72744</v>
      </c>
      <c r="N165" s="32">
        <v>84182</v>
      </c>
      <c r="O165" s="32">
        <v>95620</v>
      </c>
      <c r="P165" s="32">
        <v>107058</v>
      </c>
      <c r="Q165" s="32">
        <v>118495</v>
      </c>
      <c r="R165" s="32">
        <v>129933</v>
      </c>
      <c r="S165" s="32">
        <v>141371</v>
      </c>
      <c r="T165" s="32">
        <v>152809</v>
      </c>
      <c r="U165" s="32">
        <v>164247</v>
      </c>
      <c r="V165" s="32">
        <v>175685</v>
      </c>
      <c r="W165" s="32">
        <v>187123</v>
      </c>
      <c r="X165" s="32">
        <v>198561</v>
      </c>
      <c r="Y165" s="32">
        <v>209999</v>
      </c>
      <c r="Z165" s="32">
        <v>211426</v>
      </c>
      <c r="AA165" s="32">
        <v>212816</v>
      </c>
      <c r="AB165" s="32">
        <v>214167</v>
      </c>
      <c r="AC165" s="32">
        <v>215477</v>
      </c>
      <c r="AD165" s="32">
        <v>216743</v>
      </c>
      <c r="AE165" s="32">
        <v>217866</v>
      </c>
      <c r="AF165" s="32">
        <v>218950</v>
      </c>
      <c r="AG165" s="32">
        <v>219993</v>
      </c>
      <c r="AH165" s="32">
        <v>223090</v>
      </c>
      <c r="AI165" s="34"/>
    </row>
    <row r="166" spans="1:35" ht="20" x14ac:dyDescent="0.4">
      <c r="A166" s="38"/>
      <c r="B166" s="11" t="s">
        <v>106</v>
      </c>
      <c r="C166" s="34"/>
      <c r="D166" s="34"/>
      <c r="E166" s="34"/>
      <c r="F166" s="34"/>
      <c r="G166" s="34"/>
      <c r="H166" s="34"/>
      <c r="I166" s="34"/>
      <c r="J166" s="34"/>
      <c r="K166" s="34"/>
      <c r="L166" s="34"/>
      <c r="M166" s="34"/>
      <c r="N166" s="34"/>
      <c r="O166" s="34"/>
      <c r="P166" s="34"/>
      <c r="Q166" s="34"/>
      <c r="R166" s="34"/>
      <c r="S166" s="34"/>
      <c r="T166" s="34"/>
      <c r="U166" s="34"/>
      <c r="V166" s="34"/>
      <c r="W166" s="34"/>
      <c r="X166" s="34"/>
      <c r="Y166" s="34"/>
      <c r="Z166" s="34"/>
      <c r="AA166" s="34"/>
      <c r="AB166" s="34"/>
      <c r="AC166" s="34"/>
      <c r="AD166" s="34"/>
      <c r="AE166" s="34"/>
      <c r="AF166" s="34"/>
      <c r="AG166" s="34"/>
      <c r="AH166" s="34"/>
      <c r="AI166" s="34"/>
    </row>
    <row r="167" spans="1:35" ht="20" x14ac:dyDescent="0.4">
      <c r="A167" s="38"/>
      <c r="B167" s="12" t="s">
        <v>61</v>
      </c>
      <c r="C167" s="13" t="s">
        <v>62</v>
      </c>
      <c r="D167" s="13" t="s">
        <v>63</v>
      </c>
      <c r="E167" s="13" t="s">
        <v>64</v>
      </c>
      <c r="F167" s="13" t="s">
        <v>65</v>
      </c>
      <c r="G167" s="13" t="s">
        <v>66</v>
      </c>
      <c r="H167" s="13" t="s">
        <v>67</v>
      </c>
      <c r="I167" s="13" t="s">
        <v>68</v>
      </c>
      <c r="J167" s="13" t="s">
        <v>69</v>
      </c>
      <c r="K167" s="13" t="s">
        <v>70</v>
      </c>
      <c r="L167" s="13" t="s">
        <v>71</v>
      </c>
      <c r="M167" s="13" t="s">
        <v>72</v>
      </c>
      <c r="N167" s="13" t="s">
        <v>73</v>
      </c>
      <c r="O167" s="13" t="s">
        <v>74</v>
      </c>
      <c r="P167" s="13" t="s">
        <v>75</v>
      </c>
      <c r="Q167" s="13" t="s">
        <v>76</v>
      </c>
      <c r="R167" s="13" t="s">
        <v>77</v>
      </c>
      <c r="S167" s="13" t="s">
        <v>78</v>
      </c>
      <c r="T167" s="13" t="s">
        <v>79</v>
      </c>
      <c r="U167" s="13" t="s">
        <v>80</v>
      </c>
      <c r="V167" s="13" t="s">
        <v>81</v>
      </c>
      <c r="W167" s="13" t="s">
        <v>82</v>
      </c>
      <c r="X167" s="13" t="s">
        <v>83</v>
      </c>
      <c r="Y167" s="13" t="s">
        <v>84</v>
      </c>
      <c r="Z167" s="13" t="s">
        <v>85</v>
      </c>
      <c r="AA167" s="13" t="s">
        <v>86</v>
      </c>
      <c r="AB167" s="13" t="s">
        <v>87</v>
      </c>
      <c r="AC167" s="13" t="s">
        <v>88</v>
      </c>
      <c r="AD167" s="13" t="s">
        <v>89</v>
      </c>
      <c r="AE167" s="13" t="s">
        <v>90</v>
      </c>
      <c r="AF167" s="13" t="s">
        <v>91</v>
      </c>
      <c r="AG167" s="13" t="s">
        <v>92</v>
      </c>
      <c r="AH167" s="13" t="s">
        <v>93</v>
      </c>
      <c r="AI167" s="34"/>
    </row>
    <row r="168" spans="1:35" ht="20" x14ac:dyDescent="0.4">
      <c r="A168" s="38"/>
      <c r="B168" s="14" t="s">
        <v>94</v>
      </c>
      <c r="C168" s="33">
        <v>0</v>
      </c>
      <c r="D168" s="33">
        <v>0</v>
      </c>
      <c r="E168" s="33">
        <v>5</v>
      </c>
      <c r="F168" s="33">
        <v>10</v>
      </c>
      <c r="G168" s="33">
        <v>17</v>
      </c>
      <c r="H168" s="33">
        <v>26</v>
      </c>
      <c r="I168" s="33">
        <v>37</v>
      </c>
      <c r="J168" s="33">
        <v>48</v>
      </c>
      <c r="K168" s="33">
        <v>117</v>
      </c>
      <c r="L168" s="33">
        <v>186</v>
      </c>
      <c r="M168" s="33">
        <v>254</v>
      </c>
      <c r="N168" s="33">
        <v>323</v>
      </c>
      <c r="O168" s="33">
        <v>392</v>
      </c>
      <c r="P168" s="33">
        <v>461</v>
      </c>
      <c r="Q168" s="33">
        <v>529</v>
      </c>
      <c r="R168" s="33">
        <v>598</v>
      </c>
      <c r="S168" s="33">
        <v>667</v>
      </c>
      <c r="T168" s="33">
        <v>736</v>
      </c>
      <c r="U168" s="33">
        <v>804</v>
      </c>
      <c r="V168" s="33">
        <v>873</v>
      </c>
      <c r="W168" s="33">
        <v>942</v>
      </c>
      <c r="X168" s="33">
        <v>1011</v>
      </c>
      <c r="Y168" s="33">
        <v>1079</v>
      </c>
      <c r="Z168" s="33">
        <v>1097</v>
      </c>
      <c r="AA168" s="33">
        <v>1115</v>
      </c>
      <c r="AB168" s="33">
        <v>1133</v>
      </c>
      <c r="AC168" s="33">
        <v>1152</v>
      </c>
      <c r="AD168" s="33">
        <v>1171</v>
      </c>
      <c r="AE168" s="33">
        <v>1190</v>
      </c>
      <c r="AF168" s="33">
        <v>1210</v>
      </c>
      <c r="AG168" s="33">
        <v>1230</v>
      </c>
      <c r="AH168" s="33">
        <v>1251</v>
      </c>
      <c r="AI168" s="34"/>
    </row>
    <row r="169" spans="1:35" ht="20" x14ac:dyDescent="0.4">
      <c r="A169" s="38"/>
      <c r="B169" s="14" t="s">
        <v>95</v>
      </c>
      <c r="C169" s="32">
        <v>0</v>
      </c>
      <c r="D169" s="32">
        <v>0</v>
      </c>
      <c r="E169" s="32">
        <v>29</v>
      </c>
      <c r="F169" s="32">
        <v>64</v>
      </c>
      <c r="G169" s="32">
        <v>124</v>
      </c>
      <c r="H169" s="32">
        <v>197</v>
      </c>
      <c r="I169" s="32">
        <v>299</v>
      </c>
      <c r="J169" s="32">
        <v>532</v>
      </c>
      <c r="K169" s="32">
        <v>695</v>
      </c>
      <c r="L169" s="32">
        <v>859</v>
      </c>
      <c r="M169" s="32">
        <v>1022</v>
      </c>
      <c r="N169" s="32">
        <v>1186</v>
      </c>
      <c r="O169" s="32">
        <v>1350</v>
      </c>
      <c r="P169" s="32">
        <v>1513</v>
      </c>
      <c r="Q169" s="32">
        <v>1677</v>
      </c>
      <c r="R169" s="32">
        <v>1840</v>
      </c>
      <c r="S169" s="32">
        <v>2004</v>
      </c>
      <c r="T169" s="32">
        <v>2167</v>
      </c>
      <c r="U169" s="32">
        <v>2331</v>
      </c>
      <c r="V169" s="32">
        <v>2494</v>
      </c>
      <c r="W169" s="32">
        <v>2658</v>
      </c>
      <c r="X169" s="32">
        <v>2821</v>
      </c>
      <c r="Y169" s="32">
        <v>2985</v>
      </c>
      <c r="Z169" s="32">
        <v>2995</v>
      </c>
      <c r="AA169" s="32">
        <v>3005</v>
      </c>
      <c r="AB169" s="32">
        <v>3015</v>
      </c>
      <c r="AC169" s="32">
        <v>3025</v>
      </c>
      <c r="AD169" s="32">
        <v>3035</v>
      </c>
      <c r="AE169" s="32">
        <v>3045</v>
      </c>
      <c r="AF169" s="32">
        <v>3056</v>
      </c>
      <c r="AG169" s="32">
        <v>3066</v>
      </c>
      <c r="AH169" s="32">
        <v>3081</v>
      </c>
      <c r="AI169" s="34"/>
    </row>
    <row r="170" spans="1:35" ht="20" x14ac:dyDescent="0.4">
      <c r="A170" s="38"/>
      <c r="B170" s="14" t="s">
        <v>96</v>
      </c>
      <c r="C170" s="33">
        <v>5</v>
      </c>
      <c r="D170" s="33">
        <v>111</v>
      </c>
      <c r="E170" s="33">
        <v>813</v>
      </c>
      <c r="F170" s="33">
        <v>2187</v>
      </c>
      <c r="G170" s="33">
        <v>4260</v>
      </c>
      <c r="H170" s="33">
        <v>7116</v>
      </c>
      <c r="I170" s="33">
        <v>10758</v>
      </c>
      <c r="J170" s="33">
        <v>14667</v>
      </c>
      <c r="K170" s="33">
        <v>17998</v>
      </c>
      <c r="L170" s="33">
        <v>21329</v>
      </c>
      <c r="M170" s="33">
        <v>24659</v>
      </c>
      <c r="N170" s="33">
        <v>27990</v>
      </c>
      <c r="O170" s="33">
        <v>31321</v>
      </c>
      <c r="P170" s="33">
        <v>34651</v>
      </c>
      <c r="Q170" s="33">
        <v>37982</v>
      </c>
      <c r="R170" s="33">
        <v>41313</v>
      </c>
      <c r="S170" s="33">
        <v>44643</v>
      </c>
      <c r="T170" s="33">
        <v>47974</v>
      </c>
      <c r="U170" s="33">
        <v>51305</v>
      </c>
      <c r="V170" s="33">
        <v>54635</v>
      </c>
      <c r="W170" s="33">
        <v>57966</v>
      </c>
      <c r="X170" s="33">
        <v>61297</v>
      </c>
      <c r="Y170" s="33">
        <v>64627</v>
      </c>
      <c r="Z170" s="33">
        <v>65225</v>
      </c>
      <c r="AA170" s="33">
        <v>65821</v>
      </c>
      <c r="AB170" s="33">
        <v>66422</v>
      </c>
      <c r="AC170" s="33">
        <v>67037</v>
      </c>
      <c r="AD170" s="33">
        <v>67666</v>
      </c>
      <c r="AE170" s="33">
        <v>68320</v>
      </c>
      <c r="AF170" s="33">
        <v>68987</v>
      </c>
      <c r="AG170" s="33">
        <v>69668</v>
      </c>
      <c r="AH170" s="33">
        <v>70358</v>
      </c>
      <c r="AI170" s="34"/>
    </row>
    <row r="171" spans="1:35" ht="20" x14ac:dyDescent="0.4">
      <c r="A171" s="38"/>
      <c r="B171" s="14" t="s">
        <v>97</v>
      </c>
      <c r="C171" s="32">
        <v>241</v>
      </c>
      <c r="D171" s="32">
        <v>586</v>
      </c>
      <c r="E171" s="32">
        <v>1992</v>
      </c>
      <c r="F171" s="32">
        <v>4518</v>
      </c>
      <c r="G171" s="32">
        <v>8217</v>
      </c>
      <c r="H171" s="32">
        <v>13237</v>
      </c>
      <c r="I171" s="32">
        <v>19573</v>
      </c>
      <c r="J171" s="32">
        <v>26377</v>
      </c>
      <c r="K171" s="32">
        <v>33490</v>
      </c>
      <c r="L171" s="32">
        <v>40603</v>
      </c>
      <c r="M171" s="32">
        <v>47717</v>
      </c>
      <c r="N171" s="32">
        <v>54830</v>
      </c>
      <c r="O171" s="32">
        <v>61944</v>
      </c>
      <c r="P171" s="32">
        <v>69057</v>
      </c>
      <c r="Q171" s="32">
        <v>76171</v>
      </c>
      <c r="R171" s="32">
        <v>83284</v>
      </c>
      <c r="S171" s="32">
        <v>90397</v>
      </c>
      <c r="T171" s="32">
        <v>97511</v>
      </c>
      <c r="U171" s="32">
        <v>104624</v>
      </c>
      <c r="V171" s="32">
        <v>111738</v>
      </c>
      <c r="W171" s="32">
        <v>118851</v>
      </c>
      <c r="X171" s="32">
        <v>125964</v>
      </c>
      <c r="Y171" s="32">
        <v>133078</v>
      </c>
      <c r="Z171" s="32">
        <v>133235</v>
      </c>
      <c r="AA171" s="32">
        <v>133349</v>
      </c>
      <c r="AB171" s="32">
        <v>133415</v>
      </c>
      <c r="AC171" s="32">
        <v>133443</v>
      </c>
      <c r="AD171" s="32">
        <v>133434</v>
      </c>
      <c r="AE171" s="32">
        <v>133328</v>
      </c>
      <c r="AF171" s="32">
        <v>133187</v>
      </c>
      <c r="AG171" s="32">
        <v>133010</v>
      </c>
      <c r="AH171" s="32">
        <v>135215</v>
      </c>
      <c r="AI171" s="34"/>
    </row>
    <row r="172" spans="1:35" ht="20" x14ac:dyDescent="0.4">
      <c r="A172" s="38"/>
      <c r="B172" s="14" t="s">
        <v>98</v>
      </c>
      <c r="C172" s="33">
        <v>15</v>
      </c>
      <c r="D172" s="33">
        <v>41</v>
      </c>
      <c r="E172" s="33">
        <v>193</v>
      </c>
      <c r="F172" s="33">
        <v>478</v>
      </c>
      <c r="G172" s="33">
        <v>902</v>
      </c>
      <c r="H172" s="33">
        <v>1483</v>
      </c>
      <c r="I172" s="33">
        <v>2221</v>
      </c>
      <c r="J172" s="33">
        <v>3012</v>
      </c>
      <c r="K172" s="33">
        <v>3900</v>
      </c>
      <c r="L172" s="33">
        <v>4787</v>
      </c>
      <c r="M172" s="33">
        <v>5675</v>
      </c>
      <c r="N172" s="33">
        <v>6563</v>
      </c>
      <c r="O172" s="33">
        <v>7451</v>
      </c>
      <c r="P172" s="33">
        <v>8338</v>
      </c>
      <c r="Q172" s="33">
        <v>9226</v>
      </c>
      <c r="R172" s="33">
        <v>10114</v>
      </c>
      <c r="S172" s="33">
        <v>11002</v>
      </c>
      <c r="T172" s="33">
        <v>11889</v>
      </c>
      <c r="U172" s="33">
        <v>12777</v>
      </c>
      <c r="V172" s="33">
        <v>13665</v>
      </c>
      <c r="W172" s="33">
        <v>14553</v>
      </c>
      <c r="X172" s="33">
        <v>15440</v>
      </c>
      <c r="Y172" s="33">
        <v>16328</v>
      </c>
      <c r="Z172" s="33">
        <v>16477</v>
      </c>
      <c r="AA172" s="33">
        <v>16626</v>
      </c>
      <c r="AB172" s="33">
        <v>16777</v>
      </c>
      <c r="AC172" s="33">
        <v>16931</v>
      </c>
      <c r="AD172" s="33">
        <v>17090</v>
      </c>
      <c r="AE172" s="33">
        <v>17251</v>
      </c>
      <c r="AF172" s="33">
        <v>17414</v>
      </c>
      <c r="AG172" s="33">
        <v>17582</v>
      </c>
      <c r="AH172" s="33">
        <v>17751</v>
      </c>
      <c r="AI172" s="34"/>
    </row>
    <row r="173" spans="1:35" ht="20" x14ac:dyDescent="0.4">
      <c r="A173" s="38"/>
      <c r="B173" s="14" t="s">
        <v>99</v>
      </c>
      <c r="C173" s="32">
        <v>739</v>
      </c>
      <c r="D173" s="32">
        <v>1080</v>
      </c>
      <c r="E173" s="32">
        <v>2323</v>
      </c>
      <c r="F173" s="32">
        <v>4475</v>
      </c>
      <c r="G173" s="32">
        <v>7584</v>
      </c>
      <c r="H173" s="32">
        <v>11779</v>
      </c>
      <c r="I173" s="32">
        <v>17046</v>
      </c>
      <c r="J173" s="32">
        <v>22703</v>
      </c>
      <c r="K173" s="32">
        <v>30863</v>
      </c>
      <c r="L173" s="32">
        <v>39024</v>
      </c>
      <c r="M173" s="32">
        <v>47185</v>
      </c>
      <c r="N173" s="32">
        <v>55346</v>
      </c>
      <c r="O173" s="32">
        <v>63507</v>
      </c>
      <c r="P173" s="32">
        <v>71667</v>
      </c>
      <c r="Q173" s="32">
        <v>79828</v>
      </c>
      <c r="R173" s="32">
        <v>87989</v>
      </c>
      <c r="S173" s="32">
        <v>96150</v>
      </c>
      <c r="T173" s="32">
        <v>104311</v>
      </c>
      <c r="U173" s="32">
        <v>112471</v>
      </c>
      <c r="V173" s="32">
        <v>120632</v>
      </c>
      <c r="W173" s="32">
        <v>128793</v>
      </c>
      <c r="X173" s="32">
        <v>136954</v>
      </c>
      <c r="Y173" s="32">
        <v>145115</v>
      </c>
      <c r="Z173" s="32">
        <v>145424</v>
      </c>
      <c r="AA173" s="32">
        <v>145702</v>
      </c>
      <c r="AB173" s="32">
        <v>145946</v>
      </c>
      <c r="AC173" s="32">
        <v>146164</v>
      </c>
      <c r="AD173" s="32">
        <v>146355</v>
      </c>
      <c r="AE173" s="32">
        <v>146451</v>
      </c>
      <c r="AF173" s="32">
        <v>146521</v>
      </c>
      <c r="AG173" s="32">
        <v>146563</v>
      </c>
      <c r="AH173" s="32">
        <v>148273</v>
      </c>
      <c r="AI173" s="34"/>
    </row>
    <row r="174" spans="1:35" ht="20" x14ac:dyDescent="0.4">
      <c r="A174" s="38"/>
      <c r="B174" s="14" t="s">
        <v>100</v>
      </c>
      <c r="C174" s="33">
        <v>0</v>
      </c>
      <c r="D174" s="33">
        <v>2</v>
      </c>
      <c r="E174" s="33">
        <v>165</v>
      </c>
      <c r="F174" s="33">
        <v>483</v>
      </c>
      <c r="G174" s="33">
        <v>964</v>
      </c>
      <c r="H174" s="33">
        <v>1626</v>
      </c>
      <c r="I174" s="33">
        <v>2470</v>
      </c>
      <c r="J174" s="33">
        <v>3377</v>
      </c>
      <c r="K174" s="33">
        <v>6782</v>
      </c>
      <c r="L174" s="33">
        <v>10188</v>
      </c>
      <c r="M174" s="33">
        <v>13593</v>
      </c>
      <c r="N174" s="33">
        <v>16999</v>
      </c>
      <c r="O174" s="33">
        <v>20404</v>
      </c>
      <c r="P174" s="33">
        <v>23810</v>
      </c>
      <c r="Q174" s="33">
        <v>27215</v>
      </c>
      <c r="R174" s="33">
        <v>30621</v>
      </c>
      <c r="S174" s="33">
        <v>34026</v>
      </c>
      <c r="T174" s="33">
        <v>37432</v>
      </c>
      <c r="U174" s="33">
        <v>40837</v>
      </c>
      <c r="V174" s="33">
        <v>44243</v>
      </c>
      <c r="W174" s="33">
        <v>47648</v>
      </c>
      <c r="X174" s="33">
        <v>51053</v>
      </c>
      <c r="Y174" s="33">
        <v>54459</v>
      </c>
      <c r="Z174" s="33">
        <v>54702</v>
      </c>
      <c r="AA174" s="33">
        <v>54939</v>
      </c>
      <c r="AB174" s="33">
        <v>55174</v>
      </c>
      <c r="AC174" s="33">
        <v>55406</v>
      </c>
      <c r="AD174" s="33">
        <v>55637</v>
      </c>
      <c r="AE174" s="33">
        <v>55847</v>
      </c>
      <c r="AF174" s="33">
        <v>56059</v>
      </c>
      <c r="AG174" s="33">
        <v>56272</v>
      </c>
      <c r="AH174" s="33">
        <v>56486</v>
      </c>
      <c r="AI174" s="34"/>
    </row>
    <row r="175" spans="1:35" ht="20" x14ac:dyDescent="0.4">
      <c r="A175" s="38"/>
      <c r="B175" s="14" t="s">
        <v>101</v>
      </c>
      <c r="C175" s="32">
        <v>0</v>
      </c>
      <c r="D175" s="32">
        <v>0</v>
      </c>
      <c r="E175" s="32">
        <v>0</v>
      </c>
      <c r="F175" s="32">
        <v>1</v>
      </c>
      <c r="G175" s="32">
        <v>3</v>
      </c>
      <c r="H175" s="32">
        <v>5</v>
      </c>
      <c r="I175" s="32">
        <v>12</v>
      </c>
      <c r="J175" s="32">
        <v>224</v>
      </c>
      <c r="K175" s="32">
        <v>932</v>
      </c>
      <c r="L175" s="32">
        <v>1640</v>
      </c>
      <c r="M175" s="32">
        <v>2349</v>
      </c>
      <c r="N175" s="32">
        <v>3057</v>
      </c>
      <c r="O175" s="32">
        <v>3766</v>
      </c>
      <c r="P175" s="32">
        <v>4474</v>
      </c>
      <c r="Q175" s="32">
        <v>5182</v>
      </c>
      <c r="R175" s="32">
        <v>5891</v>
      </c>
      <c r="S175" s="32">
        <v>6599</v>
      </c>
      <c r="T175" s="32">
        <v>7308</v>
      </c>
      <c r="U175" s="32">
        <v>8016</v>
      </c>
      <c r="V175" s="32">
        <v>8724</v>
      </c>
      <c r="W175" s="32">
        <v>9433</v>
      </c>
      <c r="X175" s="32">
        <v>10141</v>
      </c>
      <c r="Y175" s="32">
        <v>10850</v>
      </c>
      <c r="Z175" s="32">
        <v>11022</v>
      </c>
      <c r="AA175" s="32">
        <v>11197</v>
      </c>
      <c r="AB175" s="32">
        <v>11374</v>
      </c>
      <c r="AC175" s="32">
        <v>11559</v>
      </c>
      <c r="AD175" s="32">
        <v>11750</v>
      </c>
      <c r="AE175" s="32">
        <v>11943</v>
      </c>
      <c r="AF175" s="32">
        <v>12142</v>
      </c>
      <c r="AG175" s="32">
        <v>12346</v>
      </c>
      <c r="AH175" s="32">
        <v>12553</v>
      </c>
      <c r="AI175" s="34"/>
    </row>
    <row r="176" spans="1:35" ht="20" x14ac:dyDescent="0.4">
      <c r="A176" s="38"/>
      <c r="B176" s="14" t="s">
        <v>102</v>
      </c>
      <c r="C176" s="33">
        <v>15</v>
      </c>
      <c r="D176" s="33">
        <v>29</v>
      </c>
      <c r="E176" s="33">
        <v>83</v>
      </c>
      <c r="F176" s="33">
        <v>176</v>
      </c>
      <c r="G176" s="33">
        <v>312</v>
      </c>
      <c r="H176" s="33">
        <v>495</v>
      </c>
      <c r="I176" s="33">
        <v>725</v>
      </c>
      <c r="J176" s="33">
        <v>972</v>
      </c>
      <c r="K176" s="33">
        <v>1282</v>
      </c>
      <c r="L176" s="33">
        <v>1593</v>
      </c>
      <c r="M176" s="33">
        <v>1904</v>
      </c>
      <c r="N176" s="33">
        <v>2214</v>
      </c>
      <c r="O176" s="33">
        <v>2525</v>
      </c>
      <c r="P176" s="33">
        <v>2836</v>
      </c>
      <c r="Q176" s="33">
        <v>3146</v>
      </c>
      <c r="R176" s="33">
        <v>3457</v>
      </c>
      <c r="S176" s="33">
        <v>3767</v>
      </c>
      <c r="T176" s="33">
        <v>4078</v>
      </c>
      <c r="U176" s="33">
        <v>4389</v>
      </c>
      <c r="V176" s="33">
        <v>4699</v>
      </c>
      <c r="W176" s="33">
        <v>5010</v>
      </c>
      <c r="X176" s="33">
        <v>5321</v>
      </c>
      <c r="Y176" s="33">
        <v>5631</v>
      </c>
      <c r="Z176" s="33">
        <v>5683</v>
      </c>
      <c r="AA176" s="33">
        <v>5734</v>
      </c>
      <c r="AB176" s="33">
        <v>5786</v>
      </c>
      <c r="AC176" s="33">
        <v>5839</v>
      </c>
      <c r="AD176" s="33">
        <v>5894</v>
      </c>
      <c r="AE176" s="33">
        <v>5949</v>
      </c>
      <c r="AF176" s="33">
        <v>6006</v>
      </c>
      <c r="AG176" s="33">
        <v>6064</v>
      </c>
      <c r="AH176" s="33">
        <v>6122</v>
      </c>
      <c r="AI176" s="34"/>
    </row>
    <row r="177" spans="1:35" ht="20" x14ac:dyDescent="0.4">
      <c r="A177" s="38"/>
      <c r="B177" s="14" t="s">
        <v>103</v>
      </c>
      <c r="C177" s="32">
        <v>739</v>
      </c>
      <c r="D177" s="32">
        <v>940</v>
      </c>
      <c r="E177" s="32">
        <v>1542</v>
      </c>
      <c r="F177" s="32">
        <v>2517</v>
      </c>
      <c r="G177" s="32">
        <v>3887</v>
      </c>
      <c r="H177" s="32">
        <v>5712</v>
      </c>
      <c r="I177" s="32">
        <v>7979</v>
      </c>
      <c r="J177" s="32">
        <v>10416</v>
      </c>
      <c r="K177" s="32">
        <v>14187</v>
      </c>
      <c r="L177" s="32">
        <v>17958</v>
      </c>
      <c r="M177" s="32">
        <v>21729</v>
      </c>
      <c r="N177" s="32">
        <v>25500</v>
      </c>
      <c r="O177" s="32">
        <v>29271</v>
      </c>
      <c r="P177" s="32">
        <v>33042</v>
      </c>
      <c r="Q177" s="32">
        <v>36813</v>
      </c>
      <c r="R177" s="32">
        <v>40584</v>
      </c>
      <c r="S177" s="32">
        <v>44355</v>
      </c>
      <c r="T177" s="32">
        <v>48126</v>
      </c>
      <c r="U177" s="32">
        <v>51897</v>
      </c>
      <c r="V177" s="32">
        <v>55668</v>
      </c>
      <c r="W177" s="32">
        <v>59439</v>
      </c>
      <c r="X177" s="32">
        <v>63210</v>
      </c>
      <c r="Y177" s="32">
        <v>66981</v>
      </c>
      <c r="Z177" s="32">
        <v>67179</v>
      </c>
      <c r="AA177" s="32">
        <v>67369</v>
      </c>
      <c r="AB177" s="32">
        <v>67550</v>
      </c>
      <c r="AC177" s="32">
        <v>67726</v>
      </c>
      <c r="AD177" s="32">
        <v>67895</v>
      </c>
      <c r="AE177" s="32">
        <v>68028</v>
      </c>
      <c r="AF177" s="32">
        <v>68154</v>
      </c>
      <c r="AG177" s="32">
        <v>68275</v>
      </c>
      <c r="AH177" s="32">
        <v>68768</v>
      </c>
      <c r="AI177" s="34"/>
    </row>
    <row r="178" spans="1:35" ht="20" x14ac:dyDescent="0.4">
      <c r="A178" s="38"/>
      <c r="B178" s="11" t="s">
        <v>107</v>
      </c>
      <c r="C178" s="34"/>
      <c r="D178" s="34"/>
      <c r="E178" s="34"/>
      <c r="F178" s="34"/>
      <c r="G178" s="34"/>
      <c r="H178" s="34"/>
      <c r="I178" s="34"/>
      <c r="J178" s="34"/>
      <c r="K178" s="34"/>
      <c r="L178" s="34"/>
      <c r="M178" s="34"/>
      <c r="N178" s="34"/>
      <c r="O178" s="34"/>
      <c r="P178" s="34"/>
      <c r="Q178" s="34"/>
      <c r="R178" s="34"/>
      <c r="S178" s="34"/>
      <c r="T178" s="34"/>
      <c r="U178" s="34"/>
      <c r="V178" s="34"/>
      <c r="W178" s="34"/>
      <c r="X178" s="34"/>
      <c r="Y178" s="34"/>
      <c r="Z178" s="34"/>
      <c r="AA178" s="34"/>
      <c r="AB178" s="34"/>
      <c r="AC178" s="34"/>
      <c r="AD178" s="34"/>
      <c r="AE178" s="34"/>
      <c r="AF178" s="34"/>
      <c r="AG178" s="34"/>
      <c r="AH178" s="34"/>
      <c r="AI178" s="34"/>
    </row>
    <row r="179" spans="1:35" ht="20" x14ac:dyDescent="0.4">
      <c r="A179" s="38"/>
      <c r="B179" s="12" t="s">
        <v>61</v>
      </c>
      <c r="C179" s="13" t="s">
        <v>62</v>
      </c>
      <c r="D179" s="13" t="s">
        <v>63</v>
      </c>
      <c r="E179" s="13" t="s">
        <v>64</v>
      </c>
      <c r="F179" s="13" t="s">
        <v>65</v>
      </c>
      <c r="G179" s="13" t="s">
        <v>66</v>
      </c>
      <c r="H179" s="13" t="s">
        <v>67</v>
      </c>
      <c r="I179" s="13" t="s">
        <v>68</v>
      </c>
      <c r="J179" s="13" t="s">
        <v>69</v>
      </c>
      <c r="K179" s="13" t="s">
        <v>70</v>
      </c>
      <c r="L179" s="13" t="s">
        <v>71</v>
      </c>
      <c r="M179" s="13" t="s">
        <v>72</v>
      </c>
      <c r="N179" s="13" t="s">
        <v>73</v>
      </c>
      <c r="O179" s="13" t="s">
        <v>74</v>
      </c>
      <c r="P179" s="13" t="s">
        <v>75</v>
      </c>
      <c r="Q179" s="13" t="s">
        <v>76</v>
      </c>
      <c r="R179" s="13" t="s">
        <v>77</v>
      </c>
      <c r="S179" s="13" t="s">
        <v>78</v>
      </c>
      <c r="T179" s="13" t="s">
        <v>79</v>
      </c>
      <c r="U179" s="13" t="s">
        <v>80</v>
      </c>
      <c r="V179" s="13" t="s">
        <v>81</v>
      </c>
      <c r="W179" s="13" t="s">
        <v>82</v>
      </c>
      <c r="X179" s="13" t="s">
        <v>83</v>
      </c>
      <c r="Y179" s="13" t="s">
        <v>84</v>
      </c>
      <c r="Z179" s="13" t="s">
        <v>85</v>
      </c>
      <c r="AA179" s="13" t="s">
        <v>86</v>
      </c>
      <c r="AB179" s="13" t="s">
        <v>87</v>
      </c>
      <c r="AC179" s="13" t="s">
        <v>88</v>
      </c>
      <c r="AD179" s="13" t="s">
        <v>89</v>
      </c>
      <c r="AE179" s="13" t="s">
        <v>90</v>
      </c>
      <c r="AF179" s="13" t="s">
        <v>91</v>
      </c>
      <c r="AG179" s="13" t="s">
        <v>92</v>
      </c>
      <c r="AH179" s="13" t="s">
        <v>93</v>
      </c>
      <c r="AI179" s="34"/>
    </row>
    <row r="180" spans="1:35" ht="20" x14ac:dyDescent="0.4">
      <c r="A180" s="38"/>
      <c r="B180" s="14" t="s">
        <v>94</v>
      </c>
      <c r="C180" s="33">
        <v>0</v>
      </c>
      <c r="D180" s="33">
        <v>0</v>
      </c>
      <c r="E180" s="33">
        <v>83</v>
      </c>
      <c r="F180" s="33">
        <v>187</v>
      </c>
      <c r="G180" s="33">
        <v>306</v>
      </c>
      <c r="H180" s="33">
        <v>467</v>
      </c>
      <c r="I180" s="33">
        <v>668</v>
      </c>
      <c r="J180" s="33">
        <v>861</v>
      </c>
      <c r="K180" s="33">
        <v>1984</v>
      </c>
      <c r="L180" s="33">
        <v>3106</v>
      </c>
      <c r="M180" s="33">
        <v>4229</v>
      </c>
      <c r="N180" s="33">
        <v>5351</v>
      </c>
      <c r="O180" s="33">
        <v>6473</v>
      </c>
      <c r="P180" s="33">
        <v>7596</v>
      </c>
      <c r="Q180" s="33">
        <v>8718</v>
      </c>
      <c r="R180" s="33">
        <v>9841</v>
      </c>
      <c r="S180" s="33">
        <v>10963</v>
      </c>
      <c r="T180" s="33">
        <v>12086</v>
      </c>
      <c r="U180" s="33">
        <v>13208</v>
      </c>
      <c r="V180" s="33">
        <v>14331</v>
      </c>
      <c r="W180" s="33">
        <v>15453</v>
      </c>
      <c r="X180" s="33">
        <v>16576</v>
      </c>
      <c r="Y180" s="33">
        <v>17698</v>
      </c>
      <c r="Z180" s="33">
        <v>18077</v>
      </c>
      <c r="AA180" s="33">
        <v>18455</v>
      </c>
      <c r="AB180" s="33">
        <v>18833</v>
      </c>
      <c r="AC180" s="33">
        <v>19214</v>
      </c>
      <c r="AD180" s="33">
        <v>19598</v>
      </c>
      <c r="AE180" s="33">
        <v>19975</v>
      </c>
      <c r="AF180" s="33">
        <v>20361</v>
      </c>
      <c r="AG180" s="33">
        <v>20754</v>
      </c>
      <c r="AH180" s="33">
        <v>21155</v>
      </c>
      <c r="AI180" s="34"/>
    </row>
    <row r="181" spans="1:35" ht="20" x14ac:dyDescent="0.4">
      <c r="A181" s="38"/>
      <c r="B181" s="14" t="s">
        <v>95</v>
      </c>
      <c r="C181" s="32">
        <v>17</v>
      </c>
      <c r="D181" s="32">
        <v>3</v>
      </c>
      <c r="E181" s="32">
        <v>29</v>
      </c>
      <c r="F181" s="32">
        <v>89</v>
      </c>
      <c r="G181" s="32">
        <v>219</v>
      </c>
      <c r="H181" s="32">
        <v>408</v>
      </c>
      <c r="I181" s="32">
        <v>687</v>
      </c>
      <c r="J181" s="32">
        <v>1603</v>
      </c>
      <c r="K181" s="32">
        <v>3581</v>
      </c>
      <c r="L181" s="32">
        <v>5559</v>
      </c>
      <c r="M181" s="32">
        <v>7536</v>
      </c>
      <c r="N181" s="32">
        <v>9514</v>
      </c>
      <c r="O181" s="32">
        <v>11492</v>
      </c>
      <c r="P181" s="32">
        <v>13470</v>
      </c>
      <c r="Q181" s="32">
        <v>15447</v>
      </c>
      <c r="R181" s="32">
        <v>17425</v>
      </c>
      <c r="S181" s="32">
        <v>19403</v>
      </c>
      <c r="T181" s="32">
        <v>21381</v>
      </c>
      <c r="U181" s="32">
        <v>23358</v>
      </c>
      <c r="V181" s="32">
        <v>25336</v>
      </c>
      <c r="W181" s="32">
        <v>27314</v>
      </c>
      <c r="X181" s="32">
        <v>29292</v>
      </c>
      <c r="Y181" s="32">
        <v>31270</v>
      </c>
      <c r="Z181" s="32">
        <v>31719</v>
      </c>
      <c r="AA181" s="32">
        <v>32166</v>
      </c>
      <c r="AB181" s="32">
        <v>32610</v>
      </c>
      <c r="AC181" s="32">
        <v>33052</v>
      </c>
      <c r="AD181" s="32">
        <v>33492</v>
      </c>
      <c r="AE181" s="32">
        <v>33930</v>
      </c>
      <c r="AF181" s="32">
        <v>34374</v>
      </c>
      <c r="AG181" s="32">
        <v>34824</v>
      </c>
      <c r="AH181" s="32">
        <v>35317</v>
      </c>
      <c r="AI181" s="34"/>
    </row>
    <row r="182" spans="1:35" ht="20" x14ac:dyDescent="0.4">
      <c r="A182" s="38"/>
      <c r="B182" s="14" t="s">
        <v>96</v>
      </c>
      <c r="C182" s="33">
        <v>65</v>
      </c>
      <c r="D182" s="33">
        <v>3973</v>
      </c>
      <c r="E182" s="33">
        <v>13303</v>
      </c>
      <c r="F182" s="33">
        <v>28119</v>
      </c>
      <c r="G182" s="33">
        <v>47988</v>
      </c>
      <c r="H182" s="33">
        <v>74650</v>
      </c>
      <c r="I182" s="33">
        <v>107349</v>
      </c>
      <c r="J182" s="33">
        <v>142184</v>
      </c>
      <c r="K182" s="33">
        <v>186878</v>
      </c>
      <c r="L182" s="33">
        <v>231572</v>
      </c>
      <c r="M182" s="33">
        <v>276266</v>
      </c>
      <c r="N182" s="33">
        <v>320960</v>
      </c>
      <c r="O182" s="33">
        <v>365654</v>
      </c>
      <c r="P182" s="33">
        <v>410348</v>
      </c>
      <c r="Q182" s="33">
        <v>455042</v>
      </c>
      <c r="R182" s="33">
        <v>499737</v>
      </c>
      <c r="S182" s="33">
        <v>544431</v>
      </c>
      <c r="T182" s="33">
        <v>589125</v>
      </c>
      <c r="U182" s="33">
        <v>633819</v>
      </c>
      <c r="V182" s="33">
        <v>678513</v>
      </c>
      <c r="W182" s="33">
        <v>723207</v>
      </c>
      <c r="X182" s="33">
        <v>767901</v>
      </c>
      <c r="Y182" s="33">
        <v>812595</v>
      </c>
      <c r="Z182" s="33">
        <v>827121</v>
      </c>
      <c r="AA182" s="33">
        <v>841521</v>
      </c>
      <c r="AB182" s="33">
        <v>855878</v>
      </c>
      <c r="AC182" s="33">
        <v>870238</v>
      </c>
      <c r="AD182" s="33">
        <v>884577</v>
      </c>
      <c r="AE182" s="33">
        <v>899212</v>
      </c>
      <c r="AF182" s="33">
        <v>914109</v>
      </c>
      <c r="AG182" s="33">
        <v>929270</v>
      </c>
      <c r="AH182" s="33">
        <v>944691</v>
      </c>
      <c r="AI182" s="34"/>
    </row>
    <row r="183" spans="1:35" ht="20" x14ac:dyDescent="0.4">
      <c r="A183" s="38"/>
      <c r="B183" s="14" t="s">
        <v>97</v>
      </c>
      <c r="C183" s="32">
        <v>3176</v>
      </c>
      <c r="D183" s="32">
        <v>11889</v>
      </c>
      <c r="E183" s="32">
        <v>36756</v>
      </c>
      <c r="F183" s="32">
        <v>78638</v>
      </c>
      <c r="G183" s="32">
        <v>136278</v>
      </c>
      <c r="H183" s="32">
        <v>214625</v>
      </c>
      <c r="I183" s="32">
        <v>311605</v>
      </c>
      <c r="J183" s="32">
        <v>414927</v>
      </c>
      <c r="K183" s="32">
        <v>504679</v>
      </c>
      <c r="L183" s="32">
        <v>594432</v>
      </c>
      <c r="M183" s="32">
        <v>684184</v>
      </c>
      <c r="N183" s="32">
        <v>773936</v>
      </c>
      <c r="O183" s="32">
        <v>863689</v>
      </c>
      <c r="P183" s="32">
        <v>953441</v>
      </c>
      <c r="Q183" s="32">
        <v>1043194</v>
      </c>
      <c r="R183" s="32">
        <v>1132946</v>
      </c>
      <c r="S183" s="32">
        <v>1222698</v>
      </c>
      <c r="T183" s="32">
        <v>1312451</v>
      </c>
      <c r="U183" s="32">
        <v>1402203</v>
      </c>
      <c r="V183" s="32">
        <v>1491956</v>
      </c>
      <c r="W183" s="32">
        <v>1581708</v>
      </c>
      <c r="X183" s="32">
        <v>1671460</v>
      </c>
      <c r="Y183" s="32">
        <v>1761213</v>
      </c>
      <c r="Z183" s="32">
        <v>1782872</v>
      </c>
      <c r="AA183" s="32">
        <v>1803997</v>
      </c>
      <c r="AB183" s="32">
        <v>1824517</v>
      </c>
      <c r="AC183" s="32">
        <v>1844349</v>
      </c>
      <c r="AD183" s="32">
        <v>1863417</v>
      </c>
      <c r="AE183" s="32">
        <v>1880999</v>
      </c>
      <c r="AF183" s="32">
        <v>1898105</v>
      </c>
      <c r="AG183" s="32">
        <v>1914680</v>
      </c>
      <c r="AH183" s="32">
        <v>1960860</v>
      </c>
      <c r="AI183" s="34"/>
    </row>
    <row r="184" spans="1:35" ht="20" x14ac:dyDescent="0.4">
      <c r="A184" s="38"/>
      <c r="B184" s="14" t="s">
        <v>98</v>
      </c>
      <c r="C184" s="33">
        <v>199</v>
      </c>
      <c r="D184" s="33">
        <v>728</v>
      </c>
      <c r="E184" s="33">
        <v>2386</v>
      </c>
      <c r="F184" s="33">
        <v>5216</v>
      </c>
      <c r="G184" s="33">
        <v>9134</v>
      </c>
      <c r="H184" s="33">
        <v>14471</v>
      </c>
      <c r="I184" s="33">
        <v>21091</v>
      </c>
      <c r="J184" s="33">
        <v>28143</v>
      </c>
      <c r="K184" s="33">
        <v>39664</v>
      </c>
      <c r="L184" s="33">
        <v>51185</v>
      </c>
      <c r="M184" s="33">
        <v>62707</v>
      </c>
      <c r="N184" s="33">
        <v>74228</v>
      </c>
      <c r="O184" s="33">
        <v>85749</v>
      </c>
      <c r="P184" s="33">
        <v>97270</v>
      </c>
      <c r="Q184" s="33">
        <v>108791</v>
      </c>
      <c r="R184" s="33">
        <v>120312</v>
      </c>
      <c r="S184" s="33">
        <v>131833</v>
      </c>
      <c r="T184" s="33">
        <v>143354</v>
      </c>
      <c r="U184" s="33">
        <v>154875</v>
      </c>
      <c r="V184" s="33">
        <v>166396</v>
      </c>
      <c r="W184" s="33">
        <v>177918</v>
      </c>
      <c r="X184" s="33">
        <v>189439</v>
      </c>
      <c r="Y184" s="33">
        <v>200960</v>
      </c>
      <c r="Z184" s="33">
        <v>204502</v>
      </c>
      <c r="AA184" s="33">
        <v>208028</v>
      </c>
      <c r="AB184" s="33">
        <v>211554</v>
      </c>
      <c r="AC184" s="33">
        <v>215088</v>
      </c>
      <c r="AD184" s="33">
        <v>218623</v>
      </c>
      <c r="AE184" s="33">
        <v>222143</v>
      </c>
      <c r="AF184" s="33">
        <v>225724</v>
      </c>
      <c r="AG184" s="33">
        <v>229367</v>
      </c>
      <c r="AH184" s="33">
        <v>233071</v>
      </c>
      <c r="AI184" s="34"/>
    </row>
    <row r="185" spans="1:35" ht="20" x14ac:dyDescent="0.4">
      <c r="A185" s="38"/>
      <c r="B185" s="14" t="s">
        <v>99</v>
      </c>
      <c r="C185" s="32">
        <v>9756</v>
      </c>
      <c r="D185" s="32">
        <v>17662</v>
      </c>
      <c r="E185" s="32">
        <v>39179</v>
      </c>
      <c r="F185" s="32">
        <v>74548</v>
      </c>
      <c r="G185" s="32">
        <v>122766</v>
      </c>
      <c r="H185" s="32">
        <v>188177</v>
      </c>
      <c r="I185" s="32">
        <v>268777</v>
      </c>
      <c r="J185" s="32">
        <v>354689</v>
      </c>
      <c r="K185" s="32">
        <v>459213</v>
      </c>
      <c r="L185" s="32">
        <v>563737</v>
      </c>
      <c r="M185" s="32">
        <v>668262</v>
      </c>
      <c r="N185" s="32">
        <v>772786</v>
      </c>
      <c r="O185" s="32">
        <v>877310</v>
      </c>
      <c r="P185" s="32">
        <v>981834</v>
      </c>
      <c r="Q185" s="32">
        <v>1086358</v>
      </c>
      <c r="R185" s="32">
        <v>1190883</v>
      </c>
      <c r="S185" s="32">
        <v>1295407</v>
      </c>
      <c r="T185" s="32">
        <v>1399931</v>
      </c>
      <c r="U185" s="32">
        <v>1504455</v>
      </c>
      <c r="V185" s="32">
        <v>1608980</v>
      </c>
      <c r="W185" s="32">
        <v>1713504</v>
      </c>
      <c r="X185" s="32">
        <v>1818028</v>
      </c>
      <c r="Y185" s="32">
        <v>1922552</v>
      </c>
      <c r="Z185" s="32">
        <v>1948041</v>
      </c>
      <c r="AA185" s="32">
        <v>1973182</v>
      </c>
      <c r="AB185" s="32">
        <v>1997915</v>
      </c>
      <c r="AC185" s="32">
        <v>2022171</v>
      </c>
      <c r="AD185" s="32">
        <v>2045880</v>
      </c>
      <c r="AE185" s="32">
        <v>2068262</v>
      </c>
      <c r="AF185" s="32">
        <v>2090439</v>
      </c>
      <c r="AG185" s="32">
        <v>2112362</v>
      </c>
      <c r="AH185" s="32">
        <v>2152158</v>
      </c>
      <c r="AI185" s="34"/>
    </row>
    <row r="186" spans="1:35" ht="20" x14ac:dyDescent="0.4">
      <c r="A186" s="38"/>
      <c r="B186" s="14" t="s">
        <v>100</v>
      </c>
      <c r="C186" s="33">
        <v>17</v>
      </c>
      <c r="D186" s="33">
        <v>81</v>
      </c>
      <c r="E186" s="33">
        <v>2204</v>
      </c>
      <c r="F186" s="33">
        <v>6427</v>
      </c>
      <c r="G186" s="33">
        <v>12605</v>
      </c>
      <c r="H186" s="33">
        <v>21218</v>
      </c>
      <c r="I186" s="33">
        <v>32109</v>
      </c>
      <c r="J186" s="33">
        <v>43708</v>
      </c>
      <c r="K186" s="33">
        <v>76407</v>
      </c>
      <c r="L186" s="33">
        <v>109107</v>
      </c>
      <c r="M186" s="33">
        <v>141807</v>
      </c>
      <c r="N186" s="33">
        <v>174506</v>
      </c>
      <c r="O186" s="33">
        <v>207206</v>
      </c>
      <c r="P186" s="33">
        <v>239905</v>
      </c>
      <c r="Q186" s="33">
        <v>272605</v>
      </c>
      <c r="R186" s="33">
        <v>305305</v>
      </c>
      <c r="S186" s="33">
        <v>338004</v>
      </c>
      <c r="T186" s="33">
        <v>370704</v>
      </c>
      <c r="U186" s="33">
        <v>403404</v>
      </c>
      <c r="V186" s="33">
        <v>436103</v>
      </c>
      <c r="W186" s="33">
        <v>468803</v>
      </c>
      <c r="X186" s="33">
        <v>501502</v>
      </c>
      <c r="Y186" s="33">
        <v>534202</v>
      </c>
      <c r="Z186" s="33">
        <v>542177</v>
      </c>
      <c r="AA186" s="33">
        <v>550113</v>
      </c>
      <c r="AB186" s="33">
        <v>558019</v>
      </c>
      <c r="AC186" s="33">
        <v>565890</v>
      </c>
      <c r="AD186" s="33">
        <v>573724</v>
      </c>
      <c r="AE186" s="33">
        <v>581390</v>
      </c>
      <c r="AF186" s="33">
        <v>589161</v>
      </c>
      <c r="AG186" s="33">
        <v>597037</v>
      </c>
      <c r="AH186" s="33">
        <v>605016</v>
      </c>
      <c r="AI186" s="34"/>
    </row>
    <row r="187" spans="1:35" ht="20" x14ac:dyDescent="0.4">
      <c r="A187" s="38"/>
      <c r="B187" s="14" t="s">
        <v>101</v>
      </c>
      <c r="C187" s="32">
        <v>113</v>
      </c>
      <c r="D187" s="32">
        <v>19</v>
      </c>
      <c r="E187" s="32">
        <v>42</v>
      </c>
      <c r="F187" s="32">
        <v>108</v>
      </c>
      <c r="G187" s="32">
        <v>318</v>
      </c>
      <c r="H187" s="32">
        <v>472</v>
      </c>
      <c r="I187" s="32">
        <v>876</v>
      </c>
      <c r="J187" s="32">
        <v>4073</v>
      </c>
      <c r="K187" s="32">
        <v>12610</v>
      </c>
      <c r="L187" s="32">
        <v>21148</v>
      </c>
      <c r="M187" s="32">
        <v>29685</v>
      </c>
      <c r="N187" s="32">
        <v>38222</v>
      </c>
      <c r="O187" s="32">
        <v>46760</v>
      </c>
      <c r="P187" s="32">
        <v>55297</v>
      </c>
      <c r="Q187" s="32">
        <v>63835</v>
      </c>
      <c r="R187" s="32">
        <v>72372</v>
      </c>
      <c r="S187" s="32">
        <v>80910</v>
      </c>
      <c r="T187" s="32">
        <v>89447</v>
      </c>
      <c r="U187" s="32">
        <v>97984</v>
      </c>
      <c r="V187" s="32">
        <v>106522</v>
      </c>
      <c r="W187" s="32">
        <v>115059</v>
      </c>
      <c r="X187" s="32">
        <v>123597</v>
      </c>
      <c r="Y187" s="32">
        <v>132134</v>
      </c>
      <c r="Z187" s="32">
        <v>134939</v>
      </c>
      <c r="AA187" s="32">
        <v>137730</v>
      </c>
      <c r="AB187" s="32">
        <v>140529</v>
      </c>
      <c r="AC187" s="32">
        <v>143354</v>
      </c>
      <c r="AD187" s="32">
        <v>146193</v>
      </c>
      <c r="AE187" s="32">
        <v>149007</v>
      </c>
      <c r="AF187" s="32">
        <v>151880</v>
      </c>
      <c r="AG187" s="32">
        <v>154814</v>
      </c>
      <c r="AH187" s="32">
        <v>157805</v>
      </c>
      <c r="AI187" s="34"/>
    </row>
    <row r="188" spans="1:35" ht="20" x14ac:dyDescent="0.4">
      <c r="A188" s="38"/>
      <c r="B188" s="14" t="s">
        <v>102</v>
      </c>
      <c r="C188" s="33">
        <v>199</v>
      </c>
      <c r="D188" s="33">
        <v>492</v>
      </c>
      <c r="E188" s="33">
        <v>1141</v>
      </c>
      <c r="F188" s="33">
        <v>2116</v>
      </c>
      <c r="G188" s="33">
        <v>3393</v>
      </c>
      <c r="H188" s="33">
        <v>5089</v>
      </c>
      <c r="I188" s="33">
        <v>7148</v>
      </c>
      <c r="J188" s="33">
        <v>9342</v>
      </c>
      <c r="K188" s="33">
        <v>13339</v>
      </c>
      <c r="L188" s="33">
        <v>17337</v>
      </c>
      <c r="M188" s="33">
        <v>21335</v>
      </c>
      <c r="N188" s="33">
        <v>25332</v>
      </c>
      <c r="O188" s="33">
        <v>29330</v>
      </c>
      <c r="P188" s="33">
        <v>33328</v>
      </c>
      <c r="Q188" s="33">
        <v>37326</v>
      </c>
      <c r="R188" s="33">
        <v>41323</v>
      </c>
      <c r="S188" s="33">
        <v>45321</v>
      </c>
      <c r="T188" s="33">
        <v>49319</v>
      </c>
      <c r="U188" s="33">
        <v>53316</v>
      </c>
      <c r="V188" s="33">
        <v>57314</v>
      </c>
      <c r="W188" s="33">
        <v>61312</v>
      </c>
      <c r="X188" s="33">
        <v>65309</v>
      </c>
      <c r="Y188" s="33">
        <v>69307</v>
      </c>
      <c r="Z188" s="33">
        <v>70529</v>
      </c>
      <c r="AA188" s="33">
        <v>71745</v>
      </c>
      <c r="AB188" s="33">
        <v>72961</v>
      </c>
      <c r="AC188" s="33">
        <v>74180</v>
      </c>
      <c r="AD188" s="33">
        <v>75399</v>
      </c>
      <c r="AE188" s="33">
        <v>76613</v>
      </c>
      <c r="AF188" s="33">
        <v>77848</v>
      </c>
      <c r="AG188" s="33">
        <v>79104</v>
      </c>
      <c r="AH188" s="33">
        <v>80382</v>
      </c>
      <c r="AI188" s="34"/>
    </row>
    <row r="189" spans="1:35" ht="20" x14ac:dyDescent="0.4">
      <c r="A189" s="38"/>
      <c r="B189" s="14" t="s">
        <v>103</v>
      </c>
      <c r="C189" s="32">
        <v>9756</v>
      </c>
      <c r="D189" s="32">
        <v>14595</v>
      </c>
      <c r="E189" s="32">
        <v>25379</v>
      </c>
      <c r="F189" s="32">
        <v>41656</v>
      </c>
      <c r="G189" s="32">
        <v>63028</v>
      </c>
      <c r="H189" s="32">
        <v>91629</v>
      </c>
      <c r="I189" s="32">
        <v>126295</v>
      </c>
      <c r="J189" s="32">
        <v>163281</v>
      </c>
      <c r="K189" s="32">
        <v>211342</v>
      </c>
      <c r="L189" s="32">
        <v>259403</v>
      </c>
      <c r="M189" s="32">
        <v>307463</v>
      </c>
      <c r="N189" s="32">
        <v>355524</v>
      </c>
      <c r="O189" s="32">
        <v>403585</v>
      </c>
      <c r="P189" s="32">
        <v>451646</v>
      </c>
      <c r="Q189" s="32">
        <v>499707</v>
      </c>
      <c r="R189" s="32">
        <v>547768</v>
      </c>
      <c r="S189" s="32">
        <v>595829</v>
      </c>
      <c r="T189" s="32">
        <v>643889</v>
      </c>
      <c r="U189" s="32">
        <v>691950</v>
      </c>
      <c r="V189" s="32">
        <v>740011</v>
      </c>
      <c r="W189" s="32">
        <v>788072</v>
      </c>
      <c r="X189" s="32">
        <v>836133</v>
      </c>
      <c r="Y189" s="32">
        <v>884194</v>
      </c>
      <c r="Z189" s="32">
        <v>896227</v>
      </c>
      <c r="AA189" s="32">
        <v>908141</v>
      </c>
      <c r="AB189" s="32">
        <v>919912</v>
      </c>
      <c r="AC189" s="32">
        <v>931511</v>
      </c>
      <c r="AD189" s="32">
        <v>942910</v>
      </c>
      <c r="AE189" s="32">
        <v>953758</v>
      </c>
      <c r="AF189" s="32">
        <v>964572</v>
      </c>
      <c r="AG189" s="32">
        <v>975332</v>
      </c>
      <c r="AH189" s="32">
        <v>991814</v>
      </c>
      <c r="AI189" s="34"/>
    </row>
    <row r="190" spans="1:35" ht="20" x14ac:dyDescent="0.4">
      <c r="A190" s="38"/>
      <c r="B190" s="34"/>
      <c r="C190" s="34"/>
      <c r="D190" s="34"/>
      <c r="E190" s="34"/>
      <c r="F190" s="34"/>
      <c r="G190" s="34"/>
      <c r="H190" s="34"/>
      <c r="I190" s="34"/>
      <c r="J190" s="34"/>
      <c r="K190" s="34"/>
      <c r="L190" s="34"/>
      <c r="M190" s="34"/>
      <c r="N190" s="34"/>
      <c r="O190" s="34"/>
      <c r="P190" s="34"/>
      <c r="Q190" s="34"/>
      <c r="R190" s="34"/>
      <c r="S190" s="34"/>
      <c r="T190" s="34"/>
      <c r="U190" s="34"/>
      <c r="V190" s="34"/>
      <c r="W190" s="34"/>
      <c r="X190" s="34"/>
      <c r="Y190" s="34"/>
      <c r="Z190" s="34"/>
      <c r="AA190" s="34"/>
      <c r="AB190" s="34"/>
      <c r="AC190" s="34"/>
      <c r="AD190" s="34"/>
      <c r="AE190" s="34"/>
      <c r="AF190" s="34"/>
      <c r="AG190" s="34"/>
      <c r="AH190" s="34"/>
      <c r="AI190" s="34"/>
    </row>
    <row r="191" spans="1:35" ht="14" x14ac:dyDescent="0.3">
      <c r="A191" s="39"/>
      <c r="B191" s="30"/>
      <c r="D191" s="30"/>
    </row>
    <row r="201" spans="1:4" ht="14" x14ac:dyDescent="0.3">
      <c r="A201" s="39"/>
      <c r="B201" s="30"/>
      <c r="D201" s="30"/>
    </row>
    <row r="211" spans="1:4" ht="14" x14ac:dyDescent="0.3">
      <c r="A211" s="39"/>
      <c r="B211" s="30"/>
      <c r="D211" s="30"/>
    </row>
    <row r="221" spans="1:4" ht="14" x14ac:dyDescent="0.3">
      <c r="A221" s="39"/>
      <c r="B221" s="30"/>
      <c r="D221" s="30"/>
    </row>
    <row r="231" spans="1:4" ht="14" x14ac:dyDescent="0.3">
      <c r="A231" s="39"/>
      <c r="B231" s="30"/>
      <c r="D231" s="30"/>
    </row>
    <row r="241" spans="1:4" ht="14" x14ac:dyDescent="0.3">
      <c r="A241" s="39"/>
      <c r="B241" s="30"/>
      <c r="D241" s="30"/>
    </row>
    <row r="242" spans="1:4" ht="14" x14ac:dyDescent="0.3"/>
    <row r="243" spans="1:4" ht="14" x14ac:dyDescent="0.3"/>
    <row r="244" spans="1:4" ht="14" x14ac:dyDescent="0.3"/>
    <row r="245" spans="1:4" ht="14" x14ac:dyDescent="0.3"/>
    <row r="246" spans="1:4" ht="14" x14ac:dyDescent="0.3"/>
    <row r="247" spans="1:4" ht="14" x14ac:dyDescent="0.3"/>
    <row r="248" spans="1:4" ht="14" x14ac:dyDescent="0.3"/>
    <row r="249" spans="1:4" ht="14" x14ac:dyDescent="0.3"/>
    <row r="250" spans="1:4" ht="14" x14ac:dyDescent="0.3"/>
    <row r="251" spans="1:4" ht="14" x14ac:dyDescent="0.3"/>
    <row r="252" spans="1:4" ht="14" x14ac:dyDescent="0.3"/>
    <row r="253" spans="1:4" ht="14" x14ac:dyDescent="0.3"/>
    <row r="263" ht="14" x14ac:dyDescent="0.3"/>
    <row r="273" ht="14" x14ac:dyDescent="0.3"/>
    <row r="283" ht="14" x14ac:dyDescent="0.3"/>
    <row r="293" ht="14" x14ac:dyDescent="0.3"/>
    <row r="303" ht="14" x14ac:dyDescent="0.3"/>
  </sheetData>
  <phoneticPr fontId="13" type="noConversion"/>
  <hyperlinks>
    <hyperlink ref="M2" r:id="rId1" xr:uid="{ECBD7766-38D3-4C0A-9178-B6355E258689}"/>
  </hyperlinks>
  <pageMargins left="0.7" right="0.7" top="0.75" bottom="0.75" header="0.3" footer="0.3"/>
  <pageSetup paperSize="9" orientation="portrait" horizontalDpi="90" verticalDpi="90" r:id="rId2"/>
  <headerFooter>
    <oddFooter>&amp;L_x000D_&amp;1#&amp;"Calibri"&amp;8&amp;K000000 For Official use only</oddFooter>
  </headerFooter>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5D528D-8A82-48DF-9068-740A9A62FF66}">
  <sheetPr>
    <tabColor theme="5" tint="0.749992370372631"/>
  </sheetPr>
  <dimension ref="A1:AI302"/>
  <sheetViews>
    <sheetView zoomScale="85" zoomScaleNormal="85" workbookViewId="0"/>
  </sheetViews>
  <sheetFormatPr defaultColWidth="8.75" defaultRowHeight="16.5" customHeight="1" thickBottom="1" x14ac:dyDescent="0.35"/>
  <cols>
    <col min="1" max="1" width="3.25" style="37" customWidth="1"/>
    <col min="2" max="2" width="25.08203125" style="31" customWidth="1"/>
    <col min="3" max="3" width="9.5" style="31" customWidth="1"/>
    <col min="4" max="35" width="8.75" style="31"/>
    <col min="36" max="16384" width="8.75" style="45"/>
  </cols>
  <sheetData>
    <row r="1" spans="1:35" s="4" customFormat="1" ht="14" x14ac:dyDescent="0.3">
      <c r="A1" s="1"/>
      <c r="B1" s="2"/>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row>
    <row r="2" spans="1:35" s="4" customFormat="1" ht="19" x14ac:dyDescent="0.4">
      <c r="A2" s="3"/>
      <c r="B2" s="5" t="s">
        <v>49</v>
      </c>
      <c r="C2" s="6"/>
      <c r="D2" s="6"/>
      <c r="E2" s="6"/>
      <c r="F2" s="6"/>
      <c r="G2" s="6"/>
      <c r="H2" s="6"/>
      <c r="I2" s="6"/>
      <c r="J2" s="6"/>
      <c r="K2" s="6"/>
      <c r="L2" s="6"/>
      <c r="M2" s="3"/>
      <c r="N2" s="7" t="s">
        <v>56</v>
      </c>
      <c r="O2" s="8" t="s">
        <v>57</v>
      </c>
      <c r="P2" s="3"/>
      <c r="Q2" s="3"/>
      <c r="R2" s="3"/>
      <c r="S2" s="3"/>
      <c r="T2" s="3"/>
      <c r="U2" s="3"/>
      <c r="V2" s="3"/>
      <c r="W2" s="3"/>
      <c r="X2" s="3"/>
      <c r="Y2" s="3"/>
      <c r="Z2" s="3"/>
      <c r="AA2" s="3"/>
      <c r="AB2" s="3"/>
      <c r="AC2" s="3"/>
      <c r="AD2" s="3"/>
      <c r="AE2" s="3"/>
      <c r="AF2" s="3"/>
      <c r="AG2" s="3"/>
      <c r="AH2" s="3"/>
      <c r="AI2" s="3"/>
    </row>
    <row r="3" spans="1:35" s="4" customFormat="1" ht="16" thickTop="1" x14ac:dyDescent="0.35">
      <c r="A3" s="3"/>
      <c r="B3" s="9" t="s">
        <v>110</v>
      </c>
      <c r="C3" s="3"/>
      <c r="D3" s="3"/>
      <c r="E3" s="3"/>
      <c r="F3" s="3"/>
      <c r="G3" s="3"/>
      <c r="H3" s="3"/>
      <c r="I3" s="3"/>
      <c r="J3" s="3"/>
      <c r="K3" s="3"/>
      <c r="L3" s="3"/>
      <c r="M3" s="3"/>
      <c r="N3" s="3"/>
      <c r="O3" s="3"/>
      <c r="P3" s="3"/>
      <c r="Q3" s="10"/>
      <c r="R3" s="3"/>
      <c r="S3" s="3"/>
      <c r="T3" s="3"/>
      <c r="U3" s="3"/>
      <c r="V3" s="3"/>
      <c r="W3" s="3"/>
      <c r="X3" s="3"/>
      <c r="Y3" s="3"/>
      <c r="Z3" s="3"/>
      <c r="AA3" s="3"/>
      <c r="AB3" s="3"/>
      <c r="AC3" s="3"/>
      <c r="AD3" s="3"/>
      <c r="AE3" s="3"/>
      <c r="AF3" s="3"/>
      <c r="AG3" s="3"/>
      <c r="AH3" s="3"/>
      <c r="AI3" s="3"/>
    </row>
    <row r="4" spans="1:35" s="4" customFormat="1" ht="13" thickBot="1" x14ac:dyDescent="0.3">
      <c r="A4" s="15"/>
      <c r="B4" s="3"/>
      <c r="C4" s="3"/>
      <c r="D4" s="3"/>
      <c r="E4" s="3"/>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row>
    <row r="5" spans="1:35" ht="20.5" thickBot="1" x14ac:dyDescent="0.45">
      <c r="A5" s="35"/>
      <c r="B5" s="34" t="s">
        <v>59</v>
      </c>
      <c r="C5" s="34"/>
      <c r="D5" s="34"/>
      <c r="E5" s="34"/>
      <c r="F5" s="34"/>
      <c r="G5" s="34"/>
      <c r="H5" s="34"/>
      <c r="I5" s="34"/>
      <c r="J5" s="34"/>
      <c r="K5" s="34"/>
      <c r="L5" s="34"/>
      <c r="M5" s="34"/>
      <c r="N5" s="34"/>
      <c r="O5" s="34"/>
      <c r="P5" s="34"/>
      <c r="Q5" s="34"/>
      <c r="R5" s="34"/>
      <c r="S5" s="34"/>
      <c r="T5" s="34"/>
      <c r="U5" s="34"/>
      <c r="V5" s="34"/>
      <c r="W5" s="34"/>
      <c r="X5" s="34"/>
      <c r="Y5" s="34"/>
      <c r="Z5" s="34"/>
      <c r="AA5" s="34"/>
      <c r="AB5" s="34"/>
      <c r="AC5" s="34"/>
      <c r="AD5" s="34"/>
      <c r="AE5" s="34"/>
      <c r="AF5" s="34"/>
      <c r="AG5" s="34"/>
      <c r="AH5" s="34"/>
      <c r="AI5" s="34"/>
    </row>
    <row r="6" spans="1:35" ht="20.5" thickBot="1" x14ac:dyDescent="0.45">
      <c r="A6" s="35"/>
      <c r="B6" s="11" t="s">
        <v>60</v>
      </c>
      <c r="C6" s="34"/>
      <c r="D6" s="34"/>
      <c r="E6" s="34"/>
      <c r="F6" s="34"/>
      <c r="G6" s="34"/>
      <c r="H6" s="34"/>
      <c r="I6" s="34"/>
      <c r="J6" s="34"/>
      <c r="K6" s="34"/>
      <c r="L6" s="34"/>
      <c r="M6" s="34"/>
      <c r="N6" s="34"/>
      <c r="O6" s="34"/>
      <c r="P6" s="34"/>
      <c r="Q6" s="34"/>
      <c r="R6" s="34"/>
      <c r="S6" s="34"/>
      <c r="T6" s="34"/>
      <c r="U6" s="34"/>
      <c r="V6" s="34"/>
      <c r="W6" s="34"/>
      <c r="X6" s="34"/>
      <c r="Y6" s="34"/>
      <c r="Z6" s="34"/>
      <c r="AA6" s="34"/>
      <c r="AB6" s="34"/>
      <c r="AC6" s="34"/>
      <c r="AD6" s="34"/>
      <c r="AE6" s="34"/>
      <c r="AF6" s="34"/>
      <c r="AG6" s="34"/>
      <c r="AH6" s="34"/>
      <c r="AI6" s="34"/>
    </row>
    <row r="7" spans="1:35" ht="20.5" thickBot="1" x14ac:dyDescent="0.45">
      <c r="A7" s="35"/>
      <c r="B7" s="12" t="s">
        <v>61</v>
      </c>
      <c r="C7" s="13" t="s">
        <v>62</v>
      </c>
      <c r="D7" s="13" t="s">
        <v>63</v>
      </c>
      <c r="E7" s="13" t="s">
        <v>64</v>
      </c>
      <c r="F7" s="13" t="s">
        <v>65</v>
      </c>
      <c r="G7" s="13" t="s">
        <v>66</v>
      </c>
      <c r="H7" s="13" t="s">
        <v>67</v>
      </c>
      <c r="I7" s="13" t="s">
        <v>68</v>
      </c>
      <c r="J7" s="13" t="s">
        <v>69</v>
      </c>
      <c r="K7" s="13" t="s">
        <v>70</v>
      </c>
      <c r="L7" s="13" t="s">
        <v>71</v>
      </c>
      <c r="M7" s="13" t="s">
        <v>72</v>
      </c>
      <c r="N7" s="13" t="s">
        <v>73</v>
      </c>
      <c r="O7" s="13" t="s">
        <v>74</v>
      </c>
      <c r="P7" s="13" t="s">
        <v>75</v>
      </c>
      <c r="Q7" s="13" t="s">
        <v>76</v>
      </c>
      <c r="R7" s="13" t="s">
        <v>77</v>
      </c>
      <c r="S7" s="13" t="s">
        <v>78</v>
      </c>
      <c r="T7" s="13" t="s">
        <v>79</v>
      </c>
      <c r="U7" s="13" t="s">
        <v>80</v>
      </c>
      <c r="V7" s="13" t="s">
        <v>81</v>
      </c>
      <c r="W7" s="13" t="s">
        <v>82</v>
      </c>
      <c r="X7" s="13" t="s">
        <v>83</v>
      </c>
      <c r="Y7" s="13" t="s">
        <v>84</v>
      </c>
      <c r="Z7" s="13" t="s">
        <v>85</v>
      </c>
      <c r="AA7" s="13" t="s">
        <v>86</v>
      </c>
      <c r="AB7" s="13" t="s">
        <v>87</v>
      </c>
      <c r="AC7" s="13" t="s">
        <v>88</v>
      </c>
      <c r="AD7" s="13" t="s">
        <v>89</v>
      </c>
      <c r="AE7" s="13" t="s">
        <v>90</v>
      </c>
      <c r="AF7" s="13" t="s">
        <v>91</v>
      </c>
      <c r="AG7" s="13" t="s">
        <v>92</v>
      </c>
      <c r="AH7" s="13" t="s">
        <v>93</v>
      </c>
      <c r="AI7" s="34"/>
    </row>
    <row r="8" spans="1:35" ht="20.5" thickBot="1" x14ac:dyDescent="0.45">
      <c r="A8" s="35"/>
      <c r="B8" s="14" t="s">
        <v>94</v>
      </c>
      <c r="C8" s="33">
        <v>0</v>
      </c>
      <c r="D8" s="33">
        <v>0</v>
      </c>
      <c r="E8" s="33">
        <v>0</v>
      </c>
      <c r="F8" s="33">
        <v>0</v>
      </c>
      <c r="G8" s="33">
        <v>0</v>
      </c>
      <c r="H8" s="33">
        <v>0</v>
      </c>
      <c r="I8" s="33">
        <v>1</v>
      </c>
      <c r="J8" s="33">
        <v>1</v>
      </c>
      <c r="K8" s="33">
        <v>1</v>
      </c>
      <c r="L8" s="33">
        <v>1</v>
      </c>
      <c r="M8" s="33">
        <v>2</v>
      </c>
      <c r="N8" s="33">
        <v>2</v>
      </c>
      <c r="O8" s="33">
        <v>2</v>
      </c>
      <c r="P8" s="33">
        <v>2</v>
      </c>
      <c r="Q8" s="33">
        <v>2</v>
      </c>
      <c r="R8" s="33">
        <v>2</v>
      </c>
      <c r="S8" s="33">
        <v>2</v>
      </c>
      <c r="T8" s="33">
        <v>2</v>
      </c>
      <c r="U8" s="33">
        <v>2</v>
      </c>
      <c r="V8" s="33">
        <v>2</v>
      </c>
      <c r="W8" s="33">
        <v>2</v>
      </c>
      <c r="X8" s="33">
        <v>2</v>
      </c>
      <c r="Y8" s="33">
        <v>2</v>
      </c>
      <c r="Z8" s="33">
        <v>2</v>
      </c>
      <c r="AA8" s="33">
        <v>1</v>
      </c>
      <c r="AB8" s="33">
        <v>1</v>
      </c>
      <c r="AC8" s="33">
        <v>1</v>
      </c>
      <c r="AD8" s="33">
        <v>1</v>
      </c>
      <c r="AE8" s="33">
        <v>1</v>
      </c>
      <c r="AF8" s="33">
        <v>1</v>
      </c>
      <c r="AG8" s="33">
        <v>1</v>
      </c>
      <c r="AH8" s="33">
        <v>1</v>
      </c>
      <c r="AI8" s="34"/>
    </row>
    <row r="9" spans="1:35" ht="20.5" thickBot="1" x14ac:dyDescent="0.45">
      <c r="A9" s="35"/>
      <c r="B9" s="14" t="s">
        <v>95</v>
      </c>
      <c r="C9" s="32">
        <v>0</v>
      </c>
      <c r="D9" s="32">
        <v>0</v>
      </c>
      <c r="E9" s="32">
        <v>0</v>
      </c>
      <c r="F9" s="32">
        <v>0</v>
      </c>
      <c r="G9" s="32">
        <v>0</v>
      </c>
      <c r="H9" s="32">
        <v>0</v>
      </c>
      <c r="I9" s="32">
        <v>0</v>
      </c>
      <c r="J9" s="32">
        <v>0</v>
      </c>
      <c r="K9" s="32">
        <v>0</v>
      </c>
      <c r="L9" s="32">
        <v>0</v>
      </c>
      <c r="M9" s="32">
        <v>0</v>
      </c>
      <c r="N9" s="32">
        <v>0</v>
      </c>
      <c r="O9" s="32">
        <v>0</v>
      </c>
      <c r="P9" s="32">
        <v>0</v>
      </c>
      <c r="Q9" s="32">
        <v>0</v>
      </c>
      <c r="R9" s="32">
        <v>0</v>
      </c>
      <c r="S9" s="32">
        <v>0</v>
      </c>
      <c r="T9" s="32">
        <v>0</v>
      </c>
      <c r="U9" s="32">
        <v>0</v>
      </c>
      <c r="V9" s="32">
        <v>0</v>
      </c>
      <c r="W9" s="32">
        <v>0</v>
      </c>
      <c r="X9" s="32">
        <v>0</v>
      </c>
      <c r="Y9" s="32">
        <v>0</v>
      </c>
      <c r="Z9" s="32">
        <v>0</v>
      </c>
      <c r="AA9" s="32">
        <v>0</v>
      </c>
      <c r="AB9" s="32">
        <v>0</v>
      </c>
      <c r="AC9" s="32">
        <v>0</v>
      </c>
      <c r="AD9" s="32">
        <v>0</v>
      </c>
      <c r="AE9" s="32">
        <v>0</v>
      </c>
      <c r="AF9" s="32">
        <v>0</v>
      </c>
      <c r="AG9" s="32">
        <v>0</v>
      </c>
      <c r="AH9" s="32">
        <v>0</v>
      </c>
      <c r="AI9" s="34"/>
    </row>
    <row r="10" spans="1:35" ht="20.5" thickBot="1" x14ac:dyDescent="0.45">
      <c r="A10" s="35"/>
      <c r="B10" s="14" t="s">
        <v>96</v>
      </c>
      <c r="C10" s="33">
        <v>14</v>
      </c>
      <c r="D10" s="33">
        <v>16</v>
      </c>
      <c r="E10" s="33">
        <v>17</v>
      </c>
      <c r="F10" s="33">
        <v>19</v>
      </c>
      <c r="G10" s="33">
        <v>20</v>
      </c>
      <c r="H10" s="33">
        <v>20</v>
      </c>
      <c r="I10" s="33">
        <v>21</v>
      </c>
      <c r="J10" s="33">
        <v>21</v>
      </c>
      <c r="K10" s="33">
        <v>21</v>
      </c>
      <c r="L10" s="33">
        <v>20</v>
      </c>
      <c r="M10" s="33">
        <v>19</v>
      </c>
      <c r="N10" s="33">
        <v>18</v>
      </c>
      <c r="O10" s="33">
        <v>17</v>
      </c>
      <c r="P10" s="33">
        <v>16</v>
      </c>
      <c r="Q10" s="33">
        <v>15</v>
      </c>
      <c r="R10" s="33">
        <v>14</v>
      </c>
      <c r="S10" s="33">
        <v>13</v>
      </c>
      <c r="T10" s="33">
        <v>12</v>
      </c>
      <c r="U10" s="33">
        <v>12</v>
      </c>
      <c r="V10" s="33">
        <v>11</v>
      </c>
      <c r="W10" s="33">
        <v>10</v>
      </c>
      <c r="X10" s="33">
        <v>10</v>
      </c>
      <c r="Y10" s="33">
        <v>6</v>
      </c>
      <c r="Z10" s="33">
        <v>5</v>
      </c>
      <c r="AA10" s="33">
        <v>4</v>
      </c>
      <c r="AB10" s="33">
        <v>4</v>
      </c>
      <c r="AC10" s="33">
        <v>3</v>
      </c>
      <c r="AD10" s="33">
        <v>3</v>
      </c>
      <c r="AE10" s="33">
        <v>3</v>
      </c>
      <c r="AF10" s="33">
        <v>2</v>
      </c>
      <c r="AG10" s="33">
        <v>2</v>
      </c>
      <c r="AH10" s="33">
        <v>2</v>
      </c>
      <c r="AI10" s="34"/>
    </row>
    <row r="11" spans="1:35" ht="20.5" thickBot="1" x14ac:dyDescent="0.45">
      <c r="A11" s="35"/>
      <c r="B11" s="14" t="s">
        <v>97</v>
      </c>
      <c r="C11" s="32">
        <v>1404</v>
      </c>
      <c r="D11" s="32">
        <v>1548</v>
      </c>
      <c r="E11" s="32">
        <v>1586</v>
      </c>
      <c r="F11" s="32">
        <v>1622</v>
      </c>
      <c r="G11" s="32">
        <v>1649</v>
      </c>
      <c r="H11" s="32">
        <v>1667</v>
      </c>
      <c r="I11" s="32">
        <v>1676</v>
      </c>
      <c r="J11" s="32">
        <v>1687</v>
      </c>
      <c r="K11" s="32">
        <v>1636</v>
      </c>
      <c r="L11" s="32">
        <v>1531</v>
      </c>
      <c r="M11" s="32">
        <v>1429</v>
      </c>
      <c r="N11" s="32">
        <v>1332</v>
      </c>
      <c r="O11" s="32">
        <v>1238</v>
      </c>
      <c r="P11" s="32">
        <v>1150</v>
      </c>
      <c r="Q11" s="32">
        <v>1069</v>
      </c>
      <c r="R11" s="32">
        <v>993</v>
      </c>
      <c r="S11" s="32">
        <v>923</v>
      </c>
      <c r="T11" s="32">
        <v>857</v>
      </c>
      <c r="U11" s="32">
        <v>795</v>
      </c>
      <c r="V11" s="32">
        <v>738</v>
      </c>
      <c r="W11" s="32">
        <v>683</v>
      </c>
      <c r="X11" s="32">
        <v>632</v>
      </c>
      <c r="Y11" s="32">
        <v>276</v>
      </c>
      <c r="Z11" s="32">
        <v>239</v>
      </c>
      <c r="AA11" s="32">
        <v>206</v>
      </c>
      <c r="AB11" s="32">
        <v>177</v>
      </c>
      <c r="AC11" s="32">
        <v>152</v>
      </c>
      <c r="AD11" s="32">
        <v>131</v>
      </c>
      <c r="AE11" s="32">
        <v>115</v>
      </c>
      <c r="AF11" s="32">
        <v>101</v>
      </c>
      <c r="AG11" s="32">
        <v>88</v>
      </c>
      <c r="AH11" s="32">
        <v>76</v>
      </c>
      <c r="AI11" s="34"/>
    </row>
    <row r="12" spans="1:35" ht="20.5" thickBot="1" x14ac:dyDescent="0.45">
      <c r="A12" s="35"/>
      <c r="B12" s="14" t="s">
        <v>98</v>
      </c>
      <c r="C12" s="33">
        <v>103</v>
      </c>
      <c r="D12" s="33">
        <v>113</v>
      </c>
      <c r="E12" s="33">
        <v>116</v>
      </c>
      <c r="F12" s="33">
        <v>118</v>
      </c>
      <c r="G12" s="33">
        <v>119</v>
      </c>
      <c r="H12" s="33">
        <v>120</v>
      </c>
      <c r="I12" s="33">
        <v>121</v>
      </c>
      <c r="J12" s="33">
        <v>121</v>
      </c>
      <c r="K12" s="33">
        <v>118</v>
      </c>
      <c r="L12" s="33">
        <v>110</v>
      </c>
      <c r="M12" s="33">
        <v>102</v>
      </c>
      <c r="N12" s="33">
        <v>95</v>
      </c>
      <c r="O12" s="33">
        <v>88</v>
      </c>
      <c r="P12" s="33">
        <v>82</v>
      </c>
      <c r="Q12" s="33">
        <v>76</v>
      </c>
      <c r="R12" s="33">
        <v>71</v>
      </c>
      <c r="S12" s="33">
        <v>65</v>
      </c>
      <c r="T12" s="33">
        <v>61</v>
      </c>
      <c r="U12" s="33">
        <v>56</v>
      </c>
      <c r="V12" s="33">
        <v>52</v>
      </c>
      <c r="W12" s="33">
        <v>48</v>
      </c>
      <c r="X12" s="33">
        <v>45</v>
      </c>
      <c r="Y12" s="33">
        <v>18</v>
      </c>
      <c r="Z12" s="33">
        <v>16</v>
      </c>
      <c r="AA12" s="33">
        <v>14</v>
      </c>
      <c r="AB12" s="33">
        <v>12</v>
      </c>
      <c r="AC12" s="33">
        <v>10</v>
      </c>
      <c r="AD12" s="33">
        <v>9</v>
      </c>
      <c r="AE12" s="33">
        <v>8</v>
      </c>
      <c r="AF12" s="33">
        <v>7</v>
      </c>
      <c r="AG12" s="33">
        <v>6</v>
      </c>
      <c r="AH12" s="33">
        <v>5</v>
      </c>
      <c r="AI12" s="34"/>
    </row>
    <row r="13" spans="1:35" ht="20.5" thickBot="1" x14ac:dyDescent="0.45">
      <c r="A13" s="35"/>
      <c r="B13" s="14" t="s">
        <v>99</v>
      </c>
      <c r="C13" s="32">
        <v>3549</v>
      </c>
      <c r="D13" s="32">
        <v>3900</v>
      </c>
      <c r="E13" s="32">
        <v>3987</v>
      </c>
      <c r="F13" s="32">
        <v>4068</v>
      </c>
      <c r="G13" s="32">
        <v>4127</v>
      </c>
      <c r="H13" s="32">
        <v>4179</v>
      </c>
      <c r="I13" s="32">
        <v>4213</v>
      </c>
      <c r="J13" s="32">
        <v>4247</v>
      </c>
      <c r="K13" s="32">
        <v>4130</v>
      </c>
      <c r="L13" s="32">
        <v>3875</v>
      </c>
      <c r="M13" s="32">
        <v>3627</v>
      </c>
      <c r="N13" s="32">
        <v>3388</v>
      </c>
      <c r="O13" s="32">
        <v>3157</v>
      </c>
      <c r="P13" s="32">
        <v>2943</v>
      </c>
      <c r="Q13" s="32">
        <v>2742</v>
      </c>
      <c r="R13" s="32">
        <v>2554</v>
      </c>
      <c r="S13" s="32">
        <v>2378</v>
      </c>
      <c r="T13" s="32">
        <v>2213</v>
      </c>
      <c r="U13" s="32">
        <v>2058</v>
      </c>
      <c r="V13" s="32">
        <v>1912</v>
      </c>
      <c r="W13" s="32">
        <v>1775</v>
      </c>
      <c r="X13" s="32">
        <v>1645</v>
      </c>
      <c r="Y13" s="32">
        <v>747</v>
      </c>
      <c r="Z13" s="32">
        <v>654</v>
      </c>
      <c r="AA13" s="32">
        <v>569</v>
      </c>
      <c r="AB13" s="32">
        <v>495</v>
      </c>
      <c r="AC13" s="32">
        <v>430</v>
      </c>
      <c r="AD13" s="32">
        <v>372</v>
      </c>
      <c r="AE13" s="32">
        <v>327</v>
      </c>
      <c r="AF13" s="32">
        <v>286</v>
      </c>
      <c r="AG13" s="32">
        <v>249</v>
      </c>
      <c r="AH13" s="32">
        <v>215</v>
      </c>
      <c r="AI13" s="34"/>
    </row>
    <row r="14" spans="1:35" ht="20.5" thickBot="1" x14ac:dyDescent="0.45">
      <c r="A14" s="35"/>
      <c r="B14" s="14" t="s">
        <v>100</v>
      </c>
      <c r="C14" s="33">
        <v>0</v>
      </c>
      <c r="D14" s="33">
        <v>0</v>
      </c>
      <c r="E14" s="33">
        <v>0</v>
      </c>
      <c r="F14" s="33">
        <v>0</v>
      </c>
      <c r="G14" s="33">
        <v>0</v>
      </c>
      <c r="H14" s="33">
        <v>0</v>
      </c>
      <c r="I14" s="33">
        <v>0</v>
      </c>
      <c r="J14" s="33">
        <v>0</v>
      </c>
      <c r="K14" s="33">
        <v>0</v>
      </c>
      <c r="L14" s="33">
        <v>0</v>
      </c>
      <c r="M14" s="33">
        <v>0</v>
      </c>
      <c r="N14" s="33">
        <v>0</v>
      </c>
      <c r="O14" s="33">
        <v>0</v>
      </c>
      <c r="P14" s="33">
        <v>0</v>
      </c>
      <c r="Q14" s="33">
        <v>0</v>
      </c>
      <c r="R14" s="33">
        <v>0</v>
      </c>
      <c r="S14" s="33">
        <v>0</v>
      </c>
      <c r="T14" s="33">
        <v>0</v>
      </c>
      <c r="U14" s="33">
        <v>0</v>
      </c>
      <c r="V14" s="33">
        <v>0</v>
      </c>
      <c r="W14" s="33">
        <v>0</v>
      </c>
      <c r="X14" s="33">
        <v>0</v>
      </c>
      <c r="Y14" s="33">
        <v>0</v>
      </c>
      <c r="Z14" s="33">
        <v>0</v>
      </c>
      <c r="AA14" s="33">
        <v>0</v>
      </c>
      <c r="AB14" s="33">
        <v>0</v>
      </c>
      <c r="AC14" s="33">
        <v>0</v>
      </c>
      <c r="AD14" s="33">
        <v>0</v>
      </c>
      <c r="AE14" s="33">
        <v>0</v>
      </c>
      <c r="AF14" s="33">
        <v>0</v>
      </c>
      <c r="AG14" s="33">
        <v>0</v>
      </c>
      <c r="AH14" s="33">
        <v>0</v>
      </c>
      <c r="AI14" s="34"/>
    </row>
    <row r="15" spans="1:35" ht="20.5" thickBot="1" x14ac:dyDescent="0.45">
      <c r="A15" s="35"/>
      <c r="B15" s="14" t="s">
        <v>101</v>
      </c>
      <c r="C15" s="32">
        <v>0</v>
      </c>
      <c r="D15" s="32">
        <v>0</v>
      </c>
      <c r="E15" s="32">
        <v>1</v>
      </c>
      <c r="F15" s="32">
        <v>2</v>
      </c>
      <c r="G15" s="32">
        <v>5</v>
      </c>
      <c r="H15" s="32">
        <v>9</v>
      </c>
      <c r="I15" s="32">
        <v>18</v>
      </c>
      <c r="J15" s="32">
        <v>26</v>
      </c>
      <c r="K15" s="32">
        <v>34</v>
      </c>
      <c r="L15" s="32">
        <v>40</v>
      </c>
      <c r="M15" s="32">
        <v>44</v>
      </c>
      <c r="N15" s="32">
        <v>48</v>
      </c>
      <c r="O15" s="32">
        <v>51</v>
      </c>
      <c r="P15" s="32">
        <v>54</v>
      </c>
      <c r="Q15" s="32">
        <v>55</v>
      </c>
      <c r="R15" s="32">
        <v>56</v>
      </c>
      <c r="S15" s="32">
        <v>56</v>
      </c>
      <c r="T15" s="32">
        <v>56</v>
      </c>
      <c r="U15" s="32">
        <v>55</v>
      </c>
      <c r="V15" s="32">
        <v>54</v>
      </c>
      <c r="W15" s="32">
        <v>53</v>
      </c>
      <c r="X15" s="32">
        <v>51</v>
      </c>
      <c r="Y15" s="32">
        <v>48</v>
      </c>
      <c r="Z15" s="32">
        <v>45</v>
      </c>
      <c r="AA15" s="32">
        <v>42</v>
      </c>
      <c r="AB15" s="32">
        <v>39</v>
      </c>
      <c r="AC15" s="32">
        <v>35</v>
      </c>
      <c r="AD15" s="32">
        <v>31</v>
      </c>
      <c r="AE15" s="32">
        <v>27</v>
      </c>
      <c r="AF15" s="32">
        <v>24</v>
      </c>
      <c r="AG15" s="32">
        <v>21</v>
      </c>
      <c r="AH15" s="32">
        <v>18</v>
      </c>
      <c r="AI15" s="34"/>
    </row>
    <row r="16" spans="1:35" ht="20.5" thickBot="1" x14ac:dyDescent="0.45">
      <c r="A16" s="35"/>
      <c r="B16" s="14" t="s">
        <v>102</v>
      </c>
      <c r="C16" s="33">
        <v>8</v>
      </c>
      <c r="D16" s="33">
        <v>8</v>
      </c>
      <c r="E16" s="33">
        <v>8</v>
      </c>
      <c r="F16" s="33">
        <v>8</v>
      </c>
      <c r="G16" s="33">
        <v>7</v>
      </c>
      <c r="H16" s="33">
        <v>7</v>
      </c>
      <c r="I16" s="33">
        <v>7</v>
      </c>
      <c r="J16" s="33">
        <v>6</v>
      </c>
      <c r="K16" s="33">
        <v>6</v>
      </c>
      <c r="L16" s="33">
        <v>5</v>
      </c>
      <c r="M16" s="33">
        <v>5</v>
      </c>
      <c r="N16" s="33">
        <v>4</v>
      </c>
      <c r="O16" s="33">
        <v>4</v>
      </c>
      <c r="P16" s="33">
        <v>3</v>
      </c>
      <c r="Q16" s="33">
        <v>3</v>
      </c>
      <c r="R16" s="33">
        <v>3</v>
      </c>
      <c r="S16" s="33">
        <v>2</v>
      </c>
      <c r="T16" s="33">
        <v>2</v>
      </c>
      <c r="U16" s="33">
        <v>2</v>
      </c>
      <c r="V16" s="33">
        <v>2</v>
      </c>
      <c r="W16" s="33">
        <v>2</v>
      </c>
      <c r="X16" s="33">
        <v>1</v>
      </c>
      <c r="Y16" s="33">
        <v>0</v>
      </c>
      <c r="Z16" s="33">
        <v>0</v>
      </c>
      <c r="AA16" s="33">
        <v>0</v>
      </c>
      <c r="AB16" s="33">
        <v>0</v>
      </c>
      <c r="AC16" s="33">
        <v>0</v>
      </c>
      <c r="AD16" s="33">
        <v>0</v>
      </c>
      <c r="AE16" s="33">
        <v>0</v>
      </c>
      <c r="AF16" s="33">
        <v>0</v>
      </c>
      <c r="AG16" s="33">
        <v>0</v>
      </c>
      <c r="AH16" s="33">
        <v>0</v>
      </c>
      <c r="AI16" s="34"/>
    </row>
    <row r="17" spans="1:35" ht="20.5" thickBot="1" x14ac:dyDescent="0.45">
      <c r="A17" s="35"/>
      <c r="B17" s="14" t="s">
        <v>103</v>
      </c>
      <c r="C17" s="32">
        <v>3538</v>
      </c>
      <c r="D17" s="32">
        <v>3681</v>
      </c>
      <c r="E17" s="32">
        <v>3562</v>
      </c>
      <c r="F17" s="32">
        <v>3441</v>
      </c>
      <c r="G17" s="32">
        <v>3349</v>
      </c>
      <c r="H17" s="32">
        <v>3275</v>
      </c>
      <c r="I17" s="32">
        <v>3222</v>
      </c>
      <c r="J17" s="32">
        <v>3168</v>
      </c>
      <c r="K17" s="32">
        <v>3003</v>
      </c>
      <c r="L17" s="32">
        <v>2743</v>
      </c>
      <c r="M17" s="32">
        <v>2498</v>
      </c>
      <c r="N17" s="32">
        <v>2268</v>
      </c>
      <c r="O17" s="32">
        <v>2054</v>
      </c>
      <c r="P17" s="32">
        <v>1860</v>
      </c>
      <c r="Q17" s="32">
        <v>1685</v>
      </c>
      <c r="R17" s="32">
        <v>1526</v>
      </c>
      <c r="S17" s="32">
        <v>1383</v>
      </c>
      <c r="T17" s="32">
        <v>1253</v>
      </c>
      <c r="U17" s="32">
        <v>1136</v>
      </c>
      <c r="V17" s="32">
        <v>1030</v>
      </c>
      <c r="W17" s="32">
        <v>935</v>
      </c>
      <c r="X17" s="32">
        <v>848</v>
      </c>
      <c r="Y17" s="32">
        <v>0</v>
      </c>
      <c r="Z17" s="32">
        <v>0</v>
      </c>
      <c r="AA17" s="32">
        <v>0</v>
      </c>
      <c r="AB17" s="32">
        <v>0</v>
      </c>
      <c r="AC17" s="32">
        <v>0</v>
      </c>
      <c r="AD17" s="32">
        <v>0</v>
      </c>
      <c r="AE17" s="32">
        <v>0</v>
      </c>
      <c r="AF17" s="32">
        <v>0</v>
      </c>
      <c r="AG17" s="32">
        <v>0</v>
      </c>
      <c r="AH17" s="32">
        <v>0</v>
      </c>
      <c r="AI17" s="34"/>
    </row>
    <row r="18" spans="1:35" ht="20.5" thickBot="1" x14ac:dyDescent="0.45">
      <c r="A18" s="35"/>
      <c r="B18" s="11" t="s">
        <v>104</v>
      </c>
      <c r="C18" s="60">
        <f>SUM(C8:C17)+SUM(BEV_Numbers!C8:C17)</f>
        <v>39669</v>
      </c>
      <c r="D18" s="60">
        <f>SUM(D8:D17)+SUM(BEV_Numbers!D8:D17)</f>
        <v>49528</v>
      </c>
      <c r="E18" s="60">
        <f>SUM(E8:E17)+SUM(BEV_Numbers!E8:E17)</f>
        <v>66593</v>
      </c>
      <c r="F18" s="60">
        <f>SUM(F8:F17)+SUM(BEV_Numbers!F8:F17)</f>
        <v>103932</v>
      </c>
      <c r="G18" s="60">
        <f>SUM(G8:G17)+SUM(BEV_Numbers!G8:G17)</f>
        <v>158770</v>
      </c>
      <c r="H18" s="60">
        <f>SUM(H8:H17)+SUM(BEV_Numbers!H8:H17)</f>
        <v>238973</v>
      </c>
      <c r="I18" s="60">
        <f>SUM(I8:I17)+SUM(BEV_Numbers!I8:I17)</f>
        <v>338197</v>
      </c>
      <c r="J18" s="60">
        <f>SUM(J8:J17)+SUM(BEV_Numbers!J8:J17)</f>
        <v>451610</v>
      </c>
      <c r="K18" s="60">
        <f>SUM(K8:K17)+SUM(BEV_Numbers!K8:K17)</f>
        <v>578756</v>
      </c>
      <c r="L18" s="60">
        <f>SUM(L8:L17)+SUM(BEV_Numbers!L8:L17)</f>
        <v>719164</v>
      </c>
      <c r="M18" s="60">
        <f>SUM(M8:M17)+SUM(BEV_Numbers!M8:M17)</f>
        <v>872739</v>
      </c>
      <c r="N18" s="60">
        <f>SUM(N8:N17)+SUM(BEV_Numbers!N8:N17)</f>
        <v>1038998</v>
      </c>
      <c r="O18" s="34"/>
      <c r="P18" s="34"/>
      <c r="Q18" s="34"/>
      <c r="R18" s="34"/>
      <c r="S18" s="34"/>
      <c r="T18" s="34"/>
      <c r="U18" s="34"/>
      <c r="V18" s="34"/>
      <c r="W18" s="34"/>
      <c r="X18" s="34"/>
      <c r="Y18" s="34"/>
      <c r="Z18" s="34"/>
      <c r="AA18" s="34"/>
      <c r="AB18" s="34"/>
      <c r="AC18" s="34"/>
      <c r="AD18" s="34"/>
      <c r="AE18" s="34"/>
      <c r="AF18" s="34"/>
      <c r="AG18" s="34"/>
      <c r="AH18" s="34"/>
      <c r="AI18" s="34"/>
    </row>
    <row r="19" spans="1:35" ht="20.5" thickBot="1" x14ac:dyDescent="0.45">
      <c r="A19" s="35"/>
      <c r="B19" s="12" t="s">
        <v>61</v>
      </c>
      <c r="C19" s="13" t="s">
        <v>62</v>
      </c>
      <c r="D19" s="13" t="s">
        <v>63</v>
      </c>
      <c r="E19" s="13" t="s">
        <v>64</v>
      </c>
      <c r="F19" s="13" t="s">
        <v>65</v>
      </c>
      <c r="G19" s="13" t="s">
        <v>66</v>
      </c>
      <c r="H19" s="13" t="s">
        <v>67</v>
      </c>
      <c r="I19" s="13" t="s">
        <v>68</v>
      </c>
      <c r="J19" s="13" t="s">
        <v>69</v>
      </c>
      <c r="K19" s="13" t="s">
        <v>70</v>
      </c>
      <c r="L19" s="13" t="s">
        <v>71</v>
      </c>
      <c r="M19" s="13" t="s">
        <v>72</v>
      </c>
      <c r="N19" s="13" t="s">
        <v>73</v>
      </c>
      <c r="O19" s="13" t="s">
        <v>74</v>
      </c>
      <c r="P19" s="13" t="s">
        <v>75</v>
      </c>
      <c r="Q19" s="13" t="s">
        <v>76</v>
      </c>
      <c r="R19" s="13" t="s">
        <v>77</v>
      </c>
      <c r="S19" s="13" t="s">
        <v>78</v>
      </c>
      <c r="T19" s="13" t="s">
        <v>79</v>
      </c>
      <c r="U19" s="13" t="s">
        <v>80</v>
      </c>
      <c r="V19" s="13" t="s">
        <v>81</v>
      </c>
      <c r="W19" s="13" t="s">
        <v>82</v>
      </c>
      <c r="X19" s="13" t="s">
        <v>83</v>
      </c>
      <c r="Y19" s="13" t="s">
        <v>84</v>
      </c>
      <c r="Z19" s="13" t="s">
        <v>85</v>
      </c>
      <c r="AA19" s="13" t="s">
        <v>86</v>
      </c>
      <c r="AB19" s="13" t="s">
        <v>87</v>
      </c>
      <c r="AC19" s="13" t="s">
        <v>88</v>
      </c>
      <c r="AD19" s="13" t="s">
        <v>89</v>
      </c>
      <c r="AE19" s="13" t="s">
        <v>90</v>
      </c>
      <c r="AF19" s="13" t="s">
        <v>91</v>
      </c>
      <c r="AG19" s="13" t="s">
        <v>92</v>
      </c>
      <c r="AH19" s="13" t="s">
        <v>93</v>
      </c>
      <c r="AI19" s="34"/>
    </row>
    <row r="20" spans="1:35" ht="20.5" thickBot="1" x14ac:dyDescent="0.45">
      <c r="A20" s="35"/>
      <c r="B20" s="14" t="s">
        <v>94</v>
      </c>
      <c r="C20" s="33">
        <v>0</v>
      </c>
      <c r="D20" s="33">
        <v>0</v>
      </c>
      <c r="E20" s="33">
        <v>0</v>
      </c>
      <c r="F20" s="33">
        <v>0</v>
      </c>
      <c r="G20" s="33">
        <v>0</v>
      </c>
      <c r="H20" s="33">
        <v>0</v>
      </c>
      <c r="I20" s="33">
        <v>1</v>
      </c>
      <c r="J20" s="33">
        <v>1</v>
      </c>
      <c r="K20" s="33">
        <v>1</v>
      </c>
      <c r="L20" s="33">
        <v>1</v>
      </c>
      <c r="M20" s="33">
        <v>1</v>
      </c>
      <c r="N20" s="33">
        <v>1</v>
      </c>
      <c r="O20" s="33">
        <v>1</v>
      </c>
      <c r="P20" s="33">
        <v>2</v>
      </c>
      <c r="Q20" s="33">
        <v>2</v>
      </c>
      <c r="R20" s="33">
        <v>2</v>
      </c>
      <c r="S20" s="33">
        <v>2</v>
      </c>
      <c r="T20" s="33">
        <v>2</v>
      </c>
      <c r="U20" s="33">
        <v>2</v>
      </c>
      <c r="V20" s="33">
        <v>2</v>
      </c>
      <c r="W20" s="33">
        <v>2</v>
      </c>
      <c r="X20" s="33">
        <v>2</v>
      </c>
      <c r="Y20" s="33">
        <v>1</v>
      </c>
      <c r="Z20" s="33">
        <v>1</v>
      </c>
      <c r="AA20" s="33">
        <v>1</v>
      </c>
      <c r="AB20" s="33">
        <v>1</v>
      </c>
      <c r="AC20" s="33">
        <v>1</v>
      </c>
      <c r="AD20" s="33">
        <v>1</v>
      </c>
      <c r="AE20" s="33">
        <v>1</v>
      </c>
      <c r="AF20" s="33">
        <v>1</v>
      </c>
      <c r="AG20" s="33">
        <v>1</v>
      </c>
      <c r="AH20" s="33">
        <v>1</v>
      </c>
      <c r="AI20" s="34"/>
    </row>
    <row r="21" spans="1:35" ht="20.5" thickBot="1" x14ac:dyDescent="0.45">
      <c r="A21" s="35"/>
      <c r="B21" s="14" t="s">
        <v>95</v>
      </c>
      <c r="C21" s="32">
        <v>0</v>
      </c>
      <c r="D21" s="32">
        <v>0</v>
      </c>
      <c r="E21" s="32">
        <v>0</v>
      </c>
      <c r="F21" s="32">
        <v>0</v>
      </c>
      <c r="G21" s="32">
        <v>0</v>
      </c>
      <c r="H21" s="32">
        <v>0</v>
      </c>
      <c r="I21" s="32">
        <v>0</v>
      </c>
      <c r="J21" s="32">
        <v>0</v>
      </c>
      <c r="K21" s="32">
        <v>0</v>
      </c>
      <c r="L21" s="32">
        <v>0</v>
      </c>
      <c r="M21" s="32">
        <v>0</v>
      </c>
      <c r="N21" s="32">
        <v>0</v>
      </c>
      <c r="O21" s="32">
        <v>0</v>
      </c>
      <c r="P21" s="32">
        <v>0</v>
      </c>
      <c r="Q21" s="32">
        <v>0</v>
      </c>
      <c r="R21" s="32">
        <v>0</v>
      </c>
      <c r="S21" s="32">
        <v>0</v>
      </c>
      <c r="T21" s="32">
        <v>0</v>
      </c>
      <c r="U21" s="32">
        <v>0</v>
      </c>
      <c r="V21" s="32">
        <v>0</v>
      </c>
      <c r="W21" s="32">
        <v>0</v>
      </c>
      <c r="X21" s="32">
        <v>0</v>
      </c>
      <c r="Y21" s="32">
        <v>0</v>
      </c>
      <c r="Z21" s="32">
        <v>0</v>
      </c>
      <c r="AA21" s="32">
        <v>0</v>
      </c>
      <c r="AB21" s="32">
        <v>0</v>
      </c>
      <c r="AC21" s="32">
        <v>0</v>
      </c>
      <c r="AD21" s="32">
        <v>0</v>
      </c>
      <c r="AE21" s="32">
        <v>0</v>
      </c>
      <c r="AF21" s="32">
        <v>0</v>
      </c>
      <c r="AG21" s="32">
        <v>0</v>
      </c>
      <c r="AH21" s="32">
        <v>0</v>
      </c>
      <c r="AI21" s="34"/>
    </row>
    <row r="22" spans="1:35" ht="20.5" thickBot="1" x14ac:dyDescent="0.45">
      <c r="A22" s="35"/>
      <c r="B22" s="14" t="s">
        <v>96</v>
      </c>
      <c r="C22" s="33">
        <v>15</v>
      </c>
      <c r="D22" s="33">
        <v>17</v>
      </c>
      <c r="E22" s="33">
        <v>18</v>
      </c>
      <c r="F22" s="33">
        <v>18</v>
      </c>
      <c r="G22" s="33">
        <v>19</v>
      </c>
      <c r="H22" s="33">
        <v>19</v>
      </c>
      <c r="I22" s="33">
        <v>19</v>
      </c>
      <c r="J22" s="33">
        <v>19</v>
      </c>
      <c r="K22" s="33">
        <v>19</v>
      </c>
      <c r="L22" s="33">
        <v>18</v>
      </c>
      <c r="M22" s="33">
        <v>17</v>
      </c>
      <c r="N22" s="33">
        <v>16</v>
      </c>
      <c r="O22" s="33">
        <v>15</v>
      </c>
      <c r="P22" s="33">
        <v>14</v>
      </c>
      <c r="Q22" s="33">
        <v>13</v>
      </c>
      <c r="R22" s="33">
        <v>12</v>
      </c>
      <c r="S22" s="33">
        <v>11</v>
      </c>
      <c r="T22" s="33">
        <v>10</v>
      </c>
      <c r="U22" s="33">
        <v>10</v>
      </c>
      <c r="V22" s="33">
        <v>9</v>
      </c>
      <c r="W22" s="33">
        <v>8</v>
      </c>
      <c r="X22" s="33">
        <v>8</v>
      </c>
      <c r="Y22" s="33">
        <v>3</v>
      </c>
      <c r="Z22" s="33">
        <v>3</v>
      </c>
      <c r="AA22" s="33">
        <v>2</v>
      </c>
      <c r="AB22" s="33">
        <v>2</v>
      </c>
      <c r="AC22" s="33">
        <v>2</v>
      </c>
      <c r="AD22" s="33">
        <v>1</v>
      </c>
      <c r="AE22" s="33">
        <v>1</v>
      </c>
      <c r="AF22" s="33">
        <v>1</v>
      </c>
      <c r="AG22" s="33">
        <v>1</v>
      </c>
      <c r="AH22" s="33">
        <v>1</v>
      </c>
      <c r="AI22" s="34"/>
    </row>
    <row r="23" spans="1:35" ht="20.5" thickBot="1" x14ac:dyDescent="0.45">
      <c r="A23" s="35"/>
      <c r="B23" s="14" t="s">
        <v>97</v>
      </c>
      <c r="C23" s="32">
        <v>733</v>
      </c>
      <c r="D23" s="32">
        <v>823</v>
      </c>
      <c r="E23" s="32">
        <v>844</v>
      </c>
      <c r="F23" s="32">
        <v>863</v>
      </c>
      <c r="G23" s="32">
        <v>876</v>
      </c>
      <c r="H23" s="32">
        <v>885</v>
      </c>
      <c r="I23" s="32">
        <v>889</v>
      </c>
      <c r="J23" s="32">
        <v>893</v>
      </c>
      <c r="K23" s="32">
        <v>867</v>
      </c>
      <c r="L23" s="32">
        <v>813</v>
      </c>
      <c r="M23" s="32">
        <v>761</v>
      </c>
      <c r="N23" s="32">
        <v>711</v>
      </c>
      <c r="O23" s="32">
        <v>662</v>
      </c>
      <c r="P23" s="32">
        <v>616</v>
      </c>
      <c r="Q23" s="32">
        <v>574</v>
      </c>
      <c r="R23" s="32">
        <v>535</v>
      </c>
      <c r="S23" s="32">
        <v>498</v>
      </c>
      <c r="T23" s="32">
        <v>463</v>
      </c>
      <c r="U23" s="32">
        <v>431</v>
      </c>
      <c r="V23" s="32">
        <v>401</v>
      </c>
      <c r="W23" s="32">
        <v>372</v>
      </c>
      <c r="X23" s="32">
        <v>346</v>
      </c>
      <c r="Y23" s="32">
        <v>128</v>
      </c>
      <c r="Z23" s="32">
        <v>108</v>
      </c>
      <c r="AA23" s="32">
        <v>92</v>
      </c>
      <c r="AB23" s="32">
        <v>77</v>
      </c>
      <c r="AC23" s="32">
        <v>65</v>
      </c>
      <c r="AD23" s="32">
        <v>56</v>
      </c>
      <c r="AE23" s="32">
        <v>50</v>
      </c>
      <c r="AF23" s="32">
        <v>44</v>
      </c>
      <c r="AG23" s="32">
        <v>38</v>
      </c>
      <c r="AH23" s="32">
        <v>33</v>
      </c>
      <c r="AI23" s="34"/>
    </row>
    <row r="24" spans="1:35" ht="20.5" thickBot="1" x14ac:dyDescent="0.45">
      <c r="A24" s="35"/>
      <c r="B24" s="14" t="s">
        <v>98</v>
      </c>
      <c r="C24" s="33">
        <v>46</v>
      </c>
      <c r="D24" s="33">
        <v>52</v>
      </c>
      <c r="E24" s="33">
        <v>53</v>
      </c>
      <c r="F24" s="33">
        <v>54</v>
      </c>
      <c r="G24" s="33">
        <v>55</v>
      </c>
      <c r="H24" s="33">
        <v>55</v>
      </c>
      <c r="I24" s="33">
        <v>56</v>
      </c>
      <c r="J24" s="33">
        <v>56</v>
      </c>
      <c r="K24" s="33">
        <v>54</v>
      </c>
      <c r="L24" s="33">
        <v>51</v>
      </c>
      <c r="M24" s="33">
        <v>48</v>
      </c>
      <c r="N24" s="33">
        <v>44</v>
      </c>
      <c r="O24" s="33">
        <v>41</v>
      </c>
      <c r="P24" s="33">
        <v>39</v>
      </c>
      <c r="Q24" s="33">
        <v>36</v>
      </c>
      <c r="R24" s="33">
        <v>33</v>
      </c>
      <c r="S24" s="33">
        <v>31</v>
      </c>
      <c r="T24" s="33">
        <v>29</v>
      </c>
      <c r="U24" s="33">
        <v>27</v>
      </c>
      <c r="V24" s="33">
        <v>25</v>
      </c>
      <c r="W24" s="33">
        <v>23</v>
      </c>
      <c r="X24" s="33">
        <v>22</v>
      </c>
      <c r="Y24" s="33">
        <v>8</v>
      </c>
      <c r="Z24" s="33">
        <v>7</v>
      </c>
      <c r="AA24" s="33">
        <v>6</v>
      </c>
      <c r="AB24" s="33">
        <v>5</v>
      </c>
      <c r="AC24" s="33">
        <v>4</v>
      </c>
      <c r="AD24" s="33">
        <v>3</v>
      </c>
      <c r="AE24" s="33">
        <v>3</v>
      </c>
      <c r="AF24" s="33">
        <v>3</v>
      </c>
      <c r="AG24" s="33">
        <v>2</v>
      </c>
      <c r="AH24" s="33">
        <v>2</v>
      </c>
      <c r="AI24" s="34"/>
    </row>
    <row r="25" spans="1:35" ht="20.5" thickBot="1" x14ac:dyDescent="0.45">
      <c r="A25" s="35"/>
      <c r="B25" s="14" t="s">
        <v>99</v>
      </c>
      <c r="C25" s="32">
        <v>2251</v>
      </c>
      <c r="D25" s="32">
        <v>2522</v>
      </c>
      <c r="E25" s="32">
        <v>2578</v>
      </c>
      <c r="F25" s="32">
        <v>2629</v>
      </c>
      <c r="G25" s="32">
        <v>2665</v>
      </c>
      <c r="H25" s="32">
        <v>2689</v>
      </c>
      <c r="I25" s="32">
        <v>2700</v>
      </c>
      <c r="J25" s="32">
        <v>2713</v>
      </c>
      <c r="K25" s="32">
        <v>2633</v>
      </c>
      <c r="L25" s="32">
        <v>2468</v>
      </c>
      <c r="M25" s="32">
        <v>2308</v>
      </c>
      <c r="N25" s="32">
        <v>2154</v>
      </c>
      <c r="O25" s="32">
        <v>2005</v>
      </c>
      <c r="P25" s="32">
        <v>1866</v>
      </c>
      <c r="Q25" s="32">
        <v>1737</v>
      </c>
      <c r="R25" s="32">
        <v>1617</v>
      </c>
      <c r="S25" s="32">
        <v>1504</v>
      </c>
      <c r="T25" s="32">
        <v>1400</v>
      </c>
      <c r="U25" s="32">
        <v>1301</v>
      </c>
      <c r="V25" s="32">
        <v>1210</v>
      </c>
      <c r="W25" s="32">
        <v>1123</v>
      </c>
      <c r="X25" s="32">
        <v>1043</v>
      </c>
      <c r="Y25" s="32">
        <v>375</v>
      </c>
      <c r="Z25" s="32">
        <v>318</v>
      </c>
      <c r="AA25" s="32">
        <v>269</v>
      </c>
      <c r="AB25" s="32">
        <v>227</v>
      </c>
      <c r="AC25" s="32">
        <v>192</v>
      </c>
      <c r="AD25" s="32">
        <v>165</v>
      </c>
      <c r="AE25" s="32">
        <v>146</v>
      </c>
      <c r="AF25" s="32">
        <v>128</v>
      </c>
      <c r="AG25" s="32">
        <v>112</v>
      </c>
      <c r="AH25" s="32">
        <v>97</v>
      </c>
      <c r="AI25" s="34"/>
    </row>
    <row r="26" spans="1:35" ht="20.5" thickBot="1" x14ac:dyDescent="0.45">
      <c r="A26" s="35"/>
      <c r="B26" s="14" t="s">
        <v>100</v>
      </c>
      <c r="C26" s="33">
        <v>0</v>
      </c>
      <c r="D26" s="33">
        <v>0</v>
      </c>
      <c r="E26" s="33">
        <v>0</v>
      </c>
      <c r="F26" s="33">
        <v>0</v>
      </c>
      <c r="G26" s="33">
        <v>0</v>
      </c>
      <c r="H26" s="33">
        <v>0</v>
      </c>
      <c r="I26" s="33">
        <v>0</v>
      </c>
      <c r="J26" s="33">
        <v>0</v>
      </c>
      <c r="K26" s="33">
        <v>0</v>
      </c>
      <c r="L26" s="33">
        <v>0</v>
      </c>
      <c r="M26" s="33">
        <v>0</v>
      </c>
      <c r="N26" s="33">
        <v>0</v>
      </c>
      <c r="O26" s="33">
        <v>0</v>
      </c>
      <c r="P26" s="33">
        <v>0</v>
      </c>
      <c r="Q26" s="33">
        <v>0</v>
      </c>
      <c r="R26" s="33">
        <v>0</v>
      </c>
      <c r="S26" s="33">
        <v>0</v>
      </c>
      <c r="T26" s="33">
        <v>0</v>
      </c>
      <c r="U26" s="33">
        <v>0</v>
      </c>
      <c r="V26" s="33">
        <v>0</v>
      </c>
      <c r="W26" s="33">
        <v>0</v>
      </c>
      <c r="X26" s="33">
        <v>0</v>
      </c>
      <c r="Y26" s="33">
        <v>0</v>
      </c>
      <c r="Z26" s="33">
        <v>0</v>
      </c>
      <c r="AA26" s="33">
        <v>0</v>
      </c>
      <c r="AB26" s="33">
        <v>0</v>
      </c>
      <c r="AC26" s="33">
        <v>0</v>
      </c>
      <c r="AD26" s="33">
        <v>0</v>
      </c>
      <c r="AE26" s="33">
        <v>0</v>
      </c>
      <c r="AF26" s="33">
        <v>0</v>
      </c>
      <c r="AG26" s="33">
        <v>0</v>
      </c>
      <c r="AH26" s="33">
        <v>0</v>
      </c>
      <c r="AI26" s="34"/>
    </row>
    <row r="27" spans="1:35" ht="20.5" thickBot="1" x14ac:dyDescent="0.45">
      <c r="A27" s="35"/>
      <c r="B27" s="14" t="s">
        <v>101</v>
      </c>
      <c r="C27" s="32">
        <v>0</v>
      </c>
      <c r="D27" s="32">
        <v>0</v>
      </c>
      <c r="E27" s="32">
        <v>1</v>
      </c>
      <c r="F27" s="32">
        <v>2</v>
      </c>
      <c r="G27" s="32">
        <v>4</v>
      </c>
      <c r="H27" s="32">
        <v>6</v>
      </c>
      <c r="I27" s="32">
        <v>12</v>
      </c>
      <c r="J27" s="32">
        <v>18</v>
      </c>
      <c r="K27" s="32">
        <v>23</v>
      </c>
      <c r="L27" s="32">
        <v>27</v>
      </c>
      <c r="M27" s="32">
        <v>31</v>
      </c>
      <c r="N27" s="32">
        <v>34</v>
      </c>
      <c r="O27" s="32">
        <v>36</v>
      </c>
      <c r="P27" s="32">
        <v>38</v>
      </c>
      <c r="Q27" s="32">
        <v>39</v>
      </c>
      <c r="R27" s="32">
        <v>40</v>
      </c>
      <c r="S27" s="32">
        <v>40</v>
      </c>
      <c r="T27" s="32">
        <v>41</v>
      </c>
      <c r="U27" s="32">
        <v>40</v>
      </c>
      <c r="V27" s="32">
        <v>40</v>
      </c>
      <c r="W27" s="32">
        <v>39</v>
      </c>
      <c r="X27" s="32">
        <v>37</v>
      </c>
      <c r="Y27" s="32">
        <v>36</v>
      </c>
      <c r="Z27" s="32">
        <v>34</v>
      </c>
      <c r="AA27" s="32">
        <v>32</v>
      </c>
      <c r="AB27" s="32">
        <v>29</v>
      </c>
      <c r="AC27" s="32">
        <v>27</v>
      </c>
      <c r="AD27" s="32">
        <v>24</v>
      </c>
      <c r="AE27" s="32">
        <v>21</v>
      </c>
      <c r="AF27" s="32">
        <v>19</v>
      </c>
      <c r="AG27" s="32">
        <v>16</v>
      </c>
      <c r="AH27" s="32">
        <v>14</v>
      </c>
      <c r="AI27" s="34"/>
    </row>
    <row r="28" spans="1:35" ht="20.5" thickBot="1" x14ac:dyDescent="0.45">
      <c r="A28" s="35"/>
      <c r="B28" s="14" t="s">
        <v>102</v>
      </c>
      <c r="C28" s="33">
        <v>46</v>
      </c>
      <c r="D28" s="33">
        <v>49</v>
      </c>
      <c r="E28" s="33">
        <v>47</v>
      </c>
      <c r="F28" s="33">
        <v>46</v>
      </c>
      <c r="G28" s="33">
        <v>45</v>
      </c>
      <c r="H28" s="33">
        <v>44</v>
      </c>
      <c r="I28" s="33">
        <v>44</v>
      </c>
      <c r="J28" s="33">
        <v>43</v>
      </c>
      <c r="K28" s="33">
        <v>41</v>
      </c>
      <c r="L28" s="33">
        <v>38</v>
      </c>
      <c r="M28" s="33">
        <v>35</v>
      </c>
      <c r="N28" s="33">
        <v>32</v>
      </c>
      <c r="O28" s="33">
        <v>29</v>
      </c>
      <c r="P28" s="33">
        <v>27</v>
      </c>
      <c r="Q28" s="33">
        <v>25</v>
      </c>
      <c r="R28" s="33">
        <v>22</v>
      </c>
      <c r="S28" s="33">
        <v>21</v>
      </c>
      <c r="T28" s="33">
        <v>19</v>
      </c>
      <c r="U28" s="33">
        <v>17</v>
      </c>
      <c r="V28" s="33">
        <v>16</v>
      </c>
      <c r="W28" s="33">
        <v>14</v>
      </c>
      <c r="X28" s="33">
        <v>13</v>
      </c>
      <c r="Y28" s="33">
        <v>0</v>
      </c>
      <c r="Z28" s="33">
        <v>0</v>
      </c>
      <c r="AA28" s="33">
        <v>0</v>
      </c>
      <c r="AB28" s="33">
        <v>0</v>
      </c>
      <c r="AC28" s="33">
        <v>0</v>
      </c>
      <c r="AD28" s="33">
        <v>0</v>
      </c>
      <c r="AE28" s="33">
        <v>0</v>
      </c>
      <c r="AF28" s="33">
        <v>0</v>
      </c>
      <c r="AG28" s="33">
        <v>0</v>
      </c>
      <c r="AH28" s="33">
        <v>0</v>
      </c>
      <c r="AI28" s="34"/>
    </row>
    <row r="29" spans="1:35" ht="20.5" thickBot="1" x14ac:dyDescent="0.45">
      <c r="A29" s="35"/>
      <c r="B29" s="14" t="s">
        <v>103</v>
      </c>
      <c r="C29" s="32">
        <v>2251</v>
      </c>
      <c r="D29" s="32">
        <v>2395</v>
      </c>
      <c r="E29" s="32">
        <v>2327</v>
      </c>
      <c r="F29" s="32">
        <v>2254</v>
      </c>
      <c r="G29" s="32">
        <v>2204</v>
      </c>
      <c r="H29" s="32">
        <v>2168</v>
      </c>
      <c r="I29" s="32">
        <v>2147</v>
      </c>
      <c r="J29" s="32">
        <v>2124</v>
      </c>
      <c r="K29" s="32">
        <v>2029</v>
      </c>
      <c r="L29" s="32">
        <v>1871</v>
      </c>
      <c r="M29" s="32">
        <v>1720</v>
      </c>
      <c r="N29" s="32">
        <v>1577</v>
      </c>
      <c r="O29" s="32">
        <v>1441</v>
      </c>
      <c r="P29" s="32">
        <v>1317</v>
      </c>
      <c r="Q29" s="32">
        <v>1204</v>
      </c>
      <c r="R29" s="32">
        <v>1100</v>
      </c>
      <c r="S29" s="32">
        <v>1006</v>
      </c>
      <c r="T29" s="32">
        <v>920</v>
      </c>
      <c r="U29" s="32">
        <v>841</v>
      </c>
      <c r="V29" s="32">
        <v>769</v>
      </c>
      <c r="W29" s="32">
        <v>704</v>
      </c>
      <c r="X29" s="32">
        <v>644</v>
      </c>
      <c r="Y29" s="32">
        <v>0</v>
      </c>
      <c r="Z29" s="32">
        <v>0</v>
      </c>
      <c r="AA29" s="32">
        <v>0</v>
      </c>
      <c r="AB29" s="32">
        <v>0</v>
      </c>
      <c r="AC29" s="32">
        <v>0</v>
      </c>
      <c r="AD29" s="32">
        <v>0</v>
      </c>
      <c r="AE29" s="32">
        <v>0</v>
      </c>
      <c r="AF29" s="32">
        <v>0</v>
      </c>
      <c r="AG29" s="32">
        <v>0</v>
      </c>
      <c r="AH29" s="32">
        <v>0</v>
      </c>
      <c r="AI29" s="34"/>
    </row>
    <row r="30" spans="1:35" ht="20.5" thickBot="1" x14ac:dyDescent="0.45">
      <c r="A30" s="35"/>
      <c r="B30" s="11" t="s">
        <v>105</v>
      </c>
      <c r="C30" s="34"/>
      <c r="D30" s="34"/>
      <c r="E30" s="34"/>
      <c r="F30" s="34"/>
      <c r="G30" s="34"/>
      <c r="H30" s="34"/>
      <c r="I30" s="34"/>
      <c r="J30" s="34"/>
      <c r="K30" s="34"/>
      <c r="L30" s="34"/>
      <c r="M30" s="34"/>
      <c r="N30" s="34"/>
      <c r="O30" s="34"/>
      <c r="P30" s="34"/>
      <c r="Q30" s="34"/>
      <c r="R30" s="34"/>
      <c r="S30" s="34"/>
      <c r="T30" s="34"/>
      <c r="U30" s="34"/>
      <c r="V30" s="34"/>
      <c r="W30" s="34"/>
      <c r="X30" s="34"/>
      <c r="Y30" s="34"/>
      <c r="Z30" s="34"/>
      <c r="AA30" s="34"/>
      <c r="AB30" s="34"/>
      <c r="AC30" s="34"/>
      <c r="AD30" s="34"/>
      <c r="AE30" s="34"/>
      <c r="AF30" s="34"/>
      <c r="AG30" s="34"/>
      <c r="AH30" s="34"/>
      <c r="AI30" s="34"/>
    </row>
    <row r="31" spans="1:35" ht="20.5" thickBot="1" x14ac:dyDescent="0.45">
      <c r="A31" s="35"/>
      <c r="B31" s="12" t="s">
        <v>61</v>
      </c>
      <c r="C31" s="13" t="s">
        <v>62</v>
      </c>
      <c r="D31" s="13" t="s">
        <v>63</v>
      </c>
      <c r="E31" s="13" t="s">
        <v>64</v>
      </c>
      <c r="F31" s="13" t="s">
        <v>65</v>
      </c>
      <c r="G31" s="13" t="s">
        <v>66</v>
      </c>
      <c r="H31" s="13" t="s">
        <v>67</v>
      </c>
      <c r="I31" s="13" t="s">
        <v>68</v>
      </c>
      <c r="J31" s="13" t="s">
        <v>69</v>
      </c>
      <c r="K31" s="13" t="s">
        <v>70</v>
      </c>
      <c r="L31" s="13" t="s">
        <v>71</v>
      </c>
      <c r="M31" s="13" t="s">
        <v>72</v>
      </c>
      <c r="N31" s="13" t="s">
        <v>73</v>
      </c>
      <c r="O31" s="13" t="s">
        <v>74</v>
      </c>
      <c r="P31" s="13" t="s">
        <v>75</v>
      </c>
      <c r="Q31" s="13" t="s">
        <v>76</v>
      </c>
      <c r="R31" s="13" t="s">
        <v>77</v>
      </c>
      <c r="S31" s="13" t="s">
        <v>78</v>
      </c>
      <c r="T31" s="13" t="s">
        <v>79</v>
      </c>
      <c r="U31" s="13" t="s">
        <v>80</v>
      </c>
      <c r="V31" s="13" t="s">
        <v>81</v>
      </c>
      <c r="W31" s="13" t="s">
        <v>82</v>
      </c>
      <c r="X31" s="13" t="s">
        <v>83</v>
      </c>
      <c r="Y31" s="13" t="s">
        <v>84</v>
      </c>
      <c r="Z31" s="13" t="s">
        <v>85</v>
      </c>
      <c r="AA31" s="13" t="s">
        <v>86</v>
      </c>
      <c r="AB31" s="13" t="s">
        <v>87</v>
      </c>
      <c r="AC31" s="13" t="s">
        <v>88</v>
      </c>
      <c r="AD31" s="13" t="s">
        <v>89</v>
      </c>
      <c r="AE31" s="13" t="s">
        <v>90</v>
      </c>
      <c r="AF31" s="13" t="s">
        <v>91</v>
      </c>
      <c r="AG31" s="13" t="s">
        <v>92</v>
      </c>
      <c r="AH31" s="13" t="s">
        <v>93</v>
      </c>
      <c r="AI31" s="34"/>
    </row>
    <row r="32" spans="1:35" ht="20.5" thickBot="1" x14ac:dyDescent="0.45">
      <c r="A32" s="35"/>
      <c r="B32" s="14" t="s">
        <v>94</v>
      </c>
      <c r="C32" s="33">
        <v>0</v>
      </c>
      <c r="D32" s="33">
        <v>0</v>
      </c>
      <c r="E32" s="33">
        <v>0</v>
      </c>
      <c r="F32" s="33">
        <v>0</v>
      </c>
      <c r="G32" s="33">
        <v>0</v>
      </c>
      <c r="H32" s="33">
        <v>0</v>
      </c>
      <c r="I32" s="33">
        <v>0</v>
      </c>
      <c r="J32" s="33">
        <v>0</v>
      </c>
      <c r="K32" s="33">
        <v>0</v>
      </c>
      <c r="L32" s="33">
        <v>0</v>
      </c>
      <c r="M32" s="33">
        <v>0</v>
      </c>
      <c r="N32" s="33">
        <v>0</v>
      </c>
      <c r="O32" s="33">
        <v>0</v>
      </c>
      <c r="P32" s="33">
        <v>0</v>
      </c>
      <c r="Q32" s="33">
        <v>0</v>
      </c>
      <c r="R32" s="33">
        <v>0</v>
      </c>
      <c r="S32" s="33">
        <v>0</v>
      </c>
      <c r="T32" s="33">
        <v>0</v>
      </c>
      <c r="U32" s="33">
        <v>0</v>
      </c>
      <c r="V32" s="33">
        <v>0</v>
      </c>
      <c r="W32" s="33">
        <v>0</v>
      </c>
      <c r="X32" s="33">
        <v>0</v>
      </c>
      <c r="Y32" s="33">
        <v>0</v>
      </c>
      <c r="Z32" s="33">
        <v>0</v>
      </c>
      <c r="AA32" s="33">
        <v>0</v>
      </c>
      <c r="AB32" s="33">
        <v>0</v>
      </c>
      <c r="AC32" s="33">
        <v>0</v>
      </c>
      <c r="AD32" s="33">
        <v>0</v>
      </c>
      <c r="AE32" s="33">
        <v>0</v>
      </c>
      <c r="AF32" s="33">
        <v>0</v>
      </c>
      <c r="AG32" s="33">
        <v>0</v>
      </c>
      <c r="AH32" s="33">
        <v>0</v>
      </c>
      <c r="AI32" s="34"/>
    </row>
    <row r="33" spans="1:35" ht="20.5" thickBot="1" x14ac:dyDescent="0.45">
      <c r="A33" s="35"/>
      <c r="B33" s="14" t="s">
        <v>95</v>
      </c>
      <c r="C33" s="32">
        <v>0</v>
      </c>
      <c r="D33" s="32">
        <v>0</v>
      </c>
      <c r="E33" s="32">
        <v>0</v>
      </c>
      <c r="F33" s="32">
        <v>0</v>
      </c>
      <c r="G33" s="32">
        <v>0</v>
      </c>
      <c r="H33" s="32">
        <v>0</v>
      </c>
      <c r="I33" s="32">
        <v>0</v>
      </c>
      <c r="J33" s="32">
        <v>0</v>
      </c>
      <c r="K33" s="32">
        <v>0</v>
      </c>
      <c r="L33" s="32">
        <v>0</v>
      </c>
      <c r="M33" s="32">
        <v>0</v>
      </c>
      <c r="N33" s="32">
        <v>0</v>
      </c>
      <c r="O33" s="32">
        <v>0</v>
      </c>
      <c r="P33" s="32">
        <v>0</v>
      </c>
      <c r="Q33" s="32">
        <v>0</v>
      </c>
      <c r="R33" s="32">
        <v>0</v>
      </c>
      <c r="S33" s="32">
        <v>0</v>
      </c>
      <c r="T33" s="32">
        <v>0</v>
      </c>
      <c r="U33" s="32">
        <v>0</v>
      </c>
      <c r="V33" s="32">
        <v>0</v>
      </c>
      <c r="W33" s="32">
        <v>0</v>
      </c>
      <c r="X33" s="32">
        <v>0</v>
      </c>
      <c r="Y33" s="32">
        <v>0</v>
      </c>
      <c r="Z33" s="32">
        <v>0</v>
      </c>
      <c r="AA33" s="32">
        <v>0</v>
      </c>
      <c r="AB33" s="32">
        <v>0</v>
      </c>
      <c r="AC33" s="32">
        <v>0</v>
      </c>
      <c r="AD33" s="32">
        <v>0</v>
      </c>
      <c r="AE33" s="32">
        <v>0</v>
      </c>
      <c r="AF33" s="32">
        <v>0</v>
      </c>
      <c r="AG33" s="32">
        <v>0</v>
      </c>
      <c r="AH33" s="32">
        <v>0</v>
      </c>
      <c r="AI33" s="34"/>
    </row>
    <row r="34" spans="1:35" ht="20.5" thickBot="1" x14ac:dyDescent="0.45">
      <c r="A34" s="35"/>
      <c r="B34" s="14" t="s">
        <v>96</v>
      </c>
      <c r="C34" s="33">
        <v>5</v>
      </c>
      <c r="D34" s="33">
        <v>6</v>
      </c>
      <c r="E34" s="33">
        <v>6</v>
      </c>
      <c r="F34" s="33">
        <v>6</v>
      </c>
      <c r="G34" s="33">
        <v>6</v>
      </c>
      <c r="H34" s="33">
        <v>6</v>
      </c>
      <c r="I34" s="33">
        <v>6</v>
      </c>
      <c r="J34" s="33">
        <v>6</v>
      </c>
      <c r="K34" s="33">
        <v>6</v>
      </c>
      <c r="L34" s="33">
        <v>6</v>
      </c>
      <c r="M34" s="33">
        <v>5</v>
      </c>
      <c r="N34" s="33">
        <v>5</v>
      </c>
      <c r="O34" s="33">
        <v>5</v>
      </c>
      <c r="P34" s="33">
        <v>4</v>
      </c>
      <c r="Q34" s="33">
        <v>4</v>
      </c>
      <c r="R34" s="33">
        <v>4</v>
      </c>
      <c r="S34" s="33">
        <v>4</v>
      </c>
      <c r="T34" s="33">
        <v>3</v>
      </c>
      <c r="U34" s="33">
        <v>3</v>
      </c>
      <c r="V34" s="33">
        <v>3</v>
      </c>
      <c r="W34" s="33">
        <v>3</v>
      </c>
      <c r="X34" s="33">
        <v>3</v>
      </c>
      <c r="Y34" s="33">
        <v>1</v>
      </c>
      <c r="Z34" s="33">
        <v>1</v>
      </c>
      <c r="AA34" s="33">
        <v>1</v>
      </c>
      <c r="AB34" s="33">
        <v>1</v>
      </c>
      <c r="AC34" s="33">
        <v>0</v>
      </c>
      <c r="AD34" s="33">
        <v>0</v>
      </c>
      <c r="AE34" s="33">
        <v>0</v>
      </c>
      <c r="AF34" s="33">
        <v>0</v>
      </c>
      <c r="AG34" s="33">
        <v>0</v>
      </c>
      <c r="AH34" s="33">
        <v>0</v>
      </c>
      <c r="AI34" s="34"/>
    </row>
    <row r="35" spans="1:35" ht="20.5" thickBot="1" x14ac:dyDescent="0.45">
      <c r="A35" s="35"/>
      <c r="B35" s="14" t="s">
        <v>97</v>
      </c>
      <c r="C35" s="32">
        <v>257</v>
      </c>
      <c r="D35" s="32">
        <v>270</v>
      </c>
      <c r="E35" s="32">
        <v>275</v>
      </c>
      <c r="F35" s="32">
        <v>280</v>
      </c>
      <c r="G35" s="32">
        <v>283</v>
      </c>
      <c r="H35" s="32">
        <v>286</v>
      </c>
      <c r="I35" s="32">
        <v>287</v>
      </c>
      <c r="J35" s="32">
        <v>289</v>
      </c>
      <c r="K35" s="32">
        <v>281</v>
      </c>
      <c r="L35" s="32">
        <v>264</v>
      </c>
      <c r="M35" s="32">
        <v>247</v>
      </c>
      <c r="N35" s="32">
        <v>231</v>
      </c>
      <c r="O35" s="32">
        <v>216</v>
      </c>
      <c r="P35" s="32">
        <v>202</v>
      </c>
      <c r="Q35" s="32">
        <v>188</v>
      </c>
      <c r="R35" s="32">
        <v>176</v>
      </c>
      <c r="S35" s="32">
        <v>164</v>
      </c>
      <c r="T35" s="32">
        <v>153</v>
      </c>
      <c r="U35" s="32">
        <v>142</v>
      </c>
      <c r="V35" s="32">
        <v>133</v>
      </c>
      <c r="W35" s="32">
        <v>123</v>
      </c>
      <c r="X35" s="32">
        <v>115</v>
      </c>
      <c r="Y35" s="32">
        <v>36</v>
      </c>
      <c r="Z35" s="32">
        <v>31</v>
      </c>
      <c r="AA35" s="32">
        <v>26</v>
      </c>
      <c r="AB35" s="32">
        <v>22</v>
      </c>
      <c r="AC35" s="32">
        <v>18</v>
      </c>
      <c r="AD35" s="32">
        <v>16</v>
      </c>
      <c r="AE35" s="32">
        <v>14</v>
      </c>
      <c r="AF35" s="32">
        <v>12</v>
      </c>
      <c r="AG35" s="32">
        <v>11</v>
      </c>
      <c r="AH35" s="32">
        <v>9</v>
      </c>
      <c r="AI35" s="34"/>
    </row>
    <row r="36" spans="1:35" ht="20.5" thickBot="1" x14ac:dyDescent="0.45">
      <c r="A36" s="35"/>
      <c r="B36" s="14" t="s">
        <v>98</v>
      </c>
      <c r="C36" s="33">
        <v>16</v>
      </c>
      <c r="D36" s="33">
        <v>17</v>
      </c>
      <c r="E36" s="33">
        <v>17</v>
      </c>
      <c r="F36" s="33">
        <v>18</v>
      </c>
      <c r="G36" s="33">
        <v>18</v>
      </c>
      <c r="H36" s="33">
        <v>18</v>
      </c>
      <c r="I36" s="33">
        <v>18</v>
      </c>
      <c r="J36" s="33">
        <v>18</v>
      </c>
      <c r="K36" s="33">
        <v>18</v>
      </c>
      <c r="L36" s="33">
        <v>17</v>
      </c>
      <c r="M36" s="33">
        <v>16</v>
      </c>
      <c r="N36" s="33">
        <v>15</v>
      </c>
      <c r="O36" s="33">
        <v>14</v>
      </c>
      <c r="P36" s="33">
        <v>13</v>
      </c>
      <c r="Q36" s="33">
        <v>12</v>
      </c>
      <c r="R36" s="33">
        <v>11</v>
      </c>
      <c r="S36" s="33">
        <v>10</v>
      </c>
      <c r="T36" s="33">
        <v>10</v>
      </c>
      <c r="U36" s="33">
        <v>9</v>
      </c>
      <c r="V36" s="33">
        <v>8</v>
      </c>
      <c r="W36" s="33">
        <v>8</v>
      </c>
      <c r="X36" s="33">
        <v>7</v>
      </c>
      <c r="Y36" s="33">
        <v>2</v>
      </c>
      <c r="Z36" s="33">
        <v>2</v>
      </c>
      <c r="AA36" s="33">
        <v>2</v>
      </c>
      <c r="AB36" s="33">
        <v>1</v>
      </c>
      <c r="AC36" s="33">
        <v>1</v>
      </c>
      <c r="AD36" s="33">
        <v>1</v>
      </c>
      <c r="AE36" s="33">
        <v>1</v>
      </c>
      <c r="AF36" s="33">
        <v>1</v>
      </c>
      <c r="AG36" s="33">
        <v>1</v>
      </c>
      <c r="AH36" s="33">
        <v>1</v>
      </c>
      <c r="AI36" s="34"/>
    </row>
    <row r="37" spans="1:35" ht="20.5" thickBot="1" x14ac:dyDescent="0.45">
      <c r="A37" s="35"/>
      <c r="B37" s="14" t="s">
        <v>99</v>
      </c>
      <c r="C37" s="32">
        <v>789</v>
      </c>
      <c r="D37" s="32">
        <v>827</v>
      </c>
      <c r="E37" s="32">
        <v>842</v>
      </c>
      <c r="F37" s="32">
        <v>856</v>
      </c>
      <c r="G37" s="32">
        <v>866</v>
      </c>
      <c r="H37" s="32">
        <v>873</v>
      </c>
      <c r="I37" s="32">
        <v>877</v>
      </c>
      <c r="J37" s="32">
        <v>881</v>
      </c>
      <c r="K37" s="32">
        <v>856</v>
      </c>
      <c r="L37" s="32">
        <v>805</v>
      </c>
      <c r="M37" s="32">
        <v>755</v>
      </c>
      <c r="N37" s="32">
        <v>706</v>
      </c>
      <c r="O37" s="32">
        <v>659</v>
      </c>
      <c r="P37" s="32">
        <v>614</v>
      </c>
      <c r="Q37" s="32">
        <v>573</v>
      </c>
      <c r="R37" s="32">
        <v>535</v>
      </c>
      <c r="S37" s="32">
        <v>499</v>
      </c>
      <c r="T37" s="32">
        <v>465</v>
      </c>
      <c r="U37" s="32">
        <v>433</v>
      </c>
      <c r="V37" s="32">
        <v>403</v>
      </c>
      <c r="W37" s="32">
        <v>375</v>
      </c>
      <c r="X37" s="32">
        <v>349</v>
      </c>
      <c r="Y37" s="32">
        <v>108</v>
      </c>
      <c r="Z37" s="32">
        <v>92</v>
      </c>
      <c r="AA37" s="32">
        <v>77</v>
      </c>
      <c r="AB37" s="32">
        <v>65</v>
      </c>
      <c r="AC37" s="32">
        <v>55</v>
      </c>
      <c r="AD37" s="32">
        <v>47</v>
      </c>
      <c r="AE37" s="32">
        <v>42</v>
      </c>
      <c r="AF37" s="32">
        <v>37</v>
      </c>
      <c r="AG37" s="32">
        <v>32</v>
      </c>
      <c r="AH37" s="32">
        <v>28</v>
      </c>
      <c r="AI37" s="34"/>
    </row>
    <row r="38" spans="1:35" ht="20.5" thickBot="1" x14ac:dyDescent="0.45">
      <c r="A38" s="35"/>
      <c r="B38" s="14" t="s">
        <v>100</v>
      </c>
      <c r="C38" s="33">
        <v>0</v>
      </c>
      <c r="D38" s="33">
        <v>0</v>
      </c>
      <c r="E38" s="33">
        <v>0</v>
      </c>
      <c r="F38" s="33">
        <v>0</v>
      </c>
      <c r="G38" s="33">
        <v>0</v>
      </c>
      <c r="H38" s="33">
        <v>0</v>
      </c>
      <c r="I38" s="33">
        <v>0</v>
      </c>
      <c r="J38" s="33">
        <v>0</v>
      </c>
      <c r="K38" s="33">
        <v>0</v>
      </c>
      <c r="L38" s="33">
        <v>0</v>
      </c>
      <c r="M38" s="33">
        <v>0</v>
      </c>
      <c r="N38" s="33">
        <v>0</v>
      </c>
      <c r="O38" s="33">
        <v>0</v>
      </c>
      <c r="P38" s="33">
        <v>0</v>
      </c>
      <c r="Q38" s="33">
        <v>0</v>
      </c>
      <c r="R38" s="33">
        <v>0</v>
      </c>
      <c r="S38" s="33">
        <v>0</v>
      </c>
      <c r="T38" s="33">
        <v>0</v>
      </c>
      <c r="U38" s="33">
        <v>0</v>
      </c>
      <c r="V38" s="33">
        <v>0</v>
      </c>
      <c r="W38" s="33">
        <v>0</v>
      </c>
      <c r="X38" s="33">
        <v>0</v>
      </c>
      <c r="Y38" s="33">
        <v>0</v>
      </c>
      <c r="Z38" s="33">
        <v>0</v>
      </c>
      <c r="AA38" s="33">
        <v>0</v>
      </c>
      <c r="AB38" s="33">
        <v>0</v>
      </c>
      <c r="AC38" s="33">
        <v>0</v>
      </c>
      <c r="AD38" s="33">
        <v>0</v>
      </c>
      <c r="AE38" s="33">
        <v>0</v>
      </c>
      <c r="AF38" s="33">
        <v>0</v>
      </c>
      <c r="AG38" s="33">
        <v>0</v>
      </c>
      <c r="AH38" s="33">
        <v>0</v>
      </c>
      <c r="AI38" s="34"/>
    </row>
    <row r="39" spans="1:35" ht="20.5" thickBot="1" x14ac:dyDescent="0.45">
      <c r="A39" s="35"/>
      <c r="B39" s="14" t="s">
        <v>101</v>
      </c>
      <c r="C39" s="32">
        <v>0</v>
      </c>
      <c r="D39" s="32">
        <v>0</v>
      </c>
      <c r="E39" s="32">
        <v>0</v>
      </c>
      <c r="F39" s="32">
        <v>0</v>
      </c>
      <c r="G39" s="32">
        <v>0</v>
      </c>
      <c r="H39" s="32">
        <v>1</v>
      </c>
      <c r="I39" s="32">
        <v>1</v>
      </c>
      <c r="J39" s="32">
        <v>1</v>
      </c>
      <c r="K39" s="32">
        <v>2</v>
      </c>
      <c r="L39" s="32">
        <v>2</v>
      </c>
      <c r="M39" s="32">
        <v>2</v>
      </c>
      <c r="N39" s="32">
        <v>2</v>
      </c>
      <c r="O39" s="32">
        <v>2</v>
      </c>
      <c r="P39" s="32">
        <v>2</v>
      </c>
      <c r="Q39" s="32">
        <v>2</v>
      </c>
      <c r="R39" s="32">
        <v>3</v>
      </c>
      <c r="S39" s="32">
        <v>3</v>
      </c>
      <c r="T39" s="32">
        <v>3</v>
      </c>
      <c r="U39" s="32">
        <v>3</v>
      </c>
      <c r="V39" s="32">
        <v>2</v>
      </c>
      <c r="W39" s="32">
        <v>2</v>
      </c>
      <c r="X39" s="32">
        <v>2</v>
      </c>
      <c r="Y39" s="32">
        <v>2</v>
      </c>
      <c r="Z39" s="32">
        <v>2</v>
      </c>
      <c r="AA39" s="32">
        <v>2</v>
      </c>
      <c r="AB39" s="32">
        <v>2</v>
      </c>
      <c r="AC39" s="32">
        <v>2</v>
      </c>
      <c r="AD39" s="32">
        <v>1</v>
      </c>
      <c r="AE39" s="32">
        <v>1</v>
      </c>
      <c r="AF39" s="32">
        <v>1</v>
      </c>
      <c r="AG39" s="32">
        <v>1</v>
      </c>
      <c r="AH39" s="32">
        <v>1</v>
      </c>
      <c r="AI39" s="34"/>
    </row>
    <row r="40" spans="1:35" ht="20.5" thickBot="1" x14ac:dyDescent="0.45">
      <c r="A40" s="35"/>
      <c r="B40" s="14" t="s">
        <v>102</v>
      </c>
      <c r="C40" s="33">
        <v>16</v>
      </c>
      <c r="D40" s="33">
        <v>16</v>
      </c>
      <c r="E40" s="33">
        <v>16</v>
      </c>
      <c r="F40" s="33">
        <v>15</v>
      </c>
      <c r="G40" s="33">
        <v>15</v>
      </c>
      <c r="H40" s="33">
        <v>15</v>
      </c>
      <c r="I40" s="33">
        <v>15</v>
      </c>
      <c r="J40" s="33">
        <v>15</v>
      </c>
      <c r="K40" s="33">
        <v>14</v>
      </c>
      <c r="L40" s="33">
        <v>13</v>
      </c>
      <c r="M40" s="33">
        <v>12</v>
      </c>
      <c r="N40" s="33">
        <v>11</v>
      </c>
      <c r="O40" s="33">
        <v>10</v>
      </c>
      <c r="P40" s="33">
        <v>9</v>
      </c>
      <c r="Q40" s="33">
        <v>9</v>
      </c>
      <c r="R40" s="33">
        <v>8</v>
      </c>
      <c r="S40" s="33">
        <v>7</v>
      </c>
      <c r="T40" s="33">
        <v>7</v>
      </c>
      <c r="U40" s="33">
        <v>6</v>
      </c>
      <c r="V40" s="33">
        <v>6</v>
      </c>
      <c r="W40" s="33">
        <v>5</v>
      </c>
      <c r="X40" s="33">
        <v>5</v>
      </c>
      <c r="Y40" s="33">
        <v>0</v>
      </c>
      <c r="Z40" s="33">
        <v>0</v>
      </c>
      <c r="AA40" s="33">
        <v>0</v>
      </c>
      <c r="AB40" s="33">
        <v>0</v>
      </c>
      <c r="AC40" s="33">
        <v>0</v>
      </c>
      <c r="AD40" s="33">
        <v>0</v>
      </c>
      <c r="AE40" s="33">
        <v>0</v>
      </c>
      <c r="AF40" s="33">
        <v>0</v>
      </c>
      <c r="AG40" s="33">
        <v>0</v>
      </c>
      <c r="AH40" s="33">
        <v>0</v>
      </c>
      <c r="AI40" s="34"/>
    </row>
    <row r="41" spans="1:35" ht="20.5" thickBot="1" x14ac:dyDescent="0.45">
      <c r="A41" s="35"/>
      <c r="B41" s="14" t="s">
        <v>103</v>
      </c>
      <c r="C41" s="32">
        <v>789</v>
      </c>
      <c r="D41" s="32">
        <v>792</v>
      </c>
      <c r="E41" s="32">
        <v>773</v>
      </c>
      <c r="F41" s="32">
        <v>753</v>
      </c>
      <c r="G41" s="32">
        <v>739</v>
      </c>
      <c r="H41" s="32">
        <v>729</v>
      </c>
      <c r="I41" s="32">
        <v>724</v>
      </c>
      <c r="J41" s="32">
        <v>718</v>
      </c>
      <c r="K41" s="32">
        <v>689</v>
      </c>
      <c r="L41" s="32">
        <v>638</v>
      </c>
      <c r="M41" s="32">
        <v>590</v>
      </c>
      <c r="N41" s="32">
        <v>544</v>
      </c>
      <c r="O41" s="32">
        <v>500</v>
      </c>
      <c r="P41" s="32">
        <v>459</v>
      </c>
      <c r="Q41" s="32">
        <v>422</v>
      </c>
      <c r="R41" s="32">
        <v>388</v>
      </c>
      <c r="S41" s="32">
        <v>357</v>
      </c>
      <c r="T41" s="32">
        <v>328</v>
      </c>
      <c r="U41" s="32">
        <v>302</v>
      </c>
      <c r="V41" s="32">
        <v>277</v>
      </c>
      <c r="W41" s="32">
        <v>255</v>
      </c>
      <c r="X41" s="32">
        <v>235</v>
      </c>
      <c r="Y41" s="32">
        <v>0</v>
      </c>
      <c r="Z41" s="32">
        <v>0</v>
      </c>
      <c r="AA41" s="32">
        <v>0</v>
      </c>
      <c r="AB41" s="32">
        <v>0</v>
      </c>
      <c r="AC41" s="32">
        <v>0</v>
      </c>
      <c r="AD41" s="32">
        <v>0</v>
      </c>
      <c r="AE41" s="32">
        <v>0</v>
      </c>
      <c r="AF41" s="32">
        <v>0</v>
      </c>
      <c r="AG41" s="32">
        <v>0</v>
      </c>
      <c r="AH41" s="32">
        <v>0</v>
      </c>
      <c r="AI41" s="34"/>
    </row>
    <row r="42" spans="1:35" ht="20.5" thickBot="1" x14ac:dyDescent="0.45">
      <c r="A42" s="35"/>
      <c r="B42" s="11" t="s">
        <v>106</v>
      </c>
      <c r="C42" s="34"/>
      <c r="D42" s="34"/>
      <c r="E42" s="34"/>
      <c r="F42" s="34"/>
      <c r="G42" s="34"/>
      <c r="H42" s="34"/>
      <c r="I42" s="34"/>
      <c r="J42" s="34"/>
      <c r="K42" s="34"/>
      <c r="L42" s="34"/>
      <c r="M42" s="34"/>
      <c r="N42" s="34"/>
      <c r="O42" s="34"/>
      <c r="P42" s="34"/>
      <c r="Q42" s="34"/>
      <c r="R42" s="34"/>
      <c r="S42" s="34"/>
      <c r="T42" s="34"/>
      <c r="U42" s="34"/>
      <c r="V42" s="34"/>
      <c r="W42" s="34"/>
      <c r="X42" s="34"/>
      <c r="Y42" s="34"/>
      <c r="Z42" s="34"/>
      <c r="AA42" s="34"/>
      <c r="AB42" s="34"/>
      <c r="AC42" s="34"/>
      <c r="AD42" s="34"/>
      <c r="AE42" s="34"/>
      <c r="AF42" s="34"/>
      <c r="AG42" s="34"/>
      <c r="AH42" s="34"/>
      <c r="AI42" s="34"/>
    </row>
    <row r="43" spans="1:35" ht="20.5" thickBot="1" x14ac:dyDescent="0.45">
      <c r="A43" s="35"/>
      <c r="B43" s="12" t="s">
        <v>61</v>
      </c>
      <c r="C43" s="13" t="s">
        <v>62</v>
      </c>
      <c r="D43" s="13" t="s">
        <v>63</v>
      </c>
      <c r="E43" s="13" t="s">
        <v>64</v>
      </c>
      <c r="F43" s="13" t="s">
        <v>65</v>
      </c>
      <c r="G43" s="13" t="s">
        <v>66</v>
      </c>
      <c r="H43" s="13" t="s">
        <v>67</v>
      </c>
      <c r="I43" s="13" t="s">
        <v>68</v>
      </c>
      <c r="J43" s="13" t="s">
        <v>69</v>
      </c>
      <c r="K43" s="13" t="s">
        <v>70</v>
      </c>
      <c r="L43" s="13" t="s">
        <v>71</v>
      </c>
      <c r="M43" s="13" t="s">
        <v>72</v>
      </c>
      <c r="N43" s="13" t="s">
        <v>73</v>
      </c>
      <c r="O43" s="13" t="s">
        <v>74</v>
      </c>
      <c r="P43" s="13" t="s">
        <v>75</v>
      </c>
      <c r="Q43" s="13" t="s">
        <v>76</v>
      </c>
      <c r="R43" s="13" t="s">
        <v>77</v>
      </c>
      <c r="S43" s="13" t="s">
        <v>78</v>
      </c>
      <c r="T43" s="13" t="s">
        <v>79</v>
      </c>
      <c r="U43" s="13" t="s">
        <v>80</v>
      </c>
      <c r="V43" s="13" t="s">
        <v>81</v>
      </c>
      <c r="W43" s="13" t="s">
        <v>82</v>
      </c>
      <c r="X43" s="13" t="s">
        <v>83</v>
      </c>
      <c r="Y43" s="13" t="s">
        <v>84</v>
      </c>
      <c r="Z43" s="13" t="s">
        <v>85</v>
      </c>
      <c r="AA43" s="13" t="s">
        <v>86</v>
      </c>
      <c r="AB43" s="13" t="s">
        <v>87</v>
      </c>
      <c r="AC43" s="13" t="s">
        <v>88</v>
      </c>
      <c r="AD43" s="13" t="s">
        <v>89</v>
      </c>
      <c r="AE43" s="13" t="s">
        <v>90</v>
      </c>
      <c r="AF43" s="13" t="s">
        <v>91</v>
      </c>
      <c r="AG43" s="13" t="s">
        <v>92</v>
      </c>
      <c r="AH43" s="13" t="s">
        <v>93</v>
      </c>
      <c r="AI43" s="34"/>
    </row>
    <row r="44" spans="1:35" ht="20.5" thickBot="1" x14ac:dyDescent="0.45">
      <c r="A44" s="35"/>
      <c r="B44" s="14" t="s">
        <v>94</v>
      </c>
      <c r="C44" s="33">
        <v>0</v>
      </c>
      <c r="D44" s="33">
        <v>0</v>
      </c>
      <c r="E44" s="33">
        <v>0</v>
      </c>
      <c r="F44" s="33">
        <v>0</v>
      </c>
      <c r="G44" s="33">
        <v>0</v>
      </c>
      <c r="H44" s="33">
        <v>0</v>
      </c>
      <c r="I44" s="33">
        <v>0</v>
      </c>
      <c r="J44" s="33">
        <v>0</v>
      </c>
      <c r="K44" s="33">
        <v>0</v>
      </c>
      <c r="L44" s="33">
        <v>0</v>
      </c>
      <c r="M44" s="33">
        <v>0</v>
      </c>
      <c r="N44" s="33">
        <v>0</v>
      </c>
      <c r="O44" s="33">
        <v>0</v>
      </c>
      <c r="P44" s="33">
        <v>0</v>
      </c>
      <c r="Q44" s="33">
        <v>0</v>
      </c>
      <c r="R44" s="33">
        <v>0</v>
      </c>
      <c r="S44" s="33">
        <v>0</v>
      </c>
      <c r="T44" s="33">
        <v>0</v>
      </c>
      <c r="U44" s="33">
        <v>0</v>
      </c>
      <c r="V44" s="33">
        <v>0</v>
      </c>
      <c r="W44" s="33">
        <v>0</v>
      </c>
      <c r="X44" s="33">
        <v>0</v>
      </c>
      <c r="Y44" s="33">
        <v>0</v>
      </c>
      <c r="Z44" s="33">
        <v>0</v>
      </c>
      <c r="AA44" s="33">
        <v>0</v>
      </c>
      <c r="AB44" s="33">
        <v>0</v>
      </c>
      <c r="AC44" s="33">
        <v>0</v>
      </c>
      <c r="AD44" s="33">
        <v>0</v>
      </c>
      <c r="AE44" s="33">
        <v>0</v>
      </c>
      <c r="AF44" s="33">
        <v>0</v>
      </c>
      <c r="AG44" s="33">
        <v>0</v>
      </c>
      <c r="AH44" s="33">
        <v>0</v>
      </c>
      <c r="AI44" s="34"/>
    </row>
    <row r="45" spans="1:35" ht="20.5" thickBot="1" x14ac:dyDescent="0.45">
      <c r="A45" s="35"/>
      <c r="B45" s="14" t="s">
        <v>95</v>
      </c>
      <c r="C45" s="32">
        <v>0</v>
      </c>
      <c r="D45" s="32">
        <v>0</v>
      </c>
      <c r="E45" s="32">
        <v>0</v>
      </c>
      <c r="F45" s="32">
        <v>0</v>
      </c>
      <c r="G45" s="32">
        <v>0</v>
      </c>
      <c r="H45" s="32">
        <v>0</v>
      </c>
      <c r="I45" s="32">
        <v>0</v>
      </c>
      <c r="J45" s="32">
        <v>0</v>
      </c>
      <c r="K45" s="32">
        <v>0</v>
      </c>
      <c r="L45" s="32">
        <v>0</v>
      </c>
      <c r="M45" s="32">
        <v>0</v>
      </c>
      <c r="N45" s="32">
        <v>0</v>
      </c>
      <c r="O45" s="32">
        <v>0</v>
      </c>
      <c r="P45" s="32">
        <v>0</v>
      </c>
      <c r="Q45" s="32">
        <v>0</v>
      </c>
      <c r="R45" s="32">
        <v>0</v>
      </c>
      <c r="S45" s="32">
        <v>0</v>
      </c>
      <c r="T45" s="32">
        <v>0</v>
      </c>
      <c r="U45" s="32">
        <v>0</v>
      </c>
      <c r="V45" s="32">
        <v>0</v>
      </c>
      <c r="W45" s="32">
        <v>0</v>
      </c>
      <c r="X45" s="32">
        <v>0</v>
      </c>
      <c r="Y45" s="32">
        <v>0</v>
      </c>
      <c r="Z45" s="32">
        <v>0</v>
      </c>
      <c r="AA45" s="32">
        <v>0</v>
      </c>
      <c r="AB45" s="32">
        <v>0</v>
      </c>
      <c r="AC45" s="32">
        <v>0</v>
      </c>
      <c r="AD45" s="32">
        <v>0</v>
      </c>
      <c r="AE45" s="32">
        <v>0</v>
      </c>
      <c r="AF45" s="32">
        <v>0</v>
      </c>
      <c r="AG45" s="32">
        <v>0</v>
      </c>
      <c r="AH45" s="32">
        <v>0</v>
      </c>
      <c r="AI45" s="34"/>
    </row>
    <row r="46" spans="1:35" ht="20.5" thickBot="1" x14ac:dyDescent="0.45">
      <c r="A46" s="35"/>
      <c r="B46" s="14" t="s">
        <v>96</v>
      </c>
      <c r="C46" s="33">
        <v>1</v>
      </c>
      <c r="D46" s="33">
        <v>1</v>
      </c>
      <c r="E46" s="33">
        <v>2</v>
      </c>
      <c r="F46" s="33">
        <v>2</v>
      </c>
      <c r="G46" s="33">
        <v>2</v>
      </c>
      <c r="H46" s="33">
        <v>2</v>
      </c>
      <c r="I46" s="33">
        <v>2</v>
      </c>
      <c r="J46" s="33">
        <v>2</v>
      </c>
      <c r="K46" s="33">
        <v>2</v>
      </c>
      <c r="L46" s="33">
        <v>2</v>
      </c>
      <c r="M46" s="33">
        <v>2</v>
      </c>
      <c r="N46" s="33">
        <v>2</v>
      </c>
      <c r="O46" s="33">
        <v>2</v>
      </c>
      <c r="P46" s="33">
        <v>2</v>
      </c>
      <c r="Q46" s="33">
        <v>2</v>
      </c>
      <c r="R46" s="33">
        <v>2</v>
      </c>
      <c r="S46" s="33">
        <v>2</v>
      </c>
      <c r="T46" s="33">
        <v>2</v>
      </c>
      <c r="U46" s="33">
        <v>2</v>
      </c>
      <c r="V46" s="33">
        <v>2</v>
      </c>
      <c r="W46" s="33">
        <v>2</v>
      </c>
      <c r="X46" s="33">
        <v>2</v>
      </c>
      <c r="Y46" s="33">
        <v>1</v>
      </c>
      <c r="Z46" s="33">
        <v>1</v>
      </c>
      <c r="AA46" s="33">
        <v>1</v>
      </c>
      <c r="AB46" s="33">
        <v>1</v>
      </c>
      <c r="AC46" s="33">
        <v>1</v>
      </c>
      <c r="AD46" s="33">
        <v>1</v>
      </c>
      <c r="AE46" s="33">
        <v>1</v>
      </c>
      <c r="AF46" s="33">
        <v>1</v>
      </c>
      <c r="AG46" s="33">
        <v>1</v>
      </c>
      <c r="AH46" s="33">
        <v>0</v>
      </c>
      <c r="AI46" s="34"/>
    </row>
    <row r="47" spans="1:35" ht="20.5" thickBot="1" x14ac:dyDescent="0.45">
      <c r="A47" s="35"/>
      <c r="B47" s="14" t="s">
        <v>97</v>
      </c>
      <c r="C47" s="32">
        <v>64</v>
      </c>
      <c r="D47" s="32">
        <v>71</v>
      </c>
      <c r="E47" s="32">
        <v>73</v>
      </c>
      <c r="F47" s="32">
        <v>74</v>
      </c>
      <c r="G47" s="32">
        <v>76</v>
      </c>
      <c r="H47" s="32">
        <v>78</v>
      </c>
      <c r="I47" s="32">
        <v>79</v>
      </c>
      <c r="J47" s="32">
        <v>81</v>
      </c>
      <c r="K47" s="32">
        <v>81</v>
      </c>
      <c r="L47" s="32">
        <v>79</v>
      </c>
      <c r="M47" s="32">
        <v>78</v>
      </c>
      <c r="N47" s="32">
        <v>76</v>
      </c>
      <c r="O47" s="32">
        <v>73</v>
      </c>
      <c r="P47" s="32">
        <v>71</v>
      </c>
      <c r="Q47" s="32">
        <v>69</v>
      </c>
      <c r="R47" s="32">
        <v>67</v>
      </c>
      <c r="S47" s="32">
        <v>64</v>
      </c>
      <c r="T47" s="32">
        <v>62</v>
      </c>
      <c r="U47" s="32">
        <v>59</v>
      </c>
      <c r="V47" s="32">
        <v>57</v>
      </c>
      <c r="W47" s="32">
        <v>54</v>
      </c>
      <c r="X47" s="32">
        <v>52</v>
      </c>
      <c r="Y47" s="32">
        <v>31</v>
      </c>
      <c r="Z47" s="32">
        <v>29</v>
      </c>
      <c r="AA47" s="32">
        <v>26</v>
      </c>
      <c r="AB47" s="32">
        <v>24</v>
      </c>
      <c r="AC47" s="32">
        <v>22</v>
      </c>
      <c r="AD47" s="32">
        <v>19</v>
      </c>
      <c r="AE47" s="32">
        <v>17</v>
      </c>
      <c r="AF47" s="32">
        <v>15</v>
      </c>
      <c r="AG47" s="32">
        <v>13</v>
      </c>
      <c r="AH47" s="32">
        <v>12</v>
      </c>
      <c r="AI47" s="34"/>
    </row>
    <row r="48" spans="1:35" ht="20.5" thickBot="1" x14ac:dyDescent="0.45">
      <c r="A48" s="35"/>
      <c r="B48" s="14" t="s">
        <v>98</v>
      </c>
      <c r="C48" s="33">
        <v>4</v>
      </c>
      <c r="D48" s="33">
        <v>4</v>
      </c>
      <c r="E48" s="33">
        <v>5</v>
      </c>
      <c r="F48" s="33">
        <v>5</v>
      </c>
      <c r="G48" s="33">
        <v>5</v>
      </c>
      <c r="H48" s="33">
        <v>5</v>
      </c>
      <c r="I48" s="33">
        <v>5</v>
      </c>
      <c r="J48" s="33">
        <v>5</v>
      </c>
      <c r="K48" s="33">
        <v>5</v>
      </c>
      <c r="L48" s="33">
        <v>5</v>
      </c>
      <c r="M48" s="33">
        <v>5</v>
      </c>
      <c r="N48" s="33">
        <v>4</v>
      </c>
      <c r="O48" s="33">
        <v>4</v>
      </c>
      <c r="P48" s="33">
        <v>4</v>
      </c>
      <c r="Q48" s="33">
        <v>4</v>
      </c>
      <c r="R48" s="33">
        <v>4</v>
      </c>
      <c r="S48" s="33">
        <v>4</v>
      </c>
      <c r="T48" s="33">
        <v>4</v>
      </c>
      <c r="U48" s="33">
        <v>3</v>
      </c>
      <c r="V48" s="33">
        <v>3</v>
      </c>
      <c r="W48" s="33">
        <v>3</v>
      </c>
      <c r="X48" s="33">
        <v>3</v>
      </c>
      <c r="Y48" s="33">
        <v>2</v>
      </c>
      <c r="Z48" s="33">
        <v>2</v>
      </c>
      <c r="AA48" s="33">
        <v>1</v>
      </c>
      <c r="AB48" s="33">
        <v>1</v>
      </c>
      <c r="AC48" s="33">
        <v>1</v>
      </c>
      <c r="AD48" s="33">
        <v>1</v>
      </c>
      <c r="AE48" s="33">
        <v>1</v>
      </c>
      <c r="AF48" s="33">
        <v>1</v>
      </c>
      <c r="AG48" s="33">
        <v>1</v>
      </c>
      <c r="AH48" s="33">
        <v>1</v>
      </c>
      <c r="AI48" s="34"/>
    </row>
    <row r="49" spans="1:35" ht="20.5" thickBot="1" x14ac:dyDescent="0.45">
      <c r="A49" s="35"/>
      <c r="B49" s="14" t="s">
        <v>99</v>
      </c>
      <c r="C49" s="32">
        <v>196</v>
      </c>
      <c r="D49" s="32">
        <v>216</v>
      </c>
      <c r="E49" s="32">
        <v>220</v>
      </c>
      <c r="F49" s="32">
        <v>224</v>
      </c>
      <c r="G49" s="32">
        <v>227</v>
      </c>
      <c r="H49" s="32">
        <v>233</v>
      </c>
      <c r="I49" s="32">
        <v>238</v>
      </c>
      <c r="J49" s="32">
        <v>242</v>
      </c>
      <c r="K49" s="32">
        <v>243</v>
      </c>
      <c r="L49" s="32">
        <v>239</v>
      </c>
      <c r="M49" s="32">
        <v>234</v>
      </c>
      <c r="N49" s="32">
        <v>229</v>
      </c>
      <c r="O49" s="32">
        <v>223</v>
      </c>
      <c r="P49" s="32">
        <v>216</v>
      </c>
      <c r="Q49" s="32">
        <v>210</v>
      </c>
      <c r="R49" s="32">
        <v>203</v>
      </c>
      <c r="S49" s="32">
        <v>196</v>
      </c>
      <c r="T49" s="32">
        <v>188</v>
      </c>
      <c r="U49" s="32">
        <v>181</v>
      </c>
      <c r="V49" s="32">
        <v>173</v>
      </c>
      <c r="W49" s="32">
        <v>166</v>
      </c>
      <c r="X49" s="32">
        <v>158</v>
      </c>
      <c r="Y49" s="32">
        <v>94</v>
      </c>
      <c r="Z49" s="32">
        <v>87</v>
      </c>
      <c r="AA49" s="32">
        <v>81</v>
      </c>
      <c r="AB49" s="32">
        <v>74</v>
      </c>
      <c r="AC49" s="32">
        <v>67</v>
      </c>
      <c r="AD49" s="32">
        <v>60</v>
      </c>
      <c r="AE49" s="32">
        <v>53</v>
      </c>
      <c r="AF49" s="32">
        <v>47</v>
      </c>
      <c r="AG49" s="32">
        <v>41</v>
      </c>
      <c r="AH49" s="32">
        <v>36</v>
      </c>
      <c r="AI49" s="34"/>
    </row>
    <row r="50" spans="1:35" ht="20.5" thickBot="1" x14ac:dyDescent="0.45">
      <c r="A50" s="35"/>
      <c r="B50" s="14" t="s">
        <v>100</v>
      </c>
      <c r="C50" s="33">
        <v>0</v>
      </c>
      <c r="D50" s="33">
        <v>0</v>
      </c>
      <c r="E50" s="33">
        <v>0</v>
      </c>
      <c r="F50" s="33">
        <v>0</v>
      </c>
      <c r="G50" s="33">
        <v>0</v>
      </c>
      <c r="H50" s="33">
        <v>0</v>
      </c>
      <c r="I50" s="33">
        <v>0</v>
      </c>
      <c r="J50" s="33">
        <v>0</v>
      </c>
      <c r="K50" s="33">
        <v>0</v>
      </c>
      <c r="L50" s="33">
        <v>0</v>
      </c>
      <c r="M50" s="33">
        <v>0</v>
      </c>
      <c r="N50" s="33">
        <v>0</v>
      </c>
      <c r="O50" s="33">
        <v>0</v>
      </c>
      <c r="P50" s="33">
        <v>0</v>
      </c>
      <c r="Q50" s="33">
        <v>0</v>
      </c>
      <c r="R50" s="33">
        <v>0</v>
      </c>
      <c r="S50" s="33">
        <v>0</v>
      </c>
      <c r="T50" s="33">
        <v>0</v>
      </c>
      <c r="U50" s="33">
        <v>0</v>
      </c>
      <c r="V50" s="33">
        <v>0</v>
      </c>
      <c r="W50" s="33">
        <v>0</v>
      </c>
      <c r="X50" s="33">
        <v>0</v>
      </c>
      <c r="Y50" s="33">
        <v>0</v>
      </c>
      <c r="Z50" s="33">
        <v>0</v>
      </c>
      <c r="AA50" s="33">
        <v>0</v>
      </c>
      <c r="AB50" s="33">
        <v>0</v>
      </c>
      <c r="AC50" s="33">
        <v>0</v>
      </c>
      <c r="AD50" s="33">
        <v>0</v>
      </c>
      <c r="AE50" s="33">
        <v>0</v>
      </c>
      <c r="AF50" s="33">
        <v>0</v>
      </c>
      <c r="AG50" s="33">
        <v>0</v>
      </c>
      <c r="AH50" s="33">
        <v>0</v>
      </c>
      <c r="AI50" s="34"/>
    </row>
    <row r="51" spans="1:35" ht="20.5" thickBot="1" x14ac:dyDescent="0.45">
      <c r="A51" s="35"/>
      <c r="B51" s="14" t="s">
        <v>101</v>
      </c>
      <c r="C51" s="32">
        <v>0</v>
      </c>
      <c r="D51" s="32">
        <v>0</v>
      </c>
      <c r="E51" s="32">
        <v>0</v>
      </c>
      <c r="F51" s="32">
        <v>0</v>
      </c>
      <c r="G51" s="32">
        <v>0</v>
      </c>
      <c r="H51" s="32">
        <v>0</v>
      </c>
      <c r="I51" s="32">
        <v>0</v>
      </c>
      <c r="J51" s="32">
        <v>1</v>
      </c>
      <c r="K51" s="32">
        <v>1</v>
      </c>
      <c r="L51" s="32">
        <v>1</v>
      </c>
      <c r="M51" s="32">
        <v>1</v>
      </c>
      <c r="N51" s="32">
        <v>1</v>
      </c>
      <c r="O51" s="32">
        <v>1</v>
      </c>
      <c r="P51" s="32">
        <v>1</v>
      </c>
      <c r="Q51" s="32">
        <v>1</v>
      </c>
      <c r="R51" s="32">
        <v>1</v>
      </c>
      <c r="S51" s="32">
        <v>1</v>
      </c>
      <c r="T51" s="32">
        <v>1</v>
      </c>
      <c r="U51" s="32">
        <v>1</v>
      </c>
      <c r="V51" s="32">
        <v>1</v>
      </c>
      <c r="W51" s="32">
        <v>1</v>
      </c>
      <c r="X51" s="32">
        <v>1</v>
      </c>
      <c r="Y51" s="32">
        <v>1</v>
      </c>
      <c r="Z51" s="32">
        <v>1</v>
      </c>
      <c r="AA51" s="32">
        <v>1</v>
      </c>
      <c r="AB51" s="32">
        <v>1</v>
      </c>
      <c r="AC51" s="32">
        <v>1</v>
      </c>
      <c r="AD51" s="32">
        <v>1</v>
      </c>
      <c r="AE51" s="32">
        <v>1</v>
      </c>
      <c r="AF51" s="32">
        <v>1</v>
      </c>
      <c r="AG51" s="32">
        <v>0</v>
      </c>
      <c r="AH51" s="32">
        <v>0</v>
      </c>
      <c r="AI51" s="34"/>
    </row>
    <row r="52" spans="1:35" ht="20.5" thickBot="1" x14ac:dyDescent="0.45">
      <c r="A52" s="35"/>
      <c r="B52" s="14" t="s">
        <v>102</v>
      </c>
      <c r="C52" s="33">
        <v>4</v>
      </c>
      <c r="D52" s="33">
        <v>4</v>
      </c>
      <c r="E52" s="33">
        <v>4</v>
      </c>
      <c r="F52" s="33">
        <v>4</v>
      </c>
      <c r="G52" s="33">
        <v>4</v>
      </c>
      <c r="H52" s="33">
        <v>4</v>
      </c>
      <c r="I52" s="33">
        <v>4</v>
      </c>
      <c r="J52" s="33">
        <v>4</v>
      </c>
      <c r="K52" s="33">
        <v>3</v>
      </c>
      <c r="L52" s="33">
        <v>3</v>
      </c>
      <c r="M52" s="33">
        <v>3</v>
      </c>
      <c r="N52" s="33">
        <v>3</v>
      </c>
      <c r="O52" s="33">
        <v>2</v>
      </c>
      <c r="P52" s="33">
        <v>2</v>
      </c>
      <c r="Q52" s="33">
        <v>2</v>
      </c>
      <c r="R52" s="33">
        <v>2</v>
      </c>
      <c r="S52" s="33">
        <v>2</v>
      </c>
      <c r="T52" s="33">
        <v>2</v>
      </c>
      <c r="U52" s="33">
        <v>2</v>
      </c>
      <c r="V52" s="33">
        <v>1</v>
      </c>
      <c r="W52" s="33">
        <v>1</v>
      </c>
      <c r="X52" s="33">
        <v>1</v>
      </c>
      <c r="Y52" s="33">
        <v>0</v>
      </c>
      <c r="Z52" s="33">
        <v>0</v>
      </c>
      <c r="AA52" s="33">
        <v>0</v>
      </c>
      <c r="AB52" s="33">
        <v>0</v>
      </c>
      <c r="AC52" s="33">
        <v>0</v>
      </c>
      <c r="AD52" s="33">
        <v>0</v>
      </c>
      <c r="AE52" s="33">
        <v>0</v>
      </c>
      <c r="AF52" s="33">
        <v>0</v>
      </c>
      <c r="AG52" s="33">
        <v>0</v>
      </c>
      <c r="AH52" s="33">
        <v>0</v>
      </c>
      <c r="AI52" s="34"/>
    </row>
    <row r="53" spans="1:35" ht="20.5" thickBot="1" x14ac:dyDescent="0.45">
      <c r="A53" s="35"/>
      <c r="B53" s="14" t="s">
        <v>103</v>
      </c>
      <c r="C53" s="32">
        <v>196</v>
      </c>
      <c r="D53" s="32">
        <v>207</v>
      </c>
      <c r="E53" s="32">
        <v>202</v>
      </c>
      <c r="F53" s="32">
        <v>197</v>
      </c>
      <c r="G53" s="32">
        <v>191</v>
      </c>
      <c r="H53" s="32">
        <v>185</v>
      </c>
      <c r="I53" s="32">
        <v>178</v>
      </c>
      <c r="J53" s="32">
        <v>172</v>
      </c>
      <c r="K53" s="32">
        <v>163</v>
      </c>
      <c r="L53" s="32">
        <v>151</v>
      </c>
      <c r="M53" s="32">
        <v>141</v>
      </c>
      <c r="N53" s="32">
        <v>130</v>
      </c>
      <c r="O53" s="32">
        <v>120</v>
      </c>
      <c r="P53" s="32">
        <v>111</v>
      </c>
      <c r="Q53" s="32">
        <v>103</v>
      </c>
      <c r="R53" s="32">
        <v>95</v>
      </c>
      <c r="S53" s="32">
        <v>88</v>
      </c>
      <c r="T53" s="32">
        <v>82</v>
      </c>
      <c r="U53" s="32">
        <v>76</v>
      </c>
      <c r="V53" s="32">
        <v>70</v>
      </c>
      <c r="W53" s="32">
        <v>65</v>
      </c>
      <c r="X53" s="32">
        <v>61</v>
      </c>
      <c r="Y53" s="32">
        <v>0</v>
      </c>
      <c r="Z53" s="32">
        <v>0</v>
      </c>
      <c r="AA53" s="32">
        <v>0</v>
      </c>
      <c r="AB53" s="32">
        <v>0</v>
      </c>
      <c r="AC53" s="32">
        <v>0</v>
      </c>
      <c r="AD53" s="32">
        <v>0</v>
      </c>
      <c r="AE53" s="32">
        <v>0</v>
      </c>
      <c r="AF53" s="32">
        <v>0</v>
      </c>
      <c r="AG53" s="32">
        <v>0</v>
      </c>
      <c r="AH53" s="32">
        <v>0</v>
      </c>
      <c r="AI53" s="34"/>
    </row>
    <row r="54" spans="1:35" ht="20.5" thickBot="1" x14ac:dyDescent="0.45">
      <c r="A54" s="35"/>
      <c r="B54" s="11" t="s">
        <v>107</v>
      </c>
      <c r="C54" s="34"/>
      <c r="D54" s="34"/>
      <c r="E54" s="34"/>
      <c r="F54" s="34"/>
      <c r="G54" s="34"/>
      <c r="H54" s="34"/>
      <c r="I54" s="34"/>
      <c r="J54" s="34"/>
      <c r="K54" s="34"/>
      <c r="L54" s="34"/>
      <c r="M54" s="34"/>
      <c r="N54" s="34"/>
      <c r="O54" s="34"/>
      <c r="P54" s="34"/>
      <c r="Q54" s="34"/>
      <c r="R54" s="34"/>
      <c r="S54" s="34"/>
      <c r="T54" s="34"/>
      <c r="U54" s="34"/>
      <c r="V54" s="34"/>
      <c r="W54" s="34"/>
      <c r="X54" s="34"/>
      <c r="Y54" s="34"/>
      <c r="Z54" s="34"/>
      <c r="AA54" s="34"/>
      <c r="AB54" s="34"/>
      <c r="AC54" s="34"/>
      <c r="AD54" s="34"/>
      <c r="AE54" s="34"/>
      <c r="AF54" s="34"/>
      <c r="AG54" s="34"/>
      <c r="AH54" s="34"/>
      <c r="AI54" s="34"/>
    </row>
    <row r="55" spans="1:35" ht="20.5" thickBot="1" x14ac:dyDescent="0.45">
      <c r="A55" s="35"/>
      <c r="B55" s="12" t="s">
        <v>61</v>
      </c>
      <c r="C55" s="13" t="s">
        <v>62</v>
      </c>
      <c r="D55" s="13" t="s">
        <v>63</v>
      </c>
      <c r="E55" s="13" t="s">
        <v>64</v>
      </c>
      <c r="F55" s="13" t="s">
        <v>65</v>
      </c>
      <c r="G55" s="13" t="s">
        <v>66</v>
      </c>
      <c r="H55" s="13" t="s">
        <v>67</v>
      </c>
      <c r="I55" s="13" t="s">
        <v>68</v>
      </c>
      <c r="J55" s="13" t="s">
        <v>69</v>
      </c>
      <c r="K55" s="13" t="s">
        <v>70</v>
      </c>
      <c r="L55" s="13" t="s">
        <v>71</v>
      </c>
      <c r="M55" s="13" t="s">
        <v>72</v>
      </c>
      <c r="N55" s="13" t="s">
        <v>73</v>
      </c>
      <c r="O55" s="13" t="s">
        <v>74</v>
      </c>
      <c r="P55" s="13" t="s">
        <v>75</v>
      </c>
      <c r="Q55" s="13" t="s">
        <v>76</v>
      </c>
      <c r="R55" s="13" t="s">
        <v>77</v>
      </c>
      <c r="S55" s="13" t="s">
        <v>78</v>
      </c>
      <c r="T55" s="13" t="s">
        <v>79</v>
      </c>
      <c r="U55" s="13" t="s">
        <v>80</v>
      </c>
      <c r="V55" s="13" t="s">
        <v>81</v>
      </c>
      <c r="W55" s="13" t="s">
        <v>82</v>
      </c>
      <c r="X55" s="13" t="s">
        <v>83</v>
      </c>
      <c r="Y55" s="13" t="s">
        <v>84</v>
      </c>
      <c r="Z55" s="13" t="s">
        <v>85</v>
      </c>
      <c r="AA55" s="13" t="s">
        <v>86</v>
      </c>
      <c r="AB55" s="13" t="s">
        <v>87</v>
      </c>
      <c r="AC55" s="13" t="s">
        <v>88</v>
      </c>
      <c r="AD55" s="13" t="s">
        <v>89</v>
      </c>
      <c r="AE55" s="13" t="s">
        <v>90</v>
      </c>
      <c r="AF55" s="13" t="s">
        <v>91</v>
      </c>
      <c r="AG55" s="13" t="s">
        <v>92</v>
      </c>
      <c r="AH55" s="13" t="s">
        <v>93</v>
      </c>
      <c r="AI55" s="34"/>
    </row>
    <row r="56" spans="1:35" ht="20.5" thickBot="1" x14ac:dyDescent="0.45">
      <c r="A56" s="35"/>
      <c r="B56" s="14" t="s">
        <v>94</v>
      </c>
      <c r="C56" s="33">
        <v>0</v>
      </c>
      <c r="D56" s="33">
        <v>0</v>
      </c>
      <c r="E56" s="33">
        <v>0</v>
      </c>
      <c r="F56" s="33">
        <v>0</v>
      </c>
      <c r="G56" s="33">
        <v>0</v>
      </c>
      <c r="H56" s="33">
        <v>0</v>
      </c>
      <c r="I56" s="33">
        <v>1</v>
      </c>
      <c r="J56" s="33">
        <v>1</v>
      </c>
      <c r="K56" s="33">
        <v>1</v>
      </c>
      <c r="L56" s="33">
        <v>1</v>
      </c>
      <c r="M56" s="33">
        <v>1</v>
      </c>
      <c r="N56" s="33">
        <v>1</v>
      </c>
      <c r="O56" s="33">
        <v>2</v>
      </c>
      <c r="P56" s="33">
        <v>2</v>
      </c>
      <c r="Q56" s="33">
        <v>2</v>
      </c>
      <c r="R56" s="33">
        <v>2</v>
      </c>
      <c r="S56" s="33">
        <v>2</v>
      </c>
      <c r="T56" s="33">
        <v>2</v>
      </c>
      <c r="U56" s="33">
        <v>2</v>
      </c>
      <c r="V56" s="33">
        <v>2</v>
      </c>
      <c r="W56" s="33">
        <v>2</v>
      </c>
      <c r="X56" s="33">
        <v>2</v>
      </c>
      <c r="Y56" s="33">
        <v>2</v>
      </c>
      <c r="Z56" s="33">
        <v>1</v>
      </c>
      <c r="AA56" s="33">
        <v>1</v>
      </c>
      <c r="AB56" s="33">
        <v>1</v>
      </c>
      <c r="AC56" s="33">
        <v>1</v>
      </c>
      <c r="AD56" s="33">
        <v>1</v>
      </c>
      <c r="AE56" s="33">
        <v>1</v>
      </c>
      <c r="AF56" s="33">
        <v>1</v>
      </c>
      <c r="AG56" s="33">
        <v>1</v>
      </c>
      <c r="AH56" s="33">
        <v>1</v>
      </c>
      <c r="AI56" s="34"/>
    </row>
    <row r="57" spans="1:35" ht="20.5" thickBot="1" x14ac:dyDescent="0.45">
      <c r="A57" s="35"/>
      <c r="B57" s="14" t="s">
        <v>95</v>
      </c>
      <c r="C57" s="32">
        <v>0</v>
      </c>
      <c r="D57" s="32">
        <v>0</v>
      </c>
      <c r="E57" s="32">
        <v>0</v>
      </c>
      <c r="F57" s="32">
        <v>0</v>
      </c>
      <c r="G57" s="32">
        <v>0</v>
      </c>
      <c r="H57" s="32">
        <v>0</v>
      </c>
      <c r="I57" s="32">
        <v>0</v>
      </c>
      <c r="J57" s="32">
        <v>0</v>
      </c>
      <c r="K57" s="32">
        <v>0</v>
      </c>
      <c r="L57" s="32">
        <v>0</v>
      </c>
      <c r="M57" s="32">
        <v>0</v>
      </c>
      <c r="N57" s="32">
        <v>0</v>
      </c>
      <c r="O57" s="32">
        <v>0</v>
      </c>
      <c r="P57" s="32">
        <v>0</v>
      </c>
      <c r="Q57" s="32">
        <v>0</v>
      </c>
      <c r="R57" s="32">
        <v>0</v>
      </c>
      <c r="S57" s="32">
        <v>0</v>
      </c>
      <c r="T57" s="32">
        <v>0</v>
      </c>
      <c r="U57" s="32">
        <v>0</v>
      </c>
      <c r="V57" s="32">
        <v>0</v>
      </c>
      <c r="W57" s="32">
        <v>0</v>
      </c>
      <c r="X57" s="32">
        <v>0</v>
      </c>
      <c r="Y57" s="32">
        <v>0</v>
      </c>
      <c r="Z57" s="32">
        <v>0</v>
      </c>
      <c r="AA57" s="32">
        <v>0</v>
      </c>
      <c r="AB57" s="32">
        <v>0</v>
      </c>
      <c r="AC57" s="32">
        <v>0</v>
      </c>
      <c r="AD57" s="32">
        <v>0</v>
      </c>
      <c r="AE57" s="32">
        <v>0</v>
      </c>
      <c r="AF57" s="32">
        <v>0</v>
      </c>
      <c r="AG57" s="32">
        <v>0</v>
      </c>
      <c r="AH57" s="32">
        <v>0</v>
      </c>
      <c r="AI57" s="34"/>
    </row>
    <row r="58" spans="1:35" ht="20.5" thickBot="1" x14ac:dyDescent="0.45">
      <c r="A58" s="35"/>
      <c r="B58" s="14" t="s">
        <v>96</v>
      </c>
      <c r="C58" s="33">
        <v>20</v>
      </c>
      <c r="D58" s="33">
        <v>22</v>
      </c>
      <c r="E58" s="33">
        <v>23</v>
      </c>
      <c r="F58" s="33">
        <v>24</v>
      </c>
      <c r="G58" s="33">
        <v>24</v>
      </c>
      <c r="H58" s="33">
        <v>25</v>
      </c>
      <c r="I58" s="33">
        <v>25</v>
      </c>
      <c r="J58" s="33">
        <v>25</v>
      </c>
      <c r="K58" s="33">
        <v>24</v>
      </c>
      <c r="L58" s="33">
        <v>23</v>
      </c>
      <c r="M58" s="33">
        <v>21</v>
      </c>
      <c r="N58" s="33">
        <v>20</v>
      </c>
      <c r="O58" s="33">
        <v>19</v>
      </c>
      <c r="P58" s="33">
        <v>17</v>
      </c>
      <c r="Q58" s="33">
        <v>16</v>
      </c>
      <c r="R58" s="33">
        <v>15</v>
      </c>
      <c r="S58" s="33">
        <v>14</v>
      </c>
      <c r="T58" s="33">
        <v>13</v>
      </c>
      <c r="U58" s="33">
        <v>12</v>
      </c>
      <c r="V58" s="33">
        <v>11</v>
      </c>
      <c r="W58" s="33">
        <v>11</v>
      </c>
      <c r="X58" s="33">
        <v>10</v>
      </c>
      <c r="Y58" s="33">
        <v>4</v>
      </c>
      <c r="Z58" s="33">
        <v>3</v>
      </c>
      <c r="AA58" s="33">
        <v>3</v>
      </c>
      <c r="AB58" s="33">
        <v>2</v>
      </c>
      <c r="AC58" s="33">
        <v>2</v>
      </c>
      <c r="AD58" s="33">
        <v>2</v>
      </c>
      <c r="AE58" s="33">
        <v>2</v>
      </c>
      <c r="AF58" s="33">
        <v>1</v>
      </c>
      <c r="AG58" s="33">
        <v>1</v>
      </c>
      <c r="AH58" s="33">
        <v>1</v>
      </c>
      <c r="AI58" s="34"/>
    </row>
    <row r="59" spans="1:35" ht="20.5" thickBot="1" x14ac:dyDescent="0.45">
      <c r="A59" s="35"/>
      <c r="B59" s="14" t="s">
        <v>97</v>
      </c>
      <c r="C59" s="32">
        <v>987</v>
      </c>
      <c r="D59" s="32">
        <v>1090</v>
      </c>
      <c r="E59" s="32">
        <v>1116</v>
      </c>
      <c r="F59" s="32">
        <v>1141</v>
      </c>
      <c r="G59" s="32">
        <v>1158</v>
      </c>
      <c r="H59" s="32">
        <v>1170</v>
      </c>
      <c r="I59" s="32">
        <v>1176</v>
      </c>
      <c r="J59" s="32">
        <v>1183</v>
      </c>
      <c r="K59" s="32">
        <v>1148</v>
      </c>
      <c r="L59" s="32">
        <v>1075</v>
      </c>
      <c r="M59" s="32">
        <v>1005</v>
      </c>
      <c r="N59" s="32">
        <v>937</v>
      </c>
      <c r="O59" s="32">
        <v>871</v>
      </c>
      <c r="P59" s="32">
        <v>811</v>
      </c>
      <c r="Q59" s="32">
        <v>754</v>
      </c>
      <c r="R59" s="32">
        <v>701</v>
      </c>
      <c r="S59" s="32">
        <v>652</v>
      </c>
      <c r="T59" s="32">
        <v>606</v>
      </c>
      <c r="U59" s="32">
        <v>563</v>
      </c>
      <c r="V59" s="32">
        <v>523</v>
      </c>
      <c r="W59" s="32">
        <v>485</v>
      </c>
      <c r="X59" s="32">
        <v>450</v>
      </c>
      <c r="Y59" s="32">
        <v>166</v>
      </c>
      <c r="Z59" s="32">
        <v>141</v>
      </c>
      <c r="AA59" s="32">
        <v>119</v>
      </c>
      <c r="AB59" s="32">
        <v>101</v>
      </c>
      <c r="AC59" s="32">
        <v>85</v>
      </c>
      <c r="AD59" s="32">
        <v>73</v>
      </c>
      <c r="AE59" s="32">
        <v>64</v>
      </c>
      <c r="AF59" s="32">
        <v>57</v>
      </c>
      <c r="AG59" s="32">
        <v>49</v>
      </c>
      <c r="AH59" s="32">
        <v>43</v>
      </c>
      <c r="AI59" s="34"/>
    </row>
    <row r="60" spans="1:35" ht="20.5" thickBot="1" x14ac:dyDescent="0.45">
      <c r="A60" s="35"/>
      <c r="B60" s="14" t="s">
        <v>98</v>
      </c>
      <c r="C60" s="33">
        <v>62</v>
      </c>
      <c r="D60" s="33">
        <v>68</v>
      </c>
      <c r="E60" s="33">
        <v>70</v>
      </c>
      <c r="F60" s="33">
        <v>71</v>
      </c>
      <c r="G60" s="33">
        <v>72</v>
      </c>
      <c r="H60" s="33">
        <v>73</v>
      </c>
      <c r="I60" s="33">
        <v>73</v>
      </c>
      <c r="J60" s="33">
        <v>74</v>
      </c>
      <c r="K60" s="33">
        <v>72</v>
      </c>
      <c r="L60" s="33">
        <v>67</v>
      </c>
      <c r="M60" s="33">
        <v>63</v>
      </c>
      <c r="N60" s="33">
        <v>58</v>
      </c>
      <c r="O60" s="33">
        <v>54</v>
      </c>
      <c r="P60" s="33">
        <v>51</v>
      </c>
      <c r="Q60" s="33">
        <v>47</v>
      </c>
      <c r="R60" s="33">
        <v>44</v>
      </c>
      <c r="S60" s="33">
        <v>41</v>
      </c>
      <c r="T60" s="33">
        <v>38</v>
      </c>
      <c r="U60" s="33">
        <v>35</v>
      </c>
      <c r="V60" s="33">
        <v>33</v>
      </c>
      <c r="W60" s="33">
        <v>30</v>
      </c>
      <c r="X60" s="33">
        <v>28</v>
      </c>
      <c r="Y60" s="33">
        <v>10</v>
      </c>
      <c r="Z60" s="33">
        <v>9</v>
      </c>
      <c r="AA60" s="33">
        <v>7</v>
      </c>
      <c r="AB60" s="33">
        <v>6</v>
      </c>
      <c r="AC60" s="33">
        <v>5</v>
      </c>
      <c r="AD60" s="33">
        <v>5</v>
      </c>
      <c r="AE60" s="33">
        <v>4</v>
      </c>
      <c r="AF60" s="33">
        <v>3</v>
      </c>
      <c r="AG60" s="33">
        <v>3</v>
      </c>
      <c r="AH60" s="33">
        <v>3</v>
      </c>
      <c r="AI60" s="34"/>
    </row>
    <row r="61" spans="1:35" ht="20.5" thickBot="1" x14ac:dyDescent="0.45">
      <c r="A61" s="35"/>
      <c r="B61" s="14" t="s">
        <v>99</v>
      </c>
      <c r="C61" s="32">
        <v>3032</v>
      </c>
      <c r="D61" s="32">
        <v>3338</v>
      </c>
      <c r="E61" s="32">
        <v>3407</v>
      </c>
      <c r="F61" s="32">
        <v>3473</v>
      </c>
      <c r="G61" s="32">
        <v>3519</v>
      </c>
      <c r="H61" s="32">
        <v>3552</v>
      </c>
      <c r="I61" s="32">
        <v>3568</v>
      </c>
      <c r="J61" s="32">
        <v>3586</v>
      </c>
      <c r="K61" s="32">
        <v>3478</v>
      </c>
      <c r="L61" s="32">
        <v>3255</v>
      </c>
      <c r="M61" s="32">
        <v>3040</v>
      </c>
      <c r="N61" s="32">
        <v>2832</v>
      </c>
      <c r="O61" s="32">
        <v>2632</v>
      </c>
      <c r="P61" s="32">
        <v>2446</v>
      </c>
      <c r="Q61" s="32">
        <v>2274</v>
      </c>
      <c r="R61" s="32">
        <v>2113</v>
      </c>
      <c r="S61" s="32">
        <v>1963</v>
      </c>
      <c r="T61" s="32">
        <v>1824</v>
      </c>
      <c r="U61" s="32">
        <v>1693</v>
      </c>
      <c r="V61" s="32">
        <v>1572</v>
      </c>
      <c r="W61" s="32">
        <v>1457</v>
      </c>
      <c r="X61" s="32">
        <v>1351</v>
      </c>
      <c r="Y61" s="32">
        <v>482</v>
      </c>
      <c r="Z61" s="32">
        <v>408</v>
      </c>
      <c r="AA61" s="32">
        <v>346</v>
      </c>
      <c r="AB61" s="32">
        <v>292</v>
      </c>
      <c r="AC61" s="32">
        <v>248</v>
      </c>
      <c r="AD61" s="32">
        <v>212</v>
      </c>
      <c r="AE61" s="32">
        <v>187</v>
      </c>
      <c r="AF61" s="32">
        <v>164</v>
      </c>
      <c r="AG61" s="32">
        <v>143</v>
      </c>
      <c r="AH61" s="32">
        <v>124</v>
      </c>
      <c r="AI61" s="34"/>
    </row>
    <row r="62" spans="1:35" ht="20.5" thickBot="1" x14ac:dyDescent="0.45">
      <c r="A62" s="35"/>
      <c r="B62" s="14" t="s">
        <v>100</v>
      </c>
      <c r="C62" s="33">
        <v>0</v>
      </c>
      <c r="D62" s="33">
        <v>0</v>
      </c>
      <c r="E62" s="33">
        <v>0</v>
      </c>
      <c r="F62" s="33">
        <v>0</v>
      </c>
      <c r="G62" s="33">
        <v>0</v>
      </c>
      <c r="H62" s="33">
        <v>0</v>
      </c>
      <c r="I62" s="33">
        <v>0</v>
      </c>
      <c r="J62" s="33">
        <v>0</v>
      </c>
      <c r="K62" s="33">
        <v>0</v>
      </c>
      <c r="L62" s="33">
        <v>0</v>
      </c>
      <c r="M62" s="33">
        <v>0</v>
      </c>
      <c r="N62" s="33">
        <v>0</v>
      </c>
      <c r="O62" s="33">
        <v>0</v>
      </c>
      <c r="P62" s="33">
        <v>0</v>
      </c>
      <c r="Q62" s="33">
        <v>0</v>
      </c>
      <c r="R62" s="33">
        <v>0</v>
      </c>
      <c r="S62" s="33">
        <v>0</v>
      </c>
      <c r="T62" s="33">
        <v>0</v>
      </c>
      <c r="U62" s="33">
        <v>0</v>
      </c>
      <c r="V62" s="33">
        <v>0</v>
      </c>
      <c r="W62" s="33">
        <v>0</v>
      </c>
      <c r="X62" s="33">
        <v>0</v>
      </c>
      <c r="Y62" s="33">
        <v>0</v>
      </c>
      <c r="Z62" s="33">
        <v>0</v>
      </c>
      <c r="AA62" s="33">
        <v>0</v>
      </c>
      <c r="AB62" s="33">
        <v>0</v>
      </c>
      <c r="AC62" s="33">
        <v>0</v>
      </c>
      <c r="AD62" s="33">
        <v>0</v>
      </c>
      <c r="AE62" s="33">
        <v>0</v>
      </c>
      <c r="AF62" s="33">
        <v>0</v>
      </c>
      <c r="AG62" s="33">
        <v>0</v>
      </c>
      <c r="AH62" s="33">
        <v>0</v>
      </c>
      <c r="AI62" s="34"/>
    </row>
    <row r="63" spans="1:35" ht="20.5" thickBot="1" x14ac:dyDescent="0.45">
      <c r="A63" s="35"/>
      <c r="B63" s="14" t="s">
        <v>101</v>
      </c>
      <c r="C63" s="32">
        <v>0</v>
      </c>
      <c r="D63" s="32">
        <v>0</v>
      </c>
      <c r="E63" s="32">
        <v>1</v>
      </c>
      <c r="F63" s="32">
        <v>1</v>
      </c>
      <c r="G63" s="32">
        <v>3</v>
      </c>
      <c r="H63" s="32">
        <v>5</v>
      </c>
      <c r="I63" s="32">
        <v>9</v>
      </c>
      <c r="J63" s="32">
        <v>13</v>
      </c>
      <c r="K63" s="32">
        <v>16</v>
      </c>
      <c r="L63" s="32">
        <v>19</v>
      </c>
      <c r="M63" s="32">
        <v>21</v>
      </c>
      <c r="N63" s="32">
        <v>23</v>
      </c>
      <c r="O63" s="32">
        <v>25</v>
      </c>
      <c r="P63" s="32">
        <v>26</v>
      </c>
      <c r="Q63" s="32">
        <v>27</v>
      </c>
      <c r="R63" s="32">
        <v>27</v>
      </c>
      <c r="S63" s="32">
        <v>27</v>
      </c>
      <c r="T63" s="32">
        <v>27</v>
      </c>
      <c r="U63" s="32">
        <v>27</v>
      </c>
      <c r="V63" s="32">
        <v>27</v>
      </c>
      <c r="W63" s="32">
        <v>26</v>
      </c>
      <c r="X63" s="32">
        <v>25</v>
      </c>
      <c r="Y63" s="32">
        <v>24</v>
      </c>
      <c r="Z63" s="32">
        <v>23</v>
      </c>
      <c r="AA63" s="32">
        <v>21</v>
      </c>
      <c r="AB63" s="32">
        <v>20</v>
      </c>
      <c r="AC63" s="32">
        <v>18</v>
      </c>
      <c r="AD63" s="32">
        <v>16</v>
      </c>
      <c r="AE63" s="32">
        <v>14</v>
      </c>
      <c r="AF63" s="32">
        <v>12</v>
      </c>
      <c r="AG63" s="32">
        <v>11</v>
      </c>
      <c r="AH63" s="32">
        <v>9</v>
      </c>
      <c r="AI63" s="34"/>
    </row>
    <row r="64" spans="1:35" ht="20.5" thickBot="1" x14ac:dyDescent="0.45">
      <c r="A64" s="35"/>
      <c r="B64" s="14" t="s">
        <v>102</v>
      </c>
      <c r="C64" s="33">
        <v>62</v>
      </c>
      <c r="D64" s="33">
        <v>65</v>
      </c>
      <c r="E64" s="33">
        <v>63</v>
      </c>
      <c r="F64" s="33">
        <v>61</v>
      </c>
      <c r="G64" s="33">
        <v>60</v>
      </c>
      <c r="H64" s="33">
        <v>59</v>
      </c>
      <c r="I64" s="33">
        <v>58</v>
      </c>
      <c r="J64" s="33">
        <v>58</v>
      </c>
      <c r="K64" s="33">
        <v>55</v>
      </c>
      <c r="L64" s="33">
        <v>51</v>
      </c>
      <c r="M64" s="33">
        <v>47</v>
      </c>
      <c r="N64" s="33">
        <v>43</v>
      </c>
      <c r="O64" s="33">
        <v>39</v>
      </c>
      <c r="P64" s="33">
        <v>35</v>
      </c>
      <c r="Q64" s="33">
        <v>32</v>
      </c>
      <c r="R64" s="33">
        <v>30</v>
      </c>
      <c r="S64" s="33">
        <v>27</v>
      </c>
      <c r="T64" s="33">
        <v>25</v>
      </c>
      <c r="U64" s="33">
        <v>22</v>
      </c>
      <c r="V64" s="33">
        <v>21</v>
      </c>
      <c r="W64" s="33">
        <v>19</v>
      </c>
      <c r="X64" s="33">
        <v>17</v>
      </c>
      <c r="Y64" s="33">
        <v>0</v>
      </c>
      <c r="Z64" s="33">
        <v>0</v>
      </c>
      <c r="AA64" s="33">
        <v>0</v>
      </c>
      <c r="AB64" s="33">
        <v>0</v>
      </c>
      <c r="AC64" s="33">
        <v>0</v>
      </c>
      <c r="AD64" s="33">
        <v>0</v>
      </c>
      <c r="AE64" s="33">
        <v>0</v>
      </c>
      <c r="AF64" s="33">
        <v>0</v>
      </c>
      <c r="AG64" s="33">
        <v>0</v>
      </c>
      <c r="AH64" s="33">
        <v>0</v>
      </c>
      <c r="AI64" s="34"/>
    </row>
    <row r="65" spans="1:35" ht="20.5" thickBot="1" x14ac:dyDescent="0.45">
      <c r="A65" s="35"/>
      <c r="B65" s="14" t="s">
        <v>103</v>
      </c>
      <c r="C65" s="32">
        <v>3032</v>
      </c>
      <c r="D65" s="32">
        <v>3176</v>
      </c>
      <c r="E65" s="32">
        <v>3084</v>
      </c>
      <c r="F65" s="32">
        <v>2991</v>
      </c>
      <c r="G65" s="32">
        <v>2926</v>
      </c>
      <c r="H65" s="32">
        <v>2879</v>
      </c>
      <c r="I65" s="32">
        <v>2853</v>
      </c>
      <c r="J65" s="32">
        <v>2824</v>
      </c>
      <c r="K65" s="32">
        <v>2696</v>
      </c>
      <c r="L65" s="32">
        <v>2482</v>
      </c>
      <c r="M65" s="32">
        <v>2279</v>
      </c>
      <c r="N65" s="32">
        <v>2086</v>
      </c>
      <c r="O65" s="32">
        <v>1904</v>
      </c>
      <c r="P65" s="32">
        <v>1737</v>
      </c>
      <c r="Q65" s="32">
        <v>1586</v>
      </c>
      <c r="R65" s="32">
        <v>1447</v>
      </c>
      <c r="S65" s="32">
        <v>1321</v>
      </c>
      <c r="T65" s="32">
        <v>1206</v>
      </c>
      <c r="U65" s="32">
        <v>1101</v>
      </c>
      <c r="V65" s="32">
        <v>1005</v>
      </c>
      <c r="W65" s="32">
        <v>918</v>
      </c>
      <c r="X65" s="32">
        <v>839</v>
      </c>
      <c r="Y65" s="32">
        <v>0</v>
      </c>
      <c r="Z65" s="32">
        <v>0</v>
      </c>
      <c r="AA65" s="32">
        <v>0</v>
      </c>
      <c r="AB65" s="32">
        <v>0</v>
      </c>
      <c r="AC65" s="32">
        <v>0</v>
      </c>
      <c r="AD65" s="32">
        <v>0</v>
      </c>
      <c r="AE65" s="32">
        <v>0</v>
      </c>
      <c r="AF65" s="32">
        <v>0</v>
      </c>
      <c r="AG65" s="32">
        <v>0</v>
      </c>
      <c r="AH65" s="32">
        <v>0</v>
      </c>
      <c r="AI65" s="34"/>
    </row>
    <row r="66" spans="1:35" ht="20.5" thickBot="1" x14ac:dyDescent="0.45">
      <c r="A66" s="35"/>
      <c r="B66" s="34"/>
      <c r="C66" s="34"/>
      <c r="D66" s="34"/>
      <c r="E66" s="34"/>
      <c r="F66" s="34"/>
      <c r="G66" s="34"/>
      <c r="H66" s="34"/>
      <c r="I66" s="34"/>
      <c r="J66" s="34"/>
      <c r="K66" s="34"/>
      <c r="L66" s="34"/>
      <c r="M66" s="34"/>
      <c r="N66" s="34"/>
      <c r="O66" s="34"/>
      <c r="P66" s="34"/>
      <c r="Q66" s="34"/>
      <c r="R66" s="34"/>
      <c r="S66" s="34"/>
      <c r="T66" s="34"/>
      <c r="U66" s="34"/>
      <c r="V66" s="34"/>
      <c r="W66" s="34"/>
      <c r="X66" s="34"/>
      <c r="Y66" s="34"/>
      <c r="Z66" s="34"/>
      <c r="AA66" s="34"/>
      <c r="AB66" s="34"/>
      <c r="AC66" s="34"/>
      <c r="AD66" s="34"/>
      <c r="AE66" s="34"/>
      <c r="AF66" s="34"/>
      <c r="AG66" s="34"/>
      <c r="AH66" s="34"/>
      <c r="AI66" s="34"/>
    </row>
    <row r="67" spans="1:35" ht="20.5" thickBot="1" x14ac:dyDescent="0.45">
      <c r="A67" s="35"/>
      <c r="B67" s="34" t="s">
        <v>108</v>
      </c>
      <c r="C67" s="34"/>
      <c r="D67" s="34"/>
      <c r="E67" s="34"/>
      <c r="F67" s="34"/>
      <c r="G67" s="34"/>
      <c r="H67" s="34"/>
      <c r="I67" s="34"/>
      <c r="J67" s="34"/>
      <c r="K67" s="34"/>
      <c r="L67" s="34"/>
      <c r="M67" s="34"/>
      <c r="N67" s="34"/>
      <c r="O67" s="34"/>
      <c r="P67" s="34"/>
      <c r="Q67" s="34"/>
      <c r="R67" s="34"/>
      <c r="S67" s="34"/>
      <c r="T67" s="34"/>
      <c r="U67" s="34"/>
      <c r="V67" s="34"/>
      <c r="W67" s="34"/>
      <c r="X67" s="34"/>
      <c r="Y67" s="34"/>
      <c r="Z67" s="34"/>
      <c r="AA67" s="34"/>
      <c r="AB67" s="34"/>
      <c r="AC67" s="34"/>
      <c r="AD67" s="34"/>
      <c r="AE67" s="34"/>
      <c r="AF67" s="34"/>
      <c r="AG67" s="34"/>
      <c r="AH67" s="34"/>
      <c r="AI67" s="34"/>
    </row>
    <row r="68" spans="1:35" ht="20" x14ac:dyDescent="0.4">
      <c r="A68" s="35"/>
      <c r="B68" s="11" t="s">
        <v>60</v>
      </c>
      <c r="C68" s="34"/>
      <c r="D68" s="34"/>
      <c r="E68" s="34"/>
      <c r="F68" s="34"/>
      <c r="G68" s="34"/>
      <c r="H68" s="34"/>
      <c r="I68" s="34"/>
      <c r="J68" s="34"/>
      <c r="K68" s="34"/>
      <c r="L68" s="34"/>
      <c r="M68" s="34"/>
      <c r="N68" s="34"/>
      <c r="O68" s="34"/>
      <c r="P68" s="34"/>
      <c r="Q68" s="34"/>
      <c r="R68" s="34"/>
      <c r="S68" s="34"/>
      <c r="T68" s="34"/>
      <c r="U68" s="34"/>
      <c r="V68" s="34"/>
      <c r="W68" s="34"/>
      <c r="X68" s="34"/>
      <c r="Y68" s="34"/>
      <c r="Z68" s="34"/>
      <c r="AA68" s="34"/>
      <c r="AB68" s="34"/>
      <c r="AC68" s="34"/>
      <c r="AD68" s="34"/>
      <c r="AE68" s="34"/>
      <c r="AF68" s="34"/>
      <c r="AG68" s="34"/>
      <c r="AH68" s="34"/>
      <c r="AI68" s="34"/>
    </row>
    <row r="69" spans="1:35" ht="20" x14ac:dyDescent="0.4">
      <c r="A69" s="35"/>
      <c r="B69" s="12" t="s">
        <v>61</v>
      </c>
      <c r="C69" s="13" t="s">
        <v>62</v>
      </c>
      <c r="D69" s="13" t="s">
        <v>63</v>
      </c>
      <c r="E69" s="13" t="s">
        <v>64</v>
      </c>
      <c r="F69" s="13" t="s">
        <v>65</v>
      </c>
      <c r="G69" s="13" t="s">
        <v>66</v>
      </c>
      <c r="H69" s="13" t="s">
        <v>67</v>
      </c>
      <c r="I69" s="13" t="s">
        <v>68</v>
      </c>
      <c r="J69" s="13" t="s">
        <v>69</v>
      </c>
      <c r="K69" s="13" t="s">
        <v>70</v>
      </c>
      <c r="L69" s="13" t="s">
        <v>71</v>
      </c>
      <c r="M69" s="13" t="s">
        <v>72</v>
      </c>
      <c r="N69" s="13" t="s">
        <v>73</v>
      </c>
      <c r="O69" s="13" t="s">
        <v>74</v>
      </c>
      <c r="P69" s="13" t="s">
        <v>75</v>
      </c>
      <c r="Q69" s="13" t="s">
        <v>76</v>
      </c>
      <c r="R69" s="13" t="s">
        <v>77</v>
      </c>
      <c r="S69" s="13" t="s">
        <v>78</v>
      </c>
      <c r="T69" s="13" t="s">
        <v>79</v>
      </c>
      <c r="U69" s="13" t="s">
        <v>80</v>
      </c>
      <c r="V69" s="13" t="s">
        <v>81</v>
      </c>
      <c r="W69" s="13" t="s">
        <v>82</v>
      </c>
      <c r="X69" s="13" t="s">
        <v>83</v>
      </c>
      <c r="Y69" s="13" t="s">
        <v>84</v>
      </c>
      <c r="Z69" s="13" t="s">
        <v>85</v>
      </c>
      <c r="AA69" s="13" t="s">
        <v>86</v>
      </c>
      <c r="AB69" s="13" t="s">
        <v>87</v>
      </c>
      <c r="AC69" s="13" t="s">
        <v>88</v>
      </c>
      <c r="AD69" s="13" t="s">
        <v>89</v>
      </c>
      <c r="AE69" s="13" t="s">
        <v>90</v>
      </c>
      <c r="AF69" s="13" t="s">
        <v>91</v>
      </c>
      <c r="AG69" s="13" t="s">
        <v>92</v>
      </c>
      <c r="AH69" s="13" t="s">
        <v>93</v>
      </c>
      <c r="AI69" s="34"/>
    </row>
    <row r="70" spans="1:35" ht="20" x14ac:dyDescent="0.4">
      <c r="A70" s="35"/>
      <c r="B70" s="14" t="s">
        <v>94</v>
      </c>
      <c r="C70" s="33">
        <v>0</v>
      </c>
      <c r="D70" s="33">
        <v>0</v>
      </c>
      <c r="E70" s="33">
        <v>0</v>
      </c>
      <c r="F70" s="33">
        <v>1</v>
      </c>
      <c r="G70" s="33">
        <v>3</v>
      </c>
      <c r="H70" s="33">
        <v>5</v>
      </c>
      <c r="I70" s="33">
        <v>10</v>
      </c>
      <c r="J70" s="33">
        <v>20</v>
      </c>
      <c r="K70" s="33">
        <v>28</v>
      </c>
      <c r="L70" s="33">
        <v>34</v>
      </c>
      <c r="M70" s="33">
        <v>32</v>
      </c>
      <c r="N70" s="33">
        <v>29</v>
      </c>
      <c r="O70" s="33">
        <v>26</v>
      </c>
      <c r="P70" s="33">
        <v>24</v>
      </c>
      <c r="Q70" s="33">
        <v>22</v>
      </c>
      <c r="R70" s="33">
        <v>20</v>
      </c>
      <c r="S70" s="33">
        <v>18</v>
      </c>
      <c r="T70" s="33">
        <v>16</v>
      </c>
      <c r="U70" s="33">
        <v>14</v>
      </c>
      <c r="V70" s="33">
        <v>12</v>
      </c>
      <c r="W70" s="33">
        <v>11</v>
      </c>
      <c r="X70" s="33">
        <v>9</v>
      </c>
      <c r="Y70" s="33">
        <v>8</v>
      </c>
      <c r="Z70" s="33">
        <v>6</v>
      </c>
      <c r="AA70" s="33">
        <v>5</v>
      </c>
      <c r="AB70" s="33">
        <v>3</v>
      </c>
      <c r="AC70" s="33">
        <v>2</v>
      </c>
      <c r="AD70" s="33">
        <v>0</v>
      </c>
      <c r="AE70" s="33">
        <v>0</v>
      </c>
      <c r="AF70" s="33">
        <v>0</v>
      </c>
      <c r="AG70" s="33">
        <v>0</v>
      </c>
      <c r="AH70" s="33">
        <v>0</v>
      </c>
      <c r="AI70" s="34"/>
    </row>
    <row r="71" spans="1:35" ht="20" x14ac:dyDescent="0.4">
      <c r="A71" s="35"/>
      <c r="B71" s="14" t="s">
        <v>95</v>
      </c>
      <c r="C71" s="32">
        <v>0</v>
      </c>
      <c r="D71" s="32">
        <v>0</v>
      </c>
      <c r="E71" s="32">
        <v>0</v>
      </c>
      <c r="F71" s="32">
        <v>0</v>
      </c>
      <c r="G71" s="32">
        <v>0</v>
      </c>
      <c r="H71" s="32">
        <v>0</v>
      </c>
      <c r="I71" s="32">
        <v>0</v>
      </c>
      <c r="J71" s="32">
        <v>0</v>
      </c>
      <c r="K71" s="32">
        <v>1</v>
      </c>
      <c r="L71" s="32">
        <v>1</v>
      </c>
      <c r="M71" s="32">
        <v>1</v>
      </c>
      <c r="N71" s="32">
        <v>1</v>
      </c>
      <c r="O71" s="32">
        <v>0</v>
      </c>
      <c r="P71" s="32">
        <v>0</v>
      </c>
      <c r="Q71" s="32">
        <v>0</v>
      </c>
      <c r="R71" s="32">
        <v>0</v>
      </c>
      <c r="S71" s="32">
        <v>0</v>
      </c>
      <c r="T71" s="32">
        <v>0</v>
      </c>
      <c r="U71" s="32">
        <v>0</v>
      </c>
      <c r="V71" s="32">
        <v>0</v>
      </c>
      <c r="W71" s="32">
        <v>0</v>
      </c>
      <c r="X71" s="32">
        <v>0</v>
      </c>
      <c r="Y71" s="32">
        <v>0</v>
      </c>
      <c r="Z71" s="32">
        <v>0</v>
      </c>
      <c r="AA71" s="32">
        <v>0</v>
      </c>
      <c r="AB71" s="32">
        <v>0</v>
      </c>
      <c r="AC71" s="32">
        <v>0</v>
      </c>
      <c r="AD71" s="32">
        <v>0</v>
      </c>
      <c r="AE71" s="32">
        <v>0</v>
      </c>
      <c r="AF71" s="32">
        <v>0</v>
      </c>
      <c r="AG71" s="32">
        <v>0</v>
      </c>
      <c r="AH71" s="32">
        <v>0</v>
      </c>
      <c r="AI71" s="34"/>
    </row>
    <row r="72" spans="1:35" ht="20" x14ac:dyDescent="0.4">
      <c r="A72" s="35"/>
      <c r="B72" s="14" t="s">
        <v>96</v>
      </c>
      <c r="C72" s="33">
        <v>14</v>
      </c>
      <c r="D72" s="33">
        <v>17</v>
      </c>
      <c r="E72" s="33">
        <v>19</v>
      </c>
      <c r="F72" s="33">
        <v>21</v>
      </c>
      <c r="G72" s="33">
        <v>23</v>
      </c>
      <c r="H72" s="33">
        <v>23</v>
      </c>
      <c r="I72" s="33">
        <v>24</v>
      </c>
      <c r="J72" s="33">
        <v>24</v>
      </c>
      <c r="K72" s="33">
        <v>24</v>
      </c>
      <c r="L72" s="33">
        <v>22</v>
      </c>
      <c r="M72" s="33">
        <v>20</v>
      </c>
      <c r="N72" s="33">
        <v>18</v>
      </c>
      <c r="O72" s="33">
        <v>17</v>
      </c>
      <c r="P72" s="33">
        <v>15</v>
      </c>
      <c r="Q72" s="33">
        <v>14</v>
      </c>
      <c r="R72" s="33">
        <v>13</v>
      </c>
      <c r="S72" s="33">
        <v>11</v>
      </c>
      <c r="T72" s="33">
        <v>10</v>
      </c>
      <c r="U72" s="33">
        <v>9</v>
      </c>
      <c r="V72" s="33">
        <v>8</v>
      </c>
      <c r="W72" s="33">
        <v>7</v>
      </c>
      <c r="X72" s="33">
        <v>6</v>
      </c>
      <c r="Y72" s="33">
        <v>5</v>
      </c>
      <c r="Z72" s="33">
        <v>4</v>
      </c>
      <c r="AA72" s="33">
        <v>3</v>
      </c>
      <c r="AB72" s="33">
        <v>2</v>
      </c>
      <c r="AC72" s="33">
        <v>1</v>
      </c>
      <c r="AD72" s="33">
        <v>0</v>
      </c>
      <c r="AE72" s="33">
        <v>0</v>
      </c>
      <c r="AF72" s="33">
        <v>0</v>
      </c>
      <c r="AG72" s="33">
        <v>0</v>
      </c>
      <c r="AH72" s="33">
        <v>0</v>
      </c>
      <c r="AI72" s="34"/>
    </row>
    <row r="73" spans="1:35" ht="20" x14ac:dyDescent="0.4">
      <c r="A73" s="35"/>
      <c r="B73" s="14" t="s">
        <v>97</v>
      </c>
      <c r="C73" s="32">
        <v>1405</v>
      </c>
      <c r="D73" s="32">
        <v>1606</v>
      </c>
      <c r="E73" s="32">
        <v>1668</v>
      </c>
      <c r="F73" s="32">
        <v>1717</v>
      </c>
      <c r="G73" s="32">
        <v>1753</v>
      </c>
      <c r="H73" s="32">
        <v>1773</v>
      </c>
      <c r="I73" s="32">
        <v>1776</v>
      </c>
      <c r="J73" s="32">
        <v>1755</v>
      </c>
      <c r="K73" s="32">
        <v>1652</v>
      </c>
      <c r="L73" s="32">
        <v>1480</v>
      </c>
      <c r="M73" s="32">
        <v>1370</v>
      </c>
      <c r="N73" s="32">
        <v>1254</v>
      </c>
      <c r="O73" s="32">
        <v>1143</v>
      </c>
      <c r="P73" s="32">
        <v>1040</v>
      </c>
      <c r="Q73" s="32">
        <v>943</v>
      </c>
      <c r="R73" s="32">
        <v>853</v>
      </c>
      <c r="S73" s="32">
        <v>768</v>
      </c>
      <c r="T73" s="32">
        <v>689</v>
      </c>
      <c r="U73" s="32">
        <v>614</v>
      </c>
      <c r="V73" s="32">
        <v>543</v>
      </c>
      <c r="W73" s="32">
        <v>474</v>
      </c>
      <c r="X73" s="32">
        <v>406</v>
      </c>
      <c r="Y73" s="32">
        <v>339</v>
      </c>
      <c r="Z73" s="32">
        <v>271</v>
      </c>
      <c r="AA73" s="32">
        <v>203</v>
      </c>
      <c r="AB73" s="32">
        <v>135</v>
      </c>
      <c r="AC73" s="32">
        <v>68</v>
      </c>
      <c r="AD73" s="32">
        <v>0</v>
      </c>
      <c r="AE73" s="32">
        <v>0</v>
      </c>
      <c r="AF73" s="32">
        <v>0</v>
      </c>
      <c r="AG73" s="32">
        <v>0</v>
      </c>
      <c r="AH73" s="32">
        <v>0</v>
      </c>
      <c r="AI73" s="34"/>
    </row>
    <row r="74" spans="1:35" ht="20" x14ac:dyDescent="0.4">
      <c r="A74" s="35"/>
      <c r="B74" s="14" t="s">
        <v>98</v>
      </c>
      <c r="C74" s="33">
        <v>103</v>
      </c>
      <c r="D74" s="33">
        <v>117</v>
      </c>
      <c r="E74" s="33">
        <v>120</v>
      </c>
      <c r="F74" s="33">
        <v>123</v>
      </c>
      <c r="G74" s="33">
        <v>124</v>
      </c>
      <c r="H74" s="33">
        <v>125</v>
      </c>
      <c r="I74" s="33">
        <v>125</v>
      </c>
      <c r="J74" s="33">
        <v>123</v>
      </c>
      <c r="K74" s="33">
        <v>116</v>
      </c>
      <c r="L74" s="33">
        <v>103</v>
      </c>
      <c r="M74" s="33">
        <v>96</v>
      </c>
      <c r="N74" s="33">
        <v>87</v>
      </c>
      <c r="O74" s="33">
        <v>80</v>
      </c>
      <c r="P74" s="33">
        <v>72</v>
      </c>
      <c r="Q74" s="33">
        <v>66</v>
      </c>
      <c r="R74" s="33">
        <v>59</v>
      </c>
      <c r="S74" s="33">
        <v>54</v>
      </c>
      <c r="T74" s="33">
        <v>48</v>
      </c>
      <c r="U74" s="33">
        <v>43</v>
      </c>
      <c r="V74" s="33">
        <v>38</v>
      </c>
      <c r="W74" s="33">
        <v>33</v>
      </c>
      <c r="X74" s="33">
        <v>28</v>
      </c>
      <c r="Y74" s="33">
        <v>24</v>
      </c>
      <c r="Z74" s="33">
        <v>19</v>
      </c>
      <c r="AA74" s="33">
        <v>14</v>
      </c>
      <c r="AB74" s="33">
        <v>9</v>
      </c>
      <c r="AC74" s="33">
        <v>5</v>
      </c>
      <c r="AD74" s="33">
        <v>0</v>
      </c>
      <c r="AE74" s="33">
        <v>0</v>
      </c>
      <c r="AF74" s="33">
        <v>0</v>
      </c>
      <c r="AG74" s="33">
        <v>0</v>
      </c>
      <c r="AH74" s="33">
        <v>0</v>
      </c>
      <c r="AI74" s="34"/>
    </row>
    <row r="75" spans="1:35" ht="20" x14ac:dyDescent="0.4">
      <c r="A75" s="35"/>
      <c r="B75" s="14" t="s">
        <v>99</v>
      </c>
      <c r="C75" s="32">
        <v>3552</v>
      </c>
      <c r="D75" s="32">
        <v>4028</v>
      </c>
      <c r="E75" s="32">
        <v>4156</v>
      </c>
      <c r="F75" s="32">
        <v>4250</v>
      </c>
      <c r="G75" s="32">
        <v>4314</v>
      </c>
      <c r="H75" s="32">
        <v>4364</v>
      </c>
      <c r="I75" s="32">
        <v>4373</v>
      </c>
      <c r="J75" s="32">
        <v>4322</v>
      </c>
      <c r="K75" s="32">
        <v>4071</v>
      </c>
      <c r="L75" s="32">
        <v>3652</v>
      </c>
      <c r="M75" s="32">
        <v>3380</v>
      </c>
      <c r="N75" s="32">
        <v>3094</v>
      </c>
      <c r="O75" s="32">
        <v>2822</v>
      </c>
      <c r="P75" s="32">
        <v>2566</v>
      </c>
      <c r="Q75" s="32">
        <v>2328</v>
      </c>
      <c r="R75" s="32">
        <v>2106</v>
      </c>
      <c r="S75" s="32">
        <v>1898</v>
      </c>
      <c r="T75" s="32">
        <v>1702</v>
      </c>
      <c r="U75" s="32">
        <v>1516</v>
      </c>
      <c r="V75" s="32">
        <v>1341</v>
      </c>
      <c r="W75" s="32">
        <v>1171</v>
      </c>
      <c r="X75" s="32">
        <v>1004</v>
      </c>
      <c r="Y75" s="32">
        <v>837</v>
      </c>
      <c r="Z75" s="32">
        <v>669</v>
      </c>
      <c r="AA75" s="32">
        <v>502</v>
      </c>
      <c r="AB75" s="32">
        <v>335</v>
      </c>
      <c r="AC75" s="32">
        <v>167</v>
      </c>
      <c r="AD75" s="32">
        <v>0</v>
      </c>
      <c r="AE75" s="32">
        <v>0</v>
      </c>
      <c r="AF75" s="32">
        <v>0</v>
      </c>
      <c r="AG75" s="32">
        <v>0</v>
      </c>
      <c r="AH75" s="32">
        <v>0</v>
      </c>
      <c r="AI75" s="34"/>
    </row>
    <row r="76" spans="1:35" ht="20" x14ac:dyDescent="0.4">
      <c r="A76" s="35"/>
      <c r="B76" s="14" t="s">
        <v>100</v>
      </c>
      <c r="C76" s="33">
        <v>0</v>
      </c>
      <c r="D76" s="33">
        <v>0</v>
      </c>
      <c r="E76" s="33">
        <v>0</v>
      </c>
      <c r="F76" s="33">
        <v>0</v>
      </c>
      <c r="G76" s="33">
        <v>0</v>
      </c>
      <c r="H76" s="33">
        <v>0</v>
      </c>
      <c r="I76" s="33">
        <v>0</v>
      </c>
      <c r="J76" s="33">
        <v>0</v>
      </c>
      <c r="K76" s="33">
        <v>0</v>
      </c>
      <c r="L76" s="33">
        <v>0</v>
      </c>
      <c r="M76" s="33">
        <v>0</v>
      </c>
      <c r="N76" s="33">
        <v>0</v>
      </c>
      <c r="O76" s="33">
        <v>0</v>
      </c>
      <c r="P76" s="33">
        <v>0</v>
      </c>
      <c r="Q76" s="33">
        <v>0</v>
      </c>
      <c r="R76" s="33">
        <v>0</v>
      </c>
      <c r="S76" s="33">
        <v>0</v>
      </c>
      <c r="T76" s="33">
        <v>0</v>
      </c>
      <c r="U76" s="33">
        <v>0</v>
      </c>
      <c r="V76" s="33">
        <v>0</v>
      </c>
      <c r="W76" s="33">
        <v>0</v>
      </c>
      <c r="X76" s="33">
        <v>0</v>
      </c>
      <c r="Y76" s="33">
        <v>0</v>
      </c>
      <c r="Z76" s="33">
        <v>0</v>
      </c>
      <c r="AA76" s="33">
        <v>0</v>
      </c>
      <c r="AB76" s="33">
        <v>0</v>
      </c>
      <c r="AC76" s="33">
        <v>0</v>
      </c>
      <c r="AD76" s="33">
        <v>0</v>
      </c>
      <c r="AE76" s="33">
        <v>0</v>
      </c>
      <c r="AF76" s="33">
        <v>0</v>
      </c>
      <c r="AG76" s="33">
        <v>0</v>
      </c>
      <c r="AH76" s="33">
        <v>0</v>
      </c>
      <c r="AI76" s="34"/>
    </row>
    <row r="77" spans="1:35" ht="20" x14ac:dyDescent="0.4">
      <c r="A77" s="35"/>
      <c r="B77" s="14" t="s">
        <v>101</v>
      </c>
      <c r="C77" s="32">
        <v>0</v>
      </c>
      <c r="D77" s="32">
        <v>1</v>
      </c>
      <c r="E77" s="32">
        <v>6</v>
      </c>
      <c r="F77" s="32">
        <v>17</v>
      </c>
      <c r="G77" s="32">
        <v>42</v>
      </c>
      <c r="H77" s="32">
        <v>76</v>
      </c>
      <c r="I77" s="32">
        <v>148</v>
      </c>
      <c r="J77" s="32">
        <v>288</v>
      </c>
      <c r="K77" s="32">
        <v>409</v>
      </c>
      <c r="L77" s="32">
        <v>491</v>
      </c>
      <c r="M77" s="32">
        <v>454</v>
      </c>
      <c r="N77" s="32">
        <v>415</v>
      </c>
      <c r="O77" s="32">
        <v>378</v>
      </c>
      <c r="P77" s="32">
        <v>343</v>
      </c>
      <c r="Q77" s="32">
        <v>311</v>
      </c>
      <c r="R77" s="32">
        <v>281</v>
      </c>
      <c r="S77" s="32">
        <v>253</v>
      </c>
      <c r="T77" s="32">
        <v>227</v>
      </c>
      <c r="U77" s="32">
        <v>202</v>
      </c>
      <c r="V77" s="32">
        <v>178</v>
      </c>
      <c r="W77" s="32">
        <v>156</v>
      </c>
      <c r="X77" s="32">
        <v>134</v>
      </c>
      <c r="Y77" s="32">
        <v>111</v>
      </c>
      <c r="Z77" s="32">
        <v>89</v>
      </c>
      <c r="AA77" s="32">
        <v>67</v>
      </c>
      <c r="AB77" s="32">
        <v>45</v>
      </c>
      <c r="AC77" s="32">
        <v>22</v>
      </c>
      <c r="AD77" s="32">
        <v>0</v>
      </c>
      <c r="AE77" s="32">
        <v>0</v>
      </c>
      <c r="AF77" s="32">
        <v>0</v>
      </c>
      <c r="AG77" s="32">
        <v>0</v>
      </c>
      <c r="AH77" s="32">
        <v>0</v>
      </c>
      <c r="AI77" s="34"/>
    </row>
    <row r="78" spans="1:35" ht="20" x14ac:dyDescent="0.4">
      <c r="A78" s="35"/>
      <c r="B78" s="14" t="s">
        <v>102</v>
      </c>
      <c r="C78" s="33">
        <v>8</v>
      </c>
      <c r="D78" s="33">
        <v>8</v>
      </c>
      <c r="E78" s="33">
        <v>8</v>
      </c>
      <c r="F78" s="33">
        <v>8</v>
      </c>
      <c r="G78" s="33">
        <v>7</v>
      </c>
      <c r="H78" s="33">
        <v>7</v>
      </c>
      <c r="I78" s="33">
        <v>6</v>
      </c>
      <c r="J78" s="33">
        <v>6</v>
      </c>
      <c r="K78" s="33">
        <v>5</v>
      </c>
      <c r="L78" s="33">
        <v>4</v>
      </c>
      <c r="M78" s="33">
        <v>4</v>
      </c>
      <c r="N78" s="33">
        <v>4</v>
      </c>
      <c r="O78" s="33">
        <v>3</v>
      </c>
      <c r="P78" s="33">
        <v>3</v>
      </c>
      <c r="Q78" s="33">
        <v>3</v>
      </c>
      <c r="R78" s="33">
        <v>3</v>
      </c>
      <c r="S78" s="33">
        <v>2</v>
      </c>
      <c r="T78" s="33">
        <v>2</v>
      </c>
      <c r="U78" s="33">
        <v>2</v>
      </c>
      <c r="V78" s="33">
        <v>2</v>
      </c>
      <c r="W78" s="33">
        <v>1</v>
      </c>
      <c r="X78" s="33">
        <v>1</v>
      </c>
      <c r="Y78" s="33">
        <v>1</v>
      </c>
      <c r="Z78" s="33">
        <v>1</v>
      </c>
      <c r="AA78" s="33">
        <v>1</v>
      </c>
      <c r="AB78" s="33">
        <v>0</v>
      </c>
      <c r="AC78" s="33">
        <v>0</v>
      </c>
      <c r="AD78" s="33">
        <v>0</v>
      </c>
      <c r="AE78" s="33">
        <v>0</v>
      </c>
      <c r="AF78" s="33">
        <v>0</v>
      </c>
      <c r="AG78" s="33">
        <v>0</v>
      </c>
      <c r="AH78" s="33">
        <v>0</v>
      </c>
      <c r="AI78" s="34"/>
    </row>
    <row r="79" spans="1:35" ht="20" x14ac:dyDescent="0.4">
      <c r="A79" s="35"/>
      <c r="B79" s="14" t="s">
        <v>103</v>
      </c>
      <c r="C79" s="32">
        <v>3541</v>
      </c>
      <c r="D79" s="32">
        <v>3753</v>
      </c>
      <c r="E79" s="32">
        <v>3619</v>
      </c>
      <c r="F79" s="32">
        <v>3460</v>
      </c>
      <c r="G79" s="32">
        <v>3332</v>
      </c>
      <c r="H79" s="32">
        <v>3223</v>
      </c>
      <c r="I79" s="32">
        <v>3133</v>
      </c>
      <c r="J79" s="32">
        <v>3059</v>
      </c>
      <c r="K79" s="32">
        <v>2847</v>
      </c>
      <c r="L79" s="32">
        <v>2521</v>
      </c>
      <c r="M79" s="32">
        <v>2333</v>
      </c>
      <c r="N79" s="32">
        <v>2135</v>
      </c>
      <c r="O79" s="32">
        <v>1946</v>
      </c>
      <c r="P79" s="32">
        <v>1768</v>
      </c>
      <c r="Q79" s="32">
        <v>1604</v>
      </c>
      <c r="R79" s="32">
        <v>1450</v>
      </c>
      <c r="S79" s="32">
        <v>1306</v>
      </c>
      <c r="T79" s="32">
        <v>1171</v>
      </c>
      <c r="U79" s="32">
        <v>1043</v>
      </c>
      <c r="V79" s="32">
        <v>922</v>
      </c>
      <c r="W79" s="32">
        <v>805</v>
      </c>
      <c r="X79" s="32">
        <v>690</v>
      </c>
      <c r="Y79" s="32">
        <v>575</v>
      </c>
      <c r="Z79" s="32">
        <v>460</v>
      </c>
      <c r="AA79" s="32">
        <v>345</v>
      </c>
      <c r="AB79" s="32">
        <v>230</v>
      </c>
      <c r="AC79" s="32">
        <v>115</v>
      </c>
      <c r="AD79" s="32">
        <v>0</v>
      </c>
      <c r="AE79" s="32">
        <v>0</v>
      </c>
      <c r="AF79" s="32">
        <v>0</v>
      </c>
      <c r="AG79" s="32">
        <v>0</v>
      </c>
      <c r="AH79" s="32">
        <v>0</v>
      </c>
      <c r="AI79" s="34"/>
    </row>
    <row r="80" spans="1:35" ht="20" x14ac:dyDescent="0.4">
      <c r="A80" s="35"/>
      <c r="B80" s="11" t="s">
        <v>104</v>
      </c>
      <c r="C80" s="34"/>
      <c r="D80" s="34"/>
      <c r="E80" s="34"/>
      <c r="F80" s="34"/>
      <c r="G80" s="34"/>
      <c r="H80" s="34"/>
      <c r="I80" s="34"/>
      <c r="J80" s="34"/>
      <c r="K80" s="34"/>
      <c r="L80" s="34"/>
      <c r="M80" s="34"/>
      <c r="N80" s="34"/>
      <c r="O80" s="34"/>
      <c r="P80" s="34"/>
      <c r="Q80" s="34"/>
      <c r="R80" s="34"/>
      <c r="S80" s="34"/>
      <c r="T80" s="34"/>
      <c r="U80" s="34"/>
      <c r="V80" s="34"/>
      <c r="W80" s="34"/>
      <c r="X80" s="34"/>
      <c r="Y80" s="34"/>
      <c r="Z80" s="34"/>
      <c r="AA80" s="34"/>
      <c r="AB80" s="34"/>
      <c r="AC80" s="34"/>
      <c r="AD80" s="34"/>
      <c r="AE80" s="34"/>
      <c r="AF80" s="34"/>
      <c r="AG80" s="34"/>
      <c r="AH80" s="34"/>
      <c r="AI80" s="34"/>
    </row>
    <row r="81" spans="1:35" ht="20" x14ac:dyDescent="0.4">
      <c r="A81" s="35"/>
      <c r="B81" s="12" t="s">
        <v>61</v>
      </c>
      <c r="C81" s="13" t="s">
        <v>62</v>
      </c>
      <c r="D81" s="13" t="s">
        <v>63</v>
      </c>
      <c r="E81" s="13" t="s">
        <v>64</v>
      </c>
      <c r="F81" s="13" t="s">
        <v>65</v>
      </c>
      <c r="G81" s="13" t="s">
        <v>66</v>
      </c>
      <c r="H81" s="13" t="s">
        <v>67</v>
      </c>
      <c r="I81" s="13" t="s">
        <v>68</v>
      </c>
      <c r="J81" s="13" t="s">
        <v>69</v>
      </c>
      <c r="K81" s="13" t="s">
        <v>70</v>
      </c>
      <c r="L81" s="13" t="s">
        <v>71</v>
      </c>
      <c r="M81" s="13" t="s">
        <v>72</v>
      </c>
      <c r="N81" s="13" t="s">
        <v>73</v>
      </c>
      <c r="O81" s="13" t="s">
        <v>74</v>
      </c>
      <c r="P81" s="13" t="s">
        <v>75</v>
      </c>
      <c r="Q81" s="13" t="s">
        <v>76</v>
      </c>
      <c r="R81" s="13" t="s">
        <v>77</v>
      </c>
      <c r="S81" s="13" t="s">
        <v>78</v>
      </c>
      <c r="T81" s="13" t="s">
        <v>79</v>
      </c>
      <c r="U81" s="13" t="s">
        <v>80</v>
      </c>
      <c r="V81" s="13" t="s">
        <v>81</v>
      </c>
      <c r="W81" s="13" t="s">
        <v>82</v>
      </c>
      <c r="X81" s="13" t="s">
        <v>83</v>
      </c>
      <c r="Y81" s="13" t="s">
        <v>84</v>
      </c>
      <c r="Z81" s="13" t="s">
        <v>85</v>
      </c>
      <c r="AA81" s="13" t="s">
        <v>86</v>
      </c>
      <c r="AB81" s="13" t="s">
        <v>87</v>
      </c>
      <c r="AC81" s="13" t="s">
        <v>88</v>
      </c>
      <c r="AD81" s="13" t="s">
        <v>89</v>
      </c>
      <c r="AE81" s="13" t="s">
        <v>90</v>
      </c>
      <c r="AF81" s="13" t="s">
        <v>91</v>
      </c>
      <c r="AG81" s="13" t="s">
        <v>92</v>
      </c>
      <c r="AH81" s="13" t="s">
        <v>93</v>
      </c>
      <c r="AI81" s="34"/>
    </row>
    <row r="82" spans="1:35" ht="20" x14ac:dyDescent="0.4">
      <c r="A82" s="35"/>
      <c r="B82" s="14" t="s">
        <v>94</v>
      </c>
      <c r="C82" s="33">
        <v>0</v>
      </c>
      <c r="D82" s="33">
        <v>0</v>
      </c>
      <c r="E82" s="33">
        <v>0</v>
      </c>
      <c r="F82" s="33">
        <v>1</v>
      </c>
      <c r="G82" s="33">
        <v>2</v>
      </c>
      <c r="H82" s="33">
        <v>5</v>
      </c>
      <c r="I82" s="33">
        <v>9</v>
      </c>
      <c r="J82" s="33">
        <v>17</v>
      </c>
      <c r="K82" s="33">
        <v>25</v>
      </c>
      <c r="L82" s="33">
        <v>30</v>
      </c>
      <c r="M82" s="33">
        <v>28</v>
      </c>
      <c r="N82" s="33">
        <v>26</v>
      </c>
      <c r="O82" s="33">
        <v>23</v>
      </c>
      <c r="P82" s="33">
        <v>21</v>
      </c>
      <c r="Q82" s="33">
        <v>19</v>
      </c>
      <c r="R82" s="33">
        <v>18</v>
      </c>
      <c r="S82" s="33">
        <v>16</v>
      </c>
      <c r="T82" s="33">
        <v>14</v>
      </c>
      <c r="U82" s="33">
        <v>13</v>
      </c>
      <c r="V82" s="33">
        <v>11</v>
      </c>
      <c r="W82" s="33">
        <v>10</v>
      </c>
      <c r="X82" s="33">
        <v>8</v>
      </c>
      <c r="Y82" s="33">
        <v>7</v>
      </c>
      <c r="Z82" s="33">
        <v>6</v>
      </c>
      <c r="AA82" s="33">
        <v>4</v>
      </c>
      <c r="AB82" s="33">
        <v>3</v>
      </c>
      <c r="AC82" s="33">
        <v>1</v>
      </c>
      <c r="AD82" s="33">
        <v>0</v>
      </c>
      <c r="AE82" s="33">
        <v>0</v>
      </c>
      <c r="AF82" s="33">
        <v>0</v>
      </c>
      <c r="AG82" s="33">
        <v>0</v>
      </c>
      <c r="AH82" s="33">
        <v>0</v>
      </c>
      <c r="AI82" s="34"/>
    </row>
    <row r="83" spans="1:35" ht="20" x14ac:dyDescent="0.4">
      <c r="A83" s="35"/>
      <c r="B83" s="14" t="s">
        <v>95</v>
      </c>
      <c r="C83" s="32">
        <v>0</v>
      </c>
      <c r="D83" s="32">
        <v>0</v>
      </c>
      <c r="E83" s="32">
        <v>0</v>
      </c>
      <c r="F83" s="32">
        <v>0</v>
      </c>
      <c r="G83" s="32">
        <v>0</v>
      </c>
      <c r="H83" s="32">
        <v>0</v>
      </c>
      <c r="I83" s="32">
        <v>0</v>
      </c>
      <c r="J83" s="32">
        <v>0</v>
      </c>
      <c r="K83" s="32">
        <v>0</v>
      </c>
      <c r="L83" s="32">
        <v>0</v>
      </c>
      <c r="M83" s="32">
        <v>0</v>
      </c>
      <c r="N83" s="32">
        <v>0</v>
      </c>
      <c r="O83" s="32">
        <v>0</v>
      </c>
      <c r="P83" s="32">
        <v>0</v>
      </c>
      <c r="Q83" s="32">
        <v>0</v>
      </c>
      <c r="R83" s="32">
        <v>0</v>
      </c>
      <c r="S83" s="32">
        <v>0</v>
      </c>
      <c r="T83" s="32">
        <v>0</v>
      </c>
      <c r="U83" s="32">
        <v>0</v>
      </c>
      <c r="V83" s="32">
        <v>0</v>
      </c>
      <c r="W83" s="32">
        <v>0</v>
      </c>
      <c r="X83" s="32">
        <v>0</v>
      </c>
      <c r="Y83" s="32">
        <v>0</v>
      </c>
      <c r="Z83" s="32">
        <v>0</v>
      </c>
      <c r="AA83" s="32">
        <v>0</v>
      </c>
      <c r="AB83" s="32">
        <v>0</v>
      </c>
      <c r="AC83" s="32">
        <v>0</v>
      </c>
      <c r="AD83" s="32">
        <v>0</v>
      </c>
      <c r="AE83" s="32">
        <v>0</v>
      </c>
      <c r="AF83" s="32">
        <v>0</v>
      </c>
      <c r="AG83" s="32">
        <v>0</v>
      </c>
      <c r="AH83" s="32">
        <v>0</v>
      </c>
      <c r="AI83" s="34"/>
    </row>
    <row r="84" spans="1:35" ht="20" x14ac:dyDescent="0.4">
      <c r="A84" s="35"/>
      <c r="B84" s="14" t="s">
        <v>96</v>
      </c>
      <c r="C84" s="33">
        <v>15</v>
      </c>
      <c r="D84" s="33">
        <v>18</v>
      </c>
      <c r="E84" s="33">
        <v>19</v>
      </c>
      <c r="F84" s="33">
        <v>21</v>
      </c>
      <c r="G84" s="33">
        <v>21</v>
      </c>
      <c r="H84" s="33">
        <v>22</v>
      </c>
      <c r="I84" s="33">
        <v>22</v>
      </c>
      <c r="J84" s="33">
        <v>21</v>
      </c>
      <c r="K84" s="33">
        <v>20</v>
      </c>
      <c r="L84" s="33">
        <v>18</v>
      </c>
      <c r="M84" s="33">
        <v>16</v>
      </c>
      <c r="N84" s="33">
        <v>15</v>
      </c>
      <c r="O84" s="33">
        <v>14</v>
      </c>
      <c r="P84" s="33">
        <v>13</v>
      </c>
      <c r="Q84" s="33">
        <v>11</v>
      </c>
      <c r="R84" s="33">
        <v>10</v>
      </c>
      <c r="S84" s="33">
        <v>9</v>
      </c>
      <c r="T84" s="33">
        <v>8</v>
      </c>
      <c r="U84" s="33">
        <v>7</v>
      </c>
      <c r="V84" s="33">
        <v>7</v>
      </c>
      <c r="W84" s="33">
        <v>6</v>
      </c>
      <c r="X84" s="33">
        <v>5</v>
      </c>
      <c r="Y84" s="33">
        <v>4</v>
      </c>
      <c r="Z84" s="33">
        <v>3</v>
      </c>
      <c r="AA84" s="33">
        <v>2</v>
      </c>
      <c r="AB84" s="33">
        <v>2</v>
      </c>
      <c r="AC84" s="33">
        <v>1</v>
      </c>
      <c r="AD84" s="33">
        <v>0</v>
      </c>
      <c r="AE84" s="33">
        <v>0</v>
      </c>
      <c r="AF84" s="33">
        <v>0</v>
      </c>
      <c r="AG84" s="33">
        <v>0</v>
      </c>
      <c r="AH84" s="33">
        <v>0</v>
      </c>
      <c r="AI84" s="34"/>
    </row>
    <row r="85" spans="1:35" ht="20" x14ac:dyDescent="0.4">
      <c r="A85" s="35"/>
      <c r="B85" s="14" t="s">
        <v>97</v>
      </c>
      <c r="C85" s="32">
        <v>744</v>
      </c>
      <c r="D85" s="32">
        <v>869</v>
      </c>
      <c r="E85" s="32">
        <v>903</v>
      </c>
      <c r="F85" s="32">
        <v>930</v>
      </c>
      <c r="G85" s="32">
        <v>947</v>
      </c>
      <c r="H85" s="32">
        <v>956</v>
      </c>
      <c r="I85" s="32">
        <v>955</v>
      </c>
      <c r="J85" s="32">
        <v>937</v>
      </c>
      <c r="K85" s="32">
        <v>877</v>
      </c>
      <c r="L85" s="32">
        <v>783</v>
      </c>
      <c r="M85" s="32">
        <v>727</v>
      </c>
      <c r="N85" s="32">
        <v>667</v>
      </c>
      <c r="O85" s="32">
        <v>609</v>
      </c>
      <c r="P85" s="32">
        <v>555</v>
      </c>
      <c r="Q85" s="32">
        <v>505</v>
      </c>
      <c r="R85" s="32">
        <v>458</v>
      </c>
      <c r="S85" s="32">
        <v>413</v>
      </c>
      <c r="T85" s="32">
        <v>371</v>
      </c>
      <c r="U85" s="32">
        <v>332</v>
      </c>
      <c r="V85" s="32">
        <v>294</v>
      </c>
      <c r="W85" s="32">
        <v>257</v>
      </c>
      <c r="X85" s="32">
        <v>220</v>
      </c>
      <c r="Y85" s="32">
        <v>184</v>
      </c>
      <c r="Z85" s="32">
        <v>147</v>
      </c>
      <c r="AA85" s="32">
        <v>110</v>
      </c>
      <c r="AB85" s="32">
        <v>73</v>
      </c>
      <c r="AC85" s="32">
        <v>37</v>
      </c>
      <c r="AD85" s="32">
        <v>0</v>
      </c>
      <c r="AE85" s="32">
        <v>0</v>
      </c>
      <c r="AF85" s="32">
        <v>0</v>
      </c>
      <c r="AG85" s="32">
        <v>0</v>
      </c>
      <c r="AH85" s="32">
        <v>0</v>
      </c>
      <c r="AI85" s="34"/>
    </row>
    <row r="86" spans="1:35" ht="20" x14ac:dyDescent="0.4">
      <c r="A86" s="35"/>
      <c r="B86" s="14" t="s">
        <v>98</v>
      </c>
      <c r="C86" s="33">
        <v>47</v>
      </c>
      <c r="D86" s="33">
        <v>54</v>
      </c>
      <c r="E86" s="33">
        <v>56</v>
      </c>
      <c r="F86" s="33">
        <v>58</v>
      </c>
      <c r="G86" s="33">
        <v>59</v>
      </c>
      <c r="H86" s="33">
        <v>59</v>
      </c>
      <c r="I86" s="33">
        <v>59</v>
      </c>
      <c r="J86" s="33">
        <v>58</v>
      </c>
      <c r="K86" s="33">
        <v>54</v>
      </c>
      <c r="L86" s="33">
        <v>49</v>
      </c>
      <c r="M86" s="33">
        <v>45</v>
      </c>
      <c r="N86" s="33">
        <v>41</v>
      </c>
      <c r="O86" s="33">
        <v>38</v>
      </c>
      <c r="P86" s="33">
        <v>34</v>
      </c>
      <c r="Q86" s="33">
        <v>31</v>
      </c>
      <c r="R86" s="33">
        <v>28</v>
      </c>
      <c r="S86" s="33">
        <v>26</v>
      </c>
      <c r="T86" s="33">
        <v>23</v>
      </c>
      <c r="U86" s="33">
        <v>21</v>
      </c>
      <c r="V86" s="33">
        <v>18</v>
      </c>
      <c r="W86" s="33">
        <v>16</v>
      </c>
      <c r="X86" s="33">
        <v>14</v>
      </c>
      <c r="Y86" s="33">
        <v>11</v>
      </c>
      <c r="Z86" s="33">
        <v>9</v>
      </c>
      <c r="AA86" s="33">
        <v>7</v>
      </c>
      <c r="AB86" s="33">
        <v>5</v>
      </c>
      <c r="AC86" s="33">
        <v>2</v>
      </c>
      <c r="AD86" s="33">
        <v>0</v>
      </c>
      <c r="AE86" s="33">
        <v>0</v>
      </c>
      <c r="AF86" s="33">
        <v>0</v>
      </c>
      <c r="AG86" s="33">
        <v>0</v>
      </c>
      <c r="AH86" s="33">
        <v>0</v>
      </c>
      <c r="AI86" s="34"/>
    </row>
    <row r="87" spans="1:35" ht="20" x14ac:dyDescent="0.4">
      <c r="A87" s="35"/>
      <c r="B87" s="14" t="s">
        <v>99</v>
      </c>
      <c r="C87" s="32">
        <v>2286</v>
      </c>
      <c r="D87" s="32">
        <v>2647</v>
      </c>
      <c r="E87" s="32">
        <v>2731</v>
      </c>
      <c r="F87" s="32">
        <v>2792</v>
      </c>
      <c r="G87" s="32">
        <v>2830</v>
      </c>
      <c r="H87" s="32">
        <v>2851</v>
      </c>
      <c r="I87" s="32">
        <v>2843</v>
      </c>
      <c r="J87" s="32">
        <v>2789</v>
      </c>
      <c r="K87" s="32">
        <v>2612</v>
      </c>
      <c r="L87" s="32">
        <v>2333</v>
      </c>
      <c r="M87" s="32">
        <v>2163</v>
      </c>
      <c r="N87" s="32">
        <v>1985</v>
      </c>
      <c r="O87" s="32">
        <v>1814</v>
      </c>
      <c r="P87" s="32">
        <v>1653</v>
      </c>
      <c r="Q87" s="32">
        <v>1503</v>
      </c>
      <c r="R87" s="32">
        <v>1362</v>
      </c>
      <c r="S87" s="32">
        <v>1230</v>
      </c>
      <c r="T87" s="32">
        <v>1105</v>
      </c>
      <c r="U87" s="32">
        <v>987</v>
      </c>
      <c r="V87" s="32">
        <v>875</v>
      </c>
      <c r="W87" s="32">
        <v>766</v>
      </c>
      <c r="X87" s="32">
        <v>656</v>
      </c>
      <c r="Y87" s="32">
        <v>547</v>
      </c>
      <c r="Z87" s="32">
        <v>438</v>
      </c>
      <c r="AA87" s="32">
        <v>328</v>
      </c>
      <c r="AB87" s="32">
        <v>219</v>
      </c>
      <c r="AC87" s="32">
        <v>109</v>
      </c>
      <c r="AD87" s="32">
        <v>0</v>
      </c>
      <c r="AE87" s="32">
        <v>0</v>
      </c>
      <c r="AF87" s="32">
        <v>0</v>
      </c>
      <c r="AG87" s="32">
        <v>0</v>
      </c>
      <c r="AH87" s="32">
        <v>0</v>
      </c>
      <c r="AI87" s="34"/>
    </row>
    <row r="88" spans="1:35" ht="20" x14ac:dyDescent="0.4">
      <c r="A88" s="35"/>
      <c r="B88" s="14" t="s">
        <v>100</v>
      </c>
      <c r="C88" s="33">
        <v>0</v>
      </c>
      <c r="D88" s="33">
        <v>0</v>
      </c>
      <c r="E88" s="33">
        <v>0</v>
      </c>
      <c r="F88" s="33">
        <v>0</v>
      </c>
      <c r="G88" s="33">
        <v>0</v>
      </c>
      <c r="H88" s="33">
        <v>0</v>
      </c>
      <c r="I88" s="33">
        <v>0</v>
      </c>
      <c r="J88" s="33">
        <v>0</v>
      </c>
      <c r="K88" s="33">
        <v>0</v>
      </c>
      <c r="L88" s="33">
        <v>0</v>
      </c>
      <c r="M88" s="33">
        <v>0</v>
      </c>
      <c r="N88" s="33">
        <v>0</v>
      </c>
      <c r="O88" s="33">
        <v>0</v>
      </c>
      <c r="P88" s="33">
        <v>0</v>
      </c>
      <c r="Q88" s="33">
        <v>0</v>
      </c>
      <c r="R88" s="33">
        <v>0</v>
      </c>
      <c r="S88" s="33">
        <v>0</v>
      </c>
      <c r="T88" s="33">
        <v>0</v>
      </c>
      <c r="U88" s="33">
        <v>0</v>
      </c>
      <c r="V88" s="33">
        <v>0</v>
      </c>
      <c r="W88" s="33">
        <v>0</v>
      </c>
      <c r="X88" s="33">
        <v>0</v>
      </c>
      <c r="Y88" s="33">
        <v>0</v>
      </c>
      <c r="Z88" s="33">
        <v>0</v>
      </c>
      <c r="AA88" s="33">
        <v>0</v>
      </c>
      <c r="AB88" s="33">
        <v>0</v>
      </c>
      <c r="AC88" s="33">
        <v>0</v>
      </c>
      <c r="AD88" s="33">
        <v>0</v>
      </c>
      <c r="AE88" s="33">
        <v>0</v>
      </c>
      <c r="AF88" s="33">
        <v>0</v>
      </c>
      <c r="AG88" s="33">
        <v>0</v>
      </c>
      <c r="AH88" s="33">
        <v>0</v>
      </c>
      <c r="AI88" s="34"/>
    </row>
    <row r="89" spans="1:35" ht="20" x14ac:dyDescent="0.4">
      <c r="A89" s="35"/>
      <c r="B89" s="14" t="s">
        <v>101</v>
      </c>
      <c r="C89" s="32">
        <v>0</v>
      </c>
      <c r="D89" s="32">
        <v>1</v>
      </c>
      <c r="E89" s="32">
        <v>5</v>
      </c>
      <c r="F89" s="32">
        <v>13</v>
      </c>
      <c r="G89" s="32">
        <v>31</v>
      </c>
      <c r="H89" s="32">
        <v>56</v>
      </c>
      <c r="I89" s="32">
        <v>109</v>
      </c>
      <c r="J89" s="32">
        <v>215</v>
      </c>
      <c r="K89" s="32">
        <v>308</v>
      </c>
      <c r="L89" s="32">
        <v>373</v>
      </c>
      <c r="M89" s="32">
        <v>346</v>
      </c>
      <c r="N89" s="32">
        <v>318</v>
      </c>
      <c r="O89" s="32">
        <v>290</v>
      </c>
      <c r="P89" s="32">
        <v>264</v>
      </c>
      <c r="Q89" s="32">
        <v>240</v>
      </c>
      <c r="R89" s="32">
        <v>218</v>
      </c>
      <c r="S89" s="32">
        <v>197</v>
      </c>
      <c r="T89" s="32">
        <v>177</v>
      </c>
      <c r="U89" s="32">
        <v>158</v>
      </c>
      <c r="V89" s="32">
        <v>140</v>
      </c>
      <c r="W89" s="32">
        <v>122</v>
      </c>
      <c r="X89" s="32">
        <v>105</v>
      </c>
      <c r="Y89" s="32">
        <v>87</v>
      </c>
      <c r="Z89" s="32">
        <v>70</v>
      </c>
      <c r="AA89" s="32">
        <v>52</v>
      </c>
      <c r="AB89" s="32">
        <v>35</v>
      </c>
      <c r="AC89" s="32">
        <v>17</v>
      </c>
      <c r="AD89" s="32">
        <v>0</v>
      </c>
      <c r="AE89" s="32">
        <v>0</v>
      </c>
      <c r="AF89" s="32">
        <v>0</v>
      </c>
      <c r="AG89" s="32">
        <v>0</v>
      </c>
      <c r="AH89" s="32">
        <v>0</v>
      </c>
      <c r="AI89" s="34"/>
    </row>
    <row r="90" spans="1:35" ht="20" x14ac:dyDescent="0.4">
      <c r="A90" s="35"/>
      <c r="B90" s="14" t="s">
        <v>102</v>
      </c>
      <c r="C90" s="33">
        <v>47</v>
      </c>
      <c r="D90" s="33">
        <v>51</v>
      </c>
      <c r="E90" s="33">
        <v>49</v>
      </c>
      <c r="F90" s="33">
        <v>47</v>
      </c>
      <c r="G90" s="33">
        <v>46</v>
      </c>
      <c r="H90" s="33">
        <v>44</v>
      </c>
      <c r="I90" s="33">
        <v>43</v>
      </c>
      <c r="J90" s="33">
        <v>43</v>
      </c>
      <c r="K90" s="33">
        <v>40</v>
      </c>
      <c r="L90" s="33">
        <v>36</v>
      </c>
      <c r="M90" s="33">
        <v>33</v>
      </c>
      <c r="N90" s="33">
        <v>30</v>
      </c>
      <c r="O90" s="33">
        <v>28</v>
      </c>
      <c r="P90" s="33">
        <v>25</v>
      </c>
      <c r="Q90" s="33">
        <v>23</v>
      </c>
      <c r="R90" s="33">
        <v>21</v>
      </c>
      <c r="S90" s="33">
        <v>19</v>
      </c>
      <c r="T90" s="33">
        <v>17</v>
      </c>
      <c r="U90" s="33">
        <v>15</v>
      </c>
      <c r="V90" s="33">
        <v>13</v>
      </c>
      <c r="W90" s="33">
        <v>12</v>
      </c>
      <c r="X90" s="33">
        <v>10</v>
      </c>
      <c r="Y90" s="33">
        <v>8</v>
      </c>
      <c r="Z90" s="33">
        <v>7</v>
      </c>
      <c r="AA90" s="33">
        <v>5</v>
      </c>
      <c r="AB90" s="33">
        <v>3</v>
      </c>
      <c r="AC90" s="33">
        <v>2</v>
      </c>
      <c r="AD90" s="33">
        <v>0</v>
      </c>
      <c r="AE90" s="33">
        <v>0</v>
      </c>
      <c r="AF90" s="33">
        <v>0</v>
      </c>
      <c r="AG90" s="33">
        <v>0</v>
      </c>
      <c r="AH90" s="33">
        <v>0</v>
      </c>
      <c r="AI90" s="34"/>
    </row>
    <row r="91" spans="1:35" ht="20" x14ac:dyDescent="0.4">
      <c r="A91" s="35"/>
      <c r="B91" s="14" t="s">
        <v>103</v>
      </c>
      <c r="C91" s="32">
        <v>2286</v>
      </c>
      <c r="D91" s="32">
        <v>2484</v>
      </c>
      <c r="E91" s="32">
        <v>2406</v>
      </c>
      <c r="F91" s="32">
        <v>2308</v>
      </c>
      <c r="G91" s="32">
        <v>2235</v>
      </c>
      <c r="H91" s="32">
        <v>2177</v>
      </c>
      <c r="I91" s="32">
        <v>2130</v>
      </c>
      <c r="J91" s="32">
        <v>2089</v>
      </c>
      <c r="K91" s="32">
        <v>1957</v>
      </c>
      <c r="L91" s="32">
        <v>1747</v>
      </c>
      <c r="M91" s="32">
        <v>1620</v>
      </c>
      <c r="N91" s="32">
        <v>1487</v>
      </c>
      <c r="O91" s="32">
        <v>1359</v>
      </c>
      <c r="P91" s="32">
        <v>1238</v>
      </c>
      <c r="Q91" s="32">
        <v>1126</v>
      </c>
      <c r="R91" s="32">
        <v>1020</v>
      </c>
      <c r="S91" s="32">
        <v>921</v>
      </c>
      <c r="T91" s="32">
        <v>828</v>
      </c>
      <c r="U91" s="32">
        <v>739</v>
      </c>
      <c r="V91" s="32">
        <v>655</v>
      </c>
      <c r="W91" s="32">
        <v>573</v>
      </c>
      <c r="X91" s="32">
        <v>492</v>
      </c>
      <c r="Y91" s="32">
        <v>410</v>
      </c>
      <c r="Z91" s="32">
        <v>328</v>
      </c>
      <c r="AA91" s="32">
        <v>246</v>
      </c>
      <c r="AB91" s="32">
        <v>164</v>
      </c>
      <c r="AC91" s="32">
        <v>82</v>
      </c>
      <c r="AD91" s="32">
        <v>0</v>
      </c>
      <c r="AE91" s="32">
        <v>0</v>
      </c>
      <c r="AF91" s="32">
        <v>0</v>
      </c>
      <c r="AG91" s="32">
        <v>0</v>
      </c>
      <c r="AH91" s="32">
        <v>0</v>
      </c>
      <c r="AI91" s="34"/>
    </row>
    <row r="92" spans="1:35" ht="20" x14ac:dyDescent="0.4">
      <c r="A92" s="35"/>
      <c r="B92" s="11" t="s">
        <v>105</v>
      </c>
      <c r="C92" s="34"/>
      <c r="D92" s="34"/>
      <c r="E92" s="34"/>
      <c r="F92" s="34"/>
      <c r="G92" s="34"/>
      <c r="H92" s="34"/>
      <c r="I92" s="34"/>
      <c r="J92" s="34"/>
      <c r="K92" s="34"/>
      <c r="L92" s="34"/>
      <c r="M92" s="34"/>
      <c r="N92" s="34"/>
      <c r="O92" s="34"/>
      <c r="P92" s="34"/>
      <c r="Q92" s="34"/>
      <c r="R92" s="34"/>
      <c r="S92" s="34"/>
      <c r="T92" s="34"/>
      <c r="U92" s="34"/>
      <c r="V92" s="34"/>
      <c r="W92" s="34"/>
      <c r="X92" s="34"/>
      <c r="Y92" s="34"/>
      <c r="Z92" s="34"/>
      <c r="AA92" s="34"/>
      <c r="AB92" s="34"/>
      <c r="AC92" s="34"/>
      <c r="AD92" s="34"/>
      <c r="AE92" s="34"/>
      <c r="AF92" s="34"/>
      <c r="AG92" s="34"/>
      <c r="AH92" s="34"/>
      <c r="AI92" s="34"/>
    </row>
    <row r="93" spans="1:35" ht="20" x14ac:dyDescent="0.4">
      <c r="A93" s="35"/>
      <c r="B93" s="12" t="s">
        <v>61</v>
      </c>
      <c r="C93" s="13" t="s">
        <v>62</v>
      </c>
      <c r="D93" s="13" t="s">
        <v>63</v>
      </c>
      <c r="E93" s="13" t="s">
        <v>64</v>
      </c>
      <c r="F93" s="13" t="s">
        <v>65</v>
      </c>
      <c r="G93" s="13" t="s">
        <v>66</v>
      </c>
      <c r="H93" s="13" t="s">
        <v>67</v>
      </c>
      <c r="I93" s="13" t="s">
        <v>68</v>
      </c>
      <c r="J93" s="13" t="s">
        <v>69</v>
      </c>
      <c r="K93" s="13" t="s">
        <v>70</v>
      </c>
      <c r="L93" s="13" t="s">
        <v>71</v>
      </c>
      <c r="M93" s="13" t="s">
        <v>72</v>
      </c>
      <c r="N93" s="13" t="s">
        <v>73</v>
      </c>
      <c r="O93" s="13" t="s">
        <v>74</v>
      </c>
      <c r="P93" s="13" t="s">
        <v>75</v>
      </c>
      <c r="Q93" s="13" t="s">
        <v>76</v>
      </c>
      <c r="R93" s="13" t="s">
        <v>77</v>
      </c>
      <c r="S93" s="13" t="s">
        <v>78</v>
      </c>
      <c r="T93" s="13" t="s">
        <v>79</v>
      </c>
      <c r="U93" s="13" t="s">
        <v>80</v>
      </c>
      <c r="V93" s="13" t="s">
        <v>81</v>
      </c>
      <c r="W93" s="13" t="s">
        <v>82</v>
      </c>
      <c r="X93" s="13" t="s">
        <v>83</v>
      </c>
      <c r="Y93" s="13" t="s">
        <v>84</v>
      </c>
      <c r="Z93" s="13" t="s">
        <v>85</v>
      </c>
      <c r="AA93" s="13" t="s">
        <v>86</v>
      </c>
      <c r="AB93" s="13" t="s">
        <v>87</v>
      </c>
      <c r="AC93" s="13" t="s">
        <v>88</v>
      </c>
      <c r="AD93" s="13" t="s">
        <v>89</v>
      </c>
      <c r="AE93" s="13" t="s">
        <v>90</v>
      </c>
      <c r="AF93" s="13" t="s">
        <v>91</v>
      </c>
      <c r="AG93" s="13" t="s">
        <v>92</v>
      </c>
      <c r="AH93" s="13" t="s">
        <v>93</v>
      </c>
      <c r="AI93" s="34"/>
    </row>
    <row r="94" spans="1:35" ht="20" x14ac:dyDescent="0.4">
      <c r="A94" s="35"/>
      <c r="B94" s="14" t="s">
        <v>94</v>
      </c>
      <c r="C94" s="33">
        <v>0</v>
      </c>
      <c r="D94" s="33">
        <v>0</v>
      </c>
      <c r="E94" s="33">
        <v>0</v>
      </c>
      <c r="F94" s="33">
        <v>0</v>
      </c>
      <c r="G94" s="33">
        <v>0</v>
      </c>
      <c r="H94" s="33">
        <v>0</v>
      </c>
      <c r="I94" s="33">
        <v>0</v>
      </c>
      <c r="J94" s="33">
        <v>1</v>
      </c>
      <c r="K94" s="33">
        <v>1</v>
      </c>
      <c r="L94" s="33">
        <v>1</v>
      </c>
      <c r="M94" s="33">
        <v>1</v>
      </c>
      <c r="N94" s="33">
        <v>1</v>
      </c>
      <c r="O94" s="33">
        <v>1</v>
      </c>
      <c r="P94" s="33">
        <v>1</v>
      </c>
      <c r="Q94" s="33">
        <v>1</v>
      </c>
      <c r="R94" s="33">
        <v>1</v>
      </c>
      <c r="S94" s="33">
        <v>0</v>
      </c>
      <c r="T94" s="33">
        <v>0</v>
      </c>
      <c r="U94" s="33">
        <v>0</v>
      </c>
      <c r="V94" s="33">
        <v>0</v>
      </c>
      <c r="W94" s="33">
        <v>0</v>
      </c>
      <c r="X94" s="33">
        <v>0</v>
      </c>
      <c r="Y94" s="33">
        <v>0</v>
      </c>
      <c r="Z94" s="33">
        <v>0</v>
      </c>
      <c r="AA94" s="33">
        <v>0</v>
      </c>
      <c r="AB94" s="33">
        <v>0</v>
      </c>
      <c r="AC94" s="33">
        <v>0</v>
      </c>
      <c r="AD94" s="33">
        <v>0</v>
      </c>
      <c r="AE94" s="33">
        <v>0</v>
      </c>
      <c r="AF94" s="33">
        <v>0</v>
      </c>
      <c r="AG94" s="33">
        <v>0</v>
      </c>
      <c r="AH94" s="33">
        <v>0</v>
      </c>
      <c r="AI94" s="34"/>
    </row>
    <row r="95" spans="1:35" ht="20" x14ac:dyDescent="0.4">
      <c r="A95" s="35"/>
      <c r="B95" s="14" t="s">
        <v>95</v>
      </c>
      <c r="C95" s="32">
        <v>0</v>
      </c>
      <c r="D95" s="32">
        <v>0</v>
      </c>
      <c r="E95" s="32">
        <v>0</v>
      </c>
      <c r="F95" s="32">
        <v>0</v>
      </c>
      <c r="G95" s="32">
        <v>0</v>
      </c>
      <c r="H95" s="32">
        <v>0</v>
      </c>
      <c r="I95" s="32">
        <v>0</v>
      </c>
      <c r="J95" s="32">
        <v>0</v>
      </c>
      <c r="K95" s="32">
        <v>0</v>
      </c>
      <c r="L95" s="32">
        <v>0</v>
      </c>
      <c r="M95" s="32">
        <v>0</v>
      </c>
      <c r="N95" s="32">
        <v>0</v>
      </c>
      <c r="O95" s="32">
        <v>0</v>
      </c>
      <c r="P95" s="32">
        <v>0</v>
      </c>
      <c r="Q95" s="32">
        <v>0</v>
      </c>
      <c r="R95" s="32">
        <v>0</v>
      </c>
      <c r="S95" s="32">
        <v>0</v>
      </c>
      <c r="T95" s="32">
        <v>0</v>
      </c>
      <c r="U95" s="32">
        <v>0</v>
      </c>
      <c r="V95" s="32">
        <v>0</v>
      </c>
      <c r="W95" s="32">
        <v>0</v>
      </c>
      <c r="X95" s="32">
        <v>0</v>
      </c>
      <c r="Y95" s="32">
        <v>0</v>
      </c>
      <c r="Z95" s="32">
        <v>0</v>
      </c>
      <c r="AA95" s="32">
        <v>0</v>
      </c>
      <c r="AB95" s="32">
        <v>0</v>
      </c>
      <c r="AC95" s="32">
        <v>0</v>
      </c>
      <c r="AD95" s="32">
        <v>0</v>
      </c>
      <c r="AE95" s="32">
        <v>0</v>
      </c>
      <c r="AF95" s="32">
        <v>0</v>
      </c>
      <c r="AG95" s="32">
        <v>0</v>
      </c>
      <c r="AH95" s="32">
        <v>0</v>
      </c>
      <c r="AI95" s="34"/>
    </row>
    <row r="96" spans="1:35" ht="20" x14ac:dyDescent="0.4">
      <c r="A96" s="35"/>
      <c r="B96" s="14" t="s">
        <v>96</v>
      </c>
      <c r="C96" s="33">
        <v>5</v>
      </c>
      <c r="D96" s="33">
        <v>6</v>
      </c>
      <c r="E96" s="33">
        <v>6</v>
      </c>
      <c r="F96" s="33">
        <v>6</v>
      </c>
      <c r="G96" s="33">
        <v>7</v>
      </c>
      <c r="H96" s="33">
        <v>7</v>
      </c>
      <c r="I96" s="33">
        <v>7</v>
      </c>
      <c r="J96" s="33">
        <v>7</v>
      </c>
      <c r="K96" s="33">
        <v>6</v>
      </c>
      <c r="L96" s="33">
        <v>6</v>
      </c>
      <c r="M96" s="33">
        <v>5</v>
      </c>
      <c r="N96" s="33">
        <v>5</v>
      </c>
      <c r="O96" s="33">
        <v>5</v>
      </c>
      <c r="P96" s="33">
        <v>4</v>
      </c>
      <c r="Q96" s="33">
        <v>4</v>
      </c>
      <c r="R96" s="33">
        <v>3</v>
      </c>
      <c r="S96" s="33">
        <v>3</v>
      </c>
      <c r="T96" s="33">
        <v>3</v>
      </c>
      <c r="U96" s="33">
        <v>3</v>
      </c>
      <c r="V96" s="33">
        <v>2</v>
      </c>
      <c r="W96" s="33">
        <v>2</v>
      </c>
      <c r="X96" s="33">
        <v>2</v>
      </c>
      <c r="Y96" s="33">
        <v>1</v>
      </c>
      <c r="Z96" s="33">
        <v>1</v>
      </c>
      <c r="AA96" s="33">
        <v>1</v>
      </c>
      <c r="AB96" s="33">
        <v>1</v>
      </c>
      <c r="AC96" s="33">
        <v>0</v>
      </c>
      <c r="AD96" s="33">
        <v>0</v>
      </c>
      <c r="AE96" s="33">
        <v>0</v>
      </c>
      <c r="AF96" s="33">
        <v>0</v>
      </c>
      <c r="AG96" s="33">
        <v>0</v>
      </c>
      <c r="AH96" s="33">
        <v>0</v>
      </c>
      <c r="AI96" s="34"/>
    </row>
    <row r="97" spans="1:35" ht="20" x14ac:dyDescent="0.4">
      <c r="A97" s="35"/>
      <c r="B97" s="14" t="s">
        <v>97</v>
      </c>
      <c r="C97" s="32">
        <v>255</v>
      </c>
      <c r="D97" s="32">
        <v>274</v>
      </c>
      <c r="E97" s="32">
        <v>281</v>
      </c>
      <c r="F97" s="32">
        <v>288</v>
      </c>
      <c r="G97" s="32">
        <v>293</v>
      </c>
      <c r="H97" s="32">
        <v>296</v>
      </c>
      <c r="I97" s="32">
        <v>298</v>
      </c>
      <c r="J97" s="32">
        <v>298</v>
      </c>
      <c r="K97" s="32">
        <v>283</v>
      </c>
      <c r="L97" s="32">
        <v>256</v>
      </c>
      <c r="M97" s="32">
        <v>239</v>
      </c>
      <c r="N97" s="32">
        <v>220</v>
      </c>
      <c r="O97" s="32">
        <v>202</v>
      </c>
      <c r="P97" s="32">
        <v>185</v>
      </c>
      <c r="Q97" s="32">
        <v>169</v>
      </c>
      <c r="R97" s="32">
        <v>153</v>
      </c>
      <c r="S97" s="32">
        <v>139</v>
      </c>
      <c r="T97" s="32">
        <v>125</v>
      </c>
      <c r="U97" s="32">
        <v>112</v>
      </c>
      <c r="V97" s="32">
        <v>99</v>
      </c>
      <c r="W97" s="32">
        <v>87</v>
      </c>
      <c r="X97" s="32">
        <v>75</v>
      </c>
      <c r="Y97" s="32">
        <v>62</v>
      </c>
      <c r="Z97" s="32">
        <v>50</v>
      </c>
      <c r="AA97" s="32">
        <v>37</v>
      </c>
      <c r="AB97" s="32">
        <v>25</v>
      </c>
      <c r="AC97" s="32">
        <v>12</v>
      </c>
      <c r="AD97" s="32">
        <v>0</v>
      </c>
      <c r="AE97" s="32">
        <v>0</v>
      </c>
      <c r="AF97" s="32">
        <v>0</v>
      </c>
      <c r="AG97" s="32">
        <v>0</v>
      </c>
      <c r="AH97" s="32">
        <v>0</v>
      </c>
      <c r="AI97" s="34"/>
    </row>
    <row r="98" spans="1:35" ht="20" x14ac:dyDescent="0.4">
      <c r="A98" s="35"/>
      <c r="B98" s="14" t="s">
        <v>98</v>
      </c>
      <c r="C98" s="33">
        <v>16</v>
      </c>
      <c r="D98" s="33">
        <v>17</v>
      </c>
      <c r="E98" s="33">
        <v>18</v>
      </c>
      <c r="F98" s="33">
        <v>18</v>
      </c>
      <c r="G98" s="33">
        <v>18</v>
      </c>
      <c r="H98" s="33">
        <v>19</v>
      </c>
      <c r="I98" s="33">
        <v>19</v>
      </c>
      <c r="J98" s="33">
        <v>19</v>
      </c>
      <c r="K98" s="33">
        <v>18</v>
      </c>
      <c r="L98" s="33">
        <v>16</v>
      </c>
      <c r="M98" s="33">
        <v>15</v>
      </c>
      <c r="N98" s="33">
        <v>14</v>
      </c>
      <c r="O98" s="33">
        <v>13</v>
      </c>
      <c r="P98" s="33">
        <v>12</v>
      </c>
      <c r="Q98" s="33">
        <v>11</v>
      </c>
      <c r="R98" s="33">
        <v>10</v>
      </c>
      <c r="S98" s="33">
        <v>9</v>
      </c>
      <c r="T98" s="33">
        <v>8</v>
      </c>
      <c r="U98" s="33">
        <v>7</v>
      </c>
      <c r="V98" s="33">
        <v>6</v>
      </c>
      <c r="W98" s="33">
        <v>5</v>
      </c>
      <c r="X98" s="33">
        <v>5</v>
      </c>
      <c r="Y98" s="33">
        <v>4</v>
      </c>
      <c r="Z98" s="33">
        <v>3</v>
      </c>
      <c r="AA98" s="33">
        <v>2</v>
      </c>
      <c r="AB98" s="33">
        <v>2</v>
      </c>
      <c r="AC98" s="33">
        <v>1</v>
      </c>
      <c r="AD98" s="33">
        <v>0</v>
      </c>
      <c r="AE98" s="33">
        <v>0</v>
      </c>
      <c r="AF98" s="33">
        <v>0</v>
      </c>
      <c r="AG98" s="33">
        <v>0</v>
      </c>
      <c r="AH98" s="33">
        <v>0</v>
      </c>
      <c r="AI98" s="34"/>
    </row>
    <row r="99" spans="1:35" ht="20" x14ac:dyDescent="0.4">
      <c r="A99" s="35"/>
      <c r="B99" s="14" t="s">
        <v>99</v>
      </c>
      <c r="C99" s="32">
        <v>783</v>
      </c>
      <c r="D99" s="32">
        <v>839</v>
      </c>
      <c r="E99" s="32">
        <v>856</v>
      </c>
      <c r="F99" s="32">
        <v>874</v>
      </c>
      <c r="G99" s="32">
        <v>886</v>
      </c>
      <c r="H99" s="32">
        <v>895</v>
      </c>
      <c r="I99" s="32">
        <v>900</v>
      </c>
      <c r="J99" s="32">
        <v>899</v>
      </c>
      <c r="K99" s="32">
        <v>855</v>
      </c>
      <c r="L99" s="32">
        <v>773</v>
      </c>
      <c r="M99" s="32">
        <v>722</v>
      </c>
      <c r="N99" s="32">
        <v>665</v>
      </c>
      <c r="O99" s="32">
        <v>610</v>
      </c>
      <c r="P99" s="32">
        <v>558</v>
      </c>
      <c r="Q99" s="32">
        <v>509</v>
      </c>
      <c r="R99" s="32">
        <v>463</v>
      </c>
      <c r="S99" s="32">
        <v>419</v>
      </c>
      <c r="T99" s="32">
        <v>377</v>
      </c>
      <c r="U99" s="32">
        <v>338</v>
      </c>
      <c r="V99" s="32">
        <v>300</v>
      </c>
      <c r="W99" s="32">
        <v>262</v>
      </c>
      <c r="X99" s="32">
        <v>225</v>
      </c>
      <c r="Y99" s="32">
        <v>187</v>
      </c>
      <c r="Z99" s="32">
        <v>150</v>
      </c>
      <c r="AA99" s="32">
        <v>112</v>
      </c>
      <c r="AB99" s="32">
        <v>75</v>
      </c>
      <c r="AC99" s="32">
        <v>37</v>
      </c>
      <c r="AD99" s="32">
        <v>0</v>
      </c>
      <c r="AE99" s="32">
        <v>0</v>
      </c>
      <c r="AF99" s="32">
        <v>0</v>
      </c>
      <c r="AG99" s="32">
        <v>0</v>
      </c>
      <c r="AH99" s="32">
        <v>0</v>
      </c>
      <c r="AI99" s="34"/>
    </row>
    <row r="100" spans="1:35" ht="20" x14ac:dyDescent="0.4">
      <c r="A100" s="35"/>
      <c r="B100" s="14" t="s">
        <v>100</v>
      </c>
      <c r="C100" s="33">
        <v>0</v>
      </c>
      <c r="D100" s="33">
        <v>0</v>
      </c>
      <c r="E100" s="33">
        <v>0</v>
      </c>
      <c r="F100" s="33">
        <v>0</v>
      </c>
      <c r="G100" s="33">
        <v>0</v>
      </c>
      <c r="H100" s="33">
        <v>0</v>
      </c>
      <c r="I100" s="33">
        <v>0</v>
      </c>
      <c r="J100" s="33">
        <v>0</v>
      </c>
      <c r="K100" s="33">
        <v>0</v>
      </c>
      <c r="L100" s="33">
        <v>0</v>
      </c>
      <c r="M100" s="33">
        <v>0</v>
      </c>
      <c r="N100" s="33">
        <v>0</v>
      </c>
      <c r="O100" s="33">
        <v>0</v>
      </c>
      <c r="P100" s="33">
        <v>0</v>
      </c>
      <c r="Q100" s="33">
        <v>0</v>
      </c>
      <c r="R100" s="33">
        <v>0</v>
      </c>
      <c r="S100" s="33">
        <v>0</v>
      </c>
      <c r="T100" s="33">
        <v>0</v>
      </c>
      <c r="U100" s="33">
        <v>0</v>
      </c>
      <c r="V100" s="33">
        <v>0</v>
      </c>
      <c r="W100" s="33">
        <v>0</v>
      </c>
      <c r="X100" s="33">
        <v>0</v>
      </c>
      <c r="Y100" s="33">
        <v>0</v>
      </c>
      <c r="Z100" s="33">
        <v>0</v>
      </c>
      <c r="AA100" s="33">
        <v>0</v>
      </c>
      <c r="AB100" s="33">
        <v>0</v>
      </c>
      <c r="AC100" s="33">
        <v>0</v>
      </c>
      <c r="AD100" s="33">
        <v>0</v>
      </c>
      <c r="AE100" s="33">
        <v>0</v>
      </c>
      <c r="AF100" s="33">
        <v>0</v>
      </c>
      <c r="AG100" s="33">
        <v>0</v>
      </c>
      <c r="AH100" s="33">
        <v>0</v>
      </c>
      <c r="AI100" s="34"/>
    </row>
    <row r="101" spans="1:35" ht="20" x14ac:dyDescent="0.4">
      <c r="A101" s="35"/>
      <c r="B101" s="14" t="s">
        <v>101</v>
      </c>
      <c r="C101" s="32">
        <v>0</v>
      </c>
      <c r="D101" s="32">
        <v>0</v>
      </c>
      <c r="E101" s="32">
        <v>0</v>
      </c>
      <c r="F101" s="32">
        <v>1</v>
      </c>
      <c r="G101" s="32">
        <v>1</v>
      </c>
      <c r="H101" s="32">
        <v>2</v>
      </c>
      <c r="I101" s="32">
        <v>3</v>
      </c>
      <c r="J101" s="32">
        <v>5</v>
      </c>
      <c r="K101" s="32">
        <v>7</v>
      </c>
      <c r="L101" s="32">
        <v>8</v>
      </c>
      <c r="M101" s="32">
        <v>8</v>
      </c>
      <c r="N101" s="32">
        <v>7</v>
      </c>
      <c r="O101" s="32">
        <v>6</v>
      </c>
      <c r="P101" s="32">
        <v>6</v>
      </c>
      <c r="Q101" s="32">
        <v>5</v>
      </c>
      <c r="R101" s="32">
        <v>5</v>
      </c>
      <c r="S101" s="32">
        <v>4</v>
      </c>
      <c r="T101" s="32">
        <v>4</v>
      </c>
      <c r="U101" s="32">
        <v>4</v>
      </c>
      <c r="V101" s="32">
        <v>3</v>
      </c>
      <c r="W101" s="32">
        <v>3</v>
      </c>
      <c r="X101" s="32">
        <v>2</v>
      </c>
      <c r="Y101" s="32">
        <v>2</v>
      </c>
      <c r="Z101" s="32">
        <v>2</v>
      </c>
      <c r="AA101" s="32">
        <v>1</v>
      </c>
      <c r="AB101" s="32">
        <v>1</v>
      </c>
      <c r="AC101" s="32">
        <v>0</v>
      </c>
      <c r="AD101" s="32">
        <v>0</v>
      </c>
      <c r="AE101" s="32">
        <v>0</v>
      </c>
      <c r="AF101" s="32">
        <v>0</v>
      </c>
      <c r="AG101" s="32">
        <v>0</v>
      </c>
      <c r="AH101" s="32">
        <v>0</v>
      </c>
      <c r="AI101" s="34"/>
    </row>
    <row r="102" spans="1:35" ht="20" x14ac:dyDescent="0.4">
      <c r="A102" s="35"/>
      <c r="B102" s="14" t="s">
        <v>102</v>
      </c>
      <c r="C102" s="33">
        <v>16</v>
      </c>
      <c r="D102" s="33">
        <v>16</v>
      </c>
      <c r="E102" s="33">
        <v>16</v>
      </c>
      <c r="F102" s="33">
        <v>15</v>
      </c>
      <c r="G102" s="33">
        <v>15</v>
      </c>
      <c r="H102" s="33">
        <v>15</v>
      </c>
      <c r="I102" s="33">
        <v>14</v>
      </c>
      <c r="J102" s="33">
        <v>14</v>
      </c>
      <c r="K102" s="33">
        <v>14</v>
      </c>
      <c r="L102" s="33">
        <v>12</v>
      </c>
      <c r="M102" s="33">
        <v>12</v>
      </c>
      <c r="N102" s="33">
        <v>11</v>
      </c>
      <c r="O102" s="33">
        <v>10</v>
      </c>
      <c r="P102" s="33">
        <v>9</v>
      </c>
      <c r="Q102" s="33">
        <v>8</v>
      </c>
      <c r="R102" s="33">
        <v>7</v>
      </c>
      <c r="S102" s="33">
        <v>7</v>
      </c>
      <c r="T102" s="33">
        <v>6</v>
      </c>
      <c r="U102" s="33">
        <v>5</v>
      </c>
      <c r="V102" s="33">
        <v>5</v>
      </c>
      <c r="W102" s="33">
        <v>4</v>
      </c>
      <c r="X102" s="33">
        <v>4</v>
      </c>
      <c r="Y102" s="33">
        <v>3</v>
      </c>
      <c r="Z102" s="33">
        <v>2</v>
      </c>
      <c r="AA102" s="33">
        <v>2</v>
      </c>
      <c r="AB102" s="33">
        <v>1</v>
      </c>
      <c r="AC102" s="33">
        <v>1</v>
      </c>
      <c r="AD102" s="33">
        <v>0</v>
      </c>
      <c r="AE102" s="33">
        <v>0</v>
      </c>
      <c r="AF102" s="33">
        <v>0</v>
      </c>
      <c r="AG102" s="33">
        <v>0</v>
      </c>
      <c r="AH102" s="33">
        <v>0</v>
      </c>
      <c r="AI102" s="34"/>
    </row>
    <row r="103" spans="1:35" ht="20" x14ac:dyDescent="0.4">
      <c r="A103" s="35"/>
      <c r="B103" s="14" t="s">
        <v>103</v>
      </c>
      <c r="C103" s="32">
        <v>783</v>
      </c>
      <c r="D103" s="32">
        <v>796</v>
      </c>
      <c r="E103" s="32">
        <v>771</v>
      </c>
      <c r="F103" s="32">
        <v>747</v>
      </c>
      <c r="G103" s="32">
        <v>729</v>
      </c>
      <c r="H103" s="32">
        <v>715</v>
      </c>
      <c r="I103" s="32">
        <v>707</v>
      </c>
      <c r="J103" s="32">
        <v>707</v>
      </c>
      <c r="K103" s="32">
        <v>672</v>
      </c>
      <c r="L103" s="32">
        <v>608</v>
      </c>
      <c r="M103" s="32">
        <v>567</v>
      </c>
      <c r="N103" s="32">
        <v>523</v>
      </c>
      <c r="O103" s="32">
        <v>480</v>
      </c>
      <c r="P103" s="32">
        <v>439</v>
      </c>
      <c r="Q103" s="32">
        <v>400</v>
      </c>
      <c r="R103" s="32">
        <v>364</v>
      </c>
      <c r="S103" s="32">
        <v>330</v>
      </c>
      <c r="T103" s="32">
        <v>297</v>
      </c>
      <c r="U103" s="32">
        <v>266</v>
      </c>
      <c r="V103" s="32">
        <v>236</v>
      </c>
      <c r="W103" s="32">
        <v>206</v>
      </c>
      <c r="X103" s="32">
        <v>177</v>
      </c>
      <c r="Y103" s="32">
        <v>147</v>
      </c>
      <c r="Z103" s="32">
        <v>118</v>
      </c>
      <c r="AA103" s="32">
        <v>88</v>
      </c>
      <c r="AB103" s="32">
        <v>59</v>
      </c>
      <c r="AC103" s="32">
        <v>29</v>
      </c>
      <c r="AD103" s="32">
        <v>0</v>
      </c>
      <c r="AE103" s="32">
        <v>0</v>
      </c>
      <c r="AF103" s="32">
        <v>0</v>
      </c>
      <c r="AG103" s="32">
        <v>0</v>
      </c>
      <c r="AH103" s="32">
        <v>0</v>
      </c>
      <c r="AI103" s="34"/>
    </row>
    <row r="104" spans="1:35" ht="20" x14ac:dyDescent="0.4">
      <c r="A104" s="35"/>
      <c r="B104" s="11" t="s">
        <v>106</v>
      </c>
      <c r="C104" s="34"/>
      <c r="D104" s="34"/>
      <c r="E104" s="34"/>
      <c r="F104" s="34"/>
      <c r="G104" s="34"/>
      <c r="H104" s="34"/>
      <c r="I104" s="34"/>
      <c r="J104" s="34"/>
      <c r="K104" s="34"/>
      <c r="L104" s="34"/>
      <c r="M104" s="34"/>
      <c r="N104" s="34"/>
      <c r="O104" s="34"/>
      <c r="P104" s="34"/>
      <c r="Q104" s="34"/>
      <c r="R104" s="34"/>
      <c r="S104" s="34"/>
      <c r="T104" s="34"/>
      <c r="U104" s="34"/>
      <c r="V104" s="34"/>
      <c r="W104" s="34"/>
      <c r="X104" s="34"/>
      <c r="Y104" s="34"/>
      <c r="Z104" s="34"/>
      <c r="AA104" s="34"/>
      <c r="AB104" s="34"/>
      <c r="AC104" s="34"/>
      <c r="AD104" s="34"/>
      <c r="AE104" s="34"/>
      <c r="AF104" s="34"/>
      <c r="AG104" s="34"/>
      <c r="AH104" s="34"/>
      <c r="AI104" s="34"/>
    </row>
    <row r="105" spans="1:35" ht="20" x14ac:dyDescent="0.4">
      <c r="A105" s="35"/>
      <c r="B105" s="12" t="s">
        <v>61</v>
      </c>
      <c r="C105" s="13" t="s">
        <v>62</v>
      </c>
      <c r="D105" s="13" t="s">
        <v>63</v>
      </c>
      <c r="E105" s="13" t="s">
        <v>64</v>
      </c>
      <c r="F105" s="13" t="s">
        <v>65</v>
      </c>
      <c r="G105" s="13" t="s">
        <v>66</v>
      </c>
      <c r="H105" s="13" t="s">
        <v>67</v>
      </c>
      <c r="I105" s="13" t="s">
        <v>68</v>
      </c>
      <c r="J105" s="13" t="s">
        <v>69</v>
      </c>
      <c r="K105" s="13" t="s">
        <v>70</v>
      </c>
      <c r="L105" s="13" t="s">
        <v>71</v>
      </c>
      <c r="M105" s="13" t="s">
        <v>72</v>
      </c>
      <c r="N105" s="13" t="s">
        <v>73</v>
      </c>
      <c r="O105" s="13" t="s">
        <v>74</v>
      </c>
      <c r="P105" s="13" t="s">
        <v>75</v>
      </c>
      <c r="Q105" s="13" t="s">
        <v>76</v>
      </c>
      <c r="R105" s="13" t="s">
        <v>77</v>
      </c>
      <c r="S105" s="13" t="s">
        <v>78</v>
      </c>
      <c r="T105" s="13" t="s">
        <v>79</v>
      </c>
      <c r="U105" s="13" t="s">
        <v>80</v>
      </c>
      <c r="V105" s="13" t="s">
        <v>81</v>
      </c>
      <c r="W105" s="13" t="s">
        <v>82</v>
      </c>
      <c r="X105" s="13" t="s">
        <v>83</v>
      </c>
      <c r="Y105" s="13" t="s">
        <v>84</v>
      </c>
      <c r="Z105" s="13" t="s">
        <v>85</v>
      </c>
      <c r="AA105" s="13" t="s">
        <v>86</v>
      </c>
      <c r="AB105" s="13" t="s">
        <v>87</v>
      </c>
      <c r="AC105" s="13" t="s">
        <v>88</v>
      </c>
      <c r="AD105" s="13" t="s">
        <v>89</v>
      </c>
      <c r="AE105" s="13" t="s">
        <v>90</v>
      </c>
      <c r="AF105" s="13" t="s">
        <v>91</v>
      </c>
      <c r="AG105" s="13" t="s">
        <v>92</v>
      </c>
      <c r="AH105" s="13" t="s">
        <v>93</v>
      </c>
      <c r="AI105" s="34"/>
    </row>
    <row r="106" spans="1:35" ht="20" x14ac:dyDescent="0.4">
      <c r="A106" s="35"/>
      <c r="B106" s="14" t="s">
        <v>94</v>
      </c>
      <c r="C106" s="33">
        <v>0</v>
      </c>
      <c r="D106" s="33">
        <v>0</v>
      </c>
      <c r="E106" s="33">
        <v>0</v>
      </c>
      <c r="F106" s="33">
        <v>0</v>
      </c>
      <c r="G106" s="33">
        <v>0</v>
      </c>
      <c r="H106" s="33">
        <v>0</v>
      </c>
      <c r="I106" s="33">
        <v>0</v>
      </c>
      <c r="J106" s="33">
        <v>0</v>
      </c>
      <c r="K106" s="33">
        <v>0</v>
      </c>
      <c r="L106" s="33">
        <v>0</v>
      </c>
      <c r="M106" s="33">
        <v>0</v>
      </c>
      <c r="N106" s="33">
        <v>0</v>
      </c>
      <c r="O106" s="33">
        <v>0</v>
      </c>
      <c r="P106" s="33">
        <v>0</v>
      </c>
      <c r="Q106" s="33">
        <v>0</v>
      </c>
      <c r="R106" s="33">
        <v>0</v>
      </c>
      <c r="S106" s="33">
        <v>0</v>
      </c>
      <c r="T106" s="33">
        <v>0</v>
      </c>
      <c r="U106" s="33">
        <v>0</v>
      </c>
      <c r="V106" s="33">
        <v>0</v>
      </c>
      <c r="W106" s="33">
        <v>0</v>
      </c>
      <c r="X106" s="33">
        <v>0</v>
      </c>
      <c r="Y106" s="33">
        <v>0</v>
      </c>
      <c r="Z106" s="33">
        <v>0</v>
      </c>
      <c r="AA106" s="33">
        <v>0</v>
      </c>
      <c r="AB106" s="33">
        <v>0</v>
      </c>
      <c r="AC106" s="33">
        <v>0</v>
      </c>
      <c r="AD106" s="33">
        <v>0</v>
      </c>
      <c r="AE106" s="33">
        <v>0</v>
      </c>
      <c r="AF106" s="33">
        <v>0</v>
      </c>
      <c r="AG106" s="33">
        <v>0</v>
      </c>
      <c r="AH106" s="33">
        <v>0</v>
      </c>
      <c r="AI106" s="34"/>
    </row>
    <row r="107" spans="1:35" ht="20" x14ac:dyDescent="0.4">
      <c r="A107" s="35"/>
      <c r="B107" s="14" t="s">
        <v>95</v>
      </c>
      <c r="C107" s="32">
        <v>0</v>
      </c>
      <c r="D107" s="32">
        <v>0</v>
      </c>
      <c r="E107" s="32">
        <v>0</v>
      </c>
      <c r="F107" s="32">
        <v>0</v>
      </c>
      <c r="G107" s="32">
        <v>0</v>
      </c>
      <c r="H107" s="32">
        <v>0</v>
      </c>
      <c r="I107" s="32">
        <v>0</v>
      </c>
      <c r="J107" s="32">
        <v>0</v>
      </c>
      <c r="K107" s="32">
        <v>0</v>
      </c>
      <c r="L107" s="32">
        <v>0</v>
      </c>
      <c r="M107" s="32">
        <v>0</v>
      </c>
      <c r="N107" s="32">
        <v>0</v>
      </c>
      <c r="O107" s="32">
        <v>0</v>
      </c>
      <c r="P107" s="32">
        <v>0</v>
      </c>
      <c r="Q107" s="32">
        <v>0</v>
      </c>
      <c r="R107" s="32">
        <v>0</v>
      </c>
      <c r="S107" s="32">
        <v>0</v>
      </c>
      <c r="T107" s="32">
        <v>0</v>
      </c>
      <c r="U107" s="32">
        <v>0</v>
      </c>
      <c r="V107" s="32">
        <v>0</v>
      </c>
      <c r="W107" s="32">
        <v>0</v>
      </c>
      <c r="X107" s="32">
        <v>0</v>
      </c>
      <c r="Y107" s="32">
        <v>0</v>
      </c>
      <c r="Z107" s="32">
        <v>0</v>
      </c>
      <c r="AA107" s="32">
        <v>0</v>
      </c>
      <c r="AB107" s="32">
        <v>0</v>
      </c>
      <c r="AC107" s="32">
        <v>0</v>
      </c>
      <c r="AD107" s="32">
        <v>0</v>
      </c>
      <c r="AE107" s="32">
        <v>0</v>
      </c>
      <c r="AF107" s="32">
        <v>0</v>
      </c>
      <c r="AG107" s="32">
        <v>0</v>
      </c>
      <c r="AH107" s="32">
        <v>0</v>
      </c>
      <c r="AI107" s="34"/>
    </row>
    <row r="108" spans="1:35" ht="20" x14ac:dyDescent="0.4">
      <c r="A108" s="35"/>
      <c r="B108" s="14" t="s">
        <v>96</v>
      </c>
      <c r="C108" s="33">
        <v>1</v>
      </c>
      <c r="D108" s="33">
        <v>2</v>
      </c>
      <c r="E108" s="33">
        <v>2</v>
      </c>
      <c r="F108" s="33">
        <v>2</v>
      </c>
      <c r="G108" s="33">
        <v>2</v>
      </c>
      <c r="H108" s="33">
        <v>3</v>
      </c>
      <c r="I108" s="33">
        <v>3</v>
      </c>
      <c r="J108" s="33">
        <v>3</v>
      </c>
      <c r="K108" s="33">
        <v>4</v>
      </c>
      <c r="L108" s="33">
        <v>4</v>
      </c>
      <c r="M108" s="33">
        <v>3</v>
      </c>
      <c r="N108" s="33">
        <v>3</v>
      </c>
      <c r="O108" s="33">
        <v>3</v>
      </c>
      <c r="P108" s="33">
        <v>3</v>
      </c>
      <c r="Q108" s="33">
        <v>3</v>
      </c>
      <c r="R108" s="33">
        <v>2</v>
      </c>
      <c r="S108" s="33">
        <v>2</v>
      </c>
      <c r="T108" s="33">
        <v>2</v>
      </c>
      <c r="U108" s="33">
        <v>2</v>
      </c>
      <c r="V108" s="33">
        <v>2</v>
      </c>
      <c r="W108" s="33">
        <v>1</v>
      </c>
      <c r="X108" s="33">
        <v>1</v>
      </c>
      <c r="Y108" s="33">
        <v>1</v>
      </c>
      <c r="Z108" s="33">
        <v>1</v>
      </c>
      <c r="AA108" s="33">
        <v>1</v>
      </c>
      <c r="AB108" s="33">
        <v>0</v>
      </c>
      <c r="AC108" s="33">
        <v>0</v>
      </c>
      <c r="AD108" s="33">
        <v>0</v>
      </c>
      <c r="AE108" s="33">
        <v>0</v>
      </c>
      <c r="AF108" s="33">
        <v>0</v>
      </c>
      <c r="AG108" s="33">
        <v>0</v>
      </c>
      <c r="AH108" s="33">
        <v>0</v>
      </c>
      <c r="AI108" s="34"/>
    </row>
    <row r="109" spans="1:35" ht="20" x14ac:dyDescent="0.4">
      <c r="A109" s="35"/>
      <c r="B109" s="14" t="s">
        <v>97</v>
      </c>
      <c r="C109" s="32">
        <v>64</v>
      </c>
      <c r="D109" s="32">
        <v>75</v>
      </c>
      <c r="E109" s="32">
        <v>78</v>
      </c>
      <c r="F109" s="32">
        <v>81</v>
      </c>
      <c r="G109" s="32">
        <v>85</v>
      </c>
      <c r="H109" s="32">
        <v>88</v>
      </c>
      <c r="I109" s="32">
        <v>90</v>
      </c>
      <c r="J109" s="32">
        <v>94</v>
      </c>
      <c r="K109" s="32">
        <v>95</v>
      </c>
      <c r="L109" s="32">
        <v>93</v>
      </c>
      <c r="M109" s="32">
        <v>86</v>
      </c>
      <c r="N109" s="32">
        <v>80</v>
      </c>
      <c r="O109" s="32">
        <v>75</v>
      </c>
      <c r="P109" s="32">
        <v>69</v>
      </c>
      <c r="Q109" s="32">
        <v>64</v>
      </c>
      <c r="R109" s="32">
        <v>58</v>
      </c>
      <c r="S109" s="32">
        <v>53</v>
      </c>
      <c r="T109" s="32">
        <v>48</v>
      </c>
      <c r="U109" s="32">
        <v>43</v>
      </c>
      <c r="V109" s="32">
        <v>39</v>
      </c>
      <c r="W109" s="32">
        <v>34</v>
      </c>
      <c r="X109" s="32">
        <v>29</v>
      </c>
      <c r="Y109" s="32">
        <v>24</v>
      </c>
      <c r="Z109" s="32">
        <v>19</v>
      </c>
      <c r="AA109" s="32">
        <v>14</v>
      </c>
      <c r="AB109" s="32">
        <v>10</v>
      </c>
      <c r="AC109" s="32">
        <v>5</v>
      </c>
      <c r="AD109" s="32">
        <v>0</v>
      </c>
      <c r="AE109" s="32">
        <v>0</v>
      </c>
      <c r="AF109" s="32">
        <v>0</v>
      </c>
      <c r="AG109" s="32">
        <v>0</v>
      </c>
      <c r="AH109" s="32">
        <v>0</v>
      </c>
      <c r="AI109" s="34"/>
    </row>
    <row r="110" spans="1:35" ht="20" x14ac:dyDescent="0.4">
      <c r="A110" s="35"/>
      <c r="B110" s="14" t="s">
        <v>98</v>
      </c>
      <c r="C110" s="33">
        <v>4</v>
      </c>
      <c r="D110" s="33">
        <v>5</v>
      </c>
      <c r="E110" s="33">
        <v>5</v>
      </c>
      <c r="F110" s="33">
        <v>5</v>
      </c>
      <c r="G110" s="33">
        <v>5</v>
      </c>
      <c r="H110" s="33">
        <v>5</v>
      </c>
      <c r="I110" s="33">
        <v>5</v>
      </c>
      <c r="J110" s="33">
        <v>5</v>
      </c>
      <c r="K110" s="33">
        <v>5</v>
      </c>
      <c r="L110" s="33">
        <v>5</v>
      </c>
      <c r="M110" s="33">
        <v>5</v>
      </c>
      <c r="N110" s="33">
        <v>5</v>
      </c>
      <c r="O110" s="33">
        <v>4</v>
      </c>
      <c r="P110" s="33">
        <v>4</v>
      </c>
      <c r="Q110" s="33">
        <v>4</v>
      </c>
      <c r="R110" s="33">
        <v>3</v>
      </c>
      <c r="S110" s="33">
        <v>3</v>
      </c>
      <c r="T110" s="33">
        <v>3</v>
      </c>
      <c r="U110" s="33">
        <v>2</v>
      </c>
      <c r="V110" s="33">
        <v>2</v>
      </c>
      <c r="W110" s="33">
        <v>2</v>
      </c>
      <c r="X110" s="33">
        <v>2</v>
      </c>
      <c r="Y110" s="33">
        <v>1</v>
      </c>
      <c r="Z110" s="33">
        <v>1</v>
      </c>
      <c r="AA110" s="33">
        <v>1</v>
      </c>
      <c r="AB110" s="33">
        <v>1</v>
      </c>
      <c r="AC110" s="33">
        <v>0</v>
      </c>
      <c r="AD110" s="33">
        <v>0</v>
      </c>
      <c r="AE110" s="33">
        <v>0</v>
      </c>
      <c r="AF110" s="33">
        <v>0</v>
      </c>
      <c r="AG110" s="33">
        <v>0</v>
      </c>
      <c r="AH110" s="33">
        <v>0</v>
      </c>
      <c r="AI110" s="34"/>
    </row>
    <row r="111" spans="1:35" ht="20" x14ac:dyDescent="0.4">
      <c r="A111" s="35"/>
      <c r="B111" s="14" t="s">
        <v>99</v>
      </c>
      <c r="C111" s="32">
        <v>198</v>
      </c>
      <c r="D111" s="32">
        <v>226</v>
      </c>
      <c r="E111" s="32">
        <v>233</v>
      </c>
      <c r="F111" s="32">
        <v>238</v>
      </c>
      <c r="G111" s="32">
        <v>242</v>
      </c>
      <c r="H111" s="32">
        <v>248</v>
      </c>
      <c r="I111" s="32">
        <v>255</v>
      </c>
      <c r="J111" s="32">
        <v>260</v>
      </c>
      <c r="K111" s="32">
        <v>260</v>
      </c>
      <c r="L111" s="32">
        <v>253</v>
      </c>
      <c r="M111" s="32">
        <v>235</v>
      </c>
      <c r="N111" s="32">
        <v>219</v>
      </c>
      <c r="O111" s="32">
        <v>204</v>
      </c>
      <c r="P111" s="32">
        <v>188</v>
      </c>
      <c r="Q111" s="32">
        <v>173</v>
      </c>
      <c r="R111" s="32">
        <v>159</v>
      </c>
      <c r="S111" s="32">
        <v>145</v>
      </c>
      <c r="T111" s="32">
        <v>131</v>
      </c>
      <c r="U111" s="32">
        <v>118</v>
      </c>
      <c r="V111" s="32">
        <v>105</v>
      </c>
      <c r="W111" s="32">
        <v>92</v>
      </c>
      <c r="X111" s="32">
        <v>79</v>
      </c>
      <c r="Y111" s="32">
        <v>66</v>
      </c>
      <c r="Z111" s="32">
        <v>53</v>
      </c>
      <c r="AA111" s="32">
        <v>39</v>
      </c>
      <c r="AB111" s="32">
        <v>26</v>
      </c>
      <c r="AC111" s="32">
        <v>13</v>
      </c>
      <c r="AD111" s="32">
        <v>0</v>
      </c>
      <c r="AE111" s="32">
        <v>0</v>
      </c>
      <c r="AF111" s="32">
        <v>0</v>
      </c>
      <c r="AG111" s="32">
        <v>0</v>
      </c>
      <c r="AH111" s="32">
        <v>0</v>
      </c>
      <c r="AI111" s="34"/>
    </row>
    <row r="112" spans="1:35" ht="20" x14ac:dyDescent="0.4">
      <c r="A112" s="35"/>
      <c r="B112" s="14" t="s">
        <v>100</v>
      </c>
      <c r="C112" s="33">
        <v>0</v>
      </c>
      <c r="D112" s="33">
        <v>0</v>
      </c>
      <c r="E112" s="33">
        <v>0</v>
      </c>
      <c r="F112" s="33">
        <v>0</v>
      </c>
      <c r="G112" s="33">
        <v>0</v>
      </c>
      <c r="H112" s="33">
        <v>0</v>
      </c>
      <c r="I112" s="33">
        <v>0</v>
      </c>
      <c r="J112" s="33">
        <v>0</v>
      </c>
      <c r="K112" s="33">
        <v>0</v>
      </c>
      <c r="L112" s="33">
        <v>0</v>
      </c>
      <c r="M112" s="33">
        <v>0</v>
      </c>
      <c r="N112" s="33">
        <v>0</v>
      </c>
      <c r="O112" s="33">
        <v>0</v>
      </c>
      <c r="P112" s="33">
        <v>0</v>
      </c>
      <c r="Q112" s="33">
        <v>0</v>
      </c>
      <c r="R112" s="33">
        <v>0</v>
      </c>
      <c r="S112" s="33">
        <v>0</v>
      </c>
      <c r="T112" s="33">
        <v>0</v>
      </c>
      <c r="U112" s="33">
        <v>0</v>
      </c>
      <c r="V112" s="33">
        <v>0</v>
      </c>
      <c r="W112" s="33">
        <v>0</v>
      </c>
      <c r="X112" s="33">
        <v>0</v>
      </c>
      <c r="Y112" s="33">
        <v>0</v>
      </c>
      <c r="Z112" s="33">
        <v>0</v>
      </c>
      <c r="AA112" s="33">
        <v>0</v>
      </c>
      <c r="AB112" s="33">
        <v>0</v>
      </c>
      <c r="AC112" s="33">
        <v>0</v>
      </c>
      <c r="AD112" s="33">
        <v>0</v>
      </c>
      <c r="AE112" s="33">
        <v>0</v>
      </c>
      <c r="AF112" s="33">
        <v>0</v>
      </c>
      <c r="AG112" s="33">
        <v>0</v>
      </c>
      <c r="AH112" s="33">
        <v>0</v>
      </c>
      <c r="AI112" s="34"/>
    </row>
    <row r="113" spans="1:35" ht="20" x14ac:dyDescent="0.4">
      <c r="A113" s="35"/>
      <c r="B113" s="14" t="s">
        <v>101</v>
      </c>
      <c r="C113" s="32">
        <v>0</v>
      </c>
      <c r="D113" s="32">
        <v>0</v>
      </c>
      <c r="E113" s="32">
        <v>0</v>
      </c>
      <c r="F113" s="32">
        <v>0</v>
      </c>
      <c r="G113" s="32">
        <v>1</v>
      </c>
      <c r="H113" s="32">
        <v>1</v>
      </c>
      <c r="I113" s="32">
        <v>2</v>
      </c>
      <c r="J113" s="32">
        <v>3</v>
      </c>
      <c r="K113" s="32">
        <v>4</v>
      </c>
      <c r="L113" s="32">
        <v>5</v>
      </c>
      <c r="M113" s="32">
        <v>5</v>
      </c>
      <c r="N113" s="32">
        <v>4</v>
      </c>
      <c r="O113" s="32">
        <v>4</v>
      </c>
      <c r="P113" s="32">
        <v>4</v>
      </c>
      <c r="Q113" s="32">
        <v>3</v>
      </c>
      <c r="R113" s="32">
        <v>3</v>
      </c>
      <c r="S113" s="32">
        <v>3</v>
      </c>
      <c r="T113" s="32">
        <v>3</v>
      </c>
      <c r="U113" s="32">
        <v>2</v>
      </c>
      <c r="V113" s="32">
        <v>2</v>
      </c>
      <c r="W113" s="32">
        <v>2</v>
      </c>
      <c r="X113" s="32">
        <v>2</v>
      </c>
      <c r="Y113" s="32">
        <v>1</v>
      </c>
      <c r="Z113" s="32">
        <v>1</v>
      </c>
      <c r="AA113" s="32">
        <v>1</v>
      </c>
      <c r="AB113" s="32">
        <v>1</v>
      </c>
      <c r="AC113" s="32">
        <v>0</v>
      </c>
      <c r="AD113" s="32">
        <v>0</v>
      </c>
      <c r="AE113" s="32">
        <v>0</v>
      </c>
      <c r="AF113" s="32">
        <v>0</v>
      </c>
      <c r="AG113" s="32">
        <v>0</v>
      </c>
      <c r="AH113" s="32">
        <v>0</v>
      </c>
      <c r="AI113" s="34"/>
    </row>
    <row r="114" spans="1:35" ht="20" x14ac:dyDescent="0.4">
      <c r="A114" s="35"/>
      <c r="B114" s="14" t="s">
        <v>102</v>
      </c>
      <c r="C114" s="33">
        <v>4</v>
      </c>
      <c r="D114" s="33">
        <v>4</v>
      </c>
      <c r="E114" s="33">
        <v>4</v>
      </c>
      <c r="F114" s="33">
        <v>4</v>
      </c>
      <c r="G114" s="33">
        <v>4</v>
      </c>
      <c r="H114" s="33">
        <v>4</v>
      </c>
      <c r="I114" s="33">
        <v>4</v>
      </c>
      <c r="J114" s="33">
        <v>3</v>
      </c>
      <c r="K114" s="33">
        <v>3</v>
      </c>
      <c r="L114" s="33">
        <v>3</v>
      </c>
      <c r="M114" s="33">
        <v>3</v>
      </c>
      <c r="N114" s="33">
        <v>2</v>
      </c>
      <c r="O114" s="33">
        <v>2</v>
      </c>
      <c r="P114" s="33">
        <v>2</v>
      </c>
      <c r="Q114" s="33">
        <v>2</v>
      </c>
      <c r="R114" s="33">
        <v>2</v>
      </c>
      <c r="S114" s="33">
        <v>2</v>
      </c>
      <c r="T114" s="33">
        <v>1</v>
      </c>
      <c r="U114" s="33">
        <v>1</v>
      </c>
      <c r="V114" s="33">
        <v>1</v>
      </c>
      <c r="W114" s="33">
        <v>1</v>
      </c>
      <c r="X114" s="33">
        <v>1</v>
      </c>
      <c r="Y114" s="33">
        <v>1</v>
      </c>
      <c r="Z114" s="33">
        <v>1</v>
      </c>
      <c r="AA114" s="33">
        <v>0</v>
      </c>
      <c r="AB114" s="33">
        <v>0</v>
      </c>
      <c r="AC114" s="33">
        <v>0</v>
      </c>
      <c r="AD114" s="33">
        <v>0</v>
      </c>
      <c r="AE114" s="33">
        <v>0</v>
      </c>
      <c r="AF114" s="33">
        <v>0</v>
      </c>
      <c r="AG114" s="33">
        <v>0</v>
      </c>
      <c r="AH114" s="33">
        <v>0</v>
      </c>
      <c r="AI114" s="34"/>
    </row>
    <row r="115" spans="1:35" ht="20" x14ac:dyDescent="0.4">
      <c r="A115" s="35"/>
      <c r="B115" s="14" t="s">
        <v>103</v>
      </c>
      <c r="C115" s="32">
        <v>198</v>
      </c>
      <c r="D115" s="32">
        <v>214</v>
      </c>
      <c r="E115" s="32">
        <v>209</v>
      </c>
      <c r="F115" s="32">
        <v>201</v>
      </c>
      <c r="G115" s="32">
        <v>192</v>
      </c>
      <c r="H115" s="32">
        <v>182</v>
      </c>
      <c r="I115" s="32">
        <v>172</v>
      </c>
      <c r="J115" s="32">
        <v>162</v>
      </c>
      <c r="K115" s="32">
        <v>149</v>
      </c>
      <c r="L115" s="32">
        <v>134</v>
      </c>
      <c r="M115" s="32">
        <v>125</v>
      </c>
      <c r="N115" s="32">
        <v>117</v>
      </c>
      <c r="O115" s="32">
        <v>108</v>
      </c>
      <c r="P115" s="32">
        <v>100</v>
      </c>
      <c r="Q115" s="32">
        <v>92</v>
      </c>
      <c r="R115" s="32">
        <v>85</v>
      </c>
      <c r="S115" s="32">
        <v>77</v>
      </c>
      <c r="T115" s="32">
        <v>70</v>
      </c>
      <c r="U115" s="32">
        <v>63</v>
      </c>
      <c r="V115" s="32">
        <v>56</v>
      </c>
      <c r="W115" s="32">
        <v>49</v>
      </c>
      <c r="X115" s="32">
        <v>42</v>
      </c>
      <c r="Y115" s="32">
        <v>35</v>
      </c>
      <c r="Z115" s="32">
        <v>28</v>
      </c>
      <c r="AA115" s="32">
        <v>21</v>
      </c>
      <c r="AB115" s="32">
        <v>14</v>
      </c>
      <c r="AC115" s="32">
        <v>7</v>
      </c>
      <c r="AD115" s="32">
        <v>0</v>
      </c>
      <c r="AE115" s="32">
        <v>0</v>
      </c>
      <c r="AF115" s="32">
        <v>0</v>
      </c>
      <c r="AG115" s="32">
        <v>0</v>
      </c>
      <c r="AH115" s="32">
        <v>0</v>
      </c>
      <c r="AI115" s="34"/>
    </row>
    <row r="116" spans="1:35" ht="20" x14ac:dyDescent="0.4">
      <c r="A116" s="35"/>
      <c r="B116" s="11" t="s">
        <v>107</v>
      </c>
      <c r="C116" s="34"/>
      <c r="D116" s="34"/>
      <c r="E116" s="34"/>
      <c r="F116" s="34"/>
      <c r="G116" s="34"/>
      <c r="H116" s="34"/>
      <c r="I116" s="34"/>
      <c r="J116" s="34"/>
      <c r="K116" s="34"/>
      <c r="L116" s="34"/>
      <c r="M116" s="34"/>
      <c r="N116" s="34"/>
      <c r="O116" s="34"/>
      <c r="P116" s="34"/>
      <c r="Q116" s="34"/>
      <c r="R116" s="34"/>
      <c r="S116" s="34"/>
      <c r="T116" s="34"/>
      <c r="U116" s="34"/>
      <c r="V116" s="34"/>
      <c r="W116" s="34"/>
      <c r="X116" s="34"/>
      <c r="Y116" s="34"/>
      <c r="Z116" s="34"/>
      <c r="AA116" s="34"/>
      <c r="AB116" s="34"/>
      <c r="AC116" s="34"/>
      <c r="AD116" s="34"/>
      <c r="AE116" s="34"/>
      <c r="AF116" s="34"/>
      <c r="AG116" s="34"/>
      <c r="AH116" s="34"/>
      <c r="AI116" s="34"/>
    </row>
    <row r="117" spans="1:35" ht="20" x14ac:dyDescent="0.4">
      <c r="A117" s="35"/>
      <c r="B117" s="12" t="s">
        <v>61</v>
      </c>
      <c r="C117" s="13" t="s">
        <v>62</v>
      </c>
      <c r="D117" s="13" t="s">
        <v>63</v>
      </c>
      <c r="E117" s="13" t="s">
        <v>64</v>
      </c>
      <c r="F117" s="13" t="s">
        <v>65</v>
      </c>
      <c r="G117" s="13" t="s">
        <v>66</v>
      </c>
      <c r="H117" s="13" t="s">
        <v>67</v>
      </c>
      <c r="I117" s="13" t="s">
        <v>68</v>
      </c>
      <c r="J117" s="13" t="s">
        <v>69</v>
      </c>
      <c r="K117" s="13" t="s">
        <v>70</v>
      </c>
      <c r="L117" s="13" t="s">
        <v>71</v>
      </c>
      <c r="M117" s="13" t="s">
        <v>72</v>
      </c>
      <c r="N117" s="13" t="s">
        <v>73</v>
      </c>
      <c r="O117" s="13" t="s">
        <v>74</v>
      </c>
      <c r="P117" s="13" t="s">
        <v>75</v>
      </c>
      <c r="Q117" s="13" t="s">
        <v>76</v>
      </c>
      <c r="R117" s="13" t="s">
        <v>77</v>
      </c>
      <c r="S117" s="13" t="s">
        <v>78</v>
      </c>
      <c r="T117" s="13" t="s">
        <v>79</v>
      </c>
      <c r="U117" s="13" t="s">
        <v>80</v>
      </c>
      <c r="V117" s="13" t="s">
        <v>81</v>
      </c>
      <c r="W117" s="13" t="s">
        <v>82</v>
      </c>
      <c r="X117" s="13" t="s">
        <v>83</v>
      </c>
      <c r="Y117" s="13" t="s">
        <v>84</v>
      </c>
      <c r="Z117" s="13" t="s">
        <v>85</v>
      </c>
      <c r="AA117" s="13" t="s">
        <v>86</v>
      </c>
      <c r="AB117" s="13" t="s">
        <v>87</v>
      </c>
      <c r="AC117" s="13" t="s">
        <v>88</v>
      </c>
      <c r="AD117" s="13" t="s">
        <v>89</v>
      </c>
      <c r="AE117" s="13" t="s">
        <v>90</v>
      </c>
      <c r="AF117" s="13" t="s">
        <v>91</v>
      </c>
      <c r="AG117" s="13" t="s">
        <v>92</v>
      </c>
      <c r="AH117" s="13" t="s">
        <v>93</v>
      </c>
      <c r="AI117" s="34"/>
    </row>
    <row r="118" spans="1:35" ht="20" x14ac:dyDescent="0.4">
      <c r="A118" s="35"/>
      <c r="B118" s="14" t="s">
        <v>94</v>
      </c>
      <c r="C118" s="33">
        <v>0</v>
      </c>
      <c r="D118" s="33">
        <v>0</v>
      </c>
      <c r="E118" s="33">
        <v>0</v>
      </c>
      <c r="F118" s="33">
        <v>1</v>
      </c>
      <c r="G118" s="33">
        <v>2</v>
      </c>
      <c r="H118" s="33">
        <v>5</v>
      </c>
      <c r="I118" s="33">
        <v>9</v>
      </c>
      <c r="J118" s="33">
        <v>19</v>
      </c>
      <c r="K118" s="33">
        <v>27</v>
      </c>
      <c r="L118" s="33">
        <v>32</v>
      </c>
      <c r="M118" s="33">
        <v>30</v>
      </c>
      <c r="N118" s="33">
        <v>28</v>
      </c>
      <c r="O118" s="33">
        <v>25</v>
      </c>
      <c r="P118" s="33">
        <v>23</v>
      </c>
      <c r="Q118" s="33">
        <v>21</v>
      </c>
      <c r="R118" s="33">
        <v>19</v>
      </c>
      <c r="S118" s="33">
        <v>17</v>
      </c>
      <c r="T118" s="33">
        <v>15</v>
      </c>
      <c r="U118" s="33">
        <v>14</v>
      </c>
      <c r="V118" s="33">
        <v>12</v>
      </c>
      <c r="W118" s="33">
        <v>11</v>
      </c>
      <c r="X118" s="33">
        <v>9</v>
      </c>
      <c r="Y118" s="33">
        <v>8</v>
      </c>
      <c r="Z118" s="33">
        <v>6</v>
      </c>
      <c r="AA118" s="33">
        <v>5</v>
      </c>
      <c r="AB118" s="33">
        <v>3</v>
      </c>
      <c r="AC118" s="33">
        <v>2</v>
      </c>
      <c r="AD118" s="33">
        <v>0</v>
      </c>
      <c r="AE118" s="33">
        <v>0</v>
      </c>
      <c r="AF118" s="33">
        <v>0</v>
      </c>
      <c r="AG118" s="33">
        <v>0</v>
      </c>
      <c r="AH118" s="33">
        <v>0</v>
      </c>
      <c r="AI118" s="34"/>
    </row>
    <row r="119" spans="1:35" ht="20" x14ac:dyDescent="0.4">
      <c r="A119" s="35"/>
      <c r="B119" s="14" t="s">
        <v>95</v>
      </c>
      <c r="C119" s="32">
        <v>0</v>
      </c>
      <c r="D119" s="32">
        <v>0</v>
      </c>
      <c r="E119" s="32">
        <v>0</v>
      </c>
      <c r="F119" s="32">
        <v>0</v>
      </c>
      <c r="G119" s="32">
        <v>0</v>
      </c>
      <c r="H119" s="32">
        <v>0</v>
      </c>
      <c r="I119" s="32">
        <v>0</v>
      </c>
      <c r="J119" s="32">
        <v>0</v>
      </c>
      <c r="K119" s="32">
        <v>0</v>
      </c>
      <c r="L119" s="32">
        <v>0</v>
      </c>
      <c r="M119" s="32">
        <v>0</v>
      </c>
      <c r="N119" s="32">
        <v>0</v>
      </c>
      <c r="O119" s="32">
        <v>0</v>
      </c>
      <c r="P119" s="32">
        <v>0</v>
      </c>
      <c r="Q119" s="32">
        <v>0</v>
      </c>
      <c r="R119" s="32">
        <v>0</v>
      </c>
      <c r="S119" s="32">
        <v>0</v>
      </c>
      <c r="T119" s="32">
        <v>0</v>
      </c>
      <c r="U119" s="32">
        <v>0</v>
      </c>
      <c r="V119" s="32">
        <v>0</v>
      </c>
      <c r="W119" s="32">
        <v>0</v>
      </c>
      <c r="X119" s="32">
        <v>0</v>
      </c>
      <c r="Y119" s="32">
        <v>0</v>
      </c>
      <c r="Z119" s="32">
        <v>0</v>
      </c>
      <c r="AA119" s="32">
        <v>0</v>
      </c>
      <c r="AB119" s="32">
        <v>0</v>
      </c>
      <c r="AC119" s="32">
        <v>0</v>
      </c>
      <c r="AD119" s="32">
        <v>0</v>
      </c>
      <c r="AE119" s="32">
        <v>0</v>
      </c>
      <c r="AF119" s="32">
        <v>0</v>
      </c>
      <c r="AG119" s="32">
        <v>0</v>
      </c>
      <c r="AH119" s="32">
        <v>0</v>
      </c>
      <c r="AI119" s="34"/>
    </row>
    <row r="120" spans="1:35" ht="20" x14ac:dyDescent="0.4">
      <c r="A120" s="35"/>
      <c r="B120" s="14" t="s">
        <v>96</v>
      </c>
      <c r="C120" s="33">
        <v>20</v>
      </c>
      <c r="D120" s="33">
        <v>24</v>
      </c>
      <c r="E120" s="33">
        <v>25</v>
      </c>
      <c r="F120" s="33">
        <v>26</v>
      </c>
      <c r="G120" s="33">
        <v>27</v>
      </c>
      <c r="H120" s="33">
        <v>28</v>
      </c>
      <c r="I120" s="33">
        <v>28</v>
      </c>
      <c r="J120" s="33">
        <v>27</v>
      </c>
      <c r="K120" s="33">
        <v>26</v>
      </c>
      <c r="L120" s="33">
        <v>23</v>
      </c>
      <c r="M120" s="33">
        <v>21</v>
      </c>
      <c r="N120" s="33">
        <v>20</v>
      </c>
      <c r="O120" s="33">
        <v>18</v>
      </c>
      <c r="P120" s="33">
        <v>16</v>
      </c>
      <c r="Q120" s="33">
        <v>15</v>
      </c>
      <c r="R120" s="33">
        <v>13</v>
      </c>
      <c r="S120" s="33">
        <v>12</v>
      </c>
      <c r="T120" s="33">
        <v>11</v>
      </c>
      <c r="U120" s="33">
        <v>10</v>
      </c>
      <c r="V120" s="33">
        <v>9</v>
      </c>
      <c r="W120" s="33">
        <v>8</v>
      </c>
      <c r="X120" s="33">
        <v>6</v>
      </c>
      <c r="Y120" s="33">
        <v>5</v>
      </c>
      <c r="Z120" s="33">
        <v>4</v>
      </c>
      <c r="AA120" s="33">
        <v>3</v>
      </c>
      <c r="AB120" s="33">
        <v>2</v>
      </c>
      <c r="AC120" s="33">
        <v>1</v>
      </c>
      <c r="AD120" s="33">
        <v>0</v>
      </c>
      <c r="AE120" s="33">
        <v>0</v>
      </c>
      <c r="AF120" s="33">
        <v>0</v>
      </c>
      <c r="AG120" s="33">
        <v>0</v>
      </c>
      <c r="AH120" s="33">
        <v>0</v>
      </c>
      <c r="AI120" s="34"/>
    </row>
    <row r="121" spans="1:35" ht="20" x14ac:dyDescent="0.4">
      <c r="A121" s="35"/>
      <c r="B121" s="14" t="s">
        <v>97</v>
      </c>
      <c r="C121" s="32">
        <v>992</v>
      </c>
      <c r="D121" s="32">
        <v>1136</v>
      </c>
      <c r="E121" s="32">
        <v>1179</v>
      </c>
      <c r="F121" s="32">
        <v>1215</v>
      </c>
      <c r="G121" s="32">
        <v>1238</v>
      </c>
      <c r="H121" s="32">
        <v>1253</v>
      </c>
      <c r="I121" s="32">
        <v>1256</v>
      </c>
      <c r="J121" s="32">
        <v>1242</v>
      </c>
      <c r="K121" s="32">
        <v>1168</v>
      </c>
      <c r="L121" s="32">
        <v>1045</v>
      </c>
      <c r="M121" s="32">
        <v>971</v>
      </c>
      <c r="N121" s="32">
        <v>891</v>
      </c>
      <c r="O121" s="32">
        <v>814</v>
      </c>
      <c r="P121" s="32">
        <v>741</v>
      </c>
      <c r="Q121" s="32">
        <v>674</v>
      </c>
      <c r="R121" s="32">
        <v>611</v>
      </c>
      <c r="S121" s="32">
        <v>551</v>
      </c>
      <c r="T121" s="32">
        <v>495</v>
      </c>
      <c r="U121" s="32">
        <v>442</v>
      </c>
      <c r="V121" s="32">
        <v>391</v>
      </c>
      <c r="W121" s="32">
        <v>342</v>
      </c>
      <c r="X121" s="32">
        <v>293</v>
      </c>
      <c r="Y121" s="32">
        <v>245</v>
      </c>
      <c r="Z121" s="32">
        <v>196</v>
      </c>
      <c r="AA121" s="32">
        <v>147</v>
      </c>
      <c r="AB121" s="32">
        <v>98</v>
      </c>
      <c r="AC121" s="32">
        <v>49</v>
      </c>
      <c r="AD121" s="32">
        <v>0</v>
      </c>
      <c r="AE121" s="32">
        <v>0</v>
      </c>
      <c r="AF121" s="32">
        <v>0</v>
      </c>
      <c r="AG121" s="32">
        <v>0</v>
      </c>
      <c r="AH121" s="32">
        <v>0</v>
      </c>
      <c r="AI121" s="34"/>
    </row>
    <row r="122" spans="1:35" ht="20" x14ac:dyDescent="0.4">
      <c r="A122" s="35"/>
      <c r="B122" s="14" t="s">
        <v>98</v>
      </c>
      <c r="C122" s="33">
        <v>62</v>
      </c>
      <c r="D122" s="33">
        <v>71</v>
      </c>
      <c r="E122" s="33">
        <v>73</v>
      </c>
      <c r="F122" s="33">
        <v>75</v>
      </c>
      <c r="G122" s="33">
        <v>77</v>
      </c>
      <c r="H122" s="33">
        <v>77</v>
      </c>
      <c r="I122" s="33">
        <v>78</v>
      </c>
      <c r="J122" s="33">
        <v>77</v>
      </c>
      <c r="K122" s="33">
        <v>72</v>
      </c>
      <c r="L122" s="33">
        <v>65</v>
      </c>
      <c r="M122" s="33">
        <v>60</v>
      </c>
      <c r="N122" s="33">
        <v>55</v>
      </c>
      <c r="O122" s="33">
        <v>50</v>
      </c>
      <c r="P122" s="33">
        <v>46</v>
      </c>
      <c r="Q122" s="33">
        <v>42</v>
      </c>
      <c r="R122" s="33">
        <v>38</v>
      </c>
      <c r="S122" s="33">
        <v>34</v>
      </c>
      <c r="T122" s="33">
        <v>31</v>
      </c>
      <c r="U122" s="33">
        <v>27</v>
      </c>
      <c r="V122" s="33">
        <v>24</v>
      </c>
      <c r="W122" s="33">
        <v>21</v>
      </c>
      <c r="X122" s="33">
        <v>18</v>
      </c>
      <c r="Y122" s="33">
        <v>15</v>
      </c>
      <c r="Z122" s="33">
        <v>12</v>
      </c>
      <c r="AA122" s="33">
        <v>9</v>
      </c>
      <c r="AB122" s="33">
        <v>6</v>
      </c>
      <c r="AC122" s="33">
        <v>3</v>
      </c>
      <c r="AD122" s="33">
        <v>0</v>
      </c>
      <c r="AE122" s="33">
        <v>0</v>
      </c>
      <c r="AF122" s="33">
        <v>0</v>
      </c>
      <c r="AG122" s="33">
        <v>0</v>
      </c>
      <c r="AH122" s="33">
        <v>0</v>
      </c>
      <c r="AI122" s="34"/>
    </row>
    <row r="123" spans="1:35" ht="20" x14ac:dyDescent="0.4">
      <c r="A123" s="35"/>
      <c r="B123" s="14" t="s">
        <v>99</v>
      </c>
      <c r="C123" s="32">
        <v>3046</v>
      </c>
      <c r="D123" s="32">
        <v>3461</v>
      </c>
      <c r="E123" s="32">
        <v>3565</v>
      </c>
      <c r="F123" s="32">
        <v>3645</v>
      </c>
      <c r="G123" s="32">
        <v>3699</v>
      </c>
      <c r="H123" s="32">
        <v>3734</v>
      </c>
      <c r="I123" s="32">
        <v>3738</v>
      </c>
      <c r="J123" s="32">
        <v>3694</v>
      </c>
      <c r="K123" s="32">
        <v>3475</v>
      </c>
      <c r="L123" s="32">
        <v>3109</v>
      </c>
      <c r="M123" s="32">
        <v>2889</v>
      </c>
      <c r="N123" s="32">
        <v>2650</v>
      </c>
      <c r="O123" s="32">
        <v>2421</v>
      </c>
      <c r="P123" s="32">
        <v>2206</v>
      </c>
      <c r="Q123" s="32">
        <v>2005</v>
      </c>
      <c r="R123" s="32">
        <v>1817</v>
      </c>
      <c r="S123" s="32">
        <v>1640</v>
      </c>
      <c r="T123" s="32">
        <v>1473</v>
      </c>
      <c r="U123" s="32">
        <v>1315</v>
      </c>
      <c r="V123" s="32">
        <v>1165</v>
      </c>
      <c r="W123" s="32">
        <v>1019</v>
      </c>
      <c r="X123" s="32">
        <v>873</v>
      </c>
      <c r="Y123" s="32">
        <v>728</v>
      </c>
      <c r="Z123" s="32">
        <v>582</v>
      </c>
      <c r="AA123" s="32">
        <v>437</v>
      </c>
      <c r="AB123" s="32">
        <v>291</v>
      </c>
      <c r="AC123" s="32">
        <v>146</v>
      </c>
      <c r="AD123" s="32">
        <v>0</v>
      </c>
      <c r="AE123" s="32">
        <v>0</v>
      </c>
      <c r="AF123" s="32">
        <v>0</v>
      </c>
      <c r="AG123" s="32">
        <v>0</v>
      </c>
      <c r="AH123" s="32">
        <v>0</v>
      </c>
      <c r="AI123" s="34"/>
    </row>
    <row r="124" spans="1:35" ht="20" x14ac:dyDescent="0.4">
      <c r="A124" s="35"/>
      <c r="B124" s="14" t="s">
        <v>100</v>
      </c>
      <c r="C124" s="33">
        <v>0</v>
      </c>
      <c r="D124" s="33">
        <v>0</v>
      </c>
      <c r="E124" s="33">
        <v>0</v>
      </c>
      <c r="F124" s="33">
        <v>0</v>
      </c>
      <c r="G124" s="33">
        <v>0</v>
      </c>
      <c r="H124" s="33">
        <v>0</v>
      </c>
      <c r="I124" s="33">
        <v>0</v>
      </c>
      <c r="J124" s="33">
        <v>0</v>
      </c>
      <c r="K124" s="33">
        <v>0</v>
      </c>
      <c r="L124" s="33">
        <v>0</v>
      </c>
      <c r="M124" s="33">
        <v>0</v>
      </c>
      <c r="N124" s="33">
        <v>0</v>
      </c>
      <c r="O124" s="33">
        <v>0</v>
      </c>
      <c r="P124" s="33">
        <v>0</v>
      </c>
      <c r="Q124" s="33">
        <v>0</v>
      </c>
      <c r="R124" s="33">
        <v>0</v>
      </c>
      <c r="S124" s="33">
        <v>0</v>
      </c>
      <c r="T124" s="33">
        <v>0</v>
      </c>
      <c r="U124" s="33">
        <v>0</v>
      </c>
      <c r="V124" s="33">
        <v>0</v>
      </c>
      <c r="W124" s="33">
        <v>0</v>
      </c>
      <c r="X124" s="33">
        <v>0</v>
      </c>
      <c r="Y124" s="33">
        <v>0</v>
      </c>
      <c r="Z124" s="33">
        <v>0</v>
      </c>
      <c r="AA124" s="33">
        <v>0</v>
      </c>
      <c r="AB124" s="33">
        <v>0</v>
      </c>
      <c r="AC124" s="33">
        <v>0</v>
      </c>
      <c r="AD124" s="33">
        <v>0</v>
      </c>
      <c r="AE124" s="33">
        <v>0</v>
      </c>
      <c r="AF124" s="33">
        <v>0</v>
      </c>
      <c r="AG124" s="33">
        <v>0</v>
      </c>
      <c r="AH124" s="33">
        <v>0</v>
      </c>
      <c r="AI124" s="34"/>
    </row>
    <row r="125" spans="1:35" ht="20" x14ac:dyDescent="0.4">
      <c r="A125" s="35"/>
      <c r="B125" s="14" t="s">
        <v>101</v>
      </c>
      <c r="C125" s="32">
        <v>0</v>
      </c>
      <c r="D125" s="32">
        <v>0</v>
      </c>
      <c r="E125" s="32">
        <v>3</v>
      </c>
      <c r="F125" s="32">
        <v>9</v>
      </c>
      <c r="G125" s="32">
        <v>23</v>
      </c>
      <c r="H125" s="32">
        <v>41</v>
      </c>
      <c r="I125" s="32">
        <v>81</v>
      </c>
      <c r="J125" s="32">
        <v>166</v>
      </c>
      <c r="K125" s="32">
        <v>240</v>
      </c>
      <c r="L125" s="32">
        <v>293</v>
      </c>
      <c r="M125" s="32">
        <v>272</v>
      </c>
      <c r="N125" s="32">
        <v>250</v>
      </c>
      <c r="O125" s="32">
        <v>228</v>
      </c>
      <c r="P125" s="32">
        <v>208</v>
      </c>
      <c r="Q125" s="32">
        <v>189</v>
      </c>
      <c r="R125" s="32">
        <v>171</v>
      </c>
      <c r="S125" s="32">
        <v>155</v>
      </c>
      <c r="T125" s="32">
        <v>139</v>
      </c>
      <c r="U125" s="32">
        <v>124</v>
      </c>
      <c r="V125" s="32">
        <v>110</v>
      </c>
      <c r="W125" s="32">
        <v>96</v>
      </c>
      <c r="X125" s="32">
        <v>82</v>
      </c>
      <c r="Y125" s="32">
        <v>69</v>
      </c>
      <c r="Z125" s="32">
        <v>55</v>
      </c>
      <c r="AA125" s="32">
        <v>41</v>
      </c>
      <c r="AB125" s="32">
        <v>27</v>
      </c>
      <c r="AC125" s="32">
        <v>14</v>
      </c>
      <c r="AD125" s="32">
        <v>0</v>
      </c>
      <c r="AE125" s="32">
        <v>0</v>
      </c>
      <c r="AF125" s="32">
        <v>0</v>
      </c>
      <c r="AG125" s="32">
        <v>0</v>
      </c>
      <c r="AH125" s="32">
        <v>0</v>
      </c>
      <c r="AI125" s="34"/>
    </row>
    <row r="126" spans="1:35" ht="20" x14ac:dyDescent="0.4">
      <c r="A126" s="35"/>
      <c r="B126" s="14" t="s">
        <v>102</v>
      </c>
      <c r="C126" s="33">
        <v>62</v>
      </c>
      <c r="D126" s="33">
        <v>66</v>
      </c>
      <c r="E126" s="33">
        <v>64</v>
      </c>
      <c r="F126" s="33">
        <v>62</v>
      </c>
      <c r="G126" s="33">
        <v>60</v>
      </c>
      <c r="H126" s="33">
        <v>58</v>
      </c>
      <c r="I126" s="33">
        <v>57</v>
      </c>
      <c r="J126" s="33">
        <v>57</v>
      </c>
      <c r="K126" s="33">
        <v>53</v>
      </c>
      <c r="L126" s="33">
        <v>48</v>
      </c>
      <c r="M126" s="33">
        <v>44</v>
      </c>
      <c r="N126" s="33">
        <v>41</v>
      </c>
      <c r="O126" s="33">
        <v>37</v>
      </c>
      <c r="P126" s="33">
        <v>34</v>
      </c>
      <c r="Q126" s="33">
        <v>31</v>
      </c>
      <c r="R126" s="33">
        <v>28</v>
      </c>
      <c r="S126" s="33">
        <v>25</v>
      </c>
      <c r="T126" s="33">
        <v>23</v>
      </c>
      <c r="U126" s="33">
        <v>20</v>
      </c>
      <c r="V126" s="33">
        <v>18</v>
      </c>
      <c r="W126" s="33">
        <v>16</v>
      </c>
      <c r="X126" s="33">
        <v>13</v>
      </c>
      <c r="Y126" s="33">
        <v>11</v>
      </c>
      <c r="Z126" s="33">
        <v>9</v>
      </c>
      <c r="AA126" s="33">
        <v>7</v>
      </c>
      <c r="AB126" s="33">
        <v>4</v>
      </c>
      <c r="AC126" s="33">
        <v>2</v>
      </c>
      <c r="AD126" s="33">
        <v>0</v>
      </c>
      <c r="AE126" s="33">
        <v>0</v>
      </c>
      <c r="AF126" s="33">
        <v>0</v>
      </c>
      <c r="AG126" s="33">
        <v>0</v>
      </c>
      <c r="AH126" s="33">
        <v>0</v>
      </c>
      <c r="AI126" s="34"/>
    </row>
    <row r="127" spans="1:35" ht="20" x14ac:dyDescent="0.4">
      <c r="A127" s="35"/>
      <c r="B127" s="14" t="s">
        <v>103</v>
      </c>
      <c r="C127" s="32">
        <v>3046</v>
      </c>
      <c r="D127" s="32">
        <v>3252</v>
      </c>
      <c r="E127" s="32">
        <v>3147</v>
      </c>
      <c r="F127" s="32">
        <v>3023</v>
      </c>
      <c r="G127" s="32">
        <v>2930</v>
      </c>
      <c r="H127" s="32">
        <v>2860</v>
      </c>
      <c r="I127" s="32">
        <v>2808</v>
      </c>
      <c r="J127" s="32">
        <v>2775</v>
      </c>
      <c r="K127" s="32">
        <v>2611</v>
      </c>
      <c r="L127" s="32">
        <v>2336</v>
      </c>
      <c r="M127" s="32">
        <v>2170</v>
      </c>
      <c r="N127" s="32">
        <v>1991</v>
      </c>
      <c r="O127" s="32">
        <v>1819</v>
      </c>
      <c r="P127" s="32">
        <v>1657</v>
      </c>
      <c r="Q127" s="32">
        <v>1506</v>
      </c>
      <c r="R127" s="32">
        <v>1365</v>
      </c>
      <c r="S127" s="32">
        <v>1232</v>
      </c>
      <c r="T127" s="32">
        <v>1107</v>
      </c>
      <c r="U127" s="32">
        <v>988</v>
      </c>
      <c r="V127" s="32">
        <v>875</v>
      </c>
      <c r="W127" s="32">
        <v>765</v>
      </c>
      <c r="X127" s="32">
        <v>656</v>
      </c>
      <c r="Y127" s="32">
        <v>547</v>
      </c>
      <c r="Z127" s="32">
        <v>437</v>
      </c>
      <c r="AA127" s="32">
        <v>328</v>
      </c>
      <c r="AB127" s="32">
        <v>219</v>
      </c>
      <c r="AC127" s="32">
        <v>109</v>
      </c>
      <c r="AD127" s="32">
        <v>0</v>
      </c>
      <c r="AE127" s="32">
        <v>0</v>
      </c>
      <c r="AF127" s="32">
        <v>0</v>
      </c>
      <c r="AG127" s="32">
        <v>0</v>
      </c>
      <c r="AH127" s="32">
        <v>0</v>
      </c>
      <c r="AI127" s="34"/>
    </row>
    <row r="128" spans="1:35" ht="20" x14ac:dyDescent="0.4">
      <c r="A128" s="35"/>
      <c r="B128" s="34"/>
      <c r="C128" s="34"/>
      <c r="D128" s="34"/>
      <c r="E128" s="34"/>
      <c r="F128" s="34"/>
      <c r="G128" s="34"/>
      <c r="H128" s="34"/>
      <c r="I128" s="34"/>
      <c r="J128" s="34"/>
      <c r="K128" s="34"/>
      <c r="L128" s="34"/>
      <c r="M128" s="34"/>
      <c r="N128" s="34"/>
      <c r="O128" s="34"/>
      <c r="P128" s="34"/>
      <c r="Q128" s="34"/>
      <c r="R128" s="34"/>
      <c r="S128" s="34"/>
      <c r="T128" s="34"/>
      <c r="U128" s="34"/>
      <c r="V128" s="34"/>
      <c r="W128" s="34"/>
      <c r="X128" s="34"/>
      <c r="Y128" s="34"/>
      <c r="Z128" s="34"/>
      <c r="AA128" s="34"/>
      <c r="AB128" s="34"/>
      <c r="AC128" s="34"/>
      <c r="AD128" s="34"/>
      <c r="AE128" s="34"/>
      <c r="AF128" s="34"/>
      <c r="AG128" s="34"/>
      <c r="AH128" s="34"/>
      <c r="AI128" s="34"/>
    </row>
    <row r="129" spans="1:35" ht="20" x14ac:dyDescent="0.4">
      <c r="A129" s="35"/>
      <c r="B129" s="34" t="s">
        <v>109</v>
      </c>
      <c r="C129" s="34"/>
      <c r="D129" s="34"/>
      <c r="E129" s="34"/>
      <c r="F129" s="34"/>
      <c r="G129" s="34"/>
      <c r="H129" s="34"/>
      <c r="I129" s="34"/>
      <c r="J129" s="34"/>
      <c r="K129" s="34"/>
      <c r="L129" s="34"/>
      <c r="M129" s="34"/>
      <c r="N129" s="34"/>
      <c r="O129" s="34"/>
      <c r="P129" s="34"/>
      <c r="Q129" s="34"/>
      <c r="R129" s="34"/>
      <c r="S129" s="34"/>
      <c r="T129" s="34"/>
      <c r="U129" s="34"/>
      <c r="V129" s="34"/>
      <c r="W129" s="34"/>
      <c r="X129" s="34"/>
      <c r="Y129" s="34"/>
      <c r="Z129" s="34"/>
      <c r="AA129" s="34"/>
      <c r="AB129" s="34"/>
      <c r="AC129" s="34"/>
      <c r="AD129" s="34"/>
      <c r="AE129" s="34"/>
      <c r="AF129" s="34"/>
      <c r="AG129" s="34"/>
      <c r="AH129" s="34"/>
      <c r="AI129" s="34"/>
    </row>
    <row r="130" spans="1:35" ht="20" x14ac:dyDescent="0.4">
      <c r="A130" s="35"/>
      <c r="B130" s="11" t="s">
        <v>60</v>
      </c>
      <c r="C130" s="34"/>
      <c r="D130" s="34"/>
      <c r="E130" s="34"/>
      <c r="F130" s="34"/>
      <c r="G130" s="34"/>
      <c r="H130" s="34"/>
      <c r="I130" s="34"/>
      <c r="J130" s="34"/>
      <c r="K130" s="34"/>
      <c r="L130" s="34"/>
      <c r="M130" s="34"/>
      <c r="N130" s="34"/>
      <c r="O130" s="34"/>
      <c r="P130" s="34"/>
      <c r="Q130" s="34"/>
      <c r="R130" s="34"/>
      <c r="S130" s="34"/>
      <c r="T130" s="34"/>
      <c r="U130" s="34"/>
      <c r="V130" s="34"/>
      <c r="W130" s="34"/>
      <c r="X130" s="34"/>
      <c r="Y130" s="34"/>
      <c r="Z130" s="34"/>
      <c r="AA130" s="34"/>
      <c r="AB130" s="34"/>
      <c r="AC130" s="34"/>
      <c r="AD130" s="34"/>
      <c r="AE130" s="34"/>
      <c r="AF130" s="34"/>
      <c r="AG130" s="34"/>
      <c r="AH130" s="34"/>
      <c r="AI130" s="34"/>
    </row>
    <row r="131" spans="1:35" ht="20" x14ac:dyDescent="0.4">
      <c r="A131" s="35"/>
      <c r="B131" s="12" t="s">
        <v>61</v>
      </c>
      <c r="C131" s="13" t="s">
        <v>62</v>
      </c>
      <c r="D131" s="13" t="s">
        <v>63</v>
      </c>
      <c r="E131" s="13" t="s">
        <v>64</v>
      </c>
      <c r="F131" s="13" t="s">
        <v>65</v>
      </c>
      <c r="G131" s="13" t="s">
        <v>66</v>
      </c>
      <c r="H131" s="13" t="s">
        <v>67</v>
      </c>
      <c r="I131" s="13" t="s">
        <v>68</v>
      </c>
      <c r="J131" s="13" t="s">
        <v>69</v>
      </c>
      <c r="K131" s="13" t="s">
        <v>70</v>
      </c>
      <c r="L131" s="13" t="s">
        <v>71</v>
      </c>
      <c r="M131" s="13" t="s">
        <v>72</v>
      </c>
      <c r="N131" s="13" t="s">
        <v>73</v>
      </c>
      <c r="O131" s="13" t="s">
        <v>74</v>
      </c>
      <c r="P131" s="13" t="s">
        <v>75</v>
      </c>
      <c r="Q131" s="13" t="s">
        <v>76</v>
      </c>
      <c r="R131" s="13" t="s">
        <v>77</v>
      </c>
      <c r="S131" s="13" t="s">
        <v>78</v>
      </c>
      <c r="T131" s="13" t="s">
        <v>79</v>
      </c>
      <c r="U131" s="13" t="s">
        <v>80</v>
      </c>
      <c r="V131" s="13" t="s">
        <v>81</v>
      </c>
      <c r="W131" s="13" t="s">
        <v>82</v>
      </c>
      <c r="X131" s="13" t="s">
        <v>83</v>
      </c>
      <c r="Y131" s="13" t="s">
        <v>84</v>
      </c>
      <c r="Z131" s="13" t="s">
        <v>85</v>
      </c>
      <c r="AA131" s="13" t="s">
        <v>86</v>
      </c>
      <c r="AB131" s="13" t="s">
        <v>87</v>
      </c>
      <c r="AC131" s="13" t="s">
        <v>88</v>
      </c>
      <c r="AD131" s="13" t="s">
        <v>89</v>
      </c>
      <c r="AE131" s="13" t="s">
        <v>90</v>
      </c>
      <c r="AF131" s="13" t="s">
        <v>91</v>
      </c>
      <c r="AG131" s="13" t="s">
        <v>92</v>
      </c>
      <c r="AH131" s="13" t="s">
        <v>93</v>
      </c>
      <c r="AI131" s="34"/>
    </row>
    <row r="132" spans="1:35" ht="20" x14ac:dyDescent="0.4">
      <c r="A132" s="35"/>
      <c r="B132" s="14" t="s">
        <v>94</v>
      </c>
      <c r="C132" s="33">
        <v>0</v>
      </c>
      <c r="D132" s="33">
        <v>0</v>
      </c>
      <c r="E132" s="33">
        <v>0</v>
      </c>
      <c r="F132" s="33">
        <v>0</v>
      </c>
      <c r="G132" s="33">
        <v>0</v>
      </c>
      <c r="H132" s="33">
        <v>0</v>
      </c>
      <c r="I132" s="33">
        <v>0</v>
      </c>
      <c r="J132" s="33">
        <v>0</v>
      </c>
      <c r="K132" s="33">
        <v>0</v>
      </c>
      <c r="L132" s="33">
        <v>0</v>
      </c>
      <c r="M132" s="33">
        <v>0</v>
      </c>
      <c r="N132" s="33">
        <v>0</v>
      </c>
      <c r="O132" s="33">
        <v>0</v>
      </c>
      <c r="P132" s="33">
        <v>0</v>
      </c>
      <c r="Q132" s="33">
        <v>0</v>
      </c>
      <c r="R132" s="33">
        <v>0</v>
      </c>
      <c r="S132" s="33">
        <v>0</v>
      </c>
      <c r="T132" s="33">
        <v>0</v>
      </c>
      <c r="U132" s="33">
        <v>0</v>
      </c>
      <c r="V132" s="33">
        <v>0</v>
      </c>
      <c r="W132" s="33">
        <v>0</v>
      </c>
      <c r="X132" s="33">
        <v>0</v>
      </c>
      <c r="Y132" s="33">
        <v>0</v>
      </c>
      <c r="Z132" s="33">
        <v>0</v>
      </c>
      <c r="AA132" s="33">
        <v>0</v>
      </c>
      <c r="AB132" s="33">
        <v>0</v>
      </c>
      <c r="AC132" s="33">
        <v>0</v>
      </c>
      <c r="AD132" s="33">
        <v>0</v>
      </c>
      <c r="AE132" s="33">
        <v>0</v>
      </c>
      <c r="AF132" s="33">
        <v>0</v>
      </c>
      <c r="AG132" s="33">
        <v>0</v>
      </c>
      <c r="AH132" s="33">
        <v>0</v>
      </c>
      <c r="AI132" s="34"/>
    </row>
    <row r="133" spans="1:35" ht="20" x14ac:dyDescent="0.4">
      <c r="A133" s="35"/>
      <c r="B133" s="14" t="s">
        <v>95</v>
      </c>
      <c r="C133" s="32">
        <v>0</v>
      </c>
      <c r="D133" s="32">
        <v>0</v>
      </c>
      <c r="E133" s="32">
        <v>0</v>
      </c>
      <c r="F133" s="32">
        <v>0</v>
      </c>
      <c r="G133" s="32">
        <v>0</v>
      </c>
      <c r="H133" s="32">
        <v>0</v>
      </c>
      <c r="I133" s="32">
        <v>0</v>
      </c>
      <c r="J133" s="32">
        <v>0</v>
      </c>
      <c r="K133" s="32">
        <v>0</v>
      </c>
      <c r="L133" s="32">
        <v>0</v>
      </c>
      <c r="M133" s="32">
        <v>0</v>
      </c>
      <c r="N133" s="32">
        <v>0</v>
      </c>
      <c r="O133" s="32">
        <v>0</v>
      </c>
      <c r="P133" s="32">
        <v>0</v>
      </c>
      <c r="Q133" s="32">
        <v>0</v>
      </c>
      <c r="R133" s="32">
        <v>0</v>
      </c>
      <c r="S133" s="32">
        <v>0</v>
      </c>
      <c r="T133" s="32">
        <v>0</v>
      </c>
      <c r="U133" s="32">
        <v>0</v>
      </c>
      <c r="V133" s="32">
        <v>0</v>
      </c>
      <c r="W133" s="32">
        <v>0</v>
      </c>
      <c r="X133" s="32">
        <v>0</v>
      </c>
      <c r="Y133" s="32">
        <v>0</v>
      </c>
      <c r="Z133" s="32">
        <v>0</v>
      </c>
      <c r="AA133" s="32">
        <v>0</v>
      </c>
      <c r="AB133" s="32">
        <v>0</v>
      </c>
      <c r="AC133" s="32">
        <v>0</v>
      </c>
      <c r="AD133" s="32">
        <v>0</v>
      </c>
      <c r="AE133" s="32">
        <v>0</v>
      </c>
      <c r="AF133" s="32">
        <v>0</v>
      </c>
      <c r="AG133" s="32">
        <v>0</v>
      </c>
      <c r="AH133" s="32">
        <v>0</v>
      </c>
      <c r="AI133" s="34"/>
    </row>
    <row r="134" spans="1:35" ht="20" x14ac:dyDescent="0.4">
      <c r="A134" s="35"/>
      <c r="B134" s="14" t="s">
        <v>96</v>
      </c>
      <c r="C134" s="33">
        <v>14</v>
      </c>
      <c r="D134" s="33">
        <v>18</v>
      </c>
      <c r="E134" s="33">
        <v>20</v>
      </c>
      <c r="F134" s="33">
        <v>21</v>
      </c>
      <c r="G134" s="33">
        <v>22</v>
      </c>
      <c r="H134" s="33">
        <v>22</v>
      </c>
      <c r="I134" s="33">
        <v>23</v>
      </c>
      <c r="J134" s="33">
        <v>23</v>
      </c>
      <c r="K134" s="33">
        <v>22</v>
      </c>
      <c r="L134" s="33">
        <v>20</v>
      </c>
      <c r="M134" s="33">
        <v>18</v>
      </c>
      <c r="N134" s="33">
        <v>17</v>
      </c>
      <c r="O134" s="33">
        <v>15</v>
      </c>
      <c r="P134" s="33">
        <v>13</v>
      </c>
      <c r="Q134" s="33">
        <v>12</v>
      </c>
      <c r="R134" s="33">
        <v>10</v>
      </c>
      <c r="S134" s="33">
        <v>9</v>
      </c>
      <c r="T134" s="33">
        <v>7</v>
      </c>
      <c r="U134" s="33">
        <v>6</v>
      </c>
      <c r="V134" s="33">
        <v>4</v>
      </c>
      <c r="W134" s="33">
        <v>3</v>
      </c>
      <c r="X134" s="33">
        <v>1</v>
      </c>
      <c r="Y134" s="33">
        <v>0</v>
      </c>
      <c r="Z134" s="33">
        <v>0</v>
      </c>
      <c r="AA134" s="33">
        <v>0</v>
      </c>
      <c r="AB134" s="33">
        <v>0</v>
      </c>
      <c r="AC134" s="33">
        <v>0</v>
      </c>
      <c r="AD134" s="33">
        <v>0</v>
      </c>
      <c r="AE134" s="33">
        <v>0</v>
      </c>
      <c r="AF134" s="33">
        <v>0</v>
      </c>
      <c r="AG134" s="33">
        <v>0</v>
      </c>
      <c r="AH134" s="33">
        <v>0</v>
      </c>
      <c r="AI134" s="34"/>
    </row>
    <row r="135" spans="1:35" ht="20" x14ac:dyDescent="0.4">
      <c r="A135" s="35"/>
      <c r="B135" s="14" t="s">
        <v>97</v>
      </c>
      <c r="C135" s="32">
        <v>1408</v>
      </c>
      <c r="D135" s="32">
        <v>1639</v>
      </c>
      <c r="E135" s="32">
        <v>1693</v>
      </c>
      <c r="F135" s="32">
        <v>1738</v>
      </c>
      <c r="G135" s="32">
        <v>1774</v>
      </c>
      <c r="H135" s="32">
        <v>1801</v>
      </c>
      <c r="I135" s="32">
        <v>1815</v>
      </c>
      <c r="J135" s="32">
        <v>1832</v>
      </c>
      <c r="K135" s="32">
        <v>1755</v>
      </c>
      <c r="L135" s="32">
        <v>1601</v>
      </c>
      <c r="M135" s="32">
        <v>1454</v>
      </c>
      <c r="N135" s="32">
        <v>1312</v>
      </c>
      <c r="O135" s="32">
        <v>1176</v>
      </c>
      <c r="P135" s="32">
        <v>1046</v>
      </c>
      <c r="Q135" s="32">
        <v>924</v>
      </c>
      <c r="R135" s="32">
        <v>807</v>
      </c>
      <c r="S135" s="32">
        <v>692</v>
      </c>
      <c r="T135" s="32">
        <v>577</v>
      </c>
      <c r="U135" s="32">
        <v>461</v>
      </c>
      <c r="V135" s="32">
        <v>346</v>
      </c>
      <c r="W135" s="32">
        <v>231</v>
      </c>
      <c r="X135" s="32">
        <v>115</v>
      </c>
      <c r="Y135" s="32">
        <v>0</v>
      </c>
      <c r="Z135" s="32">
        <v>0</v>
      </c>
      <c r="AA135" s="32">
        <v>0</v>
      </c>
      <c r="AB135" s="32">
        <v>0</v>
      </c>
      <c r="AC135" s="32">
        <v>0</v>
      </c>
      <c r="AD135" s="32">
        <v>0</v>
      </c>
      <c r="AE135" s="32">
        <v>0</v>
      </c>
      <c r="AF135" s="32">
        <v>0</v>
      </c>
      <c r="AG135" s="32">
        <v>0</v>
      </c>
      <c r="AH135" s="32">
        <v>0</v>
      </c>
      <c r="AI135" s="34"/>
    </row>
    <row r="136" spans="1:35" ht="20" x14ac:dyDescent="0.4">
      <c r="A136" s="35"/>
      <c r="B136" s="14" t="s">
        <v>98</v>
      </c>
      <c r="C136" s="33">
        <v>104</v>
      </c>
      <c r="D136" s="33">
        <v>118</v>
      </c>
      <c r="E136" s="33">
        <v>121</v>
      </c>
      <c r="F136" s="33">
        <v>123</v>
      </c>
      <c r="G136" s="33">
        <v>125</v>
      </c>
      <c r="H136" s="33">
        <v>126</v>
      </c>
      <c r="I136" s="33">
        <v>127</v>
      </c>
      <c r="J136" s="33">
        <v>128</v>
      </c>
      <c r="K136" s="33">
        <v>122</v>
      </c>
      <c r="L136" s="33">
        <v>112</v>
      </c>
      <c r="M136" s="33">
        <v>101</v>
      </c>
      <c r="N136" s="33">
        <v>91</v>
      </c>
      <c r="O136" s="33">
        <v>82</v>
      </c>
      <c r="P136" s="33">
        <v>73</v>
      </c>
      <c r="Q136" s="33">
        <v>64</v>
      </c>
      <c r="R136" s="33">
        <v>56</v>
      </c>
      <c r="S136" s="33">
        <v>48</v>
      </c>
      <c r="T136" s="33">
        <v>40</v>
      </c>
      <c r="U136" s="33">
        <v>32</v>
      </c>
      <c r="V136" s="33">
        <v>24</v>
      </c>
      <c r="W136" s="33">
        <v>16</v>
      </c>
      <c r="X136" s="33">
        <v>8</v>
      </c>
      <c r="Y136" s="33">
        <v>0</v>
      </c>
      <c r="Z136" s="33">
        <v>0</v>
      </c>
      <c r="AA136" s="33">
        <v>0</v>
      </c>
      <c r="AB136" s="33">
        <v>0</v>
      </c>
      <c r="AC136" s="33">
        <v>0</v>
      </c>
      <c r="AD136" s="33">
        <v>0</v>
      </c>
      <c r="AE136" s="33">
        <v>0</v>
      </c>
      <c r="AF136" s="33">
        <v>0</v>
      </c>
      <c r="AG136" s="33">
        <v>0</v>
      </c>
      <c r="AH136" s="33">
        <v>0</v>
      </c>
      <c r="AI136" s="34"/>
    </row>
    <row r="137" spans="1:35" ht="20" x14ac:dyDescent="0.4">
      <c r="A137" s="35"/>
      <c r="B137" s="14" t="s">
        <v>99</v>
      </c>
      <c r="C137" s="32">
        <v>3558</v>
      </c>
      <c r="D137" s="32">
        <v>4077</v>
      </c>
      <c r="E137" s="32">
        <v>4189</v>
      </c>
      <c r="F137" s="32">
        <v>4283</v>
      </c>
      <c r="G137" s="32">
        <v>4359</v>
      </c>
      <c r="H137" s="32">
        <v>4414</v>
      </c>
      <c r="I137" s="32">
        <v>4444</v>
      </c>
      <c r="J137" s="32">
        <v>4479</v>
      </c>
      <c r="K137" s="32">
        <v>4289</v>
      </c>
      <c r="L137" s="32">
        <v>3915</v>
      </c>
      <c r="M137" s="32">
        <v>3554</v>
      </c>
      <c r="N137" s="32">
        <v>3207</v>
      </c>
      <c r="O137" s="32">
        <v>2874</v>
      </c>
      <c r="P137" s="32">
        <v>2558</v>
      </c>
      <c r="Q137" s="32">
        <v>2260</v>
      </c>
      <c r="R137" s="32">
        <v>1974</v>
      </c>
      <c r="S137" s="32">
        <v>1692</v>
      </c>
      <c r="T137" s="32">
        <v>1410</v>
      </c>
      <c r="U137" s="32">
        <v>1128</v>
      </c>
      <c r="V137" s="32">
        <v>846</v>
      </c>
      <c r="W137" s="32">
        <v>564</v>
      </c>
      <c r="X137" s="32">
        <v>282</v>
      </c>
      <c r="Y137" s="32">
        <v>0</v>
      </c>
      <c r="Z137" s="32">
        <v>0</v>
      </c>
      <c r="AA137" s="32">
        <v>0</v>
      </c>
      <c r="AB137" s="32">
        <v>0</v>
      </c>
      <c r="AC137" s="32">
        <v>0</v>
      </c>
      <c r="AD137" s="32">
        <v>0</v>
      </c>
      <c r="AE137" s="32">
        <v>0</v>
      </c>
      <c r="AF137" s="32">
        <v>0</v>
      </c>
      <c r="AG137" s="32">
        <v>0</v>
      </c>
      <c r="AH137" s="32">
        <v>0</v>
      </c>
      <c r="AI137" s="34"/>
    </row>
    <row r="138" spans="1:35" ht="20" x14ac:dyDescent="0.4">
      <c r="A138" s="35"/>
      <c r="B138" s="14" t="s">
        <v>100</v>
      </c>
      <c r="C138" s="33">
        <v>0</v>
      </c>
      <c r="D138" s="33">
        <v>0</v>
      </c>
      <c r="E138" s="33">
        <v>0</v>
      </c>
      <c r="F138" s="33">
        <v>0</v>
      </c>
      <c r="G138" s="33">
        <v>0</v>
      </c>
      <c r="H138" s="33">
        <v>0</v>
      </c>
      <c r="I138" s="33">
        <v>0</v>
      </c>
      <c r="J138" s="33">
        <v>0</v>
      </c>
      <c r="K138" s="33">
        <v>0</v>
      </c>
      <c r="L138" s="33">
        <v>0</v>
      </c>
      <c r="M138" s="33">
        <v>0</v>
      </c>
      <c r="N138" s="33">
        <v>0</v>
      </c>
      <c r="O138" s="33">
        <v>0</v>
      </c>
      <c r="P138" s="33">
        <v>0</v>
      </c>
      <c r="Q138" s="33">
        <v>0</v>
      </c>
      <c r="R138" s="33">
        <v>0</v>
      </c>
      <c r="S138" s="33">
        <v>0</v>
      </c>
      <c r="T138" s="33">
        <v>0</v>
      </c>
      <c r="U138" s="33">
        <v>0</v>
      </c>
      <c r="V138" s="33">
        <v>0</v>
      </c>
      <c r="W138" s="33">
        <v>0</v>
      </c>
      <c r="X138" s="33">
        <v>0</v>
      </c>
      <c r="Y138" s="33">
        <v>0</v>
      </c>
      <c r="Z138" s="33">
        <v>0</v>
      </c>
      <c r="AA138" s="33">
        <v>0</v>
      </c>
      <c r="AB138" s="33">
        <v>0</v>
      </c>
      <c r="AC138" s="33">
        <v>0</v>
      </c>
      <c r="AD138" s="33">
        <v>0</v>
      </c>
      <c r="AE138" s="33">
        <v>0</v>
      </c>
      <c r="AF138" s="33">
        <v>0</v>
      </c>
      <c r="AG138" s="33">
        <v>0</v>
      </c>
      <c r="AH138" s="33">
        <v>0</v>
      </c>
      <c r="AI138" s="34"/>
    </row>
    <row r="139" spans="1:35" ht="20" x14ac:dyDescent="0.4">
      <c r="A139" s="35"/>
      <c r="B139" s="14" t="s">
        <v>101</v>
      </c>
      <c r="C139" s="32">
        <v>0</v>
      </c>
      <c r="D139" s="32">
        <v>2</v>
      </c>
      <c r="E139" s="32">
        <v>0</v>
      </c>
      <c r="F139" s="32">
        <v>0</v>
      </c>
      <c r="G139" s="32">
        <v>0</v>
      </c>
      <c r="H139" s="32">
        <v>0</v>
      </c>
      <c r="I139" s="32">
        <v>0</v>
      </c>
      <c r="J139" s="32">
        <v>0</v>
      </c>
      <c r="K139" s="32">
        <v>0</v>
      </c>
      <c r="L139" s="32">
        <v>0</v>
      </c>
      <c r="M139" s="32">
        <v>0</v>
      </c>
      <c r="N139" s="32">
        <v>0</v>
      </c>
      <c r="O139" s="32">
        <v>0</v>
      </c>
      <c r="P139" s="32">
        <v>0</v>
      </c>
      <c r="Q139" s="32">
        <v>0</v>
      </c>
      <c r="R139" s="32">
        <v>0</v>
      </c>
      <c r="S139" s="32">
        <v>0</v>
      </c>
      <c r="T139" s="32">
        <v>0</v>
      </c>
      <c r="U139" s="32">
        <v>0</v>
      </c>
      <c r="V139" s="32">
        <v>0</v>
      </c>
      <c r="W139" s="32">
        <v>0</v>
      </c>
      <c r="X139" s="32">
        <v>0</v>
      </c>
      <c r="Y139" s="32">
        <v>0</v>
      </c>
      <c r="Z139" s="32">
        <v>0</v>
      </c>
      <c r="AA139" s="32">
        <v>0</v>
      </c>
      <c r="AB139" s="32">
        <v>0</v>
      </c>
      <c r="AC139" s="32">
        <v>0</v>
      </c>
      <c r="AD139" s="32">
        <v>0</v>
      </c>
      <c r="AE139" s="32">
        <v>0</v>
      </c>
      <c r="AF139" s="32">
        <v>0</v>
      </c>
      <c r="AG139" s="32">
        <v>0</v>
      </c>
      <c r="AH139" s="32">
        <v>0</v>
      </c>
      <c r="AI139" s="34"/>
    </row>
    <row r="140" spans="1:35" ht="20" x14ac:dyDescent="0.4">
      <c r="A140" s="35"/>
      <c r="B140" s="14" t="s">
        <v>102</v>
      </c>
      <c r="C140" s="33">
        <v>8</v>
      </c>
      <c r="D140" s="33">
        <v>8</v>
      </c>
      <c r="E140" s="33">
        <v>8</v>
      </c>
      <c r="F140" s="33">
        <v>8</v>
      </c>
      <c r="G140" s="33">
        <v>7</v>
      </c>
      <c r="H140" s="33">
        <v>7</v>
      </c>
      <c r="I140" s="33">
        <v>7</v>
      </c>
      <c r="J140" s="33">
        <v>7</v>
      </c>
      <c r="K140" s="33">
        <v>7</v>
      </c>
      <c r="L140" s="33">
        <v>6</v>
      </c>
      <c r="M140" s="33">
        <v>6</v>
      </c>
      <c r="N140" s="33">
        <v>5</v>
      </c>
      <c r="O140" s="33">
        <v>5</v>
      </c>
      <c r="P140" s="33">
        <v>4</v>
      </c>
      <c r="Q140" s="33">
        <v>4</v>
      </c>
      <c r="R140" s="33">
        <v>3</v>
      </c>
      <c r="S140" s="33">
        <v>3</v>
      </c>
      <c r="T140" s="33">
        <v>2</v>
      </c>
      <c r="U140" s="33">
        <v>2</v>
      </c>
      <c r="V140" s="33">
        <v>1</v>
      </c>
      <c r="W140" s="33">
        <v>1</v>
      </c>
      <c r="X140" s="33">
        <v>0</v>
      </c>
      <c r="Y140" s="33">
        <v>0</v>
      </c>
      <c r="Z140" s="33">
        <v>0</v>
      </c>
      <c r="AA140" s="33">
        <v>0</v>
      </c>
      <c r="AB140" s="33">
        <v>0</v>
      </c>
      <c r="AC140" s="33">
        <v>0</v>
      </c>
      <c r="AD140" s="33">
        <v>0</v>
      </c>
      <c r="AE140" s="33">
        <v>0</v>
      </c>
      <c r="AF140" s="33">
        <v>0</v>
      </c>
      <c r="AG140" s="33">
        <v>0</v>
      </c>
      <c r="AH140" s="33">
        <v>0</v>
      </c>
      <c r="AI140" s="34"/>
    </row>
    <row r="141" spans="1:35" ht="20" x14ac:dyDescent="0.4">
      <c r="A141" s="35"/>
      <c r="B141" s="14" t="s">
        <v>103</v>
      </c>
      <c r="C141" s="32">
        <v>3546</v>
      </c>
      <c r="D141" s="32">
        <v>3767</v>
      </c>
      <c r="E141" s="32">
        <v>3600</v>
      </c>
      <c r="F141" s="32">
        <v>3457</v>
      </c>
      <c r="G141" s="32">
        <v>3343</v>
      </c>
      <c r="H141" s="32">
        <v>3260</v>
      </c>
      <c r="I141" s="32">
        <v>3213</v>
      </c>
      <c r="J141" s="32">
        <v>3161</v>
      </c>
      <c r="K141" s="32">
        <v>3027</v>
      </c>
      <c r="L141" s="32">
        <v>2763</v>
      </c>
      <c r="M141" s="32">
        <v>2508</v>
      </c>
      <c r="N141" s="32">
        <v>2263</v>
      </c>
      <c r="O141" s="32">
        <v>2028</v>
      </c>
      <c r="P141" s="32">
        <v>1805</v>
      </c>
      <c r="Q141" s="32">
        <v>1595</v>
      </c>
      <c r="R141" s="32">
        <v>1393</v>
      </c>
      <c r="S141" s="32">
        <v>1194</v>
      </c>
      <c r="T141" s="32">
        <v>995</v>
      </c>
      <c r="U141" s="32">
        <v>796</v>
      </c>
      <c r="V141" s="32">
        <v>597</v>
      </c>
      <c r="W141" s="32">
        <v>398</v>
      </c>
      <c r="X141" s="32">
        <v>199</v>
      </c>
      <c r="Y141" s="32">
        <v>0</v>
      </c>
      <c r="Z141" s="32">
        <v>0</v>
      </c>
      <c r="AA141" s="32">
        <v>0</v>
      </c>
      <c r="AB141" s="32">
        <v>0</v>
      </c>
      <c r="AC141" s="32">
        <v>0</v>
      </c>
      <c r="AD141" s="32">
        <v>0</v>
      </c>
      <c r="AE141" s="32">
        <v>0</v>
      </c>
      <c r="AF141" s="32">
        <v>0</v>
      </c>
      <c r="AG141" s="32">
        <v>0</v>
      </c>
      <c r="AH141" s="32">
        <v>0</v>
      </c>
      <c r="AI141" s="34"/>
    </row>
    <row r="142" spans="1:35" ht="20" x14ac:dyDescent="0.4">
      <c r="A142" s="35"/>
      <c r="B142" s="11" t="s">
        <v>104</v>
      </c>
      <c r="C142" s="34"/>
      <c r="D142" s="34"/>
      <c r="E142" s="34"/>
      <c r="F142" s="34"/>
      <c r="G142" s="34"/>
      <c r="H142" s="34"/>
      <c r="I142" s="34"/>
      <c r="J142" s="34"/>
      <c r="K142" s="34"/>
      <c r="L142" s="34"/>
      <c r="M142" s="34"/>
      <c r="N142" s="34"/>
      <c r="O142" s="34"/>
      <c r="P142" s="34"/>
      <c r="Q142" s="34"/>
      <c r="R142" s="34"/>
      <c r="S142" s="34"/>
      <c r="T142" s="34"/>
      <c r="U142" s="34"/>
      <c r="V142" s="34"/>
      <c r="W142" s="34"/>
      <c r="X142" s="34"/>
      <c r="Y142" s="34"/>
      <c r="Z142" s="34"/>
      <c r="AA142" s="34"/>
      <c r="AB142" s="34"/>
      <c r="AC142" s="34"/>
      <c r="AD142" s="34"/>
      <c r="AE142" s="34"/>
      <c r="AF142" s="34"/>
      <c r="AG142" s="34"/>
      <c r="AH142" s="34"/>
      <c r="AI142" s="34"/>
    </row>
    <row r="143" spans="1:35" ht="20" x14ac:dyDescent="0.4">
      <c r="A143" s="35"/>
      <c r="B143" s="12" t="s">
        <v>61</v>
      </c>
      <c r="C143" s="13" t="s">
        <v>62</v>
      </c>
      <c r="D143" s="13" t="s">
        <v>63</v>
      </c>
      <c r="E143" s="13" t="s">
        <v>64</v>
      </c>
      <c r="F143" s="13" t="s">
        <v>65</v>
      </c>
      <c r="G143" s="13" t="s">
        <v>66</v>
      </c>
      <c r="H143" s="13" t="s">
        <v>67</v>
      </c>
      <c r="I143" s="13" t="s">
        <v>68</v>
      </c>
      <c r="J143" s="13" t="s">
        <v>69</v>
      </c>
      <c r="K143" s="13" t="s">
        <v>70</v>
      </c>
      <c r="L143" s="13" t="s">
        <v>71</v>
      </c>
      <c r="M143" s="13" t="s">
        <v>72</v>
      </c>
      <c r="N143" s="13" t="s">
        <v>73</v>
      </c>
      <c r="O143" s="13" t="s">
        <v>74</v>
      </c>
      <c r="P143" s="13" t="s">
        <v>75</v>
      </c>
      <c r="Q143" s="13" t="s">
        <v>76</v>
      </c>
      <c r="R143" s="13" t="s">
        <v>77</v>
      </c>
      <c r="S143" s="13" t="s">
        <v>78</v>
      </c>
      <c r="T143" s="13" t="s">
        <v>79</v>
      </c>
      <c r="U143" s="13" t="s">
        <v>80</v>
      </c>
      <c r="V143" s="13" t="s">
        <v>81</v>
      </c>
      <c r="W143" s="13" t="s">
        <v>82</v>
      </c>
      <c r="X143" s="13" t="s">
        <v>83</v>
      </c>
      <c r="Y143" s="13" t="s">
        <v>84</v>
      </c>
      <c r="Z143" s="13" t="s">
        <v>85</v>
      </c>
      <c r="AA143" s="13" t="s">
        <v>86</v>
      </c>
      <c r="AB143" s="13" t="s">
        <v>87</v>
      </c>
      <c r="AC143" s="13" t="s">
        <v>88</v>
      </c>
      <c r="AD143" s="13" t="s">
        <v>89</v>
      </c>
      <c r="AE143" s="13" t="s">
        <v>90</v>
      </c>
      <c r="AF143" s="13" t="s">
        <v>91</v>
      </c>
      <c r="AG143" s="13" t="s">
        <v>92</v>
      </c>
      <c r="AH143" s="13" t="s">
        <v>93</v>
      </c>
      <c r="AI143" s="34"/>
    </row>
    <row r="144" spans="1:35" ht="20" x14ac:dyDescent="0.4">
      <c r="A144" s="35"/>
      <c r="B144" s="14" t="s">
        <v>94</v>
      </c>
      <c r="C144" s="33">
        <v>0</v>
      </c>
      <c r="D144" s="33">
        <v>0</v>
      </c>
      <c r="E144" s="33">
        <v>0</v>
      </c>
      <c r="F144" s="33">
        <v>0</v>
      </c>
      <c r="G144" s="33">
        <v>0</v>
      </c>
      <c r="H144" s="33">
        <v>0</v>
      </c>
      <c r="I144" s="33">
        <v>0</v>
      </c>
      <c r="J144" s="33">
        <v>0</v>
      </c>
      <c r="K144" s="33">
        <v>0</v>
      </c>
      <c r="L144" s="33">
        <v>0</v>
      </c>
      <c r="M144" s="33">
        <v>0</v>
      </c>
      <c r="N144" s="33">
        <v>0</v>
      </c>
      <c r="O144" s="33">
        <v>0</v>
      </c>
      <c r="P144" s="33">
        <v>0</v>
      </c>
      <c r="Q144" s="33">
        <v>0</v>
      </c>
      <c r="R144" s="33">
        <v>0</v>
      </c>
      <c r="S144" s="33">
        <v>0</v>
      </c>
      <c r="T144" s="33">
        <v>0</v>
      </c>
      <c r="U144" s="33">
        <v>0</v>
      </c>
      <c r="V144" s="33">
        <v>0</v>
      </c>
      <c r="W144" s="33">
        <v>0</v>
      </c>
      <c r="X144" s="33">
        <v>0</v>
      </c>
      <c r="Y144" s="33">
        <v>0</v>
      </c>
      <c r="Z144" s="33">
        <v>0</v>
      </c>
      <c r="AA144" s="33">
        <v>0</v>
      </c>
      <c r="AB144" s="33">
        <v>0</v>
      </c>
      <c r="AC144" s="33">
        <v>0</v>
      </c>
      <c r="AD144" s="33">
        <v>0</v>
      </c>
      <c r="AE144" s="33">
        <v>0</v>
      </c>
      <c r="AF144" s="33">
        <v>0</v>
      </c>
      <c r="AG144" s="33">
        <v>0</v>
      </c>
      <c r="AH144" s="33">
        <v>0</v>
      </c>
      <c r="AI144" s="34"/>
    </row>
    <row r="145" spans="1:35" ht="20" x14ac:dyDescent="0.4">
      <c r="A145" s="35"/>
      <c r="B145" s="14" t="s">
        <v>95</v>
      </c>
      <c r="C145" s="32">
        <v>0</v>
      </c>
      <c r="D145" s="32">
        <v>0</v>
      </c>
      <c r="E145" s="32">
        <v>0</v>
      </c>
      <c r="F145" s="32">
        <v>0</v>
      </c>
      <c r="G145" s="32">
        <v>0</v>
      </c>
      <c r="H145" s="32">
        <v>0</v>
      </c>
      <c r="I145" s="32">
        <v>0</v>
      </c>
      <c r="J145" s="32">
        <v>0</v>
      </c>
      <c r="K145" s="32">
        <v>0</v>
      </c>
      <c r="L145" s="32">
        <v>0</v>
      </c>
      <c r="M145" s="32">
        <v>0</v>
      </c>
      <c r="N145" s="32">
        <v>0</v>
      </c>
      <c r="O145" s="32">
        <v>0</v>
      </c>
      <c r="P145" s="32">
        <v>0</v>
      </c>
      <c r="Q145" s="32">
        <v>0</v>
      </c>
      <c r="R145" s="32">
        <v>0</v>
      </c>
      <c r="S145" s="32">
        <v>0</v>
      </c>
      <c r="T145" s="32">
        <v>0</v>
      </c>
      <c r="U145" s="32">
        <v>0</v>
      </c>
      <c r="V145" s="32">
        <v>0</v>
      </c>
      <c r="W145" s="32">
        <v>0</v>
      </c>
      <c r="X145" s="32">
        <v>0</v>
      </c>
      <c r="Y145" s="32">
        <v>0</v>
      </c>
      <c r="Z145" s="32">
        <v>0</v>
      </c>
      <c r="AA145" s="32">
        <v>0</v>
      </c>
      <c r="AB145" s="32">
        <v>0</v>
      </c>
      <c r="AC145" s="32">
        <v>0</v>
      </c>
      <c r="AD145" s="32">
        <v>0</v>
      </c>
      <c r="AE145" s="32">
        <v>0</v>
      </c>
      <c r="AF145" s="32">
        <v>0</v>
      </c>
      <c r="AG145" s="32">
        <v>0</v>
      </c>
      <c r="AH145" s="32">
        <v>0</v>
      </c>
      <c r="AI145" s="34"/>
    </row>
    <row r="146" spans="1:35" ht="20" x14ac:dyDescent="0.4">
      <c r="A146" s="35"/>
      <c r="B146" s="14" t="s">
        <v>96</v>
      </c>
      <c r="C146" s="33">
        <v>16</v>
      </c>
      <c r="D146" s="33">
        <v>20</v>
      </c>
      <c r="E146" s="33">
        <v>21</v>
      </c>
      <c r="F146" s="33">
        <v>22</v>
      </c>
      <c r="G146" s="33">
        <v>22</v>
      </c>
      <c r="H146" s="33">
        <v>23</v>
      </c>
      <c r="I146" s="33">
        <v>23</v>
      </c>
      <c r="J146" s="33">
        <v>23</v>
      </c>
      <c r="K146" s="33">
        <v>22</v>
      </c>
      <c r="L146" s="33">
        <v>20</v>
      </c>
      <c r="M146" s="33">
        <v>19</v>
      </c>
      <c r="N146" s="33">
        <v>17</v>
      </c>
      <c r="O146" s="33">
        <v>15</v>
      </c>
      <c r="P146" s="33">
        <v>13</v>
      </c>
      <c r="Q146" s="33">
        <v>12</v>
      </c>
      <c r="R146" s="33">
        <v>10</v>
      </c>
      <c r="S146" s="33">
        <v>9</v>
      </c>
      <c r="T146" s="33">
        <v>7</v>
      </c>
      <c r="U146" s="33">
        <v>6</v>
      </c>
      <c r="V146" s="33">
        <v>4</v>
      </c>
      <c r="W146" s="33">
        <v>3</v>
      </c>
      <c r="X146" s="33">
        <v>1</v>
      </c>
      <c r="Y146" s="33">
        <v>0</v>
      </c>
      <c r="Z146" s="33">
        <v>0</v>
      </c>
      <c r="AA146" s="33">
        <v>0</v>
      </c>
      <c r="AB146" s="33">
        <v>0</v>
      </c>
      <c r="AC146" s="33">
        <v>0</v>
      </c>
      <c r="AD146" s="33">
        <v>0</v>
      </c>
      <c r="AE146" s="33">
        <v>0</v>
      </c>
      <c r="AF146" s="33">
        <v>0</v>
      </c>
      <c r="AG146" s="33">
        <v>0</v>
      </c>
      <c r="AH146" s="33">
        <v>0</v>
      </c>
      <c r="AI146" s="34"/>
    </row>
    <row r="147" spans="1:35" ht="20" x14ac:dyDescent="0.4">
      <c r="A147" s="35"/>
      <c r="B147" s="14" t="s">
        <v>97</v>
      </c>
      <c r="C147" s="32">
        <v>760</v>
      </c>
      <c r="D147" s="32">
        <v>909</v>
      </c>
      <c r="E147" s="32">
        <v>939</v>
      </c>
      <c r="F147" s="32">
        <v>965</v>
      </c>
      <c r="G147" s="32">
        <v>986</v>
      </c>
      <c r="H147" s="32">
        <v>1001</v>
      </c>
      <c r="I147" s="32">
        <v>1010</v>
      </c>
      <c r="J147" s="32">
        <v>1019</v>
      </c>
      <c r="K147" s="32">
        <v>978</v>
      </c>
      <c r="L147" s="32">
        <v>895</v>
      </c>
      <c r="M147" s="32">
        <v>815</v>
      </c>
      <c r="N147" s="32">
        <v>738</v>
      </c>
      <c r="O147" s="32">
        <v>664</v>
      </c>
      <c r="P147" s="32">
        <v>592</v>
      </c>
      <c r="Q147" s="32">
        <v>525</v>
      </c>
      <c r="R147" s="32">
        <v>459</v>
      </c>
      <c r="S147" s="32">
        <v>394</v>
      </c>
      <c r="T147" s="32">
        <v>328</v>
      </c>
      <c r="U147" s="32">
        <v>262</v>
      </c>
      <c r="V147" s="32">
        <v>197</v>
      </c>
      <c r="W147" s="32">
        <v>131</v>
      </c>
      <c r="X147" s="32">
        <v>65</v>
      </c>
      <c r="Y147" s="32">
        <v>0</v>
      </c>
      <c r="Z147" s="32">
        <v>0</v>
      </c>
      <c r="AA147" s="32">
        <v>0</v>
      </c>
      <c r="AB147" s="32">
        <v>0</v>
      </c>
      <c r="AC147" s="32">
        <v>0</v>
      </c>
      <c r="AD147" s="32">
        <v>0</v>
      </c>
      <c r="AE147" s="32">
        <v>0</v>
      </c>
      <c r="AF147" s="32">
        <v>0</v>
      </c>
      <c r="AG147" s="32">
        <v>0</v>
      </c>
      <c r="AH147" s="32">
        <v>0</v>
      </c>
      <c r="AI147" s="34"/>
    </row>
    <row r="148" spans="1:35" ht="20" x14ac:dyDescent="0.4">
      <c r="A148" s="35"/>
      <c r="B148" s="14" t="s">
        <v>98</v>
      </c>
      <c r="C148" s="33">
        <v>48</v>
      </c>
      <c r="D148" s="33">
        <v>56</v>
      </c>
      <c r="E148" s="33">
        <v>58</v>
      </c>
      <c r="F148" s="33">
        <v>60</v>
      </c>
      <c r="G148" s="33">
        <v>61</v>
      </c>
      <c r="H148" s="33">
        <v>62</v>
      </c>
      <c r="I148" s="33">
        <v>62</v>
      </c>
      <c r="J148" s="33">
        <v>63</v>
      </c>
      <c r="K148" s="33">
        <v>60</v>
      </c>
      <c r="L148" s="33">
        <v>55</v>
      </c>
      <c r="M148" s="33">
        <v>50</v>
      </c>
      <c r="N148" s="33">
        <v>46</v>
      </c>
      <c r="O148" s="33">
        <v>41</v>
      </c>
      <c r="P148" s="33">
        <v>37</v>
      </c>
      <c r="Q148" s="33">
        <v>32</v>
      </c>
      <c r="R148" s="33">
        <v>28</v>
      </c>
      <c r="S148" s="33">
        <v>24</v>
      </c>
      <c r="T148" s="33">
        <v>20</v>
      </c>
      <c r="U148" s="33">
        <v>16</v>
      </c>
      <c r="V148" s="33">
        <v>12</v>
      </c>
      <c r="W148" s="33">
        <v>8</v>
      </c>
      <c r="X148" s="33">
        <v>4</v>
      </c>
      <c r="Y148" s="33">
        <v>0</v>
      </c>
      <c r="Z148" s="33">
        <v>0</v>
      </c>
      <c r="AA148" s="33">
        <v>0</v>
      </c>
      <c r="AB148" s="33">
        <v>0</v>
      </c>
      <c r="AC148" s="33">
        <v>0</v>
      </c>
      <c r="AD148" s="33">
        <v>0</v>
      </c>
      <c r="AE148" s="33">
        <v>0</v>
      </c>
      <c r="AF148" s="33">
        <v>0</v>
      </c>
      <c r="AG148" s="33">
        <v>0</v>
      </c>
      <c r="AH148" s="33">
        <v>0</v>
      </c>
      <c r="AI148" s="34"/>
    </row>
    <row r="149" spans="1:35" ht="20" x14ac:dyDescent="0.4">
      <c r="A149" s="35"/>
      <c r="B149" s="14" t="s">
        <v>99</v>
      </c>
      <c r="C149" s="32">
        <v>2335</v>
      </c>
      <c r="D149" s="32">
        <v>2731</v>
      </c>
      <c r="E149" s="32">
        <v>2803</v>
      </c>
      <c r="F149" s="32">
        <v>2865</v>
      </c>
      <c r="G149" s="32">
        <v>2915</v>
      </c>
      <c r="H149" s="32">
        <v>2951</v>
      </c>
      <c r="I149" s="32">
        <v>2971</v>
      </c>
      <c r="J149" s="32">
        <v>2994</v>
      </c>
      <c r="K149" s="32">
        <v>2871</v>
      </c>
      <c r="L149" s="32">
        <v>2629</v>
      </c>
      <c r="M149" s="32">
        <v>2395</v>
      </c>
      <c r="N149" s="32">
        <v>2168</v>
      </c>
      <c r="O149" s="32">
        <v>1949</v>
      </c>
      <c r="P149" s="32">
        <v>1740</v>
      </c>
      <c r="Q149" s="32">
        <v>1542</v>
      </c>
      <c r="R149" s="32">
        <v>1349</v>
      </c>
      <c r="S149" s="32">
        <v>1156</v>
      </c>
      <c r="T149" s="32">
        <v>963</v>
      </c>
      <c r="U149" s="32">
        <v>771</v>
      </c>
      <c r="V149" s="32">
        <v>578</v>
      </c>
      <c r="W149" s="32">
        <v>385</v>
      </c>
      <c r="X149" s="32">
        <v>192</v>
      </c>
      <c r="Y149" s="32">
        <v>0</v>
      </c>
      <c r="Z149" s="32">
        <v>0</v>
      </c>
      <c r="AA149" s="32">
        <v>0</v>
      </c>
      <c r="AB149" s="32">
        <v>0</v>
      </c>
      <c r="AC149" s="32">
        <v>0</v>
      </c>
      <c r="AD149" s="32">
        <v>0</v>
      </c>
      <c r="AE149" s="32">
        <v>0</v>
      </c>
      <c r="AF149" s="32">
        <v>0</v>
      </c>
      <c r="AG149" s="32">
        <v>0</v>
      </c>
      <c r="AH149" s="32">
        <v>0</v>
      </c>
      <c r="AI149" s="34"/>
    </row>
    <row r="150" spans="1:35" ht="20" x14ac:dyDescent="0.4">
      <c r="A150" s="35"/>
      <c r="B150" s="14" t="s">
        <v>100</v>
      </c>
      <c r="C150" s="33">
        <v>0</v>
      </c>
      <c r="D150" s="33">
        <v>0</v>
      </c>
      <c r="E150" s="33">
        <v>0</v>
      </c>
      <c r="F150" s="33">
        <v>0</v>
      </c>
      <c r="G150" s="33">
        <v>0</v>
      </c>
      <c r="H150" s="33">
        <v>0</v>
      </c>
      <c r="I150" s="33">
        <v>0</v>
      </c>
      <c r="J150" s="33">
        <v>0</v>
      </c>
      <c r="K150" s="33">
        <v>0</v>
      </c>
      <c r="L150" s="33">
        <v>0</v>
      </c>
      <c r="M150" s="33">
        <v>0</v>
      </c>
      <c r="N150" s="33">
        <v>0</v>
      </c>
      <c r="O150" s="33">
        <v>0</v>
      </c>
      <c r="P150" s="33">
        <v>0</v>
      </c>
      <c r="Q150" s="33">
        <v>0</v>
      </c>
      <c r="R150" s="33">
        <v>0</v>
      </c>
      <c r="S150" s="33">
        <v>0</v>
      </c>
      <c r="T150" s="33">
        <v>0</v>
      </c>
      <c r="U150" s="33">
        <v>0</v>
      </c>
      <c r="V150" s="33">
        <v>0</v>
      </c>
      <c r="W150" s="33">
        <v>0</v>
      </c>
      <c r="X150" s="33">
        <v>0</v>
      </c>
      <c r="Y150" s="33">
        <v>0</v>
      </c>
      <c r="Z150" s="33">
        <v>0</v>
      </c>
      <c r="AA150" s="33">
        <v>0</v>
      </c>
      <c r="AB150" s="33">
        <v>0</v>
      </c>
      <c r="AC150" s="33">
        <v>0</v>
      </c>
      <c r="AD150" s="33">
        <v>0</v>
      </c>
      <c r="AE150" s="33">
        <v>0</v>
      </c>
      <c r="AF150" s="33">
        <v>0</v>
      </c>
      <c r="AG150" s="33">
        <v>0</v>
      </c>
      <c r="AH150" s="33">
        <v>0</v>
      </c>
      <c r="AI150" s="34"/>
    </row>
    <row r="151" spans="1:35" ht="20" x14ac:dyDescent="0.4">
      <c r="A151" s="35"/>
      <c r="B151" s="14" t="s">
        <v>101</v>
      </c>
      <c r="C151" s="32">
        <v>0</v>
      </c>
      <c r="D151" s="32">
        <v>2</v>
      </c>
      <c r="E151" s="32">
        <v>0</v>
      </c>
      <c r="F151" s="32">
        <v>0</v>
      </c>
      <c r="G151" s="32">
        <v>0</v>
      </c>
      <c r="H151" s="32">
        <v>0</v>
      </c>
      <c r="I151" s="32">
        <v>0</v>
      </c>
      <c r="J151" s="32">
        <v>0</v>
      </c>
      <c r="K151" s="32">
        <v>0</v>
      </c>
      <c r="L151" s="32">
        <v>0</v>
      </c>
      <c r="M151" s="32">
        <v>0</v>
      </c>
      <c r="N151" s="32">
        <v>0</v>
      </c>
      <c r="O151" s="32">
        <v>0</v>
      </c>
      <c r="P151" s="32">
        <v>0</v>
      </c>
      <c r="Q151" s="32">
        <v>0</v>
      </c>
      <c r="R151" s="32">
        <v>0</v>
      </c>
      <c r="S151" s="32">
        <v>0</v>
      </c>
      <c r="T151" s="32">
        <v>0</v>
      </c>
      <c r="U151" s="32">
        <v>0</v>
      </c>
      <c r="V151" s="32">
        <v>0</v>
      </c>
      <c r="W151" s="32">
        <v>0</v>
      </c>
      <c r="X151" s="32">
        <v>0</v>
      </c>
      <c r="Y151" s="32">
        <v>0</v>
      </c>
      <c r="Z151" s="32">
        <v>0</v>
      </c>
      <c r="AA151" s="32">
        <v>0</v>
      </c>
      <c r="AB151" s="32">
        <v>0</v>
      </c>
      <c r="AC151" s="32">
        <v>0</v>
      </c>
      <c r="AD151" s="32">
        <v>0</v>
      </c>
      <c r="AE151" s="32">
        <v>0</v>
      </c>
      <c r="AF151" s="32">
        <v>0</v>
      </c>
      <c r="AG151" s="32">
        <v>0</v>
      </c>
      <c r="AH151" s="32">
        <v>0</v>
      </c>
      <c r="AI151" s="34"/>
    </row>
    <row r="152" spans="1:35" ht="20" x14ac:dyDescent="0.4">
      <c r="A152" s="35"/>
      <c r="B152" s="14" t="s">
        <v>102</v>
      </c>
      <c r="C152" s="33">
        <v>48</v>
      </c>
      <c r="D152" s="33">
        <v>52</v>
      </c>
      <c r="E152" s="33">
        <v>50</v>
      </c>
      <c r="F152" s="33">
        <v>48</v>
      </c>
      <c r="G152" s="33">
        <v>46</v>
      </c>
      <c r="H152" s="33">
        <v>45</v>
      </c>
      <c r="I152" s="33">
        <v>45</v>
      </c>
      <c r="J152" s="33">
        <v>44</v>
      </c>
      <c r="K152" s="33">
        <v>42</v>
      </c>
      <c r="L152" s="33">
        <v>39</v>
      </c>
      <c r="M152" s="33">
        <v>35</v>
      </c>
      <c r="N152" s="33">
        <v>32</v>
      </c>
      <c r="O152" s="33">
        <v>29</v>
      </c>
      <c r="P152" s="33">
        <v>26</v>
      </c>
      <c r="Q152" s="33">
        <v>23</v>
      </c>
      <c r="R152" s="33">
        <v>20</v>
      </c>
      <c r="S152" s="33">
        <v>17</v>
      </c>
      <c r="T152" s="33">
        <v>14</v>
      </c>
      <c r="U152" s="33">
        <v>11</v>
      </c>
      <c r="V152" s="33">
        <v>9</v>
      </c>
      <c r="W152" s="33">
        <v>6</v>
      </c>
      <c r="X152" s="33">
        <v>3</v>
      </c>
      <c r="Y152" s="33">
        <v>0</v>
      </c>
      <c r="Z152" s="33">
        <v>0</v>
      </c>
      <c r="AA152" s="33">
        <v>0</v>
      </c>
      <c r="AB152" s="33">
        <v>0</v>
      </c>
      <c r="AC152" s="33">
        <v>0</v>
      </c>
      <c r="AD152" s="33">
        <v>0</v>
      </c>
      <c r="AE152" s="33">
        <v>0</v>
      </c>
      <c r="AF152" s="33">
        <v>0</v>
      </c>
      <c r="AG152" s="33">
        <v>0</v>
      </c>
      <c r="AH152" s="33">
        <v>0</v>
      </c>
      <c r="AI152" s="34"/>
    </row>
    <row r="153" spans="1:35" ht="20" x14ac:dyDescent="0.4">
      <c r="A153" s="35"/>
      <c r="B153" s="14" t="s">
        <v>103</v>
      </c>
      <c r="C153" s="32">
        <v>2335</v>
      </c>
      <c r="D153" s="32">
        <v>2535</v>
      </c>
      <c r="E153" s="32">
        <v>2434</v>
      </c>
      <c r="F153" s="32">
        <v>2345</v>
      </c>
      <c r="G153" s="32">
        <v>2273</v>
      </c>
      <c r="H153" s="32">
        <v>2222</v>
      </c>
      <c r="I153" s="32">
        <v>2193</v>
      </c>
      <c r="J153" s="32">
        <v>2160</v>
      </c>
      <c r="K153" s="32">
        <v>2072</v>
      </c>
      <c r="L153" s="32">
        <v>1897</v>
      </c>
      <c r="M153" s="32">
        <v>1728</v>
      </c>
      <c r="N153" s="32">
        <v>1564</v>
      </c>
      <c r="O153" s="32">
        <v>1406</v>
      </c>
      <c r="P153" s="32">
        <v>1255</v>
      </c>
      <c r="Q153" s="32">
        <v>1113</v>
      </c>
      <c r="R153" s="32">
        <v>974</v>
      </c>
      <c r="S153" s="32">
        <v>834</v>
      </c>
      <c r="T153" s="32">
        <v>695</v>
      </c>
      <c r="U153" s="32">
        <v>556</v>
      </c>
      <c r="V153" s="32">
        <v>417</v>
      </c>
      <c r="W153" s="32">
        <v>278</v>
      </c>
      <c r="X153" s="32">
        <v>139</v>
      </c>
      <c r="Y153" s="32">
        <v>0</v>
      </c>
      <c r="Z153" s="32">
        <v>0</v>
      </c>
      <c r="AA153" s="32">
        <v>0</v>
      </c>
      <c r="AB153" s="32">
        <v>0</v>
      </c>
      <c r="AC153" s="32">
        <v>0</v>
      </c>
      <c r="AD153" s="32">
        <v>0</v>
      </c>
      <c r="AE153" s="32">
        <v>0</v>
      </c>
      <c r="AF153" s="32">
        <v>0</v>
      </c>
      <c r="AG153" s="32">
        <v>0</v>
      </c>
      <c r="AH153" s="32">
        <v>0</v>
      </c>
      <c r="AI153" s="34"/>
    </row>
    <row r="154" spans="1:35" ht="20" x14ac:dyDescent="0.4">
      <c r="A154" s="35"/>
      <c r="B154" s="11" t="s">
        <v>105</v>
      </c>
      <c r="C154" s="34"/>
      <c r="D154" s="34"/>
      <c r="E154" s="34"/>
      <c r="F154" s="34"/>
      <c r="G154" s="34"/>
      <c r="H154" s="34"/>
      <c r="I154" s="34"/>
      <c r="J154" s="34"/>
      <c r="K154" s="34"/>
      <c r="L154" s="34"/>
      <c r="M154" s="34"/>
      <c r="N154" s="34"/>
      <c r="O154" s="34"/>
      <c r="P154" s="34"/>
      <c r="Q154" s="34"/>
      <c r="R154" s="34"/>
      <c r="S154" s="34"/>
      <c r="T154" s="34"/>
      <c r="U154" s="34"/>
      <c r="V154" s="34"/>
      <c r="W154" s="34"/>
      <c r="X154" s="34"/>
      <c r="Y154" s="34"/>
      <c r="Z154" s="34"/>
      <c r="AA154" s="34"/>
      <c r="AB154" s="34"/>
      <c r="AC154" s="34"/>
      <c r="AD154" s="34"/>
      <c r="AE154" s="34"/>
      <c r="AF154" s="34"/>
      <c r="AG154" s="34"/>
      <c r="AH154" s="34"/>
      <c r="AI154" s="34"/>
    </row>
    <row r="155" spans="1:35" ht="20" x14ac:dyDescent="0.4">
      <c r="A155" s="35"/>
      <c r="B155" s="12" t="s">
        <v>61</v>
      </c>
      <c r="C155" s="13" t="s">
        <v>62</v>
      </c>
      <c r="D155" s="13" t="s">
        <v>63</v>
      </c>
      <c r="E155" s="13" t="s">
        <v>64</v>
      </c>
      <c r="F155" s="13" t="s">
        <v>65</v>
      </c>
      <c r="G155" s="13" t="s">
        <v>66</v>
      </c>
      <c r="H155" s="13" t="s">
        <v>67</v>
      </c>
      <c r="I155" s="13" t="s">
        <v>68</v>
      </c>
      <c r="J155" s="13" t="s">
        <v>69</v>
      </c>
      <c r="K155" s="13" t="s">
        <v>70</v>
      </c>
      <c r="L155" s="13" t="s">
        <v>71</v>
      </c>
      <c r="M155" s="13" t="s">
        <v>72</v>
      </c>
      <c r="N155" s="13" t="s">
        <v>73</v>
      </c>
      <c r="O155" s="13" t="s">
        <v>74</v>
      </c>
      <c r="P155" s="13" t="s">
        <v>75</v>
      </c>
      <c r="Q155" s="13" t="s">
        <v>76</v>
      </c>
      <c r="R155" s="13" t="s">
        <v>77</v>
      </c>
      <c r="S155" s="13" t="s">
        <v>78</v>
      </c>
      <c r="T155" s="13" t="s">
        <v>79</v>
      </c>
      <c r="U155" s="13" t="s">
        <v>80</v>
      </c>
      <c r="V155" s="13" t="s">
        <v>81</v>
      </c>
      <c r="W155" s="13" t="s">
        <v>82</v>
      </c>
      <c r="X155" s="13" t="s">
        <v>83</v>
      </c>
      <c r="Y155" s="13" t="s">
        <v>84</v>
      </c>
      <c r="Z155" s="13" t="s">
        <v>85</v>
      </c>
      <c r="AA155" s="13" t="s">
        <v>86</v>
      </c>
      <c r="AB155" s="13" t="s">
        <v>87</v>
      </c>
      <c r="AC155" s="13" t="s">
        <v>88</v>
      </c>
      <c r="AD155" s="13" t="s">
        <v>89</v>
      </c>
      <c r="AE155" s="13" t="s">
        <v>90</v>
      </c>
      <c r="AF155" s="13" t="s">
        <v>91</v>
      </c>
      <c r="AG155" s="13" t="s">
        <v>92</v>
      </c>
      <c r="AH155" s="13" t="s">
        <v>93</v>
      </c>
      <c r="AI155" s="34"/>
    </row>
    <row r="156" spans="1:35" ht="20" x14ac:dyDescent="0.4">
      <c r="A156" s="35"/>
      <c r="B156" s="14" t="s">
        <v>94</v>
      </c>
      <c r="C156" s="33">
        <v>0</v>
      </c>
      <c r="D156" s="33">
        <v>0</v>
      </c>
      <c r="E156" s="33">
        <v>0</v>
      </c>
      <c r="F156" s="33">
        <v>0</v>
      </c>
      <c r="G156" s="33">
        <v>0</v>
      </c>
      <c r="H156" s="33">
        <v>0</v>
      </c>
      <c r="I156" s="33">
        <v>0</v>
      </c>
      <c r="J156" s="33">
        <v>0</v>
      </c>
      <c r="K156" s="33">
        <v>0</v>
      </c>
      <c r="L156" s="33">
        <v>0</v>
      </c>
      <c r="M156" s="33">
        <v>0</v>
      </c>
      <c r="N156" s="33">
        <v>0</v>
      </c>
      <c r="O156" s="33">
        <v>0</v>
      </c>
      <c r="P156" s="33">
        <v>0</v>
      </c>
      <c r="Q156" s="33">
        <v>0</v>
      </c>
      <c r="R156" s="33">
        <v>0</v>
      </c>
      <c r="S156" s="33">
        <v>0</v>
      </c>
      <c r="T156" s="33">
        <v>0</v>
      </c>
      <c r="U156" s="33">
        <v>0</v>
      </c>
      <c r="V156" s="33">
        <v>0</v>
      </c>
      <c r="W156" s="33">
        <v>0</v>
      </c>
      <c r="X156" s="33">
        <v>0</v>
      </c>
      <c r="Y156" s="33">
        <v>0</v>
      </c>
      <c r="Z156" s="33">
        <v>0</v>
      </c>
      <c r="AA156" s="33">
        <v>0</v>
      </c>
      <c r="AB156" s="33">
        <v>0</v>
      </c>
      <c r="AC156" s="33">
        <v>0</v>
      </c>
      <c r="AD156" s="33">
        <v>0</v>
      </c>
      <c r="AE156" s="33">
        <v>0</v>
      </c>
      <c r="AF156" s="33">
        <v>0</v>
      </c>
      <c r="AG156" s="33">
        <v>0</v>
      </c>
      <c r="AH156" s="33">
        <v>0</v>
      </c>
      <c r="AI156" s="34"/>
    </row>
    <row r="157" spans="1:35" ht="20" x14ac:dyDescent="0.4">
      <c r="A157" s="35"/>
      <c r="B157" s="14" t="s">
        <v>95</v>
      </c>
      <c r="C157" s="32">
        <v>0</v>
      </c>
      <c r="D157" s="32">
        <v>0</v>
      </c>
      <c r="E157" s="32">
        <v>0</v>
      </c>
      <c r="F157" s="32">
        <v>0</v>
      </c>
      <c r="G157" s="32">
        <v>0</v>
      </c>
      <c r="H157" s="32">
        <v>0</v>
      </c>
      <c r="I157" s="32">
        <v>0</v>
      </c>
      <c r="J157" s="32">
        <v>0</v>
      </c>
      <c r="K157" s="32">
        <v>0</v>
      </c>
      <c r="L157" s="32">
        <v>0</v>
      </c>
      <c r="M157" s="32">
        <v>0</v>
      </c>
      <c r="N157" s="32">
        <v>0</v>
      </c>
      <c r="O157" s="32">
        <v>0</v>
      </c>
      <c r="P157" s="32">
        <v>0</v>
      </c>
      <c r="Q157" s="32">
        <v>0</v>
      </c>
      <c r="R157" s="32">
        <v>0</v>
      </c>
      <c r="S157" s="32">
        <v>0</v>
      </c>
      <c r="T157" s="32">
        <v>0</v>
      </c>
      <c r="U157" s="32">
        <v>0</v>
      </c>
      <c r="V157" s="32">
        <v>0</v>
      </c>
      <c r="W157" s="32">
        <v>0</v>
      </c>
      <c r="X157" s="32">
        <v>0</v>
      </c>
      <c r="Y157" s="32">
        <v>0</v>
      </c>
      <c r="Z157" s="32">
        <v>0</v>
      </c>
      <c r="AA157" s="32">
        <v>0</v>
      </c>
      <c r="AB157" s="32">
        <v>0</v>
      </c>
      <c r="AC157" s="32">
        <v>0</v>
      </c>
      <c r="AD157" s="32">
        <v>0</v>
      </c>
      <c r="AE157" s="32">
        <v>0</v>
      </c>
      <c r="AF157" s="32">
        <v>0</v>
      </c>
      <c r="AG157" s="32">
        <v>0</v>
      </c>
      <c r="AH157" s="32">
        <v>0</v>
      </c>
      <c r="AI157" s="34"/>
    </row>
    <row r="158" spans="1:35" ht="20" x14ac:dyDescent="0.4">
      <c r="A158" s="35"/>
      <c r="B158" s="14" t="s">
        <v>96</v>
      </c>
      <c r="C158" s="33">
        <v>5</v>
      </c>
      <c r="D158" s="33">
        <v>6</v>
      </c>
      <c r="E158" s="33">
        <v>6</v>
      </c>
      <c r="F158" s="33">
        <v>7</v>
      </c>
      <c r="G158" s="33">
        <v>7</v>
      </c>
      <c r="H158" s="33">
        <v>7</v>
      </c>
      <c r="I158" s="33">
        <v>7</v>
      </c>
      <c r="J158" s="33">
        <v>7</v>
      </c>
      <c r="K158" s="33">
        <v>7</v>
      </c>
      <c r="L158" s="33">
        <v>6</v>
      </c>
      <c r="M158" s="33">
        <v>6</v>
      </c>
      <c r="N158" s="33">
        <v>5</v>
      </c>
      <c r="O158" s="33">
        <v>5</v>
      </c>
      <c r="P158" s="33">
        <v>4</v>
      </c>
      <c r="Q158" s="33">
        <v>4</v>
      </c>
      <c r="R158" s="33">
        <v>3</v>
      </c>
      <c r="S158" s="33">
        <v>3</v>
      </c>
      <c r="T158" s="33">
        <v>2</v>
      </c>
      <c r="U158" s="33">
        <v>2</v>
      </c>
      <c r="V158" s="33">
        <v>1</v>
      </c>
      <c r="W158" s="33">
        <v>1</v>
      </c>
      <c r="X158" s="33">
        <v>0</v>
      </c>
      <c r="Y158" s="33">
        <v>0</v>
      </c>
      <c r="Z158" s="33">
        <v>0</v>
      </c>
      <c r="AA158" s="33">
        <v>0</v>
      </c>
      <c r="AB158" s="33">
        <v>0</v>
      </c>
      <c r="AC158" s="33">
        <v>0</v>
      </c>
      <c r="AD158" s="33">
        <v>0</v>
      </c>
      <c r="AE158" s="33">
        <v>0</v>
      </c>
      <c r="AF158" s="33">
        <v>0</v>
      </c>
      <c r="AG158" s="33">
        <v>0</v>
      </c>
      <c r="AH158" s="33">
        <v>0</v>
      </c>
      <c r="AI158" s="34"/>
    </row>
    <row r="159" spans="1:35" ht="20" x14ac:dyDescent="0.4">
      <c r="A159" s="35"/>
      <c r="B159" s="14" t="s">
        <v>97</v>
      </c>
      <c r="C159" s="32">
        <v>252</v>
      </c>
      <c r="D159" s="32">
        <v>276</v>
      </c>
      <c r="E159" s="32">
        <v>283</v>
      </c>
      <c r="F159" s="32">
        <v>290</v>
      </c>
      <c r="G159" s="32">
        <v>295</v>
      </c>
      <c r="H159" s="32">
        <v>299</v>
      </c>
      <c r="I159" s="32">
        <v>301</v>
      </c>
      <c r="J159" s="32">
        <v>303</v>
      </c>
      <c r="K159" s="32">
        <v>291</v>
      </c>
      <c r="L159" s="32">
        <v>268</v>
      </c>
      <c r="M159" s="32">
        <v>245</v>
      </c>
      <c r="N159" s="32">
        <v>222</v>
      </c>
      <c r="O159" s="32">
        <v>200</v>
      </c>
      <c r="P159" s="32">
        <v>179</v>
      </c>
      <c r="Q159" s="32">
        <v>159</v>
      </c>
      <c r="R159" s="32">
        <v>139</v>
      </c>
      <c r="S159" s="32">
        <v>119</v>
      </c>
      <c r="T159" s="32">
        <v>99</v>
      </c>
      <c r="U159" s="32">
        <v>79</v>
      </c>
      <c r="V159" s="32">
        <v>60</v>
      </c>
      <c r="W159" s="32">
        <v>40</v>
      </c>
      <c r="X159" s="32">
        <v>20</v>
      </c>
      <c r="Y159" s="32">
        <v>0</v>
      </c>
      <c r="Z159" s="32">
        <v>0</v>
      </c>
      <c r="AA159" s="32">
        <v>0</v>
      </c>
      <c r="AB159" s="32">
        <v>0</v>
      </c>
      <c r="AC159" s="32">
        <v>0</v>
      </c>
      <c r="AD159" s="32">
        <v>0</v>
      </c>
      <c r="AE159" s="32">
        <v>0</v>
      </c>
      <c r="AF159" s="32">
        <v>0</v>
      </c>
      <c r="AG159" s="32">
        <v>0</v>
      </c>
      <c r="AH159" s="32">
        <v>0</v>
      </c>
      <c r="AI159" s="34"/>
    </row>
    <row r="160" spans="1:35" ht="20" x14ac:dyDescent="0.4">
      <c r="A160" s="35"/>
      <c r="B160" s="14" t="s">
        <v>98</v>
      </c>
      <c r="C160" s="33">
        <v>16</v>
      </c>
      <c r="D160" s="33">
        <v>17</v>
      </c>
      <c r="E160" s="33">
        <v>18</v>
      </c>
      <c r="F160" s="33">
        <v>18</v>
      </c>
      <c r="G160" s="33">
        <v>18</v>
      </c>
      <c r="H160" s="33">
        <v>19</v>
      </c>
      <c r="I160" s="33">
        <v>19</v>
      </c>
      <c r="J160" s="33">
        <v>19</v>
      </c>
      <c r="K160" s="33">
        <v>18</v>
      </c>
      <c r="L160" s="33">
        <v>17</v>
      </c>
      <c r="M160" s="33">
        <v>15</v>
      </c>
      <c r="N160" s="33">
        <v>14</v>
      </c>
      <c r="O160" s="33">
        <v>13</v>
      </c>
      <c r="P160" s="33">
        <v>11</v>
      </c>
      <c r="Q160" s="33">
        <v>10</v>
      </c>
      <c r="R160" s="33">
        <v>9</v>
      </c>
      <c r="S160" s="33">
        <v>7</v>
      </c>
      <c r="T160" s="33">
        <v>6</v>
      </c>
      <c r="U160" s="33">
        <v>5</v>
      </c>
      <c r="V160" s="33">
        <v>4</v>
      </c>
      <c r="W160" s="33">
        <v>2</v>
      </c>
      <c r="X160" s="33">
        <v>1</v>
      </c>
      <c r="Y160" s="33">
        <v>0</v>
      </c>
      <c r="Z160" s="33">
        <v>0</v>
      </c>
      <c r="AA160" s="33">
        <v>0</v>
      </c>
      <c r="AB160" s="33">
        <v>0</v>
      </c>
      <c r="AC160" s="33">
        <v>0</v>
      </c>
      <c r="AD160" s="33">
        <v>0</v>
      </c>
      <c r="AE160" s="33">
        <v>0</v>
      </c>
      <c r="AF160" s="33">
        <v>0</v>
      </c>
      <c r="AG160" s="33">
        <v>0</v>
      </c>
      <c r="AH160" s="33">
        <v>0</v>
      </c>
      <c r="AI160" s="34"/>
    </row>
    <row r="161" spans="1:35" ht="20" x14ac:dyDescent="0.4">
      <c r="A161" s="35"/>
      <c r="B161" s="14" t="s">
        <v>99</v>
      </c>
      <c r="C161" s="32">
        <v>775</v>
      </c>
      <c r="D161" s="32">
        <v>840</v>
      </c>
      <c r="E161" s="32">
        <v>859</v>
      </c>
      <c r="F161" s="32">
        <v>875</v>
      </c>
      <c r="G161" s="32">
        <v>889</v>
      </c>
      <c r="H161" s="32">
        <v>898</v>
      </c>
      <c r="I161" s="32">
        <v>903</v>
      </c>
      <c r="J161" s="32">
        <v>909</v>
      </c>
      <c r="K161" s="32">
        <v>874</v>
      </c>
      <c r="L161" s="32">
        <v>803</v>
      </c>
      <c r="M161" s="32">
        <v>733</v>
      </c>
      <c r="N161" s="32">
        <v>666</v>
      </c>
      <c r="O161" s="32">
        <v>600</v>
      </c>
      <c r="P161" s="32">
        <v>537</v>
      </c>
      <c r="Q161" s="32">
        <v>477</v>
      </c>
      <c r="R161" s="32">
        <v>417</v>
      </c>
      <c r="S161" s="32">
        <v>357</v>
      </c>
      <c r="T161" s="32">
        <v>298</v>
      </c>
      <c r="U161" s="32">
        <v>238</v>
      </c>
      <c r="V161" s="32">
        <v>179</v>
      </c>
      <c r="W161" s="32">
        <v>119</v>
      </c>
      <c r="X161" s="32">
        <v>60</v>
      </c>
      <c r="Y161" s="32">
        <v>0</v>
      </c>
      <c r="Z161" s="32">
        <v>0</v>
      </c>
      <c r="AA161" s="32">
        <v>0</v>
      </c>
      <c r="AB161" s="32">
        <v>0</v>
      </c>
      <c r="AC161" s="32">
        <v>0</v>
      </c>
      <c r="AD161" s="32">
        <v>0</v>
      </c>
      <c r="AE161" s="32">
        <v>0</v>
      </c>
      <c r="AF161" s="32">
        <v>0</v>
      </c>
      <c r="AG161" s="32">
        <v>0</v>
      </c>
      <c r="AH161" s="32">
        <v>0</v>
      </c>
      <c r="AI161" s="34"/>
    </row>
    <row r="162" spans="1:35" ht="20" x14ac:dyDescent="0.4">
      <c r="A162" s="35"/>
      <c r="B162" s="14" t="s">
        <v>100</v>
      </c>
      <c r="C162" s="33">
        <v>0</v>
      </c>
      <c r="D162" s="33">
        <v>0</v>
      </c>
      <c r="E162" s="33">
        <v>0</v>
      </c>
      <c r="F162" s="33">
        <v>0</v>
      </c>
      <c r="G162" s="33">
        <v>0</v>
      </c>
      <c r="H162" s="33">
        <v>0</v>
      </c>
      <c r="I162" s="33">
        <v>0</v>
      </c>
      <c r="J162" s="33">
        <v>0</v>
      </c>
      <c r="K162" s="33">
        <v>0</v>
      </c>
      <c r="L162" s="33">
        <v>0</v>
      </c>
      <c r="M162" s="33">
        <v>0</v>
      </c>
      <c r="N162" s="33">
        <v>0</v>
      </c>
      <c r="O162" s="33">
        <v>0</v>
      </c>
      <c r="P162" s="33">
        <v>0</v>
      </c>
      <c r="Q162" s="33">
        <v>0</v>
      </c>
      <c r="R162" s="33">
        <v>0</v>
      </c>
      <c r="S162" s="33">
        <v>0</v>
      </c>
      <c r="T162" s="33">
        <v>0</v>
      </c>
      <c r="U162" s="33">
        <v>0</v>
      </c>
      <c r="V162" s="33">
        <v>0</v>
      </c>
      <c r="W162" s="33">
        <v>0</v>
      </c>
      <c r="X162" s="33">
        <v>0</v>
      </c>
      <c r="Y162" s="33">
        <v>0</v>
      </c>
      <c r="Z162" s="33">
        <v>0</v>
      </c>
      <c r="AA162" s="33">
        <v>0</v>
      </c>
      <c r="AB162" s="33">
        <v>0</v>
      </c>
      <c r="AC162" s="33">
        <v>0</v>
      </c>
      <c r="AD162" s="33">
        <v>0</v>
      </c>
      <c r="AE162" s="33">
        <v>0</v>
      </c>
      <c r="AF162" s="33">
        <v>0</v>
      </c>
      <c r="AG162" s="33">
        <v>0</v>
      </c>
      <c r="AH162" s="33">
        <v>0</v>
      </c>
      <c r="AI162" s="34"/>
    </row>
    <row r="163" spans="1:35" ht="20" x14ac:dyDescent="0.4">
      <c r="A163" s="35"/>
      <c r="B163" s="14" t="s">
        <v>101</v>
      </c>
      <c r="C163" s="32">
        <v>0</v>
      </c>
      <c r="D163" s="32">
        <v>0</v>
      </c>
      <c r="E163" s="32">
        <v>0</v>
      </c>
      <c r="F163" s="32">
        <v>0</v>
      </c>
      <c r="G163" s="32">
        <v>0</v>
      </c>
      <c r="H163" s="32">
        <v>0</v>
      </c>
      <c r="I163" s="32">
        <v>0</v>
      </c>
      <c r="J163" s="32">
        <v>0</v>
      </c>
      <c r="K163" s="32">
        <v>0</v>
      </c>
      <c r="L163" s="32">
        <v>0</v>
      </c>
      <c r="M163" s="32">
        <v>0</v>
      </c>
      <c r="N163" s="32">
        <v>0</v>
      </c>
      <c r="O163" s="32">
        <v>0</v>
      </c>
      <c r="P163" s="32">
        <v>0</v>
      </c>
      <c r="Q163" s="32">
        <v>0</v>
      </c>
      <c r="R163" s="32">
        <v>0</v>
      </c>
      <c r="S163" s="32">
        <v>0</v>
      </c>
      <c r="T163" s="32">
        <v>0</v>
      </c>
      <c r="U163" s="32">
        <v>0</v>
      </c>
      <c r="V163" s="32">
        <v>0</v>
      </c>
      <c r="W163" s="32">
        <v>0</v>
      </c>
      <c r="X163" s="32">
        <v>0</v>
      </c>
      <c r="Y163" s="32">
        <v>0</v>
      </c>
      <c r="Z163" s="32">
        <v>0</v>
      </c>
      <c r="AA163" s="32">
        <v>0</v>
      </c>
      <c r="AB163" s="32">
        <v>0</v>
      </c>
      <c r="AC163" s="32">
        <v>0</v>
      </c>
      <c r="AD163" s="32">
        <v>0</v>
      </c>
      <c r="AE163" s="32">
        <v>0</v>
      </c>
      <c r="AF163" s="32">
        <v>0</v>
      </c>
      <c r="AG163" s="32">
        <v>0</v>
      </c>
      <c r="AH163" s="32">
        <v>0</v>
      </c>
      <c r="AI163" s="34"/>
    </row>
    <row r="164" spans="1:35" ht="20" x14ac:dyDescent="0.4">
      <c r="A164" s="35"/>
      <c r="B164" s="14" t="s">
        <v>102</v>
      </c>
      <c r="C164" s="33">
        <v>16</v>
      </c>
      <c r="D164" s="33">
        <v>16</v>
      </c>
      <c r="E164" s="33">
        <v>16</v>
      </c>
      <c r="F164" s="33">
        <v>15</v>
      </c>
      <c r="G164" s="33">
        <v>15</v>
      </c>
      <c r="H164" s="33">
        <v>15</v>
      </c>
      <c r="I164" s="33">
        <v>14</v>
      </c>
      <c r="J164" s="33">
        <v>14</v>
      </c>
      <c r="K164" s="33">
        <v>14</v>
      </c>
      <c r="L164" s="33">
        <v>13</v>
      </c>
      <c r="M164" s="33">
        <v>11</v>
      </c>
      <c r="N164" s="33">
        <v>10</v>
      </c>
      <c r="O164" s="33">
        <v>9</v>
      </c>
      <c r="P164" s="33">
        <v>8</v>
      </c>
      <c r="Q164" s="33">
        <v>7</v>
      </c>
      <c r="R164" s="33">
        <v>6</v>
      </c>
      <c r="S164" s="33">
        <v>6</v>
      </c>
      <c r="T164" s="33">
        <v>5</v>
      </c>
      <c r="U164" s="33">
        <v>4</v>
      </c>
      <c r="V164" s="33">
        <v>3</v>
      </c>
      <c r="W164" s="33">
        <v>2</v>
      </c>
      <c r="X164" s="33">
        <v>1</v>
      </c>
      <c r="Y164" s="33">
        <v>0</v>
      </c>
      <c r="Z164" s="33">
        <v>0</v>
      </c>
      <c r="AA164" s="33">
        <v>0</v>
      </c>
      <c r="AB164" s="33">
        <v>0</v>
      </c>
      <c r="AC164" s="33">
        <v>0</v>
      </c>
      <c r="AD164" s="33">
        <v>0</v>
      </c>
      <c r="AE164" s="33">
        <v>0</v>
      </c>
      <c r="AF164" s="33">
        <v>0</v>
      </c>
      <c r="AG164" s="33">
        <v>0</v>
      </c>
      <c r="AH164" s="33">
        <v>0</v>
      </c>
      <c r="AI164" s="34"/>
    </row>
    <row r="165" spans="1:35" ht="20" x14ac:dyDescent="0.4">
      <c r="A165" s="35"/>
      <c r="B165" s="14" t="s">
        <v>103</v>
      </c>
      <c r="C165" s="32">
        <v>775</v>
      </c>
      <c r="D165" s="32">
        <v>792</v>
      </c>
      <c r="E165" s="32">
        <v>766</v>
      </c>
      <c r="F165" s="32">
        <v>743</v>
      </c>
      <c r="G165" s="32">
        <v>724</v>
      </c>
      <c r="H165" s="32">
        <v>711</v>
      </c>
      <c r="I165" s="32">
        <v>703</v>
      </c>
      <c r="J165" s="32">
        <v>694</v>
      </c>
      <c r="K165" s="32">
        <v>667</v>
      </c>
      <c r="L165" s="32">
        <v>613</v>
      </c>
      <c r="M165" s="32">
        <v>560</v>
      </c>
      <c r="N165" s="32">
        <v>508</v>
      </c>
      <c r="O165" s="32">
        <v>458</v>
      </c>
      <c r="P165" s="32">
        <v>410</v>
      </c>
      <c r="Q165" s="32">
        <v>364</v>
      </c>
      <c r="R165" s="32">
        <v>318</v>
      </c>
      <c r="S165" s="32">
        <v>273</v>
      </c>
      <c r="T165" s="32">
        <v>227</v>
      </c>
      <c r="U165" s="32">
        <v>182</v>
      </c>
      <c r="V165" s="32">
        <v>136</v>
      </c>
      <c r="W165" s="32">
        <v>91</v>
      </c>
      <c r="X165" s="32">
        <v>45</v>
      </c>
      <c r="Y165" s="32">
        <v>0</v>
      </c>
      <c r="Z165" s="32">
        <v>0</v>
      </c>
      <c r="AA165" s="32">
        <v>0</v>
      </c>
      <c r="AB165" s="32">
        <v>0</v>
      </c>
      <c r="AC165" s="32">
        <v>0</v>
      </c>
      <c r="AD165" s="32">
        <v>0</v>
      </c>
      <c r="AE165" s="32">
        <v>0</v>
      </c>
      <c r="AF165" s="32">
        <v>0</v>
      </c>
      <c r="AG165" s="32">
        <v>0</v>
      </c>
      <c r="AH165" s="32">
        <v>0</v>
      </c>
      <c r="AI165" s="34"/>
    </row>
    <row r="166" spans="1:35" ht="20" x14ac:dyDescent="0.4">
      <c r="A166" s="35"/>
      <c r="B166" s="11" t="s">
        <v>106</v>
      </c>
      <c r="C166" s="34"/>
      <c r="D166" s="34"/>
      <c r="E166" s="34"/>
      <c r="F166" s="34"/>
      <c r="G166" s="34"/>
      <c r="H166" s="34"/>
      <c r="I166" s="34"/>
      <c r="J166" s="34"/>
      <c r="K166" s="34"/>
      <c r="L166" s="34"/>
      <c r="M166" s="34"/>
      <c r="N166" s="34"/>
      <c r="O166" s="34"/>
      <c r="P166" s="34"/>
      <c r="Q166" s="34"/>
      <c r="R166" s="34"/>
      <c r="S166" s="34"/>
      <c r="T166" s="34"/>
      <c r="U166" s="34"/>
      <c r="V166" s="34"/>
      <c r="W166" s="34"/>
      <c r="X166" s="34"/>
      <c r="Y166" s="34"/>
      <c r="Z166" s="34"/>
      <c r="AA166" s="34"/>
      <c r="AB166" s="34"/>
      <c r="AC166" s="34"/>
      <c r="AD166" s="34"/>
      <c r="AE166" s="34"/>
      <c r="AF166" s="34"/>
      <c r="AG166" s="34"/>
      <c r="AH166" s="34"/>
      <c r="AI166" s="34"/>
    </row>
    <row r="167" spans="1:35" ht="20" x14ac:dyDescent="0.4">
      <c r="A167" s="35"/>
      <c r="B167" s="12" t="s">
        <v>61</v>
      </c>
      <c r="C167" s="13" t="s">
        <v>62</v>
      </c>
      <c r="D167" s="13" t="s">
        <v>63</v>
      </c>
      <c r="E167" s="13" t="s">
        <v>64</v>
      </c>
      <c r="F167" s="13" t="s">
        <v>65</v>
      </c>
      <c r="G167" s="13" t="s">
        <v>66</v>
      </c>
      <c r="H167" s="13" t="s">
        <v>67</v>
      </c>
      <c r="I167" s="13" t="s">
        <v>68</v>
      </c>
      <c r="J167" s="13" t="s">
        <v>69</v>
      </c>
      <c r="K167" s="13" t="s">
        <v>70</v>
      </c>
      <c r="L167" s="13" t="s">
        <v>71</v>
      </c>
      <c r="M167" s="13" t="s">
        <v>72</v>
      </c>
      <c r="N167" s="13" t="s">
        <v>73</v>
      </c>
      <c r="O167" s="13" t="s">
        <v>74</v>
      </c>
      <c r="P167" s="13" t="s">
        <v>75</v>
      </c>
      <c r="Q167" s="13" t="s">
        <v>76</v>
      </c>
      <c r="R167" s="13" t="s">
        <v>77</v>
      </c>
      <c r="S167" s="13" t="s">
        <v>78</v>
      </c>
      <c r="T167" s="13" t="s">
        <v>79</v>
      </c>
      <c r="U167" s="13" t="s">
        <v>80</v>
      </c>
      <c r="V167" s="13" t="s">
        <v>81</v>
      </c>
      <c r="W167" s="13" t="s">
        <v>82</v>
      </c>
      <c r="X167" s="13" t="s">
        <v>83</v>
      </c>
      <c r="Y167" s="13" t="s">
        <v>84</v>
      </c>
      <c r="Z167" s="13" t="s">
        <v>85</v>
      </c>
      <c r="AA167" s="13" t="s">
        <v>86</v>
      </c>
      <c r="AB167" s="13" t="s">
        <v>87</v>
      </c>
      <c r="AC167" s="13" t="s">
        <v>88</v>
      </c>
      <c r="AD167" s="13" t="s">
        <v>89</v>
      </c>
      <c r="AE167" s="13" t="s">
        <v>90</v>
      </c>
      <c r="AF167" s="13" t="s">
        <v>91</v>
      </c>
      <c r="AG167" s="13" t="s">
        <v>92</v>
      </c>
      <c r="AH167" s="13" t="s">
        <v>93</v>
      </c>
      <c r="AI167" s="34"/>
    </row>
    <row r="168" spans="1:35" ht="20" x14ac:dyDescent="0.4">
      <c r="A168" s="35"/>
      <c r="B168" s="14" t="s">
        <v>94</v>
      </c>
      <c r="C168" s="33">
        <v>0</v>
      </c>
      <c r="D168" s="33">
        <v>0</v>
      </c>
      <c r="E168" s="33">
        <v>0</v>
      </c>
      <c r="F168" s="33">
        <v>0</v>
      </c>
      <c r="G168" s="33">
        <v>0</v>
      </c>
      <c r="H168" s="33">
        <v>0</v>
      </c>
      <c r="I168" s="33">
        <v>0</v>
      </c>
      <c r="J168" s="33">
        <v>0</v>
      </c>
      <c r="K168" s="33">
        <v>0</v>
      </c>
      <c r="L168" s="33">
        <v>0</v>
      </c>
      <c r="M168" s="33">
        <v>0</v>
      </c>
      <c r="N168" s="33">
        <v>0</v>
      </c>
      <c r="O168" s="33">
        <v>0</v>
      </c>
      <c r="P168" s="33">
        <v>0</v>
      </c>
      <c r="Q168" s="33">
        <v>0</v>
      </c>
      <c r="R168" s="33">
        <v>0</v>
      </c>
      <c r="S168" s="33">
        <v>0</v>
      </c>
      <c r="T168" s="33">
        <v>0</v>
      </c>
      <c r="U168" s="33">
        <v>0</v>
      </c>
      <c r="V168" s="33">
        <v>0</v>
      </c>
      <c r="W168" s="33">
        <v>0</v>
      </c>
      <c r="X168" s="33">
        <v>0</v>
      </c>
      <c r="Y168" s="33">
        <v>0</v>
      </c>
      <c r="Z168" s="33">
        <v>0</v>
      </c>
      <c r="AA168" s="33">
        <v>0</v>
      </c>
      <c r="AB168" s="33">
        <v>0</v>
      </c>
      <c r="AC168" s="33">
        <v>0</v>
      </c>
      <c r="AD168" s="33">
        <v>0</v>
      </c>
      <c r="AE168" s="33">
        <v>0</v>
      </c>
      <c r="AF168" s="33">
        <v>0</v>
      </c>
      <c r="AG168" s="33">
        <v>0</v>
      </c>
      <c r="AH168" s="33">
        <v>0</v>
      </c>
      <c r="AI168" s="34"/>
    </row>
    <row r="169" spans="1:35" ht="20" x14ac:dyDescent="0.4">
      <c r="A169" s="35"/>
      <c r="B169" s="14" t="s">
        <v>95</v>
      </c>
      <c r="C169" s="32">
        <v>0</v>
      </c>
      <c r="D169" s="32">
        <v>0</v>
      </c>
      <c r="E169" s="32">
        <v>0</v>
      </c>
      <c r="F169" s="32">
        <v>0</v>
      </c>
      <c r="G169" s="32">
        <v>0</v>
      </c>
      <c r="H169" s="32">
        <v>0</v>
      </c>
      <c r="I169" s="32">
        <v>0</v>
      </c>
      <c r="J169" s="32">
        <v>0</v>
      </c>
      <c r="K169" s="32">
        <v>0</v>
      </c>
      <c r="L169" s="32">
        <v>0</v>
      </c>
      <c r="M169" s="32">
        <v>0</v>
      </c>
      <c r="N169" s="32">
        <v>0</v>
      </c>
      <c r="O169" s="32">
        <v>0</v>
      </c>
      <c r="P169" s="32">
        <v>0</v>
      </c>
      <c r="Q169" s="32">
        <v>0</v>
      </c>
      <c r="R169" s="32">
        <v>0</v>
      </c>
      <c r="S169" s="32">
        <v>0</v>
      </c>
      <c r="T169" s="32">
        <v>0</v>
      </c>
      <c r="U169" s="32">
        <v>0</v>
      </c>
      <c r="V169" s="32">
        <v>0</v>
      </c>
      <c r="W169" s="32">
        <v>0</v>
      </c>
      <c r="X169" s="32">
        <v>0</v>
      </c>
      <c r="Y169" s="32">
        <v>0</v>
      </c>
      <c r="Z169" s="32">
        <v>0</v>
      </c>
      <c r="AA169" s="32">
        <v>0</v>
      </c>
      <c r="AB169" s="32">
        <v>0</v>
      </c>
      <c r="AC169" s="32">
        <v>0</v>
      </c>
      <c r="AD169" s="32">
        <v>0</v>
      </c>
      <c r="AE169" s="32">
        <v>0</v>
      </c>
      <c r="AF169" s="32">
        <v>0</v>
      </c>
      <c r="AG169" s="32">
        <v>0</v>
      </c>
      <c r="AH169" s="32">
        <v>0</v>
      </c>
      <c r="AI169" s="34"/>
    </row>
    <row r="170" spans="1:35" ht="20" x14ac:dyDescent="0.4">
      <c r="A170" s="35"/>
      <c r="B170" s="14" t="s">
        <v>96</v>
      </c>
      <c r="C170" s="33">
        <v>1</v>
      </c>
      <c r="D170" s="33">
        <v>2</v>
      </c>
      <c r="E170" s="33">
        <v>2</v>
      </c>
      <c r="F170" s="33">
        <v>2</v>
      </c>
      <c r="G170" s="33">
        <v>2</v>
      </c>
      <c r="H170" s="33">
        <v>2</v>
      </c>
      <c r="I170" s="33">
        <v>2</v>
      </c>
      <c r="J170" s="33">
        <v>2</v>
      </c>
      <c r="K170" s="33">
        <v>2</v>
      </c>
      <c r="L170" s="33">
        <v>2</v>
      </c>
      <c r="M170" s="33">
        <v>2</v>
      </c>
      <c r="N170" s="33">
        <v>1</v>
      </c>
      <c r="O170" s="33">
        <v>1</v>
      </c>
      <c r="P170" s="33">
        <v>1</v>
      </c>
      <c r="Q170" s="33">
        <v>1</v>
      </c>
      <c r="R170" s="33">
        <v>1</v>
      </c>
      <c r="S170" s="33">
        <v>1</v>
      </c>
      <c r="T170" s="33">
        <v>1</v>
      </c>
      <c r="U170" s="33">
        <v>0</v>
      </c>
      <c r="V170" s="33">
        <v>0</v>
      </c>
      <c r="W170" s="33">
        <v>0</v>
      </c>
      <c r="X170" s="33">
        <v>0</v>
      </c>
      <c r="Y170" s="33">
        <v>0</v>
      </c>
      <c r="Z170" s="33">
        <v>0</v>
      </c>
      <c r="AA170" s="33">
        <v>0</v>
      </c>
      <c r="AB170" s="33">
        <v>0</v>
      </c>
      <c r="AC170" s="33">
        <v>0</v>
      </c>
      <c r="AD170" s="33">
        <v>0</v>
      </c>
      <c r="AE170" s="33">
        <v>0</v>
      </c>
      <c r="AF170" s="33">
        <v>0</v>
      </c>
      <c r="AG170" s="33">
        <v>0</v>
      </c>
      <c r="AH170" s="33">
        <v>0</v>
      </c>
      <c r="AI170" s="34"/>
    </row>
    <row r="171" spans="1:35" ht="20" x14ac:dyDescent="0.4">
      <c r="A171" s="35"/>
      <c r="B171" s="14" t="s">
        <v>97</v>
      </c>
      <c r="C171" s="32">
        <v>65</v>
      </c>
      <c r="D171" s="32">
        <v>75</v>
      </c>
      <c r="E171" s="32">
        <v>77</v>
      </c>
      <c r="F171" s="32">
        <v>78</v>
      </c>
      <c r="G171" s="32">
        <v>79</v>
      </c>
      <c r="H171" s="32">
        <v>80</v>
      </c>
      <c r="I171" s="32">
        <v>81</v>
      </c>
      <c r="J171" s="32">
        <v>81</v>
      </c>
      <c r="K171" s="32">
        <v>78</v>
      </c>
      <c r="L171" s="32">
        <v>72</v>
      </c>
      <c r="M171" s="32">
        <v>66</v>
      </c>
      <c r="N171" s="32">
        <v>61</v>
      </c>
      <c r="O171" s="32">
        <v>55</v>
      </c>
      <c r="P171" s="32">
        <v>49</v>
      </c>
      <c r="Q171" s="32">
        <v>44</v>
      </c>
      <c r="R171" s="32">
        <v>38</v>
      </c>
      <c r="S171" s="32">
        <v>33</v>
      </c>
      <c r="T171" s="32">
        <v>27</v>
      </c>
      <c r="U171" s="32">
        <v>22</v>
      </c>
      <c r="V171" s="32">
        <v>16</v>
      </c>
      <c r="W171" s="32">
        <v>11</v>
      </c>
      <c r="X171" s="32">
        <v>5</v>
      </c>
      <c r="Y171" s="32">
        <v>0</v>
      </c>
      <c r="Z171" s="32">
        <v>0</v>
      </c>
      <c r="AA171" s="32">
        <v>0</v>
      </c>
      <c r="AB171" s="32">
        <v>0</v>
      </c>
      <c r="AC171" s="32">
        <v>0</v>
      </c>
      <c r="AD171" s="32">
        <v>0</v>
      </c>
      <c r="AE171" s="32">
        <v>0</v>
      </c>
      <c r="AF171" s="32">
        <v>0</v>
      </c>
      <c r="AG171" s="32">
        <v>0</v>
      </c>
      <c r="AH171" s="32">
        <v>0</v>
      </c>
      <c r="AI171" s="34"/>
    </row>
    <row r="172" spans="1:35" ht="20" x14ac:dyDescent="0.4">
      <c r="A172" s="35"/>
      <c r="B172" s="14" t="s">
        <v>98</v>
      </c>
      <c r="C172" s="33">
        <v>4</v>
      </c>
      <c r="D172" s="33">
        <v>5</v>
      </c>
      <c r="E172" s="33">
        <v>5</v>
      </c>
      <c r="F172" s="33">
        <v>5</v>
      </c>
      <c r="G172" s="33">
        <v>5</v>
      </c>
      <c r="H172" s="33">
        <v>5</v>
      </c>
      <c r="I172" s="33">
        <v>5</v>
      </c>
      <c r="J172" s="33">
        <v>5</v>
      </c>
      <c r="K172" s="33">
        <v>5</v>
      </c>
      <c r="L172" s="33">
        <v>5</v>
      </c>
      <c r="M172" s="33">
        <v>4</v>
      </c>
      <c r="N172" s="33">
        <v>4</v>
      </c>
      <c r="O172" s="33">
        <v>3</v>
      </c>
      <c r="P172" s="33">
        <v>3</v>
      </c>
      <c r="Q172" s="33">
        <v>3</v>
      </c>
      <c r="R172" s="33">
        <v>2</v>
      </c>
      <c r="S172" s="33">
        <v>2</v>
      </c>
      <c r="T172" s="33">
        <v>2</v>
      </c>
      <c r="U172" s="33">
        <v>1</v>
      </c>
      <c r="V172" s="33">
        <v>1</v>
      </c>
      <c r="W172" s="33">
        <v>1</v>
      </c>
      <c r="X172" s="33">
        <v>0</v>
      </c>
      <c r="Y172" s="33">
        <v>0</v>
      </c>
      <c r="Z172" s="33">
        <v>0</v>
      </c>
      <c r="AA172" s="33">
        <v>0</v>
      </c>
      <c r="AB172" s="33">
        <v>0</v>
      </c>
      <c r="AC172" s="33">
        <v>0</v>
      </c>
      <c r="AD172" s="33">
        <v>0</v>
      </c>
      <c r="AE172" s="33">
        <v>0</v>
      </c>
      <c r="AF172" s="33">
        <v>0</v>
      </c>
      <c r="AG172" s="33">
        <v>0</v>
      </c>
      <c r="AH172" s="33">
        <v>0</v>
      </c>
      <c r="AI172" s="34"/>
    </row>
    <row r="173" spans="1:35" ht="20" x14ac:dyDescent="0.4">
      <c r="A173" s="35"/>
      <c r="B173" s="14" t="s">
        <v>99</v>
      </c>
      <c r="C173" s="32">
        <v>199</v>
      </c>
      <c r="D173" s="32">
        <v>227</v>
      </c>
      <c r="E173" s="32">
        <v>231</v>
      </c>
      <c r="F173" s="32">
        <v>235</v>
      </c>
      <c r="G173" s="32">
        <v>238</v>
      </c>
      <c r="H173" s="32">
        <v>240</v>
      </c>
      <c r="I173" s="32">
        <v>241</v>
      </c>
      <c r="J173" s="32">
        <v>243</v>
      </c>
      <c r="K173" s="32">
        <v>234</v>
      </c>
      <c r="L173" s="32">
        <v>216</v>
      </c>
      <c r="M173" s="32">
        <v>198</v>
      </c>
      <c r="N173" s="32">
        <v>181</v>
      </c>
      <c r="O173" s="32">
        <v>164</v>
      </c>
      <c r="P173" s="32">
        <v>147</v>
      </c>
      <c r="Q173" s="32">
        <v>131</v>
      </c>
      <c r="R173" s="32">
        <v>114</v>
      </c>
      <c r="S173" s="32">
        <v>98</v>
      </c>
      <c r="T173" s="32">
        <v>82</v>
      </c>
      <c r="U173" s="32">
        <v>65</v>
      </c>
      <c r="V173" s="32">
        <v>49</v>
      </c>
      <c r="W173" s="32">
        <v>33</v>
      </c>
      <c r="X173" s="32">
        <v>16</v>
      </c>
      <c r="Y173" s="32">
        <v>0</v>
      </c>
      <c r="Z173" s="32">
        <v>0</v>
      </c>
      <c r="AA173" s="32">
        <v>0</v>
      </c>
      <c r="AB173" s="32">
        <v>0</v>
      </c>
      <c r="AC173" s="32">
        <v>0</v>
      </c>
      <c r="AD173" s="32">
        <v>0</v>
      </c>
      <c r="AE173" s="32">
        <v>0</v>
      </c>
      <c r="AF173" s="32">
        <v>0</v>
      </c>
      <c r="AG173" s="32">
        <v>0</v>
      </c>
      <c r="AH173" s="32">
        <v>0</v>
      </c>
      <c r="AI173" s="34"/>
    </row>
    <row r="174" spans="1:35" ht="20" x14ac:dyDescent="0.4">
      <c r="A174" s="35"/>
      <c r="B174" s="14" t="s">
        <v>100</v>
      </c>
      <c r="C174" s="33">
        <v>0</v>
      </c>
      <c r="D174" s="33">
        <v>0</v>
      </c>
      <c r="E174" s="33">
        <v>0</v>
      </c>
      <c r="F174" s="33">
        <v>0</v>
      </c>
      <c r="G174" s="33">
        <v>0</v>
      </c>
      <c r="H174" s="33">
        <v>0</v>
      </c>
      <c r="I174" s="33">
        <v>0</v>
      </c>
      <c r="J174" s="33">
        <v>0</v>
      </c>
      <c r="K174" s="33">
        <v>0</v>
      </c>
      <c r="L174" s="33">
        <v>0</v>
      </c>
      <c r="M174" s="33">
        <v>0</v>
      </c>
      <c r="N174" s="33">
        <v>0</v>
      </c>
      <c r="O174" s="33">
        <v>0</v>
      </c>
      <c r="P174" s="33">
        <v>0</v>
      </c>
      <c r="Q174" s="33">
        <v>0</v>
      </c>
      <c r="R174" s="33">
        <v>0</v>
      </c>
      <c r="S174" s="33">
        <v>0</v>
      </c>
      <c r="T174" s="33">
        <v>0</v>
      </c>
      <c r="U174" s="33">
        <v>0</v>
      </c>
      <c r="V174" s="33">
        <v>0</v>
      </c>
      <c r="W174" s="33">
        <v>0</v>
      </c>
      <c r="X174" s="33">
        <v>0</v>
      </c>
      <c r="Y174" s="33">
        <v>0</v>
      </c>
      <c r="Z174" s="33">
        <v>0</v>
      </c>
      <c r="AA174" s="33">
        <v>0</v>
      </c>
      <c r="AB174" s="33">
        <v>0</v>
      </c>
      <c r="AC174" s="33">
        <v>0</v>
      </c>
      <c r="AD174" s="33">
        <v>0</v>
      </c>
      <c r="AE174" s="33">
        <v>0</v>
      </c>
      <c r="AF174" s="33">
        <v>0</v>
      </c>
      <c r="AG174" s="33">
        <v>0</v>
      </c>
      <c r="AH174" s="33">
        <v>0</v>
      </c>
      <c r="AI174" s="34"/>
    </row>
    <row r="175" spans="1:35" ht="20" x14ac:dyDescent="0.4">
      <c r="A175" s="35"/>
      <c r="B175" s="14" t="s">
        <v>101</v>
      </c>
      <c r="C175" s="32">
        <v>0</v>
      </c>
      <c r="D175" s="32">
        <v>0</v>
      </c>
      <c r="E175" s="32">
        <v>0</v>
      </c>
      <c r="F175" s="32">
        <v>0</v>
      </c>
      <c r="G175" s="32">
        <v>0</v>
      </c>
      <c r="H175" s="32">
        <v>0</v>
      </c>
      <c r="I175" s="32">
        <v>0</v>
      </c>
      <c r="J175" s="32">
        <v>0</v>
      </c>
      <c r="K175" s="32">
        <v>0</v>
      </c>
      <c r="L175" s="32">
        <v>0</v>
      </c>
      <c r="M175" s="32">
        <v>0</v>
      </c>
      <c r="N175" s="32">
        <v>0</v>
      </c>
      <c r="O175" s="32">
        <v>0</v>
      </c>
      <c r="P175" s="32">
        <v>0</v>
      </c>
      <c r="Q175" s="32">
        <v>0</v>
      </c>
      <c r="R175" s="32">
        <v>0</v>
      </c>
      <c r="S175" s="32">
        <v>0</v>
      </c>
      <c r="T175" s="32">
        <v>0</v>
      </c>
      <c r="U175" s="32">
        <v>0</v>
      </c>
      <c r="V175" s="32">
        <v>0</v>
      </c>
      <c r="W175" s="32">
        <v>0</v>
      </c>
      <c r="X175" s="32">
        <v>0</v>
      </c>
      <c r="Y175" s="32">
        <v>0</v>
      </c>
      <c r="Z175" s="32">
        <v>0</v>
      </c>
      <c r="AA175" s="32">
        <v>0</v>
      </c>
      <c r="AB175" s="32">
        <v>0</v>
      </c>
      <c r="AC175" s="32">
        <v>0</v>
      </c>
      <c r="AD175" s="32">
        <v>0</v>
      </c>
      <c r="AE175" s="32">
        <v>0</v>
      </c>
      <c r="AF175" s="32">
        <v>0</v>
      </c>
      <c r="AG175" s="32">
        <v>0</v>
      </c>
      <c r="AH175" s="32">
        <v>0</v>
      </c>
      <c r="AI175" s="34"/>
    </row>
    <row r="176" spans="1:35" ht="20" x14ac:dyDescent="0.4">
      <c r="A176" s="35"/>
      <c r="B176" s="14" t="s">
        <v>102</v>
      </c>
      <c r="C176" s="33">
        <v>4</v>
      </c>
      <c r="D176" s="33">
        <v>4</v>
      </c>
      <c r="E176" s="33">
        <v>4</v>
      </c>
      <c r="F176" s="33">
        <v>4</v>
      </c>
      <c r="G176" s="33">
        <v>4</v>
      </c>
      <c r="H176" s="33">
        <v>4</v>
      </c>
      <c r="I176" s="33">
        <v>4</v>
      </c>
      <c r="J176" s="33">
        <v>4</v>
      </c>
      <c r="K176" s="33">
        <v>4</v>
      </c>
      <c r="L176" s="33">
        <v>3</v>
      </c>
      <c r="M176" s="33">
        <v>3</v>
      </c>
      <c r="N176" s="33">
        <v>3</v>
      </c>
      <c r="O176" s="33">
        <v>3</v>
      </c>
      <c r="P176" s="33">
        <v>2</v>
      </c>
      <c r="Q176" s="33">
        <v>2</v>
      </c>
      <c r="R176" s="33">
        <v>2</v>
      </c>
      <c r="S176" s="33">
        <v>2</v>
      </c>
      <c r="T176" s="33">
        <v>1</v>
      </c>
      <c r="U176" s="33">
        <v>1</v>
      </c>
      <c r="V176" s="33">
        <v>1</v>
      </c>
      <c r="W176" s="33">
        <v>1</v>
      </c>
      <c r="X176" s="33">
        <v>0</v>
      </c>
      <c r="Y176" s="33">
        <v>0</v>
      </c>
      <c r="Z176" s="33">
        <v>0</v>
      </c>
      <c r="AA176" s="33">
        <v>0</v>
      </c>
      <c r="AB176" s="33">
        <v>0</v>
      </c>
      <c r="AC176" s="33">
        <v>0</v>
      </c>
      <c r="AD176" s="33">
        <v>0</v>
      </c>
      <c r="AE176" s="33">
        <v>0</v>
      </c>
      <c r="AF176" s="33">
        <v>0</v>
      </c>
      <c r="AG176" s="33">
        <v>0</v>
      </c>
      <c r="AH176" s="33">
        <v>0</v>
      </c>
      <c r="AI176" s="34"/>
    </row>
    <row r="177" spans="1:35" ht="20" x14ac:dyDescent="0.4">
      <c r="A177" s="35"/>
      <c r="B177" s="14" t="s">
        <v>103</v>
      </c>
      <c r="C177" s="32">
        <v>199</v>
      </c>
      <c r="D177" s="32">
        <v>216</v>
      </c>
      <c r="E177" s="32">
        <v>209</v>
      </c>
      <c r="F177" s="32">
        <v>204</v>
      </c>
      <c r="G177" s="32">
        <v>200</v>
      </c>
      <c r="H177" s="32">
        <v>197</v>
      </c>
      <c r="I177" s="32">
        <v>195</v>
      </c>
      <c r="J177" s="32">
        <v>193</v>
      </c>
      <c r="K177" s="32">
        <v>186</v>
      </c>
      <c r="L177" s="32">
        <v>171</v>
      </c>
      <c r="M177" s="32">
        <v>157</v>
      </c>
      <c r="N177" s="32">
        <v>144</v>
      </c>
      <c r="O177" s="32">
        <v>130</v>
      </c>
      <c r="P177" s="32">
        <v>117</v>
      </c>
      <c r="Q177" s="32">
        <v>104</v>
      </c>
      <c r="R177" s="32">
        <v>91</v>
      </c>
      <c r="S177" s="32">
        <v>78</v>
      </c>
      <c r="T177" s="32">
        <v>65</v>
      </c>
      <c r="U177" s="32">
        <v>52</v>
      </c>
      <c r="V177" s="32">
        <v>39</v>
      </c>
      <c r="W177" s="32">
        <v>26</v>
      </c>
      <c r="X177" s="32">
        <v>13</v>
      </c>
      <c r="Y177" s="32">
        <v>0</v>
      </c>
      <c r="Z177" s="32">
        <v>0</v>
      </c>
      <c r="AA177" s="32">
        <v>0</v>
      </c>
      <c r="AB177" s="32">
        <v>0</v>
      </c>
      <c r="AC177" s="32">
        <v>0</v>
      </c>
      <c r="AD177" s="32">
        <v>0</v>
      </c>
      <c r="AE177" s="32">
        <v>0</v>
      </c>
      <c r="AF177" s="32">
        <v>0</v>
      </c>
      <c r="AG177" s="32">
        <v>0</v>
      </c>
      <c r="AH177" s="32">
        <v>0</v>
      </c>
      <c r="AI177" s="34"/>
    </row>
    <row r="178" spans="1:35" ht="20" x14ac:dyDescent="0.4">
      <c r="A178" s="35"/>
      <c r="B178" s="11" t="s">
        <v>107</v>
      </c>
      <c r="C178" s="34"/>
      <c r="D178" s="34"/>
      <c r="E178" s="34"/>
      <c r="F178" s="34"/>
      <c r="G178" s="34"/>
      <c r="H178" s="34"/>
      <c r="I178" s="34"/>
      <c r="J178" s="34"/>
      <c r="K178" s="34"/>
      <c r="L178" s="34"/>
      <c r="M178" s="34"/>
      <c r="N178" s="34"/>
      <c r="O178" s="34"/>
      <c r="P178" s="34"/>
      <c r="Q178" s="34"/>
      <c r="R178" s="34"/>
      <c r="S178" s="34"/>
      <c r="T178" s="34"/>
      <c r="U178" s="34"/>
      <c r="V178" s="34"/>
      <c r="W178" s="34"/>
      <c r="X178" s="34"/>
      <c r="Y178" s="34"/>
      <c r="Z178" s="34"/>
      <c r="AA178" s="34"/>
      <c r="AB178" s="34"/>
      <c r="AC178" s="34"/>
      <c r="AD178" s="34"/>
      <c r="AE178" s="34"/>
      <c r="AF178" s="34"/>
      <c r="AG178" s="34"/>
      <c r="AH178" s="34"/>
      <c r="AI178" s="34"/>
    </row>
    <row r="179" spans="1:35" ht="20" x14ac:dyDescent="0.4">
      <c r="A179" s="35"/>
      <c r="B179" s="12" t="s">
        <v>61</v>
      </c>
      <c r="C179" s="13" t="s">
        <v>62</v>
      </c>
      <c r="D179" s="13" t="s">
        <v>63</v>
      </c>
      <c r="E179" s="13" t="s">
        <v>64</v>
      </c>
      <c r="F179" s="13" t="s">
        <v>65</v>
      </c>
      <c r="G179" s="13" t="s">
        <v>66</v>
      </c>
      <c r="H179" s="13" t="s">
        <v>67</v>
      </c>
      <c r="I179" s="13" t="s">
        <v>68</v>
      </c>
      <c r="J179" s="13" t="s">
        <v>69</v>
      </c>
      <c r="K179" s="13" t="s">
        <v>70</v>
      </c>
      <c r="L179" s="13" t="s">
        <v>71</v>
      </c>
      <c r="M179" s="13" t="s">
        <v>72</v>
      </c>
      <c r="N179" s="13" t="s">
        <v>73</v>
      </c>
      <c r="O179" s="13" t="s">
        <v>74</v>
      </c>
      <c r="P179" s="13" t="s">
        <v>75</v>
      </c>
      <c r="Q179" s="13" t="s">
        <v>76</v>
      </c>
      <c r="R179" s="13" t="s">
        <v>77</v>
      </c>
      <c r="S179" s="13" t="s">
        <v>78</v>
      </c>
      <c r="T179" s="13" t="s">
        <v>79</v>
      </c>
      <c r="U179" s="13" t="s">
        <v>80</v>
      </c>
      <c r="V179" s="13" t="s">
        <v>81</v>
      </c>
      <c r="W179" s="13" t="s">
        <v>82</v>
      </c>
      <c r="X179" s="13" t="s">
        <v>83</v>
      </c>
      <c r="Y179" s="13" t="s">
        <v>84</v>
      </c>
      <c r="Z179" s="13" t="s">
        <v>85</v>
      </c>
      <c r="AA179" s="13" t="s">
        <v>86</v>
      </c>
      <c r="AB179" s="13" t="s">
        <v>87</v>
      </c>
      <c r="AC179" s="13" t="s">
        <v>88</v>
      </c>
      <c r="AD179" s="13" t="s">
        <v>89</v>
      </c>
      <c r="AE179" s="13" t="s">
        <v>90</v>
      </c>
      <c r="AF179" s="13" t="s">
        <v>91</v>
      </c>
      <c r="AG179" s="13" t="s">
        <v>92</v>
      </c>
      <c r="AH179" s="13" t="s">
        <v>93</v>
      </c>
      <c r="AI179" s="34"/>
    </row>
    <row r="180" spans="1:35" ht="20" x14ac:dyDescent="0.4">
      <c r="A180" s="35"/>
      <c r="B180" s="14" t="s">
        <v>94</v>
      </c>
      <c r="C180" s="33">
        <v>0</v>
      </c>
      <c r="D180" s="33">
        <v>0</v>
      </c>
      <c r="E180" s="33">
        <v>0</v>
      </c>
      <c r="F180" s="33">
        <v>0</v>
      </c>
      <c r="G180" s="33">
        <v>0</v>
      </c>
      <c r="H180" s="33">
        <v>0</v>
      </c>
      <c r="I180" s="33">
        <v>0</v>
      </c>
      <c r="J180" s="33">
        <v>0</v>
      </c>
      <c r="K180" s="33">
        <v>0</v>
      </c>
      <c r="L180" s="33">
        <v>0</v>
      </c>
      <c r="M180" s="33">
        <v>0</v>
      </c>
      <c r="N180" s="33">
        <v>0</v>
      </c>
      <c r="O180" s="33">
        <v>0</v>
      </c>
      <c r="P180" s="33">
        <v>0</v>
      </c>
      <c r="Q180" s="33">
        <v>0</v>
      </c>
      <c r="R180" s="33">
        <v>0</v>
      </c>
      <c r="S180" s="33">
        <v>0</v>
      </c>
      <c r="T180" s="33">
        <v>0</v>
      </c>
      <c r="U180" s="33">
        <v>0</v>
      </c>
      <c r="V180" s="33">
        <v>0</v>
      </c>
      <c r="W180" s="33">
        <v>0</v>
      </c>
      <c r="X180" s="33">
        <v>0</v>
      </c>
      <c r="Y180" s="33">
        <v>0</v>
      </c>
      <c r="Z180" s="33">
        <v>0</v>
      </c>
      <c r="AA180" s="33">
        <v>0</v>
      </c>
      <c r="AB180" s="33">
        <v>0</v>
      </c>
      <c r="AC180" s="33">
        <v>0</v>
      </c>
      <c r="AD180" s="33">
        <v>0</v>
      </c>
      <c r="AE180" s="33">
        <v>0</v>
      </c>
      <c r="AF180" s="33">
        <v>0</v>
      </c>
      <c r="AG180" s="33">
        <v>0</v>
      </c>
      <c r="AH180" s="33">
        <v>0</v>
      </c>
      <c r="AI180" s="34"/>
    </row>
    <row r="181" spans="1:35" ht="20" x14ac:dyDescent="0.4">
      <c r="A181" s="35"/>
      <c r="B181" s="14" t="s">
        <v>95</v>
      </c>
      <c r="C181" s="32">
        <v>0</v>
      </c>
      <c r="D181" s="32">
        <v>0</v>
      </c>
      <c r="E181" s="32">
        <v>0</v>
      </c>
      <c r="F181" s="32">
        <v>0</v>
      </c>
      <c r="G181" s="32">
        <v>0</v>
      </c>
      <c r="H181" s="32">
        <v>0</v>
      </c>
      <c r="I181" s="32">
        <v>0</v>
      </c>
      <c r="J181" s="32">
        <v>0</v>
      </c>
      <c r="K181" s="32">
        <v>0</v>
      </c>
      <c r="L181" s="32">
        <v>0</v>
      </c>
      <c r="M181" s="32">
        <v>0</v>
      </c>
      <c r="N181" s="32">
        <v>0</v>
      </c>
      <c r="O181" s="32">
        <v>0</v>
      </c>
      <c r="P181" s="32">
        <v>0</v>
      </c>
      <c r="Q181" s="32">
        <v>0</v>
      </c>
      <c r="R181" s="32">
        <v>0</v>
      </c>
      <c r="S181" s="32">
        <v>0</v>
      </c>
      <c r="T181" s="32">
        <v>0</v>
      </c>
      <c r="U181" s="32">
        <v>0</v>
      </c>
      <c r="V181" s="32">
        <v>0</v>
      </c>
      <c r="W181" s="32">
        <v>0</v>
      </c>
      <c r="X181" s="32">
        <v>0</v>
      </c>
      <c r="Y181" s="32">
        <v>0</v>
      </c>
      <c r="Z181" s="32">
        <v>0</v>
      </c>
      <c r="AA181" s="32">
        <v>0</v>
      </c>
      <c r="AB181" s="32">
        <v>0</v>
      </c>
      <c r="AC181" s="32">
        <v>0</v>
      </c>
      <c r="AD181" s="32">
        <v>0</v>
      </c>
      <c r="AE181" s="32">
        <v>0</v>
      </c>
      <c r="AF181" s="32">
        <v>0</v>
      </c>
      <c r="AG181" s="32">
        <v>0</v>
      </c>
      <c r="AH181" s="32">
        <v>0</v>
      </c>
      <c r="AI181" s="34"/>
    </row>
    <row r="182" spans="1:35" ht="20" x14ac:dyDescent="0.4">
      <c r="A182" s="35"/>
      <c r="B182" s="14" t="s">
        <v>96</v>
      </c>
      <c r="C182" s="33">
        <v>20</v>
      </c>
      <c r="D182" s="33">
        <v>25</v>
      </c>
      <c r="E182" s="33">
        <v>27</v>
      </c>
      <c r="F182" s="33">
        <v>28</v>
      </c>
      <c r="G182" s="33">
        <v>29</v>
      </c>
      <c r="H182" s="33">
        <v>29</v>
      </c>
      <c r="I182" s="33">
        <v>30</v>
      </c>
      <c r="J182" s="33">
        <v>30</v>
      </c>
      <c r="K182" s="33">
        <v>29</v>
      </c>
      <c r="L182" s="33">
        <v>26</v>
      </c>
      <c r="M182" s="33">
        <v>24</v>
      </c>
      <c r="N182" s="33">
        <v>22</v>
      </c>
      <c r="O182" s="33">
        <v>19</v>
      </c>
      <c r="P182" s="33">
        <v>17</v>
      </c>
      <c r="Q182" s="33">
        <v>15</v>
      </c>
      <c r="R182" s="33">
        <v>13</v>
      </c>
      <c r="S182" s="33">
        <v>12</v>
      </c>
      <c r="T182" s="33">
        <v>10</v>
      </c>
      <c r="U182" s="33">
        <v>8</v>
      </c>
      <c r="V182" s="33">
        <v>6</v>
      </c>
      <c r="W182" s="33">
        <v>4</v>
      </c>
      <c r="X182" s="33">
        <v>2</v>
      </c>
      <c r="Y182" s="33">
        <v>0</v>
      </c>
      <c r="Z182" s="33">
        <v>0</v>
      </c>
      <c r="AA182" s="33">
        <v>0</v>
      </c>
      <c r="AB182" s="33">
        <v>0</v>
      </c>
      <c r="AC182" s="33">
        <v>0</v>
      </c>
      <c r="AD182" s="33">
        <v>0</v>
      </c>
      <c r="AE182" s="33">
        <v>0</v>
      </c>
      <c r="AF182" s="33">
        <v>0</v>
      </c>
      <c r="AG182" s="33">
        <v>0</v>
      </c>
      <c r="AH182" s="33">
        <v>0</v>
      </c>
      <c r="AI182" s="34"/>
    </row>
    <row r="183" spans="1:35" ht="20" x14ac:dyDescent="0.4">
      <c r="A183" s="35"/>
      <c r="B183" s="14" t="s">
        <v>97</v>
      </c>
      <c r="C183" s="32">
        <v>999</v>
      </c>
      <c r="D183" s="32">
        <v>1172</v>
      </c>
      <c r="E183" s="32">
        <v>1212</v>
      </c>
      <c r="F183" s="32">
        <v>1248</v>
      </c>
      <c r="G183" s="32">
        <v>1276</v>
      </c>
      <c r="H183" s="32">
        <v>1297</v>
      </c>
      <c r="I183" s="32">
        <v>1308</v>
      </c>
      <c r="J183" s="32">
        <v>1321</v>
      </c>
      <c r="K183" s="32">
        <v>1267</v>
      </c>
      <c r="L183" s="32">
        <v>1160</v>
      </c>
      <c r="M183" s="32">
        <v>1057</v>
      </c>
      <c r="N183" s="32">
        <v>956</v>
      </c>
      <c r="O183" s="32">
        <v>859</v>
      </c>
      <c r="P183" s="32">
        <v>767</v>
      </c>
      <c r="Q183" s="32">
        <v>679</v>
      </c>
      <c r="R183" s="32">
        <v>594</v>
      </c>
      <c r="S183" s="32">
        <v>509</v>
      </c>
      <c r="T183" s="32">
        <v>424</v>
      </c>
      <c r="U183" s="32">
        <v>339</v>
      </c>
      <c r="V183" s="32">
        <v>255</v>
      </c>
      <c r="W183" s="32">
        <v>170</v>
      </c>
      <c r="X183" s="32">
        <v>85</v>
      </c>
      <c r="Y183" s="32">
        <v>0</v>
      </c>
      <c r="Z183" s="32">
        <v>0</v>
      </c>
      <c r="AA183" s="32">
        <v>0</v>
      </c>
      <c r="AB183" s="32">
        <v>0</v>
      </c>
      <c r="AC183" s="32">
        <v>0</v>
      </c>
      <c r="AD183" s="32">
        <v>0</v>
      </c>
      <c r="AE183" s="32">
        <v>0</v>
      </c>
      <c r="AF183" s="32">
        <v>0</v>
      </c>
      <c r="AG183" s="32">
        <v>0</v>
      </c>
      <c r="AH183" s="32">
        <v>0</v>
      </c>
      <c r="AI183" s="34"/>
    </row>
    <row r="184" spans="1:35" ht="20" x14ac:dyDescent="0.4">
      <c r="A184" s="35"/>
      <c r="B184" s="14" t="s">
        <v>98</v>
      </c>
      <c r="C184" s="33">
        <v>63</v>
      </c>
      <c r="D184" s="33">
        <v>73</v>
      </c>
      <c r="E184" s="33">
        <v>75</v>
      </c>
      <c r="F184" s="33">
        <v>77</v>
      </c>
      <c r="G184" s="33">
        <v>78</v>
      </c>
      <c r="H184" s="33">
        <v>80</v>
      </c>
      <c r="I184" s="33">
        <v>80</v>
      </c>
      <c r="J184" s="33">
        <v>81</v>
      </c>
      <c r="K184" s="33">
        <v>78</v>
      </c>
      <c r="L184" s="33">
        <v>71</v>
      </c>
      <c r="M184" s="33">
        <v>65</v>
      </c>
      <c r="N184" s="33">
        <v>59</v>
      </c>
      <c r="O184" s="33">
        <v>53</v>
      </c>
      <c r="P184" s="33">
        <v>47</v>
      </c>
      <c r="Q184" s="33">
        <v>42</v>
      </c>
      <c r="R184" s="33">
        <v>36</v>
      </c>
      <c r="S184" s="33">
        <v>31</v>
      </c>
      <c r="T184" s="33">
        <v>26</v>
      </c>
      <c r="U184" s="33">
        <v>21</v>
      </c>
      <c r="V184" s="33">
        <v>16</v>
      </c>
      <c r="W184" s="33">
        <v>10</v>
      </c>
      <c r="X184" s="33">
        <v>5</v>
      </c>
      <c r="Y184" s="33">
        <v>0</v>
      </c>
      <c r="Z184" s="33">
        <v>0</v>
      </c>
      <c r="AA184" s="33">
        <v>0</v>
      </c>
      <c r="AB184" s="33">
        <v>0</v>
      </c>
      <c r="AC184" s="33">
        <v>0</v>
      </c>
      <c r="AD184" s="33">
        <v>0</v>
      </c>
      <c r="AE184" s="33">
        <v>0</v>
      </c>
      <c r="AF184" s="33">
        <v>0</v>
      </c>
      <c r="AG184" s="33">
        <v>0</v>
      </c>
      <c r="AH184" s="33">
        <v>0</v>
      </c>
      <c r="AI184" s="34"/>
    </row>
    <row r="185" spans="1:35" ht="20" x14ac:dyDescent="0.4">
      <c r="A185" s="35"/>
      <c r="B185" s="14" t="s">
        <v>99</v>
      </c>
      <c r="C185" s="32">
        <v>3069</v>
      </c>
      <c r="D185" s="32">
        <v>3529</v>
      </c>
      <c r="E185" s="32">
        <v>3621</v>
      </c>
      <c r="F185" s="32">
        <v>3701</v>
      </c>
      <c r="G185" s="32">
        <v>3766</v>
      </c>
      <c r="H185" s="32">
        <v>3813</v>
      </c>
      <c r="I185" s="32">
        <v>3839</v>
      </c>
      <c r="J185" s="32">
        <v>3868</v>
      </c>
      <c r="K185" s="32">
        <v>3710</v>
      </c>
      <c r="L185" s="32">
        <v>3397</v>
      </c>
      <c r="M185" s="32">
        <v>3093</v>
      </c>
      <c r="N185" s="32">
        <v>2800</v>
      </c>
      <c r="O185" s="32">
        <v>2516</v>
      </c>
      <c r="P185" s="32">
        <v>2246</v>
      </c>
      <c r="Q185" s="32">
        <v>1989</v>
      </c>
      <c r="R185" s="32">
        <v>1739</v>
      </c>
      <c r="S185" s="32">
        <v>1491</v>
      </c>
      <c r="T185" s="32">
        <v>1242</v>
      </c>
      <c r="U185" s="32">
        <v>994</v>
      </c>
      <c r="V185" s="32">
        <v>745</v>
      </c>
      <c r="W185" s="32">
        <v>497</v>
      </c>
      <c r="X185" s="32">
        <v>248</v>
      </c>
      <c r="Y185" s="32">
        <v>0</v>
      </c>
      <c r="Z185" s="32">
        <v>0</v>
      </c>
      <c r="AA185" s="32">
        <v>0</v>
      </c>
      <c r="AB185" s="32">
        <v>0</v>
      </c>
      <c r="AC185" s="32">
        <v>0</v>
      </c>
      <c r="AD185" s="32">
        <v>0</v>
      </c>
      <c r="AE185" s="32">
        <v>0</v>
      </c>
      <c r="AF185" s="32">
        <v>0</v>
      </c>
      <c r="AG185" s="32">
        <v>0</v>
      </c>
      <c r="AH185" s="32">
        <v>0</v>
      </c>
      <c r="AI185" s="34"/>
    </row>
    <row r="186" spans="1:35" ht="20" x14ac:dyDescent="0.4">
      <c r="A186" s="35"/>
      <c r="B186" s="14" t="s">
        <v>100</v>
      </c>
      <c r="C186" s="33">
        <v>0</v>
      </c>
      <c r="D186" s="33">
        <v>0</v>
      </c>
      <c r="E186" s="33">
        <v>0</v>
      </c>
      <c r="F186" s="33">
        <v>0</v>
      </c>
      <c r="G186" s="33">
        <v>0</v>
      </c>
      <c r="H186" s="33">
        <v>0</v>
      </c>
      <c r="I186" s="33">
        <v>0</v>
      </c>
      <c r="J186" s="33">
        <v>0</v>
      </c>
      <c r="K186" s="33">
        <v>0</v>
      </c>
      <c r="L186" s="33">
        <v>0</v>
      </c>
      <c r="M186" s="33">
        <v>0</v>
      </c>
      <c r="N186" s="33">
        <v>0</v>
      </c>
      <c r="O186" s="33">
        <v>0</v>
      </c>
      <c r="P186" s="33">
        <v>0</v>
      </c>
      <c r="Q186" s="33">
        <v>0</v>
      </c>
      <c r="R186" s="33">
        <v>0</v>
      </c>
      <c r="S186" s="33">
        <v>0</v>
      </c>
      <c r="T186" s="33">
        <v>0</v>
      </c>
      <c r="U186" s="33">
        <v>0</v>
      </c>
      <c r="V186" s="33">
        <v>0</v>
      </c>
      <c r="W186" s="33">
        <v>0</v>
      </c>
      <c r="X186" s="33">
        <v>0</v>
      </c>
      <c r="Y186" s="33">
        <v>0</v>
      </c>
      <c r="Z186" s="33">
        <v>0</v>
      </c>
      <c r="AA186" s="33">
        <v>0</v>
      </c>
      <c r="AB186" s="33">
        <v>0</v>
      </c>
      <c r="AC186" s="33">
        <v>0</v>
      </c>
      <c r="AD186" s="33">
        <v>0</v>
      </c>
      <c r="AE186" s="33">
        <v>0</v>
      </c>
      <c r="AF186" s="33">
        <v>0</v>
      </c>
      <c r="AG186" s="33">
        <v>0</v>
      </c>
      <c r="AH186" s="33">
        <v>0</v>
      </c>
      <c r="AI186" s="34"/>
    </row>
    <row r="187" spans="1:35" ht="20" x14ac:dyDescent="0.4">
      <c r="A187" s="35"/>
      <c r="B187" s="14" t="s">
        <v>101</v>
      </c>
      <c r="C187" s="32">
        <v>0</v>
      </c>
      <c r="D187" s="32">
        <v>1</v>
      </c>
      <c r="E187" s="32">
        <v>0</v>
      </c>
      <c r="F187" s="32">
        <v>0</v>
      </c>
      <c r="G187" s="32">
        <v>0</v>
      </c>
      <c r="H187" s="32">
        <v>0</v>
      </c>
      <c r="I187" s="32">
        <v>0</v>
      </c>
      <c r="J187" s="32">
        <v>0</v>
      </c>
      <c r="K187" s="32">
        <v>0</v>
      </c>
      <c r="L187" s="32">
        <v>0</v>
      </c>
      <c r="M187" s="32">
        <v>0</v>
      </c>
      <c r="N187" s="32">
        <v>0</v>
      </c>
      <c r="O187" s="32">
        <v>0</v>
      </c>
      <c r="P187" s="32">
        <v>0</v>
      </c>
      <c r="Q187" s="32">
        <v>0</v>
      </c>
      <c r="R187" s="32">
        <v>0</v>
      </c>
      <c r="S187" s="32">
        <v>0</v>
      </c>
      <c r="T187" s="32">
        <v>0</v>
      </c>
      <c r="U187" s="32">
        <v>0</v>
      </c>
      <c r="V187" s="32">
        <v>0</v>
      </c>
      <c r="W187" s="32">
        <v>0</v>
      </c>
      <c r="X187" s="32">
        <v>0</v>
      </c>
      <c r="Y187" s="32">
        <v>0</v>
      </c>
      <c r="Z187" s="32">
        <v>0</v>
      </c>
      <c r="AA187" s="32">
        <v>0</v>
      </c>
      <c r="AB187" s="32">
        <v>0</v>
      </c>
      <c r="AC187" s="32">
        <v>0</v>
      </c>
      <c r="AD187" s="32">
        <v>0</v>
      </c>
      <c r="AE187" s="32">
        <v>0</v>
      </c>
      <c r="AF187" s="32">
        <v>0</v>
      </c>
      <c r="AG187" s="32">
        <v>0</v>
      </c>
      <c r="AH187" s="32">
        <v>0</v>
      </c>
      <c r="AI187" s="34"/>
    </row>
    <row r="188" spans="1:35" ht="20" x14ac:dyDescent="0.4">
      <c r="A188" s="35"/>
      <c r="B188" s="14" t="s">
        <v>102</v>
      </c>
      <c r="C188" s="33">
        <v>63</v>
      </c>
      <c r="D188" s="33">
        <v>67</v>
      </c>
      <c r="E188" s="33">
        <v>64</v>
      </c>
      <c r="F188" s="33">
        <v>62</v>
      </c>
      <c r="G188" s="33">
        <v>60</v>
      </c>
      <c r="H188" s="33">
        <v>59</v>
      </c>
      <c r="I188" s="33">
        <v>58</v>
      </c>
      <c r="J188" s="33">
        <v>57</v>
      </c>
      <c r="K188" s="33">
        <v>55</v>
      </c>
      <c r="L188" s="33">
        <v>50</v>
      </c>
      <c r="M188" s="33">
        <v>46</v>
      </c>
      <c r="N188" s="33">
        <v>41</v>
      </c>
      <c r="O188" s="33">
        <v>37</v>
      </c>
      <c r="P188" s="33">
        <v>33</v>
      </c>
      <c r="Q188" s="33">
        <v>29</v>
      </c>
      <c r="R188" s="33">
        <v>26</v>
      </c>
      <c r="S188" s="33">
        <v>22</v>
      </c>
      <c r="T188" s="33">
        <v>18</v>
      </c>
      <c r="U188" s="33">
        <v>15</v>
      </c>
      <c r="V188" s="33">
        <v>11</v>
      </c>
      <c r="W188" s="33">
        <v>7</v>
      </c>
      <c r="X188" s="33">
        <v>4</v>
      </c>
      <c r="Y188" s="33">
        <v>0</v>
      </c>
      <c r="Z188" s="33">
        <v>0</v>
      </c>
      <c r="AA188" s="33">
        <v>0</v>
      </c>
      <c r="AB188" s="33">
        <v>0</v>
      </c>
      <c r="AC188" s="33">
        <v>0</v>
      </c>
      <c r="AD188" s="33">
        <v>0</v>
      </c>
      <c r="AE188" s="33">
        <v>0</v>
      </c>
      <c r="AF188" s="33">
        <v>0</v>
      </c>
      <c r="AG188" s="33">
        <v>0</v>
      </c>
      <c r="AH188" s="33">
        <v>0</v>
      </c>
      <c r="AI188" s="34"/>
    </row>
    <row r="189" spans="1:35" ht="20" x14ac:dyDescent="0.4">
      <c r="A189" s="35"/>
      <c r="B189" s="14" t="s">
        <v>103</v>
      </c>
      <c r="C189" s="32">
        <v>3069</v>
      </c>
      <c r="D189" s="32">
        <v>3280</v>
      </c>
      <c r="E189" s="32">
        <v>3148</v>
      </c>
      <c r="F189" s="32">
        <v>3032</v>
      </c>
      <c r="G189" s="32">
        <v>2938</v>
      </c>
      <c r="H189" s="32">
        <v>2870</v>
      </c>
      <c r="I189" s="32">
        <v>2832</v>
      </c>
      <c r="J189" s="32">
        <v>2790</v>
      </c>
      <c r="K189" s="32">
        <v>2675</v>
      </c>
      <c r="L189" s="32">
        <v>2450</v>
      </c>
      <c r="M189" s="32">
        <v>2231</v>
      </c>
      <c r="N189" s="32">
        <v>2019</v>
      </c>
      <c r="O189" s="32">
        <v>1815</v>
      </c>
      <c r="P189" s="32">
        <v>1620</v>
      </c>
      <c r="Q189" s="32">
        <v>1434</v>
      </c>
      <c r="R189" s="32">
        <v>1254</v>
      </c>
      <c r="S189" s="32">
        <v>1075</v>
      </c>
      <c r="T189" s="32">
        <v>896</v>
      </c>
      <c r="U189" s="32">
        <v>717</v>
      </c>
      <c r="V189" s="32">
        <v>537</v>
      </c>
      <c r="W189" s="32">
        <v>358</v>
      </c>
      <c r="X189" s="32">
        <v>179</v>
      </c>
      <c r="Y189" s="32">
        <v>0</v>
      </c>
      <c r="Z189" s="32">
        <v>0</v>
      </c>
      <c r="AA189" s="32">
        <v>0</v>
      </c>
      <c r="AB189" s="32">
        <v>0</v>
      </c>
      <c r="AC189" s="32">
        <v>0</v>
      </c>
      <c r="AD189" s="32">
        <v>0</v>
      </c>
      <c r="AE189" s="32">
        <v>0</v>
      </c>
      <c r="AF189" s="32">
        <v>0</v>
      </c>
      <c r="AG189" s="32">
        <v>0</v>
      </c>
      <c r="AH189" s="32">
        <v>0</v>
      </c>
      <c r="AI189" s="34"/>
    </row>
    <row r="190" spans="1:35" ht="20" x14ac:dyDescent="0.4">
      <c r="A190" s="35"/>
      <c r="B190" s="34"/>
      <c r="C190" s="34"/>
      <c r="D190" s="34"/>
      <c r="E190" s="34"/>
      <c r="F190" s="34"/>
      <c r="G190" s="34"/>
      <c r="H190" s="34"/>
      <c r="I190" s="34"/>
      <c r="J190" s="34"/>
      <c r="K190" s="34"/>
      <c r="L190" s="34"/>
      <c r="M190" s="34"/>
      <c r="N190" s="34"/>
      <c r="O190" s="34"/>
      <c r="P190" s="34"/>
      <c r="Q190" s="34"/>
      <c r="R190" s="34"/>
      <c r="S190" s="34"/>
      <c r="T190" s="34"/>
      <c r="U190" s="34"/>
      <c r="V190" s="34"/>
      <c r="W190" s="34"/>
      <c r="X190" s="34"/>
      <c r="Y190" s="34"/>
      <c r="Z190" s="34"/>
      <c r="AA190" s="34"/>
      <c r="AB190" s="34"/>
      <c r="AC190" s="34"/>
      <c r="AD190" s="34"/>
      <c r="AE190" s="34"/>
      <c r="AF190" s="34"/>
      <c r="AG190" s="34"/>
      <c r="AH190" s="34"/>
      <c r="AI190" s="34"/>
    </row>
    <row r="191" spans="1:35" ht="14" x14ac:dyDescent="0.3">
      <c r="A191" s="36"/>
      <c r="B191" s="30"/>
      <c r="D191" s="30"/>
    </row>
    <row r="201" spans="1:4" ht="14" x14ac:dyDescent="0.3">
      <c r="A201" s="36"/>
      <c r="B201" s="30"/>
      <c r="D201" s="30"/>
    </row>
    <row r="211" spans="1:4" ht="14" x14ac:dyDescent="0.3">
      <c r="A211" s="36"/>
      <c r="B211" s="30"/>
      <c r="D211" s="30"/>
    </row>
    <row r="221" spans="1:4" ht="14" x14ac:dyDescent="0.3">
      <c r="A221" s="36"/>
      <c r="B221" s="30"/>
      <c r="D221" s="30"/>
    </row>
    <row r="231" spans="1:4" ht="14" x14ac:dyDescent="0.3">
      <c r="A231" s="36"/>
      <c r="B231" s="30"/>
      <c r="D231" s="30"/>
    </row>
    <row r="241" spans="1:4" ht="14" x14ac:dyDescent="0.3">
      <c r="A241" s="36"/>
      <c r="B241" s="30"/>
      <c r="D241" s="30"/>
    </row>
    <row r="242" spans="1:4" ht="14" x14ac:dyDescent="0.3"/>
    <row r="243" spans="1:4" ht="14" x14ac:dyDescent="0.3"/>
    <row r="244" spans="1:4" ht="14" x14ac:dyDescent="0.3"/>
    <row r="245" spans="1:4" ht="14" x14ac:dyDescent="0.3"/>
    <row r="246" spans="1:4" ht="14" x14ac:dyDescent="0.3"/>
    <row r="247" spans="1:4" ht="14" x14ac:dyDescent="0.3"/>
    <row r="248" spans="1:4" ht="14" x14ac:dyDescent="0.3"/>
    <row r="249" spans="1:4" ht="14" x14ac:dyDescent="0.3"/>
    <row r="250" spans="1:4" ht="14" x14ac:dyDescent="0.3"/>
    <row r="251" spans="1:4" ht="14" x14ac:dyDescent="0.3"/>
    <row r="252" spans="1:4" ht="14" x14ac:dyDescent="0.3"/>
    <row r="262" ht="14" x14ac:dyDescent="0.3"/>
    <row r="272" ht="14" x14ac:dyDescent="0.3"/>
    <row r="282" ht="14" x14ac:dyDescent="0.3"/>
    <row r="292" ht="14" x14ac:dyDescent="0.3"/>
    <row r="302" ht="14" x14ac:dyDescent="0.3"/>
  </sheetData>
  <phoneticPr fontId="13" type="noConversion"/>
  <hyperlinks>
    <hyperlink ref="O2" r:id="rId1" xr:uid="{B0CC1140-0B27-4FD8-8CA3-B9395A15A88E}"/>
  </hyperlinks>
  <pageMargins left="0.7" right="0.7" top="0.75" bottom="0.75" header="0.3" footer="0.3"/>
  <pageSetup paperSize="0" orientation="portrait" r:id="rId2"/>
  <headerFooter>
    <oddFooter>&amp;L_x000D_&amp;1#&amp;"Calibri"&amp;8&amp;K000000 For Official use only</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8CEC82-BC02-45A3-B82A-50BA7AD9E318}">
  <sheetPr>
    <tabColor theme="5" tint="0.749992370372631"/>
  </sheetPr>
  <dimension ref="A1:AI303"/>
  <sheetViews>
    <sheetView zoomScale="85" zoomScaleNormal="85" workbookViewId="0"/>
  </sheetViews>
  <sheetFormatPr defaultColWidth="8.75" defaultRowHeight="16.5" customHeight="1" thickBottom="1" x14ac:dyDescent="0.35"/>
  <cols>
    <col min="1" max="1" width="3.25" style="37" customWidth="1"/>
    <col min="2" max="2" width="25.08203125" style="31" customWidth="1"/>
    <col min="3" max="33" width="8.75" style="31"/>
    <col min="34" max="34" width="8.75" style="31" customWidth="1"/>
    <col min="35" max="16384" width="8.75" style="31"/>
  </cols>
  <sheetData>
    <row r="1" spans="1:35" s="4" customFormat="1" ht="14" x14ac:dyDescent="0.3">
      <c r="A1" s="1"/>
      <c r="B1" s="2"/>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row>
    <row r="2" spans="1:35" s="4" customFormat="1" ht="19" x14ac:dyDescent="0.4">
      <c r="A2" s="3"/>
      <c r="B2" s="5" t="s">
        <v>50</v>
      </c>
      <c r="C2" s="6"/>
      <c r="D2" s="6"/>
      <c r="E2" s="6"/>
      <c r="F2" s="6"/>
      <c r="G2" s="6"/>
      <c r="H2" s="6"/>
      <c r="I2" s="6"/>
      <c r="J2" s="6"/>
      <c r="K2" s="6"/>
      <c r="L2" s="6"/>
      <c r="M2" s="6"/>
      <c r="N2" s="7" t="s">
        <v>56</v>
      </c>
      <c r="O2" s="8" t="s">
        <v>57</v>
      </c>
      <c r="P2" s="3"/>
      <c r="Q2" s="3"/>
      <c r="R2" s="3"/>
      <c r="S2" s="3"/>
      <c r="T2" s="3"/>
      <c r="U2" s="3"/>
      <c r="V2" s="3"/>
      <c r="W2" s="3"/>
      <c r="X2" s="3"/>
      <c r="Y2" s="3"/>
      <c r="Z2" s="3"/>
      <c r="AA2" s="3"/>
      <c r="AB2" s="3"/>
      <c r="AC2" s="3"/>
      <c r="AD2" s="3"/>
      <c r="AE2" s="3"/>
      <c r="AF2" s="3"/>
      <c r="AG2" s="3"/>
      <c r="AH2" s="3"/>
      <c r="AI2" s="3"/>
    </row>
    <row r="3" spans="1:35" s="4" customFormat="1" ht="15.5" x14ac:dyDescent="0.35">
      <c r="A3" s="3"/>
      <c r="B3" s="9" t="s">
        <v>111</v>
      </c>
      <c r="C3" s="3"/>
      <c r="D3" s="3"/>
      <c r="E3" s="3"/>
      <c r="F3" s="3"/>
      <c r="G3" s="3"/>
      <c r="H3" s="3"/>
      <c r="I3" s="3"/>
      <c r="J3" s="3"/>
      <c r="K3" s="3"/>
      <c r="L3" s="3"/>
      <c r="M3" s="3"/>
      <c r="N3" s="3"/>
      <c r="O3" s="3"/>
      <c r="P3" s="3"/>
      <c r="Q3" s="10"/>
      <c r="R3" s="3"/>
      <c r="S3" s="3"/>
      <c r="T3" s="3"/>
      <c r="U3" s="3"/>
      <c r="V3" s="3"/>
      <c r="W3" s="3"/>
      <c r="X3" s="3"/>
      <c r="Y3" s="3"/>
      <c r="Z3" s="3"/>
      <c r="AA3" s="3"/>
      <c r="AB3" s="3"/>
      <c r="AC3" s="3"/>
      <c r="AD3" s="3"/>
      <c r="AE3" s="3"/>
      <c r="AF3" s="3"/>
      <c r="AG3" s="3"/>
      <c r="AH3" s="3"/>
      <c r="AI3" s="3"/>
    </row>
    <row r="4" spans="1:35" s="4" customFormat="1" ht="12.5" x14ac:dyDescent="0.25">
      <c r="A4" s="15"/>
      <c r="B4" s="3"/>
      <c r="C4" s="3"/>
      <c r="D4" s="3"/>
      <c r="E4" s="3"/>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row>
    <row r="5" spans="1:35" s="45" customFormat="1" ht="20" x14ac:dyDescent="0.4">
      <c r="A5" s="35"/>
      <c r="B5" s="34" t="s">
        <v>59</v>
      </c>
      <c r="C5" s="34"/>
      <c r="D5" s="34"/>
      <c r="E5" s="34"/>
      <c r="F5" s="34"/>
      <c r="G5" s="34"/>
      <c r="H5" s="34"/>
      <c r="I5" s="34"/>
      <c r="J5" s="34"/>
      <c r="K5" s="34"/>
      <c r="L5" s="34"/>
      <c r="M5" s="34"/>
      <c r="N5" s="34"/>
      <c r="O5" s="34"/>
      <c r="P5" s="34"/>
      <c r="Q5" s="34"/>
      <c r="R5" s="34"/>
      <c r="S5" s="34"/>
      <c r="T5" s="34"/>
      <c r="U5" s="34"/>
      <c r="V5" s="34"/>
      <c r="W5" s="34"/>
      <c r="X5" s="34"/>
      <c r="Y5" s="34"/>
      <c r="Z5" s="34"/>
      <c r="AA5" s="34"/>
      <c r="AB5" s="34"/>
      <c r="AC5" s="34"/>
      <c r="AD5" s="34"/>
      <c r="AE5" s="34"/>
      <c r="AF5" s="34"/>
      <c r="AG5" s="34"/>
      <c r="AH5" s="34"/>
      <c r="AI5" s="34"/>
    </row>
    <row r="6" spans="1:35" ht="20" x14ac:dyDescent="0.4">
      <c r="A6" s="35"/>
      <c r="B6" s="11" t="s">
        <v>60</v>
      </c>
      <c r="C6" s="34"/>
      <c r="D6" s="34"/>
      <c r="E6" s="34"/>
      <c r="F6" s="34"/>
      <c r="G6" s="34"/>
      <c r="H6" s="34"/>
      <c r="I6" s="34"/>
      <c r="J6" s="34"/>
      <c r="K6" s="34"/>
      <c r="L6" s="34"/>
      <c r="M6" s="34"/>
      <c r="N6" s="34"/>
      <c r="O6" s="34"/>
      <c r="P6" s="34"/>
      <c r="Q6" s="34"/>
      <c r="R6" s="34"/>
      <c r="S6" s="34"/>
      <c r="T6" s="34"/>
      <c r="U6" s="34"/>
      <c r="V6" s="34"/>
      <c r="W6" s="34"/>
      <c r="X6" s="34"/>
      <c r="Y6" s="34"/>
      <c r="Z6" s="34"/>
      <c r="AA6" s="34"/>
      <c r="AB6" s="34"/>
      <c r="AC6" s="34"/>
      <c r="AD6" s="34"/>
      <c r="AE6" s="34"/>
      <c r="AF6" s="34"/>
      <c r="AG6" s="34"/>
      <c r="AH6" s="34"/>
      <c r="AI6" s="34"/>
    </row>
    <row r="7" spans="1:35" ht="20" x14ac:dyDescent="0.4">
      <c r="A7" s="35"/>
      <c r="B7" s="12" t="s">
        <v>61</v>
      </c>
      <c r="C7" s="13" t="s">
        <v>62</v>
      </c>
      <c r="D7" s="13" t="s">
        <v>63</v>
      </c>
      <c r="E7" s="13" t="s">
        <v>64</v>
      </c>
      <c r="F7" s="13" t="s">
        <v>65</v>
      </c>
      <c r="G7" s="13" t="s">
        <v>66</v>
      </c>
      <c r="H7" s="13" t="s">
        <v>67</v>
      </c>
      <c r="I7" s="13" t="s">
        <v>68</v>
      </c>
      <c r="J7" s="13" t="s">
        <v>69</v>
      </c>
      <c r="K7" s="13" t="s">
        <v>70</v>
      </c>
      <c r="L7" s="13" t="s">
        <v>71</v>
      </c>
      <c r="M7" s="13" t="s">
        <v>72</v>
      </c>
      <c r="N7" s="13" t="s">
        <v>73</v>
      </c>
      <c r="O7" s="13" t="s">
        <v>74</v>
      </c>
      <c r="P7" s="13" t="s">
        <v>75</v>
      </c>
      <c r="Q7" s="13" t="s">
        <v>76</v>
      </c>
      <c r="R7" s="13" t="s">
        <v>77</v>
      </c>
      <c r="S7" s="13" t="s">
        <v>78</v>
      </c>
      <c r="T7" s="13" t="s">
        <v>79</v>
      </c>
      <c r="U7" s="13" t="s">
        <v>80</v>
      </c>
      <c r="V7" s="13" t="s">
        <v>81</v>
      </c>
      <c r="W7" s="13" t="s">
        <v>82</v>
      </c>
      <c r="X7" s="13" t="s">
        <v>83</v>
      </c>
      <c r="Y7" s="13" t="s">
        <v>84</v>
      </c>
      <c r="Z7" s="13" t="s">
        <v>85</v>
      </c>
      <c r="AA7" s="13" t="s">
        <v>86</v>
      </c>
      <c r="AB7" s="13" t="s">
        <v>87</v>
      </c>
      <c r="AC7" s="13" t="s">
        <v>88</v>
      </c>
      <c r="AD7" s="13" t="s">
        <v>89</v>
      </c>
      <c r="AE7" s="13" t="s">
        <v>90</v>
      </c>
      <c r="AF7" s="13" t="s">
        <v>91</v>
      </c>
      <c r="AG7" s="13" t="s">
        <v>92</v>
      </c>
      <c r="AH7" s="13" t="s">
        <v>93</v>
      </c>
      <c r="AI7" s="34"/>
    </row>
    <row r="8" spans="1:35" ht="20" x14ac:dyDescent="0.4">
      <c r="A8" s="35"/>
      <c r="B8" s="14" t="s">
        <v>94</v>
      </c>
      <c r="C8" s="33">
        <v>0</v>
      </c>
      <c r="D8" s="33">
        <v>4</v>
      </c>
      <c r="E8" s="33">
        <v>4</v>
      </c>
      <c r="F8" s="33">
        <v>4</v>
      </c>
      <c r="G8" s="33">
        <v>4</v>
      </c>
      <c r="H8" s="33">
        <v>5</v>
      </c>
      <c r="I8" s="33">
        <v>6</v>
      </c>
      <c r="J8" s="33">
        <v>18</v>
      </c>
      <c r="K8" s="33">
        <v>41</v>
      </c>
      <c r="L8" s="33">
        <v>73</v>
      </c>
      <c r="M8" s="33">
        <v>116</v>
      </c>
      <c r="N8" s="33">
        <v>168</v>
      </c>
      <c r="O8" s="33">
        <v>228</v>
      </c>
      <c r="P8" s="33">
        <v>296</v>
      </c>
      <c r="Q8" s="33">
        <v>371</v>
      </c>
      <c r="R8" s="33">
        <v>452</v>
      </c>
      <c r="S8" s="33">
        <v>537</v>
      </c>
      <c r="T8" s="33">
        <v>629</v>
      </c>
      <c r="U8" s="33">
        <v>724</v>
      </c>
      <c r="V8" s="33">
        <v>824</v>
      </c>
      <c r="W8" s="33">
        <v>929</v>
      </c>
      <c r="X8" s="33">
        <v>1036</v>
      </c>
      <c r="Y8" s="33">
        <v>1147</v>
      </c>
      <c r="Z8" s="33">
        <v>1260</v>
      </c>
      <c r="AA8" s="33">
        <v>1376</v>
      </c>
      <c r="AB8" s="33">
        <v>1494</v>
      </c>
      <c r="AC8" s="33">
        <v>1615</v>
      </c>
      <c r="AD8" s="33">
        <v>1737</v>
      </c>
      <c r="AE8" s="33">
        <v>1847</v>
      </c>
      <c r="AF8" s="33">
        <v>1947</v>
      </c>
      <c r="AG8" s="33">
        <v>2037</v>
      </c>
      <c r="AH8" s="33">
        <v>2117</v>
      </c>
      <c r="AI8" s="34"/>
    </row>
    <row r="9" spans="1:35" ht="20" x14ac:dyDescent="0.4">
      <c r="A9" s="35"/>
      <c r="B9" s="14" t="s">
        <v>95</v>
      </c>
      <c r="C9" s="32">
        <v>0</v>
      </c>
      <c r="D9" s="32">
        <v>0</v>
      </c>
      <c r="E9" s="32">
        <v>26</v>
      </c>
      <c r="F9" s="32">
        <v>57</v>
      </c>
      <c r="G9" s="32">
        <v>112</v>
      </c>
      <c r="H9" s="32">
        <v>177</v>
      </c>
      <c r="I9" s="32">
        <v>265</v>
      </c>
      <c r="J9" s="32">
        <v>343</v>
      </c>
      <c r="K9" s="32">
        <v>415</v>
      </c>
      <c r="L9" s="32">
        <v>478</v>
      </c>
      <c r="M9" s="32">
        <v>535</v>
      </c>
      <c r="N9" s="32">
        <v>584</v>
      </c>
      <c r="O9" s="32">
        <v>625</v>
      </c>
      <c r="P9" s="32">
        <v>659</v>
      </c>
      <c r="Q9" s="32">
        <v>686</v>
      </c>
      <c r="R9" s="32">
        <v>706</v>
      </c>
      <c r="S9" s="32">
        <v>721</v>
      </c>
      <c r="T9" s="32">
        <v>729</v>
      </c>
      <c r="U9" s="32">
        <v>733</v>
      </c>
      <c r="V9" s="32">
        <v>732</v>
      </c>
      <c r="W9" s="32">
        <v>727</v>
      </c>
      <c r="X9" s="32">
        <v>717</v>
      </c>
      <c r="Y9" s="32">
        <v>704</v>
      </c>
      <c r="Z9" s="32">
        <v>689</v>
      </c>
      <c r="AA9" s="32">
        <v>666</v>
      </c>
      <c r="AB9" s="32">
        <v>639</v>
      </c>
      <c r="AC9" s="32">
        <v>606</v>
      </c>
      <c r="AD9" s="32">
        <v>570</v>
      </c>
      <c r="AE9" s="32">
        <v>534</v>
      </c>
      <c r="AF9" s="32">
        <v>501</v>
      </c>
      <c r="AG9" s="32">
        <v>471</v>
      </c>
      <c r="AH9" s="32">
        <v>444</v>
      </c>
      <c r="AI9" s="34"/>
    </row>
    <row r="10" spans="1:35" ht="20" x14ac:dyDescent="0.4">
      <c r="A10" s="35"/>
      <c r="B10" s="14" t="s">
        <v>96</v>
      </c>
      <c r="C10" s="33">
        <v>0</v>
      </c>
      <c r="D10" s="33">
        <v>1</v>
      </c>
      <c r="E10" s="33">
        <v>12</v>
      </c>
      <c r="F10" s="33">
        <v>31</v>
      </c>
      <c r="G10" s="33">
        <v>59</v>
      </c>
      <c r="H10" s="33">
        <v>96</v>
      </c>
      <c r="I10" s="33">
        <v>141</v>
      </c>
      <c r="J10" s="33">
        <v>182</v>
      </c>
      <c r="K10" s="33">
        <v>218</v>
      </c>
      <c r="L10" s="33">
        <v>249</v>
      </c>
      <c r="M10" s="33">
        <v>276</v>
      </c>
      <c r="N10" s="33">
        <v>299</v>
      </c>
      <c r="O10" s="33">
        <v>317</v>
      </c>
      <c r="P10" s="33">
        <v>331</v>
      </c>
      <c r="Q10" s="33">
        <v>340</v>
      </c>
      <c r="R10" s="33">
        <v>346</v>
      </c>
      <c r="S10" s="33">
        <v>349</v>
      </c>
      <c r="T10" s="33">
        <v>348</v>
      </c>
      <c r="U10" s="33">
        <v>345</v>
      </c>
      <c r="V10" s="33">
        <v>339</v>
      </c>
      <c r="W10" s="33">
        <v>331</v>
      </c>
      <c r="X10" s="33">
        <v>320</v>
      </c>
      <c r="Y10" s="33">
        <v>307</v>
      </c>
      <c r="Z10" s="33">
        <v>293</v>
      </c>
      <c r="AA10" s="33">
        <v>275</v>
      </c>
      <c r="AB10" s="33">
        <v>254</v>
      </c>
      <c r="AC10" s="33">
        <v>230</v>
      </c>
      <c r="AD10" s="33">
        <v>205</v>
      </c>
      <c r="AE10" s="33">
        <v>180</v>
      </c>
      <c r="AF10" s="33">
        <v>157</v>
      </c>
      <c r="AG10" s="33">
        <v>136</v>
      </c>
      <c r="AH10" s="33">
        <v>117</v>
      </c>
      <c r="AI10" s="34"/>
    </row>
    <row r="11" spans="1:35" ht="20" x14ac:dyDescent="0.4">
      <c r="A11" s="35"/>
      <c r="B11" s="14" t="s">
        <v>97</v>
      </c>
      <c r="C11" s="32">
        <v>3</v>
      </c>
      <c r="D11" s="32">
        <v>5</v>
      </c>
      <c r="E11" s="32">
        <v>34</v>
      </c>
      <c r="F11" s="32">
        <v>85</v>
      </c>
      <c r="G11" s="32">
        <v>158</v>
      </c>
      <c r="H11" s="32">
        <v>254</v>
      </c>
      <c r="I11" s="32">
        <v>374</v>
      </c>
      <c r="J11" s="32">
        <v>479</v>
      </c>
      <c r="K11" s="32">
        <v>573</v>
      </c>
      <c r="L11" s="32">
        <v>655</v>
      </c>
      <c r="M11" s="32">
        <v>726</v>
      </c>
      <c r="N11" s="32">
        <v>785</v>
      </c>
      <c r="O11" s="32">
        <v>832</v>
      </c>
      <c r="P11" s="32">
        <v>868</v>
      </c>
      <c r="Q11" s="32">
        <v>895</v>
      </c>
      <c r="R11" s="32">
        <v>910</v>
      </c>
      <c r="S11" s="32">
        <v>917</v>
      </c>
      <c r="T11" s="32">
        <v>916</v>
      </c>
      <c r="U11" s="32">
        <v>907</v>
      </c>
      <c r="V11" s="32">
        <v>891</v>
      </c>
      <c r="W11" s="32">
        <v>869</v>
      </c>
      <c r="X11" s="32">
        <v>841</v>
      </c>
      <c r="Y11" s="32">
        <v>807</v>
      </c>
      <c r="Z11" s="32">
        <v>768</v>
      </c>
      <c r="AA11" s="32">
        <v>720</v>
      </c>
      <c r="AB11" s="32">
        <v>666</v>
      </c>
      <c r="AC11" s="32">
        <v>604</v>
      </c>
      <c r="AD11" s="32">
        <v>536</v>
      </c>
      <c r="AE11" s="32">
        <v>470</v>
      </c>
      <c r="AF11" s="32">
        <v>410</v>
      </c>
      <c r="AG11" s="32">
        <v>357</v>
      </c>
      <c r="AH11" s="32">
        <v>309</v>
      </c>
      <c r="AI11" s="34"/>
    </row>
    <row r="12" spans="1:35" ht="20" x14ac:dyDescent="0.4">
      <c r="A12" s="35"/>
      <c r="B12" s="14" t="s">
        <v>98</v>
      </c>
      <c r="C12" s="33">
        <v>0</v>
      </c>
      <c r="D12" s="33">
        <v>0</v>
      </c>
      <c r="E12" s="33">
        <v>2</v>
      </c>
      <c r="F12" s="33">
        <v>6</v>
      </c>
      <c r="G12" s="33">
        <v>12</v>
      </c>
      <c r="H12" s="33">
        <v>19</v>
      </c>
      <c r="I12" s="33">
        <v>29</v>
      </c>
      <c r="J12" s="33">
        <v>37</v>
      </c>
      <c r="K12" s="33">
        <v>45</v>
      </c>
      <c r="L12" s="33">
        <v>51</v>
      </c>
      <c r="M12" s="33">
        <v>57</v>
      </c>
      <c r="N12" s="33">
        <v>61</v>
      </c>
      <c r="O12" s="33">
        <v>65</v>
      </c>
      <c r="P12" s="33">
        <v>68</v>
      </c>
      <c r="Q12" s="33">
        <v>70</v>
      </c>
      <c r="R12" s="33">
        <v>71</v>
      </c>
      <c r="S12" s="33">
        <v>71</v>
      </c>
      <c r="T12" s="33">
        <v>71</v>
      </c>
      <c r="U12" s="33">
        <v>71</v>
      </c>
      <c r="V12" s="33">
        <v>69</v>
      </c>
      <c r="W12" s="33">
        <v>68</v>
      </c>
      <c r="X12" s="33">
        <v>66</v>
      </c>
      <c r="Y12" s="33">
        <v>63</v>
      </c>
      <c r="Z12" s="33">
        <v>60</v>
      </c>
      <c r="AA12" s="33">
        <v>56</v>
      </c>
      <c r="AB12" s="33">
        <v>52</v>
      </c>
      <c r="AC12" s="33">
        <v>46</v>
      </c>
      <c r="AD12" s="33">
        <v>41</v>
      </c>
      <c r="AE12" s="33">
        <v>36</v>
      </c>
      <c r="AF12" s="33">
        <v>32</v>
      </c>
      <c r="AG12" s="33">
        <v>27</v>
      </c>
      <c r="AH12" s="33">
        <v>24</v>
      </c>
      <c r="AI12" s="34"/>
    </row>
    <row r="13" spans="1:35" ht="20" x14ac:dyDescent="0.4">
      <c r="A13" s="35"/>
      <c r="B13" s="14" t="s">
        <v>99</v>
      </c>
      <c r="C13" s="32">
        <v>10</v>
      </c>
      <c r="D13" s="32">
        <v>12</v>
      </c>
      <c r="E13" s="32">
        <v>35</v>
      </c>
      <c r="F13" s="32">
        <v>78</v>
      </c>
      <c r="G13" s="32">
        <v>141</v>
      </c>
      <c r="H13" s="32">
        <v>221</v>
      </c>
      <c r="I13" s="32">
        <v>321</v>
      </c>
      <c r="J13" s="32">
        <v>410</v>
      </c>
      <c r="K13" s="32">
        <v>489</v>
      </c>
      <c r="L13" s="32">
        <v>558</v>
      </c>
      <c r="M13" s="32">
        <v>617</v>
      </c>
      <c r="N13" s="32">
        <v>667</v>
      </c>
      <c r="O13" s="32">
        <v>707</v>
      </c>
      <c r="P13" s="32">
        <v>737</v>
      </c>
      <c r="Q13" s="32">
        <v>758</v>
      </c>
      <c r="R13" s="32">
        <v>771</v>
      </c>
      <c r="S13" s="32">
        <v>777</v>
      </c>
      <c r="T13" s="32">
        <v>776</v>
      </c>
      <c r="U13" s="32">
        <v>769</v>
      </c>
      <c r="V13" s="32">
        <v>755</v>
      </c>
      <c r="W13" s="32">
        <v>735</v>
      </c>
      <c r="X13" s="32">
        <v>712</v>
      </c>
      <c r="Y13" s="32">
        <v>682</v>
      </c>
      <c r="Z13" s="32">
        <v>649</v>
      </c>
      <c r="AA13" s="32">
        <v>609</v>
      </c>
      <c r="AB13" s="32">
        <v>563</v>
      </c>
      <c r="AC13" s="32">
        <v>511</v>
      </c>
      <c r="AD13" s="32">
        <v>453</v>
      </c>
      <c r="AE13" s="32">
        <v>398</v>
      </c>
      <c r="AF13" s="32">
        <v>348</v>
      </c>
      <c r="AG13" s="32">
        <v>302</v>
      </c>
      <c r="AH13" s="32">
        <v>261</v>
      </c>
      <c r="AI13" s="34"/>
    </row>
    <row r="14" spans="1:35" ht="20" x14ac:dyDescent="0.4">
      <c r="A14" s="35"/>
      <c r="B14" s="14" t="s">
        <v>100</v>
      </c>
      <c r="C14" s="33">
        <v>0</v>
      </c>
      <c r="D14" s="33">
        <v>0</v>
      </c>
      <c r="E14" s="33">
        <v>4</v>
      </c>
      <c r="F14" s="33">
        <v>11</v>
      </c>
      <c r="G14" s="33">
        <v>21</v>
      </c>
      <c r="H14" s="33">
        <v>33</v>
      </c>
      <c r="I14" s="33">
        <v>49</v>
      </c>
      <c r="J14" s="33">
        <v>63</v>
      </c>
      <c r="K14" s="33">
        <v>75</v>
      </c>
      <c r="L14" s="33">
        <v>86</v>
      </c>
      <c r="M14" s="33">
        <v>96</v>
      </c>
      <c r="N14" s="33">
        <v>103</v>
      </c>
      <c r="O14" s="33">
        <v>111</v>
      </c>
      <c r="P14" s="33">
        <v>116</v>
      </c>
      <c r="Q14" s="33">
        <v>119</v>
      </c>
      <c r="R14" s="33">
        <v>121</v>
      </c>
      <c r="S14" s="33">
        <v>122</v>
      </c>
      <c r="T14" s="33">
        <v>122</v>
      </c>
      <c r="U14" s="33">
        <v>121</v>
      </c>
      <c r="V14" s="33">
        <v>119</v>
      </c>
      <c r="W14" s="33">
        <v>116</v>
      </c>
      <c r="X14" s="33">
        <v>112</v>
      </c>
      <c r="Y14" s="33">
        <v>107</v>
      </c>
      <c r="Z14" s="33">
        <v>101</v>
      </c>
      <c r="AA14" s="33">
        <v>95</v>
      </c>
      <c r="AB14" s="33">
        <v>88</v>
      </c>
      <c r="AC14" s="33">
        <v>80</v>
      </c>
      <c r="AD14" s="33">
        <v>71</v>
      </c>
      <c r="AE14" s="33">
        <v>62</v>
      </c>
      <c r="AF14" s="33">
        <v>54</v>
      </c>
      <c r="AG14" s="33">
        <v>47</v>
      </c>
      <c r="AH14" s="33">
        <v>41</v>
      </c>
      <c r="AI14" s="34"/>
    </row>
    <row r="15" spans="1:35" ht="20" x14ac:dyDescent="0.4">
      <c r="A15" s="35"/>
      <c r="B15" s="14" t="s">
        <v>101</v>
      </c>
      <c r="C15" s="32">
        <v>0</v>
      </c>
      <c r="D15" s="32">
        <v>0</v>
      </c>
      <c r="E15" s="32">
        <v>0</v>
      </c>
      <c r="F15" s="32">
        <v>1</v>
      </c>
      <c r="G15" s="32">
        <v>1</v>
      </c>
      <c r="H15" s="32">
        <v>2</v>
      </c>
      <c r="I15" s="32">
        <v>3</v>
      </c>
      <c r="J15" s="32">
        <v>11</v>
      </c>
      <c r="K15" s="32">
        <v>26</v>
      </c>
      <c r="L15" s="32">
        <v>47</v>
      </c>
      <c r="M15" s="32">
        <v>74</v>
      </c>
      <c r="N15" s="32">
        <v>108</v>
      </c>
      <c r="O15" s="32">
        <v>146</v>
      </c>
      <c r="P15" s="32">
        <v>190</v>
      </c>
      <c r="Q15" s="32">
        <v>239</v>
      </c>
      <c r="R15" s="32">
        <v>291</v>
      </c>
      <c r="S15" s="32">
        <v>346</v>
      </c>
      <c r="T15" s="32">
        <v>404</v>
      </c>
      <c r="U15" s="32">
        <v>466</v>
      </c>
      <c r="V15" s="32">
        <v>530</v>
      </c>
      <c r="W15" s="32">
        <v>597</v>
      </c>
      <c r="X15" s="32">
        <v>666</v>
      </c>
      <c r="Y15" s="32">
        <v>737</v>
      </c>
      <c r="Z15" s="32">
        <v>810</v>
      </c>
      <c r="AA15" s="32">
        <v>885</v>
      </c>
      <c r="AB15" s="32">
        <v>960</v>
      </c>
      <c r="AC15" s="32">
        <v>1038</v>
      </c>
      <c r="AD15" s="32">
        <v>1116</v>
      </c>
      <c r="AE15" s="32">
        <v>1187</v>
      </c>
      <c r="AF15" s="32">
        <v>1251</v>
      </c>
      <c r="AG15" s="32">
        <v>1309</v>
      </c>
      <c r="AH15" s="32">
        <v>1360</v>
      </c>
      <c r="AI15" s="34"/>
    </row>
    <row r="16" spans="1:35" ht="20" x14ac:dyDescent="0.4">
      <c r="A16" s="35"/>
      <c r="B16" s="14" t="s">
        <v>102</v>
      </c>
      <c r="C16" s="33">
        <v>0</v>
      </c>
      <c r="D16" s="33">
        <v>0</v>
      </c>
      <c r="E16" s="33">
        <v>1</v>
      </c>
      <c r="F16" s="33">
        <v>2</v>
      </c>
      <c r="G16" s="33">
        <v>4</v>
      </c>
      <c r="H16" s="33">
        <v>6</v>
      </c>
      <c r="I16" s="33">
        <v>9</v>
      </c>
      <c r="J16" s="33">
        <v>11</v>
      </c>
      <c r="K16" s="33">
        <v>14</v>
      </c>
      <c r="L16" s="33">
        <v>16</v>
      </c>
      <c r="M16" s="33">
        <v>17</v>
      </c>
      <c r="N16" s="33">
        <v>19</v>
      </c>
      <c r="O16" s="33">
        <v>20</v>
      </c>
      <c r="P16" s="33">
        <v>21</v>
      </c>
      <c r="Q16" s="33">
        <v>21</v>
      </c>
      <c r="R16" s="33">
        <v>22</v>
      </c>
      <c r="S16" s="33">
        <v>22</v>
      </c>
      <c r="T16" s="33">
        <v>22</v>
      </c>
      <c r="U16" s="33">
        <v>22</v>
      </c>
      <c r="V16" s="33">
        <v>21</v>
      </c>
      <c r="W16" s="33">
        <v>21</v>
      </c>
      <c r="X16" s="33">
        <v>20</v>
      </c>
      <c r="Y16" s="33">
        <v>19</v>
      </c>
      <c r="Z16" s="33">
        <v>18</v>
      </c>
      <c r="AA16" s="33">
        <v>17</v>
      </c>
      <c r="AB16" s="33">
        <v>16</v>
      </c>
      <c r="AC16" s="33">
        <v>15</v>
      </c>
      <c r="AD16" s="33">
        <v>13</v>
      </c>
      <c r="AE16" s="33">
        <v>11</v>
      </c>
      <c r="AF16" s="33">
        <v>10</v>
      </c>
      <c r="AG16" s="33">
        <v>9</v>
      </c>
      <c r="AH16" s="33">
        <v>7</v>
      </c>
      <c r="AI16" s="34"/>
    </row>
    <row r="17" spans="1:35" ht="20" x14ac:dyDescent="0.4">
      <c r="A17" s="35"/>
      <c r="B17" s="14" t="s">
        <v>103</v>
      </c>
      <c r="C17" s="32">
        <v>10</v>
      </c>
      <c r="D17" s="32">
        <v>11</v>
      </c>
      <c r="E17" s="32">
        <v>21</v>
      </c>
      <c r="F17" s="32">
        <v>39</v>
      </c>
      <c r="G17" s="32">
        <v>67</v>
      </c>
      <c r="H17" s="32">
        <v>101</v>
      </c>
      <c r="I17" s="32">
        <v>145</v>
      </c>
      <c r="J17" s="32">
        <v>184</v>
      </c>
      <c r="K17" s="32">
        <v>218</v>
      </c>
      <c r="L17" s="32">
        <v>249</v>
      </c>
      <c r="M17" s="32">
        <v>274</v>
      </c>
      <c r="N17" s="32">
        <v>297</v>
      </c>
      <c r="O17" s="32">
        <v>313</v>
      </c>
      <c r="P17" s="32">
        <v>326</v>
      </c>
      <c r="Q17" s="32">
        <v>336</v>
      </c>
      <c r="R17" s="32">
        <v>341</v>
      </c>
      <c r="S17" s="32">
        <v>344</v>
      </c>
      <c r="T17" s="32">
        <v>342</v>
      </c>
      <c r="U17" s="32">
        <v>339</v>
      </c>
      <c r="V17" s="32">
        <v>334</v>
      </c>
      <c r="W17" s="32">
        <v>325</v>
      </c>
      <c r="X17" s="32">
        <v>315</v>
      </c>
      <c r="Y17" s="32">
        <v>300</v>
      </c>
      <c r="Z17" s="32">
        <v>286</v>
      </c>
      <c r="AA17" s="32">
        <v>268</v>
      </c>
      <c r="AB17" s="32">
        <v>247</v>
      </c>
      <c r="AC17" s="32">
        <v>224</v>
      </c>
      <c r="AD17" s="32">
        <v>199</v>
      </c>
      <c r="AE17" s="32">
        <v>175</v>
      </c>
      <c r="AF17" s="32">
        <v>153</v>
      </c>
      <c r="AG17" s="32">
        <v>133</v>
      </c>
      <c r="AH17" s="32">
        <v>114</v>
      </c>
      <c r="AI17" s="34"/>
    </row>
    <row r="18" spans="1:35" ht="20" x14ac:dyDescent="0.4">
      <c r="A18" s="35"/>
      <c r="B18" s="11" t="s">
        <v>104</v>
      </c>
      <c r="C18" s="34"/>
      <c r="D18" s="34"/>
      <c r="E18" s="34"/>
      <c r="F18" s="34"/>
      <c r="G18" s="34"/>
      <c r="H18" s="34"/>
      <c r="I18" s="34"/>
      <c r="J18" s="34"/>
      <c r="K18" s="34"/>
      <c r="L18" s="34"/>
      <c r="M18" s="34"/>
      <c r="N18" s="34"/>
      <c r="O18" s="34"/>
      <c r="P18" s="34"/>
      <c r="Q18" s="34"/>
      <c r="R18" s="34"/>
      <c r="S18" s="34"/>
      <c r="T18" s="34"/>
      <c r="U18" s="34"/>
      <c r="V18" s="34"/>
      <c r="W18" s="34"/>
      <c r="X18" s="34"/>
      <c r="Y18" s="34"/>
      <c r="Z18" s="34"/>
      <c r="AA18" s="34"/>
      <c r="AB18" s="34"/>
      <c r="AC18" s="34"/>
      <c r="AD18" s="34"/>
      <c r="AE18" s="34"/>
      <c r="AF18" s="34"/>
      <c r="AG18" s="34"/>
      <c r="AH18" s="34"/>
      <c r="AI18" s="34"/>
    </row>
    <row r="19" spans="1:35" ht="20" x14ac:dyDescent="0.4">
      <c r="A19" s="35"/>
      <c r="B19" s="12" t="s">
        <v>61</v>
      </c>
      <c r="C19" s="13" t="s">
        <v>62</v>
      </c>
      <c r="D19" s="13" t="s">
        <v>63</v>
      </c>
      <c r="E19" s="13" t="s">
        <v>64</v>
      </c>
      <c r="F19" s="13" t="s">
        <v>65</v>
      </c>
      <c r="G19" s="13" t="s">
        <v>66</v>
      </c>
      <c r="H19" s="13" t="s">
        <v>67</v>
      </c>
      <c r="I19" s="13" t="s">
        <v>68</v>
      </c>
      <c r="J19" s="13" t="s">
        <v>69</v>
      </c>
      <c r="K19" s="13" t="s">
        <v>70</v>
      </c>
      <c r="L19" s="13" t="s">
        <v>71</v>
      </c>
      <c r="M19" s="13" t="s">
        <v>72</v>
      </c>
      <c r="N19" s="13" t="s">
        <v>73</v>
      </c>
      <c r="O19" s="13" t="s">
        <v>74</v>
      </c>
      <c r="P19" s="13" t="s">
        <v>75</v>
      </c>
      <c r="Q19" s="13" t="s">
        <v>76</v>
      </c>
      <c r="R19" s="13" t="s">
        <v>77</v>
      </c>
      <c r="S19" s="13" t="s">
        <v>78</v>
      </c>
      <c r="T19" s="13" t="s">
        <v>79</v>
      </c>
      <c r="U19" s="13" t="s">
        <v>80</v>
      </c>
      <c r="V19" s="13" t="s">
        <v>81</v>
      </c>
      <c r="W19" s="13" t="s">
        <v>82</v>
      </c>
      <c r="X19" s="13" t="s">
        <v>83</v>
      </c>
      <c r="Y19" s="13" t="s">
        <v>84</v>
      </c>
      <c r="Z19" s="13" t="s">
        <v>85</v>
      </c>
      <c r="AA19" s="13" t="s">
        <v>86</v>
      </c>
      <c r="AB19" s="13" t="s">
        <v>87</v>
      </c>
      <c r="AC19" s="13" t="s">
        <v>88</v>
      </c>
      <c r="AD19" s="13" t="s">
        <v>89</v>
      </c>
      <c r="AE19" s="13" t="s">
        <v>90</v>
      </c>
      <c r="AF19" s="13" t="s">
        <v>91</v>
      </c>
      <c r="AG19" s="13" t="s">
        <v>92</v>
      </c>
      <c r="AH19" s="13" t="s">
        <v>93</v>
      </c>
      <c r="AI19" s="34"/>
    </row>
    <row r="20" spans="1:35" ht="20" x14ac:dyDescent="0.4">
      <c r="A20" s="35"/>
      <c r="B20" s="14" t="s">
        <v>94</v>
      </c>
      <c r="C20" s="33">
        <v>0</v>
      </c>
      <c r="D20" s="33">
        <v>43</v>
      </c>
      <c r="E20" s="33">
        <v>41</v>
      </c>
      <c r="F20" s="33">
        <v>39</v>
      </c>
      <c r="G20" s="33">
        <v>37</v>
      </c>
      <c r="H20" s="33">
        <v>35</v>
      </c>
      <c r="I20" s="33">
        <v>34</v>
      </c>
      <c r="J20" s="33">
        <v>42</v>
      </c>
      <c r="K20" s="33">
        <v>59</v>
      </c>
      <c r="L20" s="33">
        <v>83</v>
      </c>
      <c r="M20" s="33">
        <v>117</v>
      </c>
      <c r="N20" s="33">
        <v>158</v>
      </c>
      <c r="O20" s="33">
        <v>207</v>
      </c>
      <c r="P20" s="33">
        <v>263</v>
      </c>
      <c r="Q20" s="33">
        <v>325</v>
      </c>
      <c r="R20" s="33">
        <v>392</v>
      </c>
      <c r="S20" s="33">
        <v>465</v>
      </c>
      <c r="T20" s="33">
        <v>543</v>
      </c>
      <c r="U20" s="33">
        <v>625</v>
      </c>
      <c r="V20" s="33">
        <v>712</v>
      </c>
      <c r="W20" s="33">
        <v>802</v>
      </c>
      <c r="X20" s="33">
        <v>897</v>
      </c>
      <c r="Y20" s="33">
        <v>994</v>
      </c>
      <c r="Z20" s="33">
        <v>1087</v>
      </c>
      <c r="AA20" s="33">
        <v>1191</v>
      </c>
      <c r="AB20" s="33">
        <v>1298</v>
      </c>
      <c r="AC20" s="33">
        <v>1407</v>
      </c>
      <c r="AD20" s="33">
        <v>1517</v>
      </c>
      <c r="AE20" s="33">
        <v>1620</v>
      </c>
      <c r="AF20" s="33">
        <v>1712</v>
      </c>
      <c r="AG20" s="33">
        <v>1797</v>
      </c>
      <c r="AH20" s="33">
        <v>1874</v>
      </c>
      <c r="AI20" s="34"/>
    </row>
    <row r="21" spans="1:35" ht="20" x14ac:dyDescent="0.4">
      <c r="A21" s="35"/>
      <c r="B21" s="14" t="s">
        <v>95</v>
      </c>
      <c r="C21" s="32">
        <v>0</v>
      </c>
      <c r="D21" s="32">
        <v>0</v>
      </c>
      <c r="E21" s="32">
        <v>15</v>
      </c>
      <c r="F21" s="32">
        <v>33</v>
      </c>
      <c r="G21" s="32">
        <v>65</v>
      </c>
      <c r="H21" s="32">
        <v>102</v>
      </c>
      <c r="I21" s="32">
        <v>153</v>
      </c>
      <c r="J21" s="32">
        <v>200</v>
      </c>
      <c r="K21" s="32">
        <v>242</v>
      </c>
      <c r="L21" s="32">
        <v>281</v>
      </c>
      <c r="M21" s="32">
        <v>315</v>
      </c>
      <c r="N21" s="32">
        <v>346</v>
      </c>
      <c r="O21" s="32">
        <v>373</v>
      </c>
      <c r="P21" s="32">
        <v>396</v>
      </c>
      <c r="Q21" s="32">
        <v>415</v>
      </c>
      <c r="R21" s="32">
        <v>430</v>
      </c>
      <c r="S21" s="32">
        <v>442</v>
      </c>
      <c r="T21" s="32">
        <v>450</v>
      </c>
      <c r="U21" s="32">
        <v>456</v>
      </c>
      <c r="V21" s="32">
        <v>459</v>
      </c>
      <c r="W21" s="32">
        <v>459</v>
      </c>
      <c r="X21" s="32">
        <v>457</v>
      </c>
      <c r="Y21" s="32">
        <v>453</v>
      </c>
      <c r="Z21" s="32">
        <v>446</v>
      </c>
      <c r="AA21" s="32">
        <v>435</v>
      </c>
      <c r="AB21" s="32">
        <v>422</v>
      </c>
      <c r="AC21" s="32">
        <v>405</v>
      </c>
      <c r="AD21" s="32">
        <v>385</v>
      </c>
      <c r="AE21" s="32">
        <v>365</v>
      </c>
      <c r="AF21" s="32">
        <v>346</v>
      </c>
      <c r="AG21" s="32">
        <v>329</v>
      </c>
      <c r="AH21" s="32">
        <v>314</v>
      </c>
      <c r="AI21" s="34"/>
    </row>
    <row r="22" spans="1:35" ht="20" x14ac:dyDescent="0.4">
      <c r="A22" s="35"/>
      <c r="B22" s="14" t="s">
        <v>96</v>
      </c>
      <c r="C22" s="33">
        <v>0</v>
      </c>
      <c r="D22" s="33">
        <v>1</v>
      </c>
      <c r="E22" s="33">
        <v>10</v>
      </c>
      <c r="F22" s="33">
        <v>27</v>
      </c>
      <c r="G22" s="33">
        <v>52</v>
      </c>
      <c r="H22" s="33">
        <v>85</v>
      </c>
      <c r="I22" s="33">
        <v>125</v>
      </c>
      <c r="J22" s="33">
        <v>161</v>
      </c>
      <c r="K22" s="33">
        <v>193</v>
      </c>
      <c r="L22" s="33">
        <v>221</v>
      </c>
      <c r="M22" s="33">
        <v>246</v>
      </c>
      <c r="N22" s="33">
        <v>268</v>
      </c>
      <c r="O22" s="33">
        <v>285</v>
      </c>
      <c r="P22" s="33">
        <v>299</v>
      </c>
      <c r="Q22" s="33">
        <v>309</v>
      </c>
      <c r="R22" s="33">
        <v>316</v>
      </c>
      <c r="S22" s="33">
        <v>320</v>
      </c>
      <c r="T22" s="33">
        <v>321</v>
      </c>
      <c r="U22" s="33">
        <v>320</v>
      </c>
      <c r="V22" s="33">
        <v>316</v>
      </c>
      <c r="W22" s="33">
        <v>310</v>
      </c>
      <c r="X22" s="33">
        <v>301</v>
      </c>
      <c r="Y22" s="33">
        <v>291</v>
      </c>
      <c r="Z22" s="33">
        <v>278</v>
      </c>
      <c r="AA22" s="33">
        <v>262</v>
      </c>
      <c r="AB22" s="33">
        <v>244</v>
      </c>
      <c r="AC22" s="33">
        <v>222</v>
      </c>
      <c r="AD22" s="33">
        <v>199</v>
      </c>
      <c r="AE22" s="33">
        <v>175</v>
      </c>
      <c r="AF22" s="33">
        <v>154</v>
      </c>
      <c r="AG22" s="33">
        <v>134</v>
      </c>
      <c r="AH22" s="33">
        <v>117</v>
      </c>
      <c r="AI22" s="34"/>
    </row>
    <row r="23" spans="1:35" ht="20" x14ac:dyDescent="0.4">
      <c r="A23" s="35"/>
      <c r="B23" s="14" t="s">
        <v>97</v>
      </c>
      <c r="C23" s="32">
        <v>0</v>
      </c>
      <c r="D23" s="32">
        <v>1</v>
      </c>
      <c r="E23" s="32">
        <v>19</v>
      </c>
      <c r="F23" s="32">
        <v>52</v>
      </c>
      <c r="G23" s="32">
        <v>99</v>
      </c>
      <c r="H23" s="32">
        <v>161</v>
      </c>
      <c r="I23" s="32">
        <v>237</v>
      </c>
      <c r="J23" s="32">
        <v>305</v>
      </c>
      <c r="K23" s="32">
        <v>366</v>
      </c>
      <c r="L23" s="32">
        <v>420</v>
      </c>
      <c r="M23" s="32">
        <v>468</v>
      </c>
      <c r="N23" s="32">
        <v>508</v>
      </c>
      <c r="O23" s="32">
        <v>541</v>
      </c>
      <c r="P23" s="32">
        <v>568</v>
      </c>
      <c r="Q23" s="32">
        <v>587</v>
      </c>
      <c r="R23" s="32">
        <v>601</v>
      </c>
      <c r="S23" s="32">
        <v>608</v>
      </c>
      <c r="T23" s="32">
        <v>611</v>
      </c>
      <c r="U23" s="32">
        <v>608</v>
      </c>
      <c r="V23" s="32">
        <v>600</v>
      </c>
      <c r="W23" s="32">
        <v>588</v>
      </c>
      <c r="X23" s="32">
        <v>572</v>
      </c>
      <c r="Y23" s="32">
        <v>552</v>
      </c>
      <c r="Z23" s="32">
        <v>528</v>
      </c>
      <c r="AA23" s="32">
        <v>499</v>
      </c>
      <c r="AB23" s="32">
        <v>463</v>
      </c>
      <c r="AC23" s="32">
        <v>423</v>
      </c>
      <c r="AD23" s="32">
        <v>377</v>
      </c>
      <c r="AE23" s="32">
        <v>333</v>
      </c>
      <c r="AF23" s="32">
        <v>292</v>
      </c>
      <c r="AG23" s="32">
        <v>255</v>
      </c>
      <c r="AH23" s="32">
        <v>222</v>
      </c>
      <c r="AI23" s="34"/>
    </row>
    <row r="24" spans="1:35" ht="20" x14ac:dyDescent="0.4">
      <c r="A24" s="35"/>
      <c r="B24" s="14" t="s">
        <v>98</v>
      </c>
      <c r="C24" s="33">
        <v>0</v>
      </c>
      <c r="D24" s="33">
        <v>0</v>
      </c>
      <c r="E24" s="33">
        <v>2</v>
      </c>
      <c r="F24" s="33">
        <v>6</v>
      </c>
      <c r="G24" s="33">
        <v>11</v>
      </c>
      <c r="H24" s="33">
        <v>17</v>
      </c>
      <c r="I24" s="33">
        <v>25</v>
      </c>
      <c r="J24" s="33">
        <v>33</v>
      </c>
      <c r="K24" s="33">
        <v>39</v>
      </c>
      <c r="L24" s="33">
        <v>45</v>
      </c>
      <c r="M24" s="33">
        <v>50</v>
      </c>
      <c r="N24" s="33">
        <v>54</v>
      </c>
      <c r="O24" s="33">
        <v>58</v>
      </c>
      <c r="P24" s="33">
        <v>61</v>
      </c>
      <c r="Q24" s="33">
        <v>63</v>
      </c>
      <c r="R24" s="33">
        <v>64</v>
      </c>
      <c r="S24" s="33">
        <v>65</v>
      </c>
      <c r="T24" s="33">
        <v>65</v>
      </c>
      <c r="U24" s="33">
        <v>65</v>
      </c>
      <c r="V24" s="33">
        <v>64</v>
      </c>
      <c r="W24" s="33">
        <v>63</v>
      </c>
      <c r="X24" s="33">
        <v>61</v>
      </c>
      <c r="Y24" s="33">
        <v>59</v>
      </c>
      <c r="Z24" s="33">
        <v>56</v>
      </c>
      <c r="AA24" s="33">
        <v>53</v>
      </c>
      <c r="AB24" s="33">
        <v>49</v>
      </c>
      <c r="AC24" s="33">
        <v>45</v>
      </c>
      <c r="AD24" s="33">
        <v>40</v>
      </c>
      <c r="AE24" s="33">
        <v>35</v>
      </c>
      <c r="AF24" s="33">
        <v>31</v>
      </c>
      <c r="AG24" s="33">
        <v>27</v>
      </c>
      <c r="AH24" s="33">
        <v>24</v>
      </c>
      <c r="AI24" s="34"/>
    </row>
    <row r="25" spans="1:35" ht="20" x14ac:dyDescent="0.4">
      <c r="A25" s="35"/>
      <c r="B25" s="14" t="s">
        <v>99</v>
      </c>
      <c r="C25" s="32">
        <v>0</v>
      </c>
      <c r="D25" s="32">
        <v>1</v>
      </c>
      <c r="E25" s="32">
        <v>16</v>
      </c>
      <c r="F25" s="32">
        <v>43</v>
      </c>
      <c r="G25" s="32">
        <v>83</v>
      </c>
      <c r="H25" s="32">
        <v>134</v>
      </c>
      <c r="I25" s="32">
        <v>198</v>
      </c>
      <c r="J25" s="32">
        <v>255</v>
      </c>
      <c r="K25" s="32">
        <v>306</v>
      </c>
      <c r="L25" s="32">
        <v>351</v>
      </c>
      <c r="M25" s="32">
        <v>391</v>
      </c>
      <c r="N25" s="32">
        <v>424</v>
      </c>
      <c r="O25" s="32">
        <v>452</v>
      </c>
      <c r="P25" s="32">
        <v>474</v>
      </c>
      <c r="Q25" s="32">
        <v>491</v>
      </c>
      <c r="R25" s="32">
        <v>502</v>
      </c>
      <c r="S25" s="32">
        <v>508</v>
      </c>
      <c r="T25" s="32">
        <v>510</v>
      </c>
      <c r="U25" s="32">
        <v>507</v>
      </c>
      <c r="V25" s="32">
        <v>501</v>
      </c>
      <c r="W25" s="32">
        <v>491</v>
      </c>
      <c r="X25" s="32">
        <v>478</v>
      </c>
      <c r="Y25" s="32">
        <v>461</v>
      </c>
      <c r="Z25" s="32">
        <v>441</v>
      </c>
      <c r="AA25" s="32">
        <v>416</v>
      </c>
      <c r="AB25" s="32">
        <v>387</v>
      </c>
      <c r="AC25" s="32">
        <v>353</v>
      </c>
      <c r="AD25" s="32">
        <v>315</v>
      </c>
      <c r="AE25" s="32">
        <v>278</v>
      </c>
      <c r="AF25" s="32">
        <v>244</v>
      </c>
      <c r="AG25" s="32">
        <v>213</v>
      </c>
      <c r="AH25" s="32">
        <v>185</v>
      </c>
      <c r="AI25" s="34"/>
    </row>
    <row r="26" spans="1:35" ht="20" x14ac:dyDescent="0.4">
      <c r="A26" s="35"/>
      <c r="B26" s="14" t="s">
        <v>100</v>
      </c>
      <c r="C26" s="33">
        <v>0</v>
      </c>
      <c r="D26" s="33">
        <v>0</v>
      </c>
      <c r="E26" s="33">
        <v>3</v>
      </c>
      <c r="F26" s="33">
        <v>8</v>
      </c>
      <c r="G26" s="33">
        <v>16</v>
      </c>
      <c r="H26" s="33">
        <v>26</v>
      </c>
      <c r="I26" s="33">
        <v>38</v>
      </c>
      <c r="J26" s="33">
        <v>49</v>
      </c>
      <c r="K26" s="33">
        <v>58</v>
      </c>
      <c r="L26" s="33">
        <v>67</v>
      </c>
      <c r="M26" s="33">
        <v>75</v>
      </c>
      <c r="N26" s="33">
        <v>81</v>
      </c>
      <c r="O26" s="33">
        <v>86</v>
      </c>
      <c r="P26" s="33">
        <v>91</v>
      </c>
      <c r="Q26" s="33">
        <v>94</v>
      </c>
      <c r="R26" s="33">
        <v>96</v>
      </c>
      <c r="S26" s="33">
        <v>97</v>
      </c>
      <c r="T26" s="33">
        <v>98</v>
      </c>
      <c r="U26" s="33">
        <v>97</v>
      </c>
      <c r="V26" s="33">
        <v>96</v>
      </c>
      <c r="W26" s="33">
        <v>94</v>
      </c>
      <c r="X26" s="33">
        <v>91</v>
      </c>
      <c r="Y26" s="33">
        <v>88</v>
      </c>
      <c r="Z26" s="33">
        <v>84</v>
      </c>
      <c r="AA26" s="33">
        <v>80</v>
      </c>
      <c r="AB26" s="33">
        <v>74</v>
      </c>
      <c r="AC26" s="33">
        <v>68</v>
      </c>
      <c r="AD26" s="33">
        <v>60</v>
      </c>
      <c r="AE26" s="33">
        <v>53</v>
      </c>
      <c r="AF26" s="33">
        <v>47</v>
      </c>
      <c r="AG26" s="33">
        <v>41</v>
      </c>
      <c r="AH26" s="33">
        <v>35</v>
      </c>
      <c r="AI26" s="34"/>
    </row>
    <row r="27" spans="1:35" ht="20" x14ac:dyDescent="0.4">
      <c r="A27" s="35"/>
      <c r="B27" s="14" t="s">
        <v>101</v>
      </c>
      <c r="C27" s="32">
        <v>0</v>
      </c>
      <c r="D27" s="32">
        <v>0</v>
      </c>
      <c r="E27" s="32">
        <v>0</v>
      </c>
      <c r="F27" s="32">
        <v>1</v>
      </c>
      <c r="G27" s="32">
        <v>1</v>
      </c>
      <c r="H27" s="32">
        <v>2</v>
      </c>
      <c r="I27" s="32">
        <v>2</v>
      </c>
      <c r="J27" s="32">
        <v>8</v>
      </c>
      <c r="K27" s="32">
        <v>18</v>
      </c>
      <c r="L27" s="32">
        <v>33</v>
      </c>
      <c r="M27" s="32">
        <v>51</v>
      </c>
      <c r="N27" s="32">
        <v>75</v>
      </c>
      <c r="O27" s="32">
        <v>102</v>
      </c>
      <c r="P27" s="32">
        <v>133</v>
      </c>
      <c r="Q27" s="32">
        <v>167</v>
      </c>
      <c r="R27" s="32">
        <v>205</v>
      </c>
      <c r="S27" s="32">
        <v>244</v>
      </c>
      <c r="T27" s="32">
        <v>287</v>
      </c>
      <c r="U27" s="32">
        <v>332</v>
      </c>
      <c r="V27" s="32">
        <v>379</v>
      </c>
      <c r="W27" s="32">
        <v>428</v>
      </c>
      <c r="X27" s="32">
        <v>479</v>
      </c>
      <c r="Y27" s="32">
        <v>532</v>
      </c>
      <c r="Z27" s="32">
        <v>587</v>
      </c>
      <c r="AA27" s="32">
        <v>643</v>
      </c>
      <c r="AB27" s="32">
        <v>700</v>
      </c>
      <c r="AC27" s="32">
        <v>759</v>
      </c>
      <c r="AD27" s="32">
        <v>819</v>
      </c>
      <c r="AE27" s="32">
        <v>874</v>
      </c>
      <c r="AF27" s="32">
        <v>923</v>
      </c>
      <c r="AG27" s="32">
        <v>969</v>
      </c>
      <c r="AH27" s="32">
        <v>1010</v>
      </c>
      <c r="AI27" s="34"/>
    </row>
    <row r="28" spans="1:35" ht="20" x14ac:dyDescent="0.4">
      <c r="A28" s="35"/>
      <c r="B28" s="14" t="s">
        <v>102</v>
      </c>
      <c r="C28" s="33">
        <v>0</v>
      </c>
      <c r="D28" s="33">
        <v>0</v>
      </c>
      <c r="E28" s="33">
        <v>1</v>
      </c>
      <c r="F28" s="33">
        <v>2</v>
      </c>
      <c r="G28" s="33">
        <v>3</v>
      </c>
      <c r="H28" s="33">
        <v>5</v>
      </c>
      <c r="I28" s="33">
        <v>8</v>
      </c>
      <c r="J28" s="33">
        <v>10</v>
      </c>
      <c r="K28" s="33">
        <v>12</v>
      </c>
      <c r="L28" s="33">
        <v>14</v>
      </c>
      <c r="M28" s="33">
        <v>16</v>
      </c>
      <c r="N28" s="33">
        <v>17</v>
      </c>
      <c r="O28" s="33">
        <v>18</v>
      </c>
      <c r="P28" s="33">
        <v>19</v>
      </c>
      <c r="Q28" s="33">
        <v>20</v>
      </c>
      <c r="R28" s="33">
        <v>20</v>
      </c>
      <c r="S28" s="33">
        <v>20</v>
      </c>
      <c r="T28" s="33">
        <v>20</v>
      </c>
      <c r="U28" s="33">
        <v>20</v>
      </c>
      <c r="V28" s="33">
        <v>20</v>
      </c>
      <c r="W28" s="33">
        <v>20</v>
      </c>
      <c r="X28" s="33">
        <v>19</v>
      </c>
      <c r="Y28" s="33">
        <v>18</v>
      </c>
      <c r="Z28" s="33">
        <v>18</v>
      </c>
      <c r="AA28" s="33">
        <v>17</v>
      </c>
      <c r="AB28" s="33">
        <v>15</v>
      </c>
      <c r="AC28" s="33">
        <v>14</v>
      </c>
      <c r="AD28" s="33">
        <v>13</v>
      </c>
      <c r="AE28" s="33">
        <v>11</v>
      </c>
      <c r="AF28" s="33">
        <v>10</v>
      </c>
      <c r="AG28" s="33">
        <v>9</v>
      </c>
      <c r="AH28" s="33">
        <v>7</v>
      </c>
      <c r="AI28" s="34"/>
    </row>
    <row r="29" spans="1:35" ht="20" x14ac:dyDescent="0.4">
      <c r="A29" s="35"/>
      <c r="B29" s="14" t="s">
        <v>103</v>
      </c>
      <c r="C29" s="32">
        <v>0</v>
      </c>
      <c r="D29" s="32">
        <v>0</v>
      </c>
      <c r="E29" s="32">
        <v>7</v>
      </c>
      <c r="F29" s="32">
        <v>19</v>
      </c>
      <c r="G29" s="32">
        <v>36</v>
      </c>
      <c r="H29" s="32">
        <v>58</v>
      </c>
      <c r="I29" s="32">
        <v>86</v>
      </c>
      <c r="J29" s="32">
        <v>111</v>
      </c>
      <c r="K29" s="32">
        <v>133</v>
      </c>
      <c r="L29" s="32">
        <v>152</v>
      </c>
      <c r="M29" s="32">
        <v>170</v>
      </c>
      <c r="N29" s="32">
        <v>184</v>
      </c>
      <c r="O29" s="32">
        <v>196</v>
      </c>
      <c r="P29" s="32">
        <v>206</v>
      </c>
      <c r="Q29" s="32">
        <v>213</v>
      </c>
      <c r="R29" s="32">
        <v>218</v>
      </c>
      <c r="S29" s="32">
        <v>221</v>
      </c>
      <c r="T29" s="32">
        <v>221</v>
      </c>
      <c r="U29" s="32">
        <v>220</v>
      </c>
      <c r="V29" s="32">
        <v>218</v>
      </c>
      <c r="W29" s="32">
        <v>213</v>
      </c>
      <c r="X29" s="32">
        <v>207</v>
      </c>
      <c r="Y29" s="32">
        <v>200</v>
      </c>
      <c r="Z29" s="32">
        <v>192</v>
      </c>
      <c r="AA29" s="32">
        <v>181</v>
      </c>
      <c r="AB29" s="32">
        <v>168</v>
      </c>
      <c r="AC29" s="32">
        <v>153</v>
      </c>
      <c r="AD29" s="32">
        <v>137</v>
      </c>
      <c r="AE29" s="32">
        <v>121</v>
      </c>
      <c r="AF29" s="32">
        <v>106</v>
      </c>
      <c r="AG29" s="32">
        <v>93</v>
      </c>
      <c r="AH29" s="32">
        <v>81</v>
      </c>
      <c r="AI29" s="34"/>
    </row>
    <row r="30" spans="1:35" ht="20" x14ac:dyDescent="0.4">
      <c r="A30" s="35"/>
      <c r="B30" s="11" t="s">
        <v>105</v>
      </c>
      <c r="C30" s="34"/>
      <c r="D30" s="34"/>
      <c r="E30" s="34"/>
      <c r="F30" s="34"/>
      <c r="G30" s="34"/>
      <c r="H30" s="34"/>
      <c r="I30" s="34"/>
      <c r="J30" s="34"/>
      <c r="K30" s="34"/>
      <c r="L30" s="34"/>
      <c r="M30" s="34"/>
      <c r="N30" s="34"/>
      <c r="O30" s="34"/>
      <c r="P30" s="34"/>
      <c r="Q30" s="34"/>
      <c r="R30" s="34"/>
      <c r="S30" s="34"/>
      <c r="T30" s="34"/>
      <c r="U30" s="34"/>
      <c r="V30" s="34"/>
      <c r="W30" s="34"/>
      <c r="X30" s="34"/>
      <c r="Y30" s="34"/>
      <c r="Z30" s="34"/>
      <c r="AA30" s="34"/>
      <c r="AB30" s="34"/>
      <c r="AC30" s="34"/>
      <c r="AD30" s="34"/>
      <c r="AE30" s="34"/>
      <c r="AF30" s="34"/>
      <c r="AG30" s="34"/>
      <c r="AH30" s="34"/>
      <c r="AI30" s="34"/>
    </row>
    <row r="31" spans="1:35" ht="20" x14ac:dyDescent="0.4">
      <c r="A31" s="35"/>
      <c r="B31" s="12" t="s">
        <v>61</v>
      </c>
      <c r="C31" s="13" t="s">
        <v>62</v>
      </c>
      <c r="D31" s="13" t="s">
        <v>63</v>
      </c>
      <c r="E31" s="13" t="s">
        <v>64</v>
      </c>
      <c r="F31" s="13" t="s">
        <v>65</v>
      </c>
      <c r="G31" s="13" t="s">
        <v>66</v>
      </c>
      <c r="H31" s="13" t="s">
        <v>67</v>
      </c>
      <c r="I31" s="13" t="s">
        <v>68</v>
      </c>
      <c r="J31" s="13" t="s">
        <v>69</v>
      </c>
      <c r="K31" s="13" t="s">
        <v>70</v>
      </c>
      <c r="L31" s="13" t="s">
        <v>71</v>
      </c>
      <c r="M31" s="13" t="s">
        <v>72</v>
      </c>
      <c r="N31" s="13" t="s">
        <v>73</v>
      </c>
      <c r="O31" s="13" t="s">
        <v>74</v>
      </c>
      <c r="P31" s="13" t="s">
        <v>75</v>
      </c>
      <c r="Q31" s="13" t="s">
        <v>76</v>
      </c>
      <c r="R31" s="13" t="s">
        <v>77</v>
      </c>
      <c r="S31" s="13" t="s">
        <v>78</v>
      </c>
      <c r="T31" s="13" t="s">
        <v>79</v>
      </c>
      <c r="U31" s="13" t="s">
        <v>80</v>
      </c>
      <c r="V31" s="13" t="s">
        <v>81</v>
      </c>
      <c r="W31" s="13" t="s">
        <v>82</v>
      </c>
      <c r="X31" s="13" t="s">
        <v>83</v>
      </c>
      <c r="Y31" s="13" t="s">
        <v>84</v>
      </c>
      <c r="Z31" s="13" t="s">
        <v>85</v>
      </c>
      <c r="AA31" s="13" t="s">
        <v>86</v>
      </c>
      <c r="AB31" s="13" t="s">
        <v>87</v>
      </c>
      <c r="AC31" s="13" t="s">
        <v>88</v>
      </c>
      <c r="AD31" s="13" t="s">
        <v>89</v>
      </c>
      <c r="AE31" s="13" t="s">
        <v>90</v>
      </c>
      <c r="AF31" s="13" t="s">
        <v>91</v>
      </c>
      <c r="AG31" s="13" t="s">
        <v>92</v>
      </c>
      <c r="AH31" s="13" t="s">
        <v>93</v>
      </c>
      <c r="AI31" s="34"/>
    </row>
    <row r="32" spans="1:35" ht="20" x14ac:dyDescent="0.4">
      <c r="A32" s="35"/>
      <c r="B32" s="14" t="s">
        <v>94</v>
      </c>
      <c r="C32" s="33">
        <v>0</v>
      </c>
      <c r="D32" s="33">
        <v>0</v>
      </c>
      <c r="E32" s="33">
        <v>0</v>
      </c>
      <c r="F32" s="33">
        <v>0</v>
      </c>
      <c r="G32" s="33">
        <v>0</v>
      </c>
      <c r="H32" s="33">
        <v>0</v>
      </c>
      <c r="I32" s="33">
        <v>1</v>
      </c>
      <c r="J32" s="33">
        <v>4</v>
      </c>
      <c r="K32" s="33">
        <v>11</v>
      </c>
      <c r="L32" s="33">
        <v>20</v>
      </c>
      <c r="M32" s="33">
        <v>31</v>
      </c>
      <c r="N32" s="33">
        <v>46</v>
      </c>
      <c r="O32" s="33">
        <v>63</v>
      </c>
      <c r="P32" s="33">
        <v>82</v>
      </c>
      <c r="Q32" s="33">
        <v>103</v>
      </c>
      <c r="R32" s="33">
        <v>125</v>
      </c>
      <c r="S32" s="33">
        <v>149</v>
      </c>
      <c r="T32" s="33">
        <v>174</v>
      </c>
      <c r="U32" s="33">
        <v>201</v>
      </c>
      <c r="V32" s="33">
        <v>229</v>
      </c>
      <c r="W32" s="33">
        <v>257</v>
      </c>
      <c r="X32" s="33">
        <v>287</v>
      </c>
      <c r="Y32" s="33">
        <v>317</v>
      </c>
      <c r="Z32" s="33">
        <v>348</v>
      </c>
      <c r="AA32" s="33">
        <v>380</v>
      </c>
      <c r="AB32" s="33">
        <v>412</v>
      </c>
      <c r="AC32" s="33">
        <v>444</v>
      </c>
      <c r="AD32" s="33">
        <v>477</v>
      </c>
      <c r="AE32" s="33">
        <v>507</v>
      </c>
      <c r="AF32" s="33">
        <v>534</v>
      </c>
      <c r="AG32" s="33">
        <v>557</v>
      </c>
      <c r="AH32" s="33">
        <v>579</v>
      </c>
      <c r="AI32" s="34"/>
    </row>
    <row r="33" spans="1:35" ht="20" x14ac:dyDescent="0.4">
      <c r="A33" s="35"/>
      <c r="B33" s="14" t="s">
        <v>95</v>
      </c>
      <c r="C33" s="32">
        <v>0</v>
      </c>
      <c r="D33" s="32">
        <v>0</v>
      </c>
      <c r="E33" s="32">
        <v>0</v>
      </c>
      <c r="F33" s="32">
        <v>1</v>
      </c>
      <c r="G33" s="32">
        <v>2</v>
      </c>
      <c r="H33" s="32">
        <v>4</v>
      </c>
      <c r="I33" s="32">
        <v>7</v>
      </c>
      <c r="J33" s="32">
        <v>9</v>
      </c>
      <c r="K33" s="32">
        <v>11</v>
      </c>
      <c r="L33" s="32">
        <v>14</v>
      </c>
      <c r="M33" s="32">
        <v>16</v>
      </c>
      <c r="N33" s="32">
        <v>19</v>
      </c>
      <c r="O33" s="32">
        <v>21</v>
      </c>
      <c r="P33" s="32">
        <v>23</v>
      </c>
      <c r="Q33" s="32">
        <v>25</v>
      </c>
      <c r="R33" s="32">
        <v>27</v>
      </c>
      <c r="S33" s="32">
        <v>29</v>
      </c>
      <c r="T33" s="32">
        <v>30</v>
      </c>
      <c r="U33" s="32">
        <v>32</v>
      </c>
      <c r="V33" s="32">
        <v>34</v>
      </c>
      <c r="W33" s="32">
        <v>35</v>
      </c>
      <c r="X33" s="32">
        <v>37</v>
      </c>
      <c r="Y33" s="32">
        <v>38</v>
      </c>
      <c r="Z33" s="32">
        <v>39</v>
      </c>
      <c r="AA33" s="32">
        <v>40</v>
      </c>
      <c r="AB33" s="32">
        <v>42</v>
      </c>
      <c r="AC33" s="32">
        <v>42</v>
      </c>
      <c r="AD33" s="32">
        <v>43</v>
      </c>
      <c r="AE33" s="32">
        <v>44</v>
      </c>
      <c r="AF33" s="32">
        <v>44</v>
      </c>
      <c r="AG33" s="32">
        <v>45</v>
      </c>
      <c r="AH33" s="32">
        <v>45</v>
      </c>
      <c r="AI33" s="34"/>
    </row>
    <row r="34" spans="1:35" ht="20" x14ac:dyDescent="0.4">
      <c r="A34" s="35"/>
      <c r="B34" s="14" t="s">
        <v>96</v>
      </c>
      <c r="C34" s="33">
        <v>0</v>
      </c>
      <c r="D34" s="33">
        <v>0</v>
      </c>
      <c r="E34" s="33">
        <v>2</v>
      </c>
      <c r="F34" s="33">
        <v>6</v>
      </c>
      <c r="G34" s="33">
        <v>11</v>
      </c>
      <c r="H34" s="33">
        <v>18</v>
      </c>
      <c r="I34" s="33">
        <v>27</v>
      </c>
      <c r="J34" s="33">
        <v>35</v>
      </c>
      <c r="K34" s="33">
        <v>42</v>
      </c>
      <c r="L34" s="33">
        <v>48</v>
      </c>
      <c r="M34" s="33">
        <v>54</v>
      </c>
      <c r="N34" s="33">
        <v>59</v>
      </c>
      <c r="O34" s="33">
        <v>62</v>
      </c>
      <c r="P34" s="33">
        <v>65</v>
      </c>
      <c r="Q34" s="33">
        <v>68</v>
      </c>
      <c r="R34" s="33">
        <v>69</v>
      </c>
      <c r="S34" s="33">
        <v>70</v>
      </c>
      <c r="T34" s="33">
        <v>70</v>
      </c>
      <c r="U34" s="33">
        <v>69</v>
      </c>
      <c r="V34" s="33">
        <v>68</v>
      </c>
      <c r="W34" s="33">
        <v>67</v>
      </c>
      <c r="X34" s="33">
        <v>65</v>
      </c>
      <c r="Y34" s="33">
        <v>63</v>
      </c>
      <c r="Z34" s="33">
        <v>60</v>
      </c>
      <c r="AA34" s="33">
        <v>57</v>
      </c>
      <c r="AB34" s="33">
        <v>53</v>
      </c>
      <c r="AC34" s="33">
        <v>48</v>
      </c>
      <c r="AD34" s="33">
        <v>43</v>
      </c>
      <c r="AE34" s="33">
        <v>38</v>
      </c>
      <c r="AF34" s="33">
        <v>33</v>
      </c>
      <c r="AG34" s="33">
        <v>29</v>
      </c>
      <c r="AH34" s="33">
        <v>25</v>
      </c>
      <c r="AI34" s="34"/>
    </row>
    <row r="35" spans="1:35" ht="20" x14ac:dyDescent="0.4">
      <c r="A35" s="35"/>
      <c r="B35" s="14" t="s">
        <v>97</v>
      </c>
      <c r="C35" s="32">
        <v>0</v>
      </c>
      <c r="D35" s="32">
        <v>0</v>
      </c>
      <c r="E35" s="32">
        <v>6</v>
      </c>
      <c r="F35" s="32">
        <v>17</v>
      </c>
      <c r="G35" s="32">
        <v>32</v>
      </c>
      <c r="H35" s="32">
        <v>52</v>
      </c>
      <c r="I35" s="32">
        <v>76</v>
      </c>
      <c r="J35" s="32">
        <v>98</v>
      </c>
      <c r="K35" s="32">
        <v>118</v>
      </c>
      <c r="L35" s="32">
        <v>136</v>
      </c>
      <c r="M35" s="32">
        <v>151</v>
      </c>
      <c r="N35" s="32">
        <v>164</v>
      </c>
      <c r="O35" s="32">
        <v>175</v>
      </c>
      <c r="P35" s="32">
        <v>183</v>
      </c>
      <c r="Q35" s="32">
        <v>190</v>
      </c>
      <c r="R35" s="32">
        <v>194</v>
      </c>
      <c r="S35" s="32">
        <v>196</v>
      </c>
      <c r="T35" s="32">
        <v>196</v>
      </c>
      <c r="U35" s="32">
        <v>195</v>
      </c>
      <c r="V35" s="32">
        <v>192</v>
      </c>
      <c r="W35" s="32">
        <v>188</v>
      </c>
      <c r="X35" s="32">
        <v>183</v>
      </c>
      <c r="Y35" s="32">
        <v>176</v>
      </c>
      <c r="Z35" s="32">
        <v>169</v>
      </c>
      <c r="AA35" s="32">
        <v>159</v>
      </c>
      <c r="AB35" s="32">
        <v>148</v>
      </c>
      <c r="AC35" s="32">
        <v>135</v>
      </c>
      <c r="AD35" s="32">
        <v>121</v>
      </c>
      <c r="AE35" s="32">
        <v>106</v>
      </c>
      <c r="AF35" s="32">
        <v>93</v>
      </c>
      <c r="AG35" s="32">
        <v>82</v>
      </c>
      <c r="AH35" s="32">
        <v>71</v>
      </c>
      <c r="AI35" s="34"/>
    </row>
    <row r="36" spans="1:35" ht="20" x14ac:dyDescent="0.4">
      <c r="A36" s="35"/>
      <c r="B36" s="14" t="s">
        <v>98</v>
      </c>
      <c r="C36" s="33">
        <v>0</v>
      </c>
      <c r="D36" s="33">
        <v>0</v>
      </c>
      <c r="E36" s="33">
        <v>0</v>
      </c>
      <c r="F36" s="33">
        <v>1</v>
      </c>
      <c r="G36" s="33">
        <v>2</v>
      </c>
      <c r="H36" s="33">
        <v>4</v>
      </c>
      <c r="I36" s="33">
        <v>5</v>
      </c>
      <c r="J36" s="33">
        <v>7</v>
      </c>
      <c r="K36" s="33">
        <v>9</v>
      </c>
      <c r="L36" s="33">
        <v>10</v>
      </c>
      <c r="M36" s="33">
        <v>11</v>
      </c>
      <c r="N36" s="33">
        <v>12</v>
      </c>
      <c r="O36" s="33">
        <v>13</v>
      </c>
      <c r="P36" s="33">
        <v>13</v>
      </c>
      <c r="Q36" s="33">
        <v>14</v>
      </c>
      <c r="R36" s="33">
        <v>14</v>
      </c>
      <c r="S36" s="33">
        <v>14</v>
      </c>
      <c r="T36" s="33">
        <v>14</v>
      </c>
      <c r="U36" s="33">
        <v>14</v>
      </c>
      <c r="V36" s="33">
        <v>14</v>
      </c>
      <c r="W36" s="33">
        <v>14</v>
      </c>
      <c r="X36" s="33">
        <v>13</v>
      </c>
      <c r="Y36" s="33">
        <v>13</v>
      </c>
      <c r="Z36" s="33">
        <v>12</v>
      </c>
      <c r="AA36" s="33">
        <v>11</v>
      </c>
      <c r="AB36" s="33">
        <v>11</v>
      </c>
      <c r="AC36" s="33">
        <v>10</v>
      </c>
      <c r="AD36" s="33">
        <v>9</v>
      </c>
      <c r="AE36" s="33">
        <v>8</v>
      </c>
      <c r="AF36" s="33">
        <v>7</v>
      </c>
      <c r="AG36" s="33">
        <v>6</v>
      </c>
      <c r="AH36" s="33">
        <v>5</v>
      </c>
      <c r="AI36" s="34"/>
    </row>
    <row r="37" spans="1:35" ht="20" x14ac:dyDescent="0.4">
      <c r="A37" s="35"/>
      <c r="B37" s="14" t="s">
        <v>99</v>
      </c>
      <c r="C37" s="32">
        <v>0</v>
      </c>
      <c r="D37" s="32">
        <v>0</v>
      </c>
      <c r="E37" s="32">
        <v>5</v>
      </c>
      <c r="F37" s="32">
        <v>14</v>
      </c>
      <c r="G37" s="32">
        <v>27</v>
      </c>
      <c r="H37" s="32">
        <v>43</v>
      </c>
      <c r="I37" s="32">
        <v>64</v>
      </c>
      <c r="J37" s="32">
        <v>82</v>
      </c>
      <c r="K37" s="32">
        <v>99</v>
      </c>
      <c r="L37" s="32">
        <v>114</v>
      </c>
      <c r="M37" s="32">
        <v>126</v>
      </c>
      <c r="N37" s="32">
        <v>137</v>
      </c>
      <c r="O37" s="32">
        <v>146</v>
      </c>
      <c r="P37" s="32">
        <v>153</v>
      </c>
      <c r="Q37" s="32">
        <v>158</v>
      </c>
      <c r="R37" s="32">
        <v>162</v>
      </c>
      <c r="S37" s="32">
        <v>164</v>
      </c>
      <c r="T37" s="32">
        <v>164</v>
      </c>
      <c r="U37" s="32">
        <v>163</v>
      </c>
      <c r="V37" s="32">
        <v>161</v>
      </c>
      <c r="W37" s="32">
        <v>157</v>
      </c>
      <c r="X37" s="32">
        <v>153</v>
      </c>
      <c r="Y37" s="32">
        <v>147</v>
      </c>
      <c r="Z37" s="32">
        <v>141</v>
      </c>
      <c r="AA37" s="32">
        <v>133</v>
      </c>
      <c r="AB37" s="32">
        <v>124</v>
      </c>
      <c r="AC37" s="32">
        <v>113</v>
      </c>
      <c r="AD37" s="32">
        <v>101</v>
      </c>
      <c r="AE37" s="32">
        <v>89</v>
      </c>
      <c r="AF37" s="32">
        <v>78</v>
      </c>
      <c r="AG37" s="32">
        <v>68</v>
      </c>
      <c r="AH37" s="32">
        <v>59</v>
      </c>
      <c r="AI37" s="34"/>
    </row>
    <row r="38" spans="1:35" ht="20" x14ac:dyDescent="0.4">
      <c r="A38" s="35"/>
      <c r="B38" s="14" t="s">
        <v>100</v>
      </c>
      <c r="C38" s="33">
        <v>0</v>
      </c>
      <c r="D38" s="33">
        <v>0</v>
      </c>
      <c r="E38" s="33">
        <v>1</v>
      </c>
      <c r="F38" s="33">
        <v>2</v>
      </c>
      <c r="G38" s="33">
        <v>4</v>
      </c>
      <c r="H38" s="33">
        <v>6</v>
      </c>
      <c r="I38" s="33">
        <v>8</v>
      </c>
      <c r="J38" s="33">
        <v>11</v>
      </c>
      <c r="K38" s="33">
        <v>13</v>
      </c>
      <c r="L38" s="33">
        <v>15</v>
      </c>
      <c r="M38" s="33">
        <v>17</v>
      </c>
      <c r="N38" s="33">
        <v>18</v>
      </c>
      <c r="O38" s="33">
        <v>19</v>
      </c>
      <c r="P38" s="33">
        <v>20</v>
      </c>
      <c r="Q38" s="33">
        <v>21</v>
      </c>
      <c r="R38" s="33">
        <v>21</v>
      </c>
      <c r="S38" s="33">
        <v>22</v>
      </c>
      <c r="T38" s="33">
        <v>22</v>
      </c>
      <c r="U38" s="33">
        <v>22</v>
      </c>
      <c r="V38" s="33">
        <v>21</v>
      </c>
      <c r="W38" s="33">
        <v>21</v>
      </c>
      <c r="X38" s="33">
        <v>20</v>
      </c>
      <c r="Y38" s="33">
        <v>19</v>
      </c>
      <c r="Z38" s="33">
        <v>19</v>
      </c>
      <c r="AA38" s="33">
        <v>18</v>
      </c>
      <c r="AB38" s="33">
        <v>16</v>
      </c>
      <c r="AC38" s="33">
        <v>15</v>
      </c>
      <c r="AD38" s="33">
        <v>13</v>
      </c>
      <c r="AE38" s="33">
        <v>12</v>
      </c>
      <c r="AF38" s="33">
        <v>10</v>
      </c>
      <c r="AG38" s="33">
        <v>9</v>
      </c>
      <c r="AH38" s="33">
        <v>8</v>
      </c>
      <c r="AI38" s="34"/>
    </row>
    <row r="39" spans="1:35" ht="20" x14ac:dyDescent="0.4">
      <c r="A39" s="35"/>
      <c r="B39" s="14" t="s">
        <v>101</v>
      </c>
      <c r="C39" s="32">
        <v>0</v>
      </c>
      <c r="D39" s="32">
        <v>0</v>
      </c>
      <c r="E39" s="32">
        <v>0</v>
      </c>
      <c r="F39" s="32">
        <v>0</v>
      </c>
      <c r="G39" s="32">
        <v>0</v>
      </c>
      <c r="H39" s="32">
        <v>0</v>
      </c>
      <c r="I39" s="32">
        <v>0</v>
      </c>
      <c r="J39" s="32">
        <v>1</v>
      </c>
      <c r="K39" s="32">
        <v>4</v>
      </c>
      <c r="L39" s="32">
        <v>7</v>
      </c>
      <c r="M39" s="32">
        <v>11</v>
      </c>
      <c r="N39" s="32">
        <v>16</v>
      </c>
      <c r="O39" s="32">
        <v>21</v>
      </c>
      <c r="P39" s="32">
        <v>28</v>
      </c>
      <c r="Q39" s="32">
        <v>35</v>
      </c>
      <c r="R39" s="32">
        <v>43</v>
      </c>
      <c r="S39" s="32">
        <v>51</v>
      </c>
      <c r="T39" s="32">
        <v>60</v>
      </c>
      <c r="U39" s="32">
        <v>69</v>
      </c>
      <c r="V39" s="32">
        <v>79</v>
      </c>
      <c r="W39" s="32">
        <v>89</v>
      </c>
      <c r="X39" s="32">
        <v>99</v>
      </c>
      <c r="Y39" s="32">
        <v>109</v>
      </c>
      <c r="Z39" s="32">
        <v>120</v>
      </c>
      <c r="AA39" s="32">
        <v>131</v>
      </c>
      <c r="AB39" s="32">
        <v>142</v>
      </c>
      <c r="AC39" s="32">
        <v>153</v>
      </c>
      <c r="AD39" s="32">
        <v>165</v>
      </c>
      <c r="AE39" s="32">
        <v>175</v>
      </c>
      <c r="AF39" s="32">
        <v>184</v>
      </c>
      <c r="AG39" s="32">
        <v>193</v>
      </c>
      <c r="AH39" s="32">
        <v>200</v>
      </c>
      <c r="AI39" s="34"/>
    </row>
    <row r="40" spans="1:35" ht="20" x14ac:dyDescent="0.4">
      <c r="A40" s="35"/>
      <c r="B40" s="14" t="s">
        <v>102</v>
      </c>
      <c r="C40" s="33">
        <v>0</v>
      </c>
      <c r="D40" s="33">
        <v>0</v>
      </c>
      <c r="E40" s="33">
        <v>0</v>
      </c>
      <c r="F40" s="33">
        <v>0</v>
      </c>
      <c r="G40" s="33">
        <v>1</v>
      </c>
      <c r="H40" s="33">
        <v>1</v>
      </c>
      <c r="I40" s="33">
        <v>2</v>
      </c>
      <c r="J40" s="33">
        <v>2</v>
      </c>
      <c r="K40" s="33">
        <v>3</v>
      </c>
      <c r="L40" s="33">
        <v>3</v>
      </c>
      <c r="M40" s="33">
        <v>3</v>
      </c>
      <c r="N40" s="33">
        <v>4</v>
      </c>
      <c r="O40" s="33">
        <v>4</v>
      </c>
      <c r="P40" s="33">
        <v>4</v>
      </c>
      <c r="Q40" s="33">
        <v>4</v>
      </c>
      <c r="R40" s="33">
        <v>4</v>
      </c>
      <c r="S40" s="33">
        <v>4</v>
      </c>
      <c r="T40" s="33">
        <v>4</v>
      </c>
      <c r="U40" s="33">
        <v>4</v>
      </c>
      <c r="V40" s="33">
        <v>4</v>
      </c>
      <c r="W40" s="33">
        <v>4</v>
      </c>
      <c r="X40" s="33">
        <v>4</v>
      </c>
      <c r="Y40" s="33">
        <v>4</v>
      </c>
      <c r="Z40" s="33">
        <v>4</v>
      </c>
      <c r="AA40" s="33">
        <v>4</v>
      </c>
      <c r="AB40" s="33">
        <v>3</v>
      </c>
      <c r="AC40" s="33">
        <v>3</v>
      </c>
      <c r="AD40" s="33">
        <v>3</v>
      </c>
      <c r="AE40" s="33">
        <v>2</v>
      </c>
      <c r="AF40" s="33">
        <v>2</v>
      </c>
      <c r="AG40" s="33">
        <v>2</v>
      </c>
      <c r="AH40" s="33">
        <v>2</v>
      </c>
      <c r="AI40" s="34"/>
    </row>
    <row r="41" spans="1:35" ht="20" x14ac:dyDescent="0.4">
      <c r="A41" s="35"/>
      <c r="B41" s="14" t="s">
        <v>103</v>
      </c>
      <c r="C41" s="32">
        <v>0</v>
      </c>
      <c r="D41" s="32">
        <v>0</v>
      </c>
      <c r="E41" s="32">
        <v>2</v>
      </c>
      <c r="F41" s="32">
        <v>6</v>
      </c>
      <c r="G41" s="32">
        <v>12</v>
      </c>
      <c r="H41" s="32">
        <v>19</v>
      </c>
      <c r="I41" s="32">
        <v>28</v>
      </c>
      <c r="J41" s="32">
        <v>36</v>
      </c>
      <c r="K41" s="32">
        <v>43</v>
      </c>
      <c r="L41" s="32">
        <v>49</v>
      </c>
      <c r="M41" s="32">
        <v>55</v>
      </c>
      <c r="N41" s="32">
        <v>60</v>
      </c>
      <c r="O41" s="32">
        <v>63</v>
      </c>
      <c r="P41" s="32">
        <v>67</v>
      </c>
      <c r="Q41" s="32">
        <v>69</v>
      </c>
      <c r="R41" s="32">
        <v>70</v>
      </c>
      <c r="S41" s="32">
        <v>71</v>
      </c>
      <c r="T41" s="32">
        <v>71</v>
      </c>
      <c r="U41" s="32">
        <v>71</v>
      </c>
      <c r="V41" s="32">
        <v>70</v>
      </c>
      <c r="W41" s="32">
        <v>68</v>
      </c>
      <c r="X41" s="32">
        <v>66</v>
      </c>
      <c r="Y41" s="32">
        <v>64</v>
      </c>
      <c r="Z41" s="32">
        <v>61</v>
      </c>
      <c r="AA41" s="32">
        <v>58</v>
      </c>
      <c r="AB41" s="32">
        <v>54</v>
      </c>
      <c r="AC41" s="32">
        <v>49</v>
      </c>
      <c r="AD41" s="32">
        <v>44</v>
      </c>
      <c r="AE41" s="32">
        <v>39</v>
      </c>
      <c r="AF41" s="32">
        <v>34</v>
      </c>
      <c r="AG41" s="32">
        <v>30</v>
      </c>
      <c r="AH41" s="32">
        <v>26</v>
      </c>
      <c r="AI41" s="34"/>
    </row>
    <row r="42" spans="1:35" ht="20" x14ac:dyDescent="0.4">
      <c r="A42" s="35"/>
      <c r="B42" s="11" t="s">
        <v>106</v>
      </c>
      <c r="C42" s="34"/>
      <c r="D42" s="34"/>
      <c r="E42" s="34"/>
      <c r="F42" s="34"/>
      <c r="G42" s="34"/>
      <c r="H42" s="34"/>
      <c r="I42" s="34"/>
      <c r="J42" s="34"/>
      <c r="K42" s="34"/>
      <c r="L42" s="34"/>
      <c r="M42" s="34"/>
      <c r="N42" s="34"/>
      <c r="O42" s="34"/>
      <c r="P42" s="34"/>
      <c r="Q42" s="34"/>
      <c r="R42" s="34"/>
      <c r="S42" s="34"/>
      <c r="T42" s="34"/>
      <c r="U42" s="34"/>
      <c r="V42" s="34"/>
      <c r="W42" s="34"/>
      <c r="X42" s="34"/>
      <c r="Y42" s="34"/>
      <c r="Z42" s="34"/>
      <c r="AA42" s="34"/>
      <c r="AB42" s="34"/>
      <c r="AC42" s="34"/>
      <c r="AD42" s="34"/>
      <c r="AE42" s="34"/>
      <c r="AF42" s="34"/>
      <c r="AG42" s="34"/>
      <c r="AH42" s="34"/>
      <c r="AI42" s="34"/>
    </row>
    <row r="43" spans="1:35" ht="20" x14ac:dyDescent="0.4">
      <c r="A43" s="35"/>
      <c r="B43" s="12" t="s">
        <v>61</v>
      </c>
      <c r="C43" s="13" t="s">
        <v>62</v>
      </c>
      <c r="D43" s="13" t="s">
        <v>63</v>
      </c>
      <c r="E43" s="13" t="s">
        <v>64</v>
      </c>
      <c r="F43" s="13" t="s">
        <v>65</v>
      </c>
      <c r="G43" s="13" t="s">
        <v>66</v>
      </c>
      <c r="H43" s="13" t="s">
        <v>67</v>
      </c>
      <c r="I43" s="13" t="s">
        <v>68</v>
      </c>
      <c r="J43" s="13" t="s">
        <v>69</v>
      </c>
      <c r="K43" s="13" t="s">
        <v>70</v>
      </c>
      <c r="L43" s="13" t="s">
        <v>71</v>
      </c>
      <c r="M43" s="13" t="s">
        <v>72</v>
      </c>
      <c r="N43" s="13" t="s">
        <v>73</v>
      </c>
      <c r="O43" s="13" t="s">
        <v>74</v>
      </c>
      <c r="P43" s="13" t="s">
        <v>75</v>
      </c>
      <c r="Q43" s="13" t="s">
        <v>76</v>
      </c>
      <c r="R43" s="13" t="s">
        <v>77</v>
      </c>
      <c r="S43" s="13" t="s">
        <v>78</v>
      </c>
      <c r="T43" s="13" t="s">
        <v>79</v>
      </c>
      <c r="U43" s="13" t="s">
        <v>80</v>
      </c>
      <c r="V43" s="13" t="s">
        <v>81</v>
      </c>
      <c r="W43" s="13" t="s">
        <v>82</v>
      </c>
      <c r="X43" s="13" t="s">
        <v>83</v>
      </c>
      <c r="Y43" s="13" t="s">
        <v>84</v>
      </c>
      <c r="Z43" s="13" t="s">
        <v>85</v>
      </c>
      <c r="AA43" s="13" t="s">
        <v>86</v>
      </c>
      <c r="AB43" s="13" t="s">
        <v>87</v>
      </c>
      <c r="AC43" s="13" t="s">
        <v>88</v>
      </c>
      <c r="AD43" s="13" t="s">
        <v>89</v>
      </c>
      <c r="AE43" s="13" t="s">
        <v>90</v>
      </c>
      <c r="AF43" s="13" t="s">
        <v>91</v>
      </c>
      <c r="AG43" s="13" t="s">
        <v>92</v>
      </c>
      <c r="AH43" s="13" t="s">
        <v>93</v>
      </c>
      <c r="AI43" s="34"/>
    </row>
    <row r="44" spans="1:35" ht="20" x14ac:dyDescent="0.4">
      <c r="A44" s="35"/>
      <c r="B44" s="14" t="s">
        <v>94</v>
      </c>
      <c r="C44" s="33">
        <v>0</v>
      </c>
      <c r="D44" s="33">
        <v>0</v>
      </c>
      <c r="E44" s="33">
        <v>0</v>
      </c>
      <c r="F44" s="33">
        <v>0</v>
      </c>
      <c r="G44" s="33">
        <v>0</v>
      </c>
      <c r="H44" s="33">
        <v>0</v>
      </c>
      <c r="I44" s="33">
        <v>0</v>
      </c>
      <c r="J44" s="33">
        <v>1</v>
      </c>
      <c r="K44" s="33">
        <v>2</v>
      </c>
      <c r="L44" s="33">
        <v>4</v>
      </c>
      <c r="M44" s="33">
        <v>6</v>
      </c>
      <c r="N44" s="33">
        <v>9</v>
      </c>
      <c r="O44" s="33">
        <v>12</v>
      </c>
      <c r="P44" s="33">
        <v>16</v>
      </c>
      <c r="Q44" s="33">
        <v>20</v>
      </c>
      <c r="R44" s="33">
        <v>25</v>
      </c>
      <c r="S44" s="33">
        <v>30</v>
      </c>
      <c r="T44" s="33">
        <v>35</v>
      </c>
      <c r="U44" s="33">
        <v>40</v>
      </c>
      <c r="V44" s="33">
        <v>46</v>
      </c>
      <c r="W44" s="33">
        <v>51</v>
      </c>
      <c r="X44" s="33">
        <v>57</v>
      </c>
      <c r="Y44" s="33">
        <v>63</v>
      </c>
      <c r="Z44" s="33">
        <v>70</v>
      </c>
      <c r="AA44" s="33">
        <v>76</v>
      </c>
      <c r="AB44" s="33">
        <v>82</v>
      </c>
      <c r="AC44" s="33">
        <v>89</v>
      </c>
      <c r="AD44" s="33">
        <v>96</v>
      </c>
      <c r="AE44" s="33">
        <v>102</v>
      </c>
      <c r="AF44" s="33">
        <v>107</v>
      </c>
      <c r="AG44" s="33">
        <v>112</v>
      </c>
      <c r="AH44" s="33">
        <v>117</v>
      </c>
      <c r="AI44" s="34"/>
    </row>
    <row r="45" spans="1:35" ht="20" x14ac:dyDescent="0.4">
      <c r="A45" s="35"/>
      <c r="B45" s="14" t="s">
        <v>95</v>
      </c>
      <c r="C45" s="32">
        <v>0</v>
      </c>
      <c r="D45" s="32">
        <v>0</v>
      </c>
      <c r="E45" s="32">
        <v>2</v>
      </c>
      <c r="F45" s="32">
        <v>5</v>
      </c>
      <c r="G45" s="32">
        <v>10</v>
      </c>
      <c r="H45" s="32">
        <v>15</v>
      </c>
      <c r="I45" s="32">
        <v>23</v>
      </c>
      <c r="J45" s="32">
        <v>30</v>
      </c>
      <c r="K45" s="32">
        <v>37</v>
      </c>
      <c r="L45" s="32">
        <v>43</v>
      </c>
      <c r="M45" s="32">
        <v>49</v>
      </c>
      <c r="N45" s="32">
        <v>53</v>
      </c>
      <c r="O45" s="32">
        <v>58</v>
      </c>
      <c r="P45" s="32">
        <v>61</v>
      </c>
      <c r="Q45" s="32">
        <v>64</v>
      </c>
      <c r="R45" s="32">
        <v>66</v>
      </c>
      <c r="S45" s="32">
        <v>68</v>
      </c>
      <c r="T45" s="32">
        <v>69</v>
      </c>
      <c r="U45" s="32">
        <v>70</v>
      </c>
      <c r="V45" s="32">
        <v>70</v>
      </c>
      <c r="W45" s="32">
        <v>70</v>
      </c>
      <c r="X45" s="32">
        <v>70</v>
      </c>
      <c r="Y45" s="32">
        <v>69</v>
      </c>
      <c r="Z45" s="32">
        <v>67</v>
      </c>
      <c r="AA45" s="32">
        <v>65</v>
      </c>
      <c r="AB45" s="32">
        <v>63</v>
      </c>
      <c r="AC45" s="32">
        <v>59</v>
      </c>
      <c r="AD45" s="32">
        <v>56</v>
      </c>
      <c r="AE45" s="32">
        <v>52</v>
      </c>
      <c r="AF45" s="32">
        <v>48</v>
      </c>
      <c r="AG45" s="32">
        <v>45</v>
      </c>
      <c r="AH45" s="32">
        <v>42</v>
      </c>
      <c r="AI45" s="34"/>
    </row>
    <row r="46" spans="1:35" ht="20" x14ac:dyDescent="0.4">
      <c r="A46" s="35"/>
      <c r="B46" s="14" t="s">
        <v>96</v>
      </c>
      <c r="C46" s="33">
        <v>0</v>
      </c>
      <c r="D46" s="33">
        <v>0</v>
      </c>
      <c r="E46" s="33">
        <v>0</v>
      </c>
      <c r="F46" s="33">
        <v>0</v>
      </c>
      <c r="G46" s="33">
        <v>1</v>
      </c>
      <c r="H46" s="33">
        <v>1</v>
      </c>
      <c r="I46" s="33">
        <v>2</v>
      </c>
      <c r="J46" s="33">
        <v>2</v>
      </c>
      <c r="K46" s="33">
        <v>3</v>
      </c>
      <c r="L46" s="33">
        <v>3</v>
      </c>
      <c r="M46" s="33">
        <v>3</v>
      </c>
      <c r="N46" s="33">
        <v>4</v>
      </c>
      <c r="O46" s="33">
        <v>4</v>
      </c>
      <c r="P46" s="33">
        <v>4</v>
      </c>
      <c r="Q46" s="33">
        <v>5</v>
      </c>
      <c r="R46" s="33">
        <v>5</v>
      </c>
      <c r="S46" s="33">
        <v>5</v>
      </c>
      <c r="T46" s="33">
        <v>5</v>
      </c>
      <c r="U46" s="33">
        <v>5</v>
      </c>
      <c r="V46" s="33">
        <v>5</v>
      </c>
      <c r="W46" s="33">
        <v>5</v>
      </c>
      <c r="X46" s="33">
        <v>5</v>
      </c>
      <c r="Y46" s="33">
        <v>5</v>
      </c>
      <c r="Z46" s="33">
        <v>4</v>
      </c>
      <c r="AA46" s="33">
        <v>4</v>
      </c>
      <c r="AB46" s="33">
        <v>4</v>
      </c>
      <c r="AC46" s="33">
        <v>4</v>
      </c>
      <c r="AD46" s="33">
        <v>3</v>
      </c>
      <c r="AE46" s="33">
        <v>3</v>
      </c>
      <c r="AF46" s="33">
        <v>3</v>
      </c>
      <c r="AG46" s="33">
        <v>2</v>
      </c>
      <c r="AH46" s="33">
        <v>2</v>
      </c>
      <c r="AI46" s="34"/>
    </row>
    <row r="47" spans="1:35" ht="20" x14ac:dyDescent="0.4">
      <c r="A47" s="35"/>
      <c r="B47" s="14" t="s">
        <v>97</v>
      </c>
      <c r="C47" s="32">
        <v>0</v>
      </c>
      <c r="D47" s="32">
        <v>0</v>
      </c>
      <c r="E47" s="32">
        <v>0</v>
      </c>
      <c r="F47" s="32">
        <v>1</v>
      </c>
      <c r="G47" s="32">
        <v>1</v>
      </c>
      <c r="H47" s="32">
        <v>2</v>
      </c>
      <c r="I47" s="32">
        <v>3</v>
      </c>
      <c r="J47" s="32">
        <v>3</v>
      </c>
      <c r="K47" s="32">
        <v>4</v>
      </c>
      <c r="L47" s="32">
        <v>5</v>
      </c>
      <c r="M47" s="32">
        <v>6</v>
      </c>
      <c r="N47" s="32">
        <v>6</v>
      </c>
      <c r="O47" s="32">
        <v>7</v>
      </c>
      <c r="P47" s="32">
        <v>7</v>
      </c>
      <c r="Q47" s="32">
        <v>7</v>
      </c>
      <c r="R47" s="32">
        <v>8</v>
      </c>
      <c r="S47" s="32">
        <v>8</v>
      </c>
      <c r="T47" s="32">
        <v>8</v>
      </c>
      <c r="U47" s="32">
        <v>8</v>
      </c>
      <c r="V47" s="32">
        <v>8</v>
      </c>
      <c r="W47" s="32">
        <v>8</v>
      </c>
      <c r="X47" s="32">
        <v>8</v>
      </c>
      <c r="Y47" s="32">
        <v>7</v>
      </c>
      <c r="Z47" s="32">
        <v>7</v>
      </c>
      <c r="AA47" s="32">
        <v>7</v>
      </c>
      <c r="AB47" s="32">
        <v>6</v>
      </c>
      <c r="AC47" s="32">
        <v>6</v>
      </c>
      <c r="AD47" s="32">
        <v>5</v>
      </c>
      <c r="AE47" s="32">
        <v>5</v>
      </c>
      <c r="AF47" s="32">
        <v>4</v>
      </c>
      <c r="AG47" s="32">
        <v>4</v>
      </c>
      <c r="AH47" s="32">
        <v>3</v>
      </c>
      <c r="AI47" s="34"/>
    </row>
    <row r="48" spans="1:35" ht="20" x14ac:dyDescent="0.4">
      <c r="A48" s="35"/>
      <c r="B48" s="14" t="s">
        <v>98</v>
      </c>
      <c r="C48" s="33">
        <v>0</v>
      </c>
      <c r="D48" s="33">
        <v>0</v>
      </c>
      <c r="E48" s="33">
        <v>0</v>
      </c>
      <c r="F48" s="33">
        <v>0</v>
      </c>
      <c r="G48" s="33">
        <v>0</v>
      </c>
      <c r="H48" s="33">
        <v>0</v>
      </c>
      <c r="I48" s="33">
        <v>0</v>
      </c>
      <c r="J48" s="33">
        <v>0</v>
      </c>
      <c r="K48" s="33">
        <v>0</v>
      </c>
      <c r="L48" s="33">
        <v>1</v>
      </c>
      <c r="M48" s="33">
        <v>1</v>
      </c>
      <c r="N48" s="33">
        <v>1</v>
      </c>
      <c r="O48" s="33">
        <v>1</v>
      </c>
      <c r="P48" s="33">
        <v>1</v>
      </c>
      <c r="Q48" s="33">
        <v>1</v>
      </c>
      <c r="R48" s="33">
        <v>1</v>
      </c>
      <c r="S48" s="33">
        <v>1</v>
      </c>
      <c r="T48" s="33">
        <v>1</v>
      </c>
      <c r="U48" s="33">
        <v>1</v>
      </c>
      <c r="V48" s="33">
        <v>1</v>
      </c>
      <c r="W48" s="33">
        <v>1</v>
      </c>
      <c r="X48" s="33">
        <v>1</v>
      </c>
      <c r="Y48" s="33">
        <v>1</v>
      </c>
      <c r="Z48" s="33">
        <v>1</v>
      </c>
      <c r="AA48" s="33">
        <v>1</v>
      </c>
      <c r="AB48" s="33">
        <v>1</v>
      </c>
      <c r="AC48" s="33">
        <v>1</v>
      </c>
      <c r="AD48" s="33">
        <v>1</v>
      </c>
      <c r="AE48" s="33">
        <v>1</v>
      </c>
      <c r="AF48" s="33">
        <v>0</v>
      </c>
      <c r="AG48" s="33">
        <v>0</v>
      </c>
      <c r="AH48" s="33">
        <v>0</v>
      </c>
      <c r="AI48" s="34"/>
    </row>
    <row r="49" spans="1:35" ht="20" x14ac:dyDescent="0.4">
      <c r="A49" s="35"/>
      <c r="B49" s="14" t="s">
        <v>99</v>
      </c>
      <c r="C49" s="32">
        <v>0</v>
      </c>
      <c r="D49" s="32">
        <v>0</v>
      </c>
      <c r="E49" s="32">
        <v>0</v>
      </c>
      <c r="F49" s="32">
        <v>0</v>
      </c>
      <c r="G49" s="32">
        <v>1</v>
      </c>
      <c r="H49" s="32">
        <v>1</v>
      </c>
      <c r="I49" s="32">
        <v>2</v>
      </c>
      <c r="J49" s="32">
        <v>3</v>
      </c>
      <c r="K49" s="32">
        <v>3</v>
      </c>
      <c r="L49" s="32">
        <v>4</v>
      </c>
      <c r="M49" s="32">
        <v>5</v>
      </c>
      <c r="N49" s="32">
        <v>5</v>
      </c>
      <c r="O49" s="32">
        <v>5</v>
      </c>
      <c r="P49" s="32">
        <v>6</v>
      </c>
      <c r="Q49" s="32">
        <v>6</v>
      </c>
      <c r="R49" s="32">
        <v>6</v>
      </c>
      <c r="S49" s="32">
        <v>6</v>
      </c>
      <c r="T49" s="32">
        <v>6</v>
      </c>
      <c r="U49" s="32">
        <v>6</v>
      </c>
      <c r="V49" s="32">
        <v>6</v>
      </c>
      <c r="W49" s="32">
        <v>6</v>
      </c>
      <c r="X49" s="32">
        <v>6</v>
      </c>
      <c r="Y49" s="32">
        <v>6</v>
      </c>
      <c r="Z49" s="32">
        <v>6</v>
      </c>
      <c r="AA49" s="32">
        <v>5</v>
      </c>
      <c r="AB49" s="32">
        <v>5</v>
      </c>
      <c r="AC49" s="32">
        <v>5</v>
      </c>
      <c r="AD49" s="32">
        <v>4</v>
      </c>
      <c r="AE49" s="32">
        <v>4</v>
      </c>
      <c r="AF49" s="32">
        <v>3</v>
      </c>
      <c r="AG49" s="32">
        <v>3</v>
      </c>
      <c r="AH49" s="32">
        <v>3</v>
      </c>
      <c r="AI49" s="34"/>
    </row>
    <row r="50" spans="1:35" ht="20" x14ac:dyDescent="0.4">
      <c r="A50" s="35"/>
      <c r="B50" s="14" t="s">
        <v>100</v>
      </c>
      <c r="C50" s="33">
        <v>0</v>
      </c>
      <c r="D50" s="33">
        <v>0</v>
      </c>
      <c r="E50" s="33">
        <v>0</v>
      </c>
      <c r="F50" s="33">
        <v>0</v>
      </c>
      <c r="G50" s="33">
        <v>0</v>
      </c>
      <c r="H50" s="33">
        <v>0</v>
      </c>
      <c r="I50" s="33">
        <v>0</v>
      </c>
      <c r="J50" s="33">
        <v>0</v>
      </c>
      <c r="K50" s="33">
        <v>0</v>
      </c>
      <c r="L50" s="33">
        <v>0</v>
      </c>
      <c r="M50" s="33">
        <v>0</v>
      </c>
      <c r="N50" s="33">
        <v>1</v>
      </c>
      <c r="O50" s="33">
        <v>1</v>
      </c>
      <c r="P50" s="33">
        <v>1</v>
      </c>
      <c r="Q50" s="33">
        <v>1</v>
      </c>
      <c r="R50" s="33">
        <v>1</v>
      </c>
      <c r="S50" s="33">
        <v>1</v>
      </c>
      <c r="T50" s="33">
        <v>1</v>
      </c>
      <c r="U50" s="33">
        <v>1</v>
      </c>
      <c r="V50" s="33">
        <v>1</v>
      </c>
      <c r="W50" s="33">
        <v>1</v>
      </c>
      <c r="X50" s="33">
        <v>1</v>
      </c>
      <c r="Y50" s="33">
        <v>1</v>
      </c>
      <c r="Z50" s="33">
        <v>1</v>
      </c>
      <c r="AA50" s="33">
        <v>1</v>
      </c>
      <c r="AB50" s="33">
        <v>1</v>
      </c>
      <c r="AC50" s="33">
        <v>0</v>
      </c>
      <c r="AD50" s="33">
        <v>0</v>
      </c>
      <c r="AE50" s="33">
        <v>0</v>
      </c>
      <c r="AF50" s="33">
        <v>0</v>
      </c>
      <c r="AG50" s="33">
        <v>0</v>
      </c>
      <c r="AH50" s="33">
        <v>0</v>
      </c>
      <c r="AI50" s="34"/>
    </row>
    <row r="51" spans="1:35" ht="20" x14ac:dyDescent="0.4">
      <c r="A51" s="35"/>
      <c r="B51" s="14" t="s">
        <v>101</v>
      </c>
      <c r="C51" s="32">
        <v>0</v>
      </c>
      <c r="D51" s="32">
        <v>0</v>
      </c>
      <c r="E51" s="32">
        <v>0</v>
      </c>
      <c r="F51" s="32">
        <v>0</v>
      </c>
      <c r="G51" s="32">
        <v>0</v>
      </c>
      <c r="H51" s="32">
        <v>0</v>
      </c>
      <c r="I51" s="32">
        <v>0</v>
      </c>
      <c r="J51" s="32">
        <v>1</v>
      </c>
      <c r="K51" s="32">
        <v>1</v>
      </c>
      <c r="L51" s="32">
        <v>3</v>
      </c>
      <c r="M51" s="32">
        <v>4</v>
      </c>
      <c r="N51" s="32">
        <v>6</v>
      </c>
      <c r="O51" s="32">
        <v>8</v>
      </c>
      <c r="P51" s="32">
        <v>11</v>
      </c>
      <c r="Q51" s="32">
        <v>14</v>
      </c>
      <c r="R51" s="32">
        <v>17</v>
      </c>
      <c r="S51" s="32">
        <v>20</v>
      </c>
      <c r="T51" s="32">
        <v>23</v>
      </c>
      <c r="U51" s="32">
        <v>27</v>
      </c>
      <c r="V51" s="32">
        <v>31</v>
      </c>
      <c r="W51" s="32">
        <v>35</v>
      </c>
      <c r="X51" s="32">
        <v>39</v>
      </c>
      <c r="Y51" s="32">
        <v>43</v>
      </c>
      <c r="Z51" s="32">
        <v>47</v>
      </c>
      <c r="AA51" s="32">
        <v>51</v>
      </c>
      <c r="AB51" s="32">
        <v>56</v>
      </c>
      <c r="AC51" s="32">
        <v>60</v>
      </c>
      <c r="AD51" s="32">
        <v>65</v>
      </c>
      <c r="AE51" s="32">
        <v>69</v>
      </c>
      <c r="AF51" s="32">
        <v>73</v>
      </c>
      <c r="AG51" s="32">
        <v>76</v>
      </c>
      <c r="AH51" s="32">
        <v>79</v>
      </c>
      <c r="AI51" s="34"/>
    </row>
    <row r="52" spans="1:35" ht="20" x14ac:dyDescent="0.4">
      <c r="A52" s="35"/>
      <c r="B52" s="14" t="s">
        <v>102</v>
      </c>
      <c r="C52" s="33">
        <v>0</v>
      </c>
      <c r="D52" s="33">
        <v>0</v>
      </c>
      <c r="E52" s="33">
        <v>0</v>
      </c>
      <c r="F52" s="33">
        <v>0</v>
      </c>
      <c r="G52" s="33">
        <v>0</v>
      </c>
      <c r="H52" s="33">
        <v>0</v>
      </c>
      <c r="I52" s="33">
        <v>0</v>
      </c>
      <c r="J52" s="33">
        <v>0</v>
      </c>
      <c r="K52" s="33">
        <v>0</v>
      </c>
      <c r="L52" s="33">
        <v>0</v>
      </c>
      <c r="M52" s="33">
        <v>0</v>
      </c>
      <c r="N52" s="33">
        <v>0</v>
      </c>
      <c r="O52" s="33">
        <v>0</v>
      </c>
      <c r="P52" s="33">
        <v>0</v>
      </c>
      <c r="Q52" s="33">
        <v>0</v>
      </c>
      <c r="R52" s="33">
        <v>0</v>
      </c>
      <c r="S52" s="33">
        <v>0</v>
      </c>
      <c r="T52" s="33">
        <v>0</v>
      </c>
      <c r="U52" s="33">
        <v>0</v>
      </c>
      <c r="V52" s="33">
        <v>0</v>
      </c>
      <c r="W52" s="33">
        <v>0</v>
      </c>
      <c r="X52" s="33">
        <v>0</v>
      </c>
      <c r="Y52" s="33">
        <v>0</v>
      </c>
      <c r="Z52" s="33">
        <v>0</v>
      </c>
      <c r="AA52" s="33">
        <v>0</v>
      </c>
      <c r="AB52" s="33">
        <v>0</v>
      </c>
      <c r="AC52" s="33">
        <v>0</v>
      </c>
      <c r="AD52" s="33">
        <v>0</v>
      </c>
      <c r="AE52" s="33">
        <v>0</v>
      </c>
      <c r="AF52" s="33">
        <v>0</v>
      </c>
      <c r="AG52" s="33">
        <v>0</v>
      </c>
      <c r="AH52" s="33">
        <v>0</v>
      </c>
      <c r="AI52" s="34"/>
    </row>
    <row r="53" spans="1:35" ht="20" x14ac:dyDescent="0.4">
      <c r="A53" s="35"/>
      <c r="B53" s="14" t="s">
        <v>103</v>
      </c>
      <c r="C53" s="32">
        <v>0</v>
      </c>
      <c r="D53" s="32">
        <v>0</v>
      </c>
      <c r="E53" s="32">
        <v>0</v>
      </c>
      <c r="F53" s="32">
        <v>0</v>
      </c>
      <c r="G53" s="32">
        <v>0</v>
      </c>
      <c r="H53" s="32">
        <v>1</v>
      </c>
      <c r="I53" s="32">
        <v>1</v>
      </c>
      <c r="J53" s="32">
        <v>1</v>
      </c>
      <c r="K53" s="32">
        <v>1</v>
      </c>
      <c r="L53" s="32">
        <v>2</v>
      </c>
      <c r="M53" s="32">
        <v>2</v>
      </c>
      <c r="N53" s="32">
        <v>2</v>
      </c>
      <c r="O53" s="32">
        <v>2</v>
      </c>
      <c r="P53" s="32">
        <v>2</v>
      </c>
      <c r="Q53" s="32">
        <v>2</v>
      </c>
      <c r="R53" s="32">
        <v>2</v>
      </c>
      <c r="S53" s="32">
        <v>2</v>
      </c>
      <c r="T53" s="32">
        <v>2</v>
      </c>
      <c r="U53" s="32">
        <v>2</v>
      </c>
      <c r="V53" s="32">
        <v>2</v>
      </c>
      <c r="W53" s="32">
        <v>2</v>
      </c>
      <c r="X53" s="32">
        <v>2</v>
      </c>
      <c r="Y53" s="32">
        <v>2</v>
      </c>
      <c r="Z53" s="32">
        <v>2</v>
      </c>
      <c r="AA53" s="32">
        <v>2</v>
      </c>
      <c r="AB53" s="32">
        <v>2</v>
      </c>
      <c r="AC53" s="32">
        <v>2</v>
      </c>
      <c r="AD53" s="32">
        <v>2</v>
      </c>
      <c r="AE53" s="32">
        <v>1</v>
      </c>
      <c r="AF53" s="32">
        <v>1</v>
      </c>
      <c r="AG53" s="32">
        <v>1</v>
      </c>
      <c r="AH53" s="32">
        <v>1</v>
      </c>
      <c r="AI53" s="34"/>
    </row>
    <row r="54" spans="1:35" ht="20" x14ac:dyDescent="0.4">
      <c r="A54" s="35"/>
      <c r="B54" s="11" t="s">
        <v>107</v>
      </c>
      <c r="C54" s="34"/>
      <c r="D54" s="34"/>
      <c r="E54" s="34"/>
      <c r="F54" s="34"/>
      <c r="G54" s="34"/>
      <c r="H54" s="34"/>
      <c r="I54" s="34"/>
      <c r="J54" s="34"/>
      <c r="K54" s="34"/>
      <c r="L54" s="34"/>
      <c r="M54" s="34"/>
      <c r="N54" s="34"/>
      <c r="O54" s="34"/>
      <c r="P54" s="34"/>
      <c r="Q54" s="34"/>
      <c r="R54" s="34"/>
      <c r="S54" s="34"/>
      <c r="T54" s="34"/>
      <c r="U54" s="34"/>
      <c r="V54" s="34"/>
      <c r="W54" s="34"/>
      <c r="X54" s="34"/>
      <c r="Y54" s="34"/>
      <c r="Z54" s="34"/>
      <c r="AA54" s="34"/>
      <c r="AB54" s="34"/>
      <c r="AC54" s="34"/>
      <c r="AD54" s="34"/>
      <c r="AE54" s="34"/>
      <c r="AF54" s="34"/>
      <c r="AG54" s="34"/>
      <c r="AH54" s="34"/>
      <c r="AI54" s="34"/>
    </row>
    <row r="55" spans="1:35" ht="20" x14ac:dyDescent="0.4">
      <c r="A55" s="35"/>
      <c r="B55" s="12" t="s">
        <v>61</v>
      </c>
      <c r="C55" s="13" t="s">
        <v>62</v>
      </c>
      <c r="D55" s="13" t="s">
        <v>63</v>
      </c>
      <c r="E55" s="13" t="s">
        <v>64</v>
      </c>
      <c r="F55" s="13" t="s">
        <v>65</v>
      </c>
      <c r="G55" s="13" t="s">
        <v>66</v>
      </c>
      <c r="H55" s="13" t="s">
        <v>67</v>
      </c>
      <c r="I55" s="13" t="s">
        <v>68</v>
      </c>
      <c r="J55" s="13" t="s">
        <v>69</v>
      </c>
      <c r="K55" s="13" t="s">
        <v>70</v>
      </c>
      <c r="L55" s="13" t="s">
        <v>71</v>
      </c>
      <c r="M55" s="13" t="s">
        <v>72</v>
      </c>
      <c r="N55" s="13" t="s">
        <v>73</v>
      </c>
      <c r="O55" s="13" t="s">
        <v>74</v>
      </c>
      <c r="P55" s="13" t="s">
        <v>75</v>
      </c>
      <c r="Q55" s="13" t="s">
        <v>76</v>
      </c>
      <c r="R55" s="13" t="s">
        <v>77</v>
      </c>
      <c r="S55" s="13" t="s">
        <v>78</v>
      </c>
      <c r="T55" s="13" t="s">
        <v>79</v>
      </c>
      <c r="U55" s="13" t="s">
        <v>80</v>
      </c>
      <c r="V55" s="13" t="s">
        <v>81</v>
      </c>
      <c r="W55" s="13" t="s">
        <v>82</v>
      </c>
      <c r="X55" s="13" t="s">
        <v>83</v>
      </c>
      <c r="Y55" s="13" t="s">
        <v>84</v>
      </c>
      <c r="Z55" s="13" t="s">
        <v>85</v>
      </c>
      <c r="AA55" s="13" t="s">
        <v>86</v>
      </c>
      <c r="AB55" s="13" t="s">
        <v>87</v>
      </c>
      <c r="AC55" s="13" t="s">
        <v>88</v>
      </c>
      <c r="AD55" s="13" t="s">
        <v>89</v>
      </c>
      <c r="AE55" s="13" t="s">
        <v>90</v>
      </c>
      <c r="AF55" s="13" t="s">
        <v>91</v>
      </c>
      <c r="AG55" s="13" t="s">
        <v>92</v>
      </c>
      <c r="AH55" s="13" t="s">
        <v>93</v>
      </c>
      <c r="AI55" s="34"/>
    </row>
    <row r="56" spans="1:35" ht="20" x14ac:dyDescent="0.4">
      <c r="A56" s="35"/>
      <c r="B56" s="14" t="s">
        <v>94</v>
      </c>
      <c r="C56" s="33">
        <v>0</v>
      </c>
      <c r="D56" s="33">
        <v>0</v>
      </c>
      <c r="E56" s="33">
        <v>1</v>
      </c>
      <c r="F56" s="33">
        <v>1</v>
      </c>
      <c r="G56" s="33">
        <v>1</v>
      </c>
      <c r="H56" s="33">
        <v>2</v>
      </c>
      <c r="I56" s="33">
        <v>4</v>
      </c>
      <c r="J56" s="33">
        <v>16</v>
      </c>
      <c r="K56" s="33">
        <v>39</v>
      </c>
      <c r="L56" s="33">
        <v>72</v>
      </c>
      <c r="M56" s="33">
        <v>115</v>
      </c>
      <c r="N56" s="33">
        <v>168</v>
      </c>
      <c r="O56" s="33">
        <v>230</v>
      </c>
      <c r="P56" s="33">
        <v>300</v>
      </c>
      <c r="Q56" s="33">
        <v>377</v>
      </c>
      <c r="R56" s="33">
        <v>461</v>
      </c>
      <c r="S56" s="33">
        <v>550</v>
      </c>
      <c r="T56" s="33">
        <v>646</v>
      </c>
      <c r="U56" s="33">
        <v>747</v>
      </c>
      <c r="V56" s="33">
        <v>852</v>
      </c>
      <c r="W56" s="33">
        <v>963</v>
      </c>
      <c r="X56" s="33">
        <v>1077</v>
      </c>
      <c r="Y56" s="33">
        <v>1195</v>
      </c>
      <c r="Z56" s="33">
        <v>1317</v>
      </c>
      <c r="AA56" s="33">
        <v>1442</v>
      </c>
      <c r="AB56" s="33">
        <v>1569</v>
      </c>
      <c r="AC56" s="33">
        <v>1699</v>
      </c>
      <c r="AD56" s="33">
        <v>1831</v>
      </c>
      <c r="AE56" s="33">
        <v>1952</v>
      </c>
      <c r="AF56" s="33">
        <v>2061</v>
      </c>
      <c r="AG56" s="33">
        <v>2161</v>
      </c>
      <c r="AH56" s="33">
        <v>2251</v>
      </c>
      <c r="AI56" s="34"/>
    </row>
    <row r="57" spans="1:35" ht="20" x14ac:dyDescent="0.4">
      <c r="A57" s="35"/>
      <c r="B57" s="14" t="s">
        <v>95</v>
      </c>
      <c r="C57" s="32">
        <v>0</v>
      </c>
      <c r="D57" s="32">
        <v>0</v>
      </c>
      <c r="E57" s="32">
        <v>2</v>
      </c>
      <c r="F57" s="32">
        <v>7</v>
      </c>
      <c r="G57" s="32">
        <v>17</v>
      </c>
      <c r="H57" s="32">
        <v>32</v>
      </c>
      <c r="I57" s="32">
        <v>52</v>
      </c>
      <c r="J57" s="32">
        <v>71</v>
      </c>
      <c r="K57" s="32">
        <v>88</v>
      </c>
      <c r="L57" s="32">
        <v>105</v>
      </c>
      <c r="M57" s="32">
        <v>121</v>
      </c>
      <c r="N57" s="32">
        <v>135</v>
      </c>
      <c r="O57" s="32">
        <v>148</v>
      </c>
      <c r="P57" s="32">
        <v>160</v>
      </c>
      <c r="Q57" s="32">
        <v>171</v>
      </c>
      <c r="R57" s="32">
        <v>180</v>
      </c>
      <c r="S57" s="32">
        <v>189</v>
      </c>
      <c r="T57" s="32">
        <v>196</v>
      </c>
      <c r="U57" s="32">
        <v>203</v>
      </c>
      <c r="V57" s="32">
        <v>209</v>
      </c>
      <c r="W57" s="32">
        <v>214</v>
      </c>
      <c r="X57" s="32">
        <v>218</v>
      </c>
      <c r="Y57" s="32">
        <v>221</v>
      </c>
      <c r="Z57" s="32">
        <v>224</v>
      </c>
      <c r="AA57" s="32">
        <v>226</v>
      </c>
      <c r="AB57" s="32">
        <v>227</v>
      </c>
      <c r="AC57" s="32">
        <v>227</v>
      </c>
      <c r="AD57" s="32">
        <v>225</v>
      </c>
      <c r="AE57" s="32">
        <v>223</v>
      </c>
      <c r="AF57" s="32">
        <v>221</v>
      </c>
      <c r="AG57" s="32">
        <v>219</v>
      </c>
      <c r="AH57" s="32">
        <v>217</v>
      </c>
      <c r="AI57" s="34"/>
    </row>
    <row r="58" spans="1:35" ht="20" x14ac:dyDescent="0.4">
      <c r="A58" s="35"/>
      <c r="B58" s="14" t="s">
        <v>96</v>
      </c>
      <c r="C58" s="33">
        <v>0</v>
      </c>
      <c r="D58" s="33">
        <v>1</v>
      </c>
      <c r="E58" s="33">
        <v>3</v>
      </c>
      <c r="F58" s="33">
        <v>22</v>
      </c>
      <c r="G58" s="33">
        <v>42</v>
      </c>
      <c r="H58" s="33">
        <v>69</v>
      </c>
      <c r="I58" s="33">
        <v>103</v>
      </c>
      <c r="J58" s="33">
        <v>133</v>
      </c>
      <c r="K58" s="33">
        <v>160</v>
      </c>
      <c r="L58" s="33">
        <v>184</v>
      </c>
      <c r="M58" s="33">
        <v>205</v>
      </c>
      <c r="N58" s="33">
        <v>222</v>
      </c>
      <c r="O58" s="33">
        <v>237</v>
      </c>
      <c r="P58" s="33">
        <v>248</v>
      </c>
      <c r="Q58" s="33">
        <v>256</v>
      </c>
      <c r="R58" s="33">
        <v>262</v>
      </c>
      <c r="S58" s="33">
        <v>265</v>
      </c>
      <c r="T58" s="33">
        <v>265</v>
      </c>
      <c r="U58" s="33">
        <v>264</v>
      </c>
      <c r="V58" s="33">
        <v>260</v>
      </c>
      <c r="W58" s="33">
        <v>254</v>
      </c>
      <c r="X58" s="33">
        <v>247</v>
      </c>
      <c r="Y58" s="33">
        <v>238</v>
      </c>
      <c r="Z58" s="33">
        <v>228</v>
      </c>
      <c r="AA58" s="33">
        <v>215</v>
      </c>
      <c r="AB58" s="33">
        <v>199</v>
      </c>
      <c r="AC58" s="33">
        <v>181</v>
      </c>
      <c r="AD58" s="33">
        <v>162</v>
      </c>
      <c r="AE58" s="33">
        <v>142</v>
      </c>
      <c r="AF58" s="33">
        <v>125</v>
      </c>
      <c r="AG58" s="33">
        <v>109</v>
      </c>
      <c r="AH58" s="33">
        <v>95</v>
      </c>
      <c r="AI58" s="34"/>
    </row>
    <row r="59" spans="1:35" ht="20" x14ac:dyDescent="0.4">
      <c r="A59" s="35"/>
      <c r="B59" s="14" t="s">
        <v>97</v>
      </c>
      <c r="C59" s="32">
        <v>4</v>
      </c>
      <c r="D59" s="32">
        <v>10</v>
      </c>
      <c r="E59" s="32">
        <v>26</v>
      </c>
      <c r="F59" s="32">
        <v>68</v>
      </c>
      <c r="G59" s="32">
        <v>129</v>
      </c>
      <c r="H59" s="32">
        <v>209</v>
      </c>
      <c r="I59" s="32">
        <v>309</v>
      </c>
      <c r="J59" s="32">
        <v>398</v>
      </c>
      <c r="K59" s="32">
        <v>478</v>
      </c>
      <c r="L59" s="32">
        <v>549</v>
      </c>
      <c r="M59" s="32">
        <v>610</v>
      </c>
      <c r="N59" s="32">
        <v>662</v>
      </c>
      <c r="O59" s="32">
        <v>704</v>
      </c>
      <c r="P59" s="32">
        <v>738</v>
      </c>
      <c r="Q59" s="32">
        <v>762</v>
      </c>
      <c r="R59" s="32">
        <v>778</v>
      </c>
      <c r="S59" s="32">
        <v>787</v>
      </c>
      <c r="T59" s="32">
        <v>789</v>
      </c>
      <c r="U59" s="32">
        <v>784</v>
      </c>
      <c r="V59" s="32">
        <v>773</v>
      </c>
      <c r="W59" s="32">
        <v>756</v>
      </c>
      <c r="X59" s="32">
        <v>734</v>
      </c>
      <c r="Y59" s="32">
        <v>707</v>
      </c>
      <c r="Z59" s="32">
        <v>676</v>
      </c>
      <c r="AA59" s="32">
        <v>637</v>
      </c>
      <c r="AB59" s="32">
        <v>591</v>
      </c>
      <c r="AC59" s="32">
        <v>539</v>
      </c>
      <c r="AD59" s="32">
        <v>480</v>
      </c>
      <c r="AE59" s="32">
        <v>423</v>
      </c>
      <c r="AF59" s="32">
        <v>371</v>
      </c>
      <c r="AG59" s="32">
        <v>324</v>
      </c>
      <c r="AH59" s="32">
        <v>281</v>
      </c>
      <c r="AI59" s="34"/>
    </row>
    <row r="60" spans="1:35" ht="20" x14ac:dyDescent="0.4">
      <c r="A60" s="35"/>
      <c r="B60" s="14" t="s">
        <v>98</v>
      </c>
      <c r="C60" s="33">
        <v>0</v>
      </c>
      <c r="D60" s="33">
        <v>1</v>
      </c>
      <c r="E60" s="33">
        <v>2</v>
      </c>
      <c r="F60" s="33">
        <v>5</v>
      </c>
      <c r="G60" s="33">
        <v>9</v>
      </c>
      <c r="H60" s="33">
        <v>14</v>
      </c>
      <c r="I60" s="33">
        <v>21</v>
      </c>
      <c r="J60" s="33">
        <v>27</v>
      </c>
      <c r="K60" s="33">
        <v>33</v>
      </c>
      <c r="L60" s="33">
        <v>37</v>
      </c>
      <c r="M60" s="33">
        <v>42</v>
      </c>
      <c r="N60" s="33">
        <v>45</v>
      </c>
      <c r="O60" s="33">
        <v>48</v>
      </c>
      <c r="P60" s="33">
        <v>50</v>
      </c>
      <c r="Q60" s="33">
        <v>52</v>
      </c>
      <c r="R60" s="33">
        <v>53</v>
      </c>
      <c r="S60" s="33">
        <v>54</v>
      </c>
      <c r="T60" s="33">
        <v>54</v>
      </c>
      <c r="U60" s="33">
        <v>53</v>
      </c>
      <c r="V60" s="33">
        <v>53</v>
      </c>
      <c r="W60" s="33">
        <v>52</v>
      </c>
      <c r="X60" s="33">
        <v>50</v>
      </c>
      <c r="Y60" s="33">
        <v>48</v>
      </c>
      <c r="Z60" s="33">
        <v>46</v>
      </c>
      <c r="AA60" s="33">
        <v>43</v>
      </c>
      <c r="AB60" s="33">
        <v>40</v>
      </c>
      <c r="AC60" s="33">
        <v>37</v>
      </c>
      <c r="AD60" s="33">
        <v>33</v>
      </c>
      <c r="AE60" s="33">
        <v>29</v>
      </c>
      <c r="AF60" s="33">
        <v>25</v>
      </c>
      <c r="AG60" s="33">
        <v>22</v>
      </c>
      <c r="AH60" s="33">
        <v>19</v>
      </c>
      <c r="AI60" s="34"/>
    </row>
    <row r="61" spans="1:35" ht="20" x14ac:dyDescent="0.4">
      <c r="A61" s="35"/>
      <c r="B61" s="14" t="s">
        <v>99</v>
      </c>
      <c r="C61" s="32">
        <v>12</v>
      </c>
      <c r="D61" s="32">
        <v>21</v>
      </c>
      <c r="E61" s="32">
        <v>37</v>
      </c>
      <c r="F61" s="32">
        <v>66</v>
      </c>
      <c r="G61" s="32">
        <v>117</v>
      </c>
      <c r="H61" s="32">
        <v>183</v>
      </c>
      <c r="I61" s="32">
        <v>266</v>
      </c>
      <c r="J61" s="32">
        <v>340</v>
      </c>
      <c r="K61" s="32">
        <v>407</v>
      </c>
      <c r="L61" s="32">
        <v>465</v>
      </c>
      <c r="M61" s="32">
        <v>516</v>
      </c>
      <c r="N61" s="32">
        <v>559</v>
      </c>
      <c r="O61" s="32">
        <v>594</v>
      </c>
      <c r="P61" s="32">
        <v>621</v>
      </c>
      <c r="Q61" s="32">
        <v>641</v>
      </c>
      <c r="R61" s="32">
        <v>655</v>
      </c>
      <c r="S61" s="32">
        <v>662</v>
      </c>
      <c r="T61" s="32">
        <v>663</v>
      </c>
      <c r="U61" s="32">
        <v>658</v>
      </c>
      <c r="V61" s="32">
        <v>649</v>
      </c>
      <c r="W61" s="32">
        <v>635</v>
      </c>
      <c r="X61" s="32">
        <v>617</v>
      </c>
      <c r="Y61" s="32">
        <v>592</v>
      </c>
      <c r="Z61" s="32">
        <v>566</v>
      </c>
      <c r="AA61" s="32">
        <v>533</v>
      </c>
      <c r="AB61" s="32">
        <v>494</v>
      </c>
      <c r="AC61" s="32">
        <v>450</v>
      </c>
      <c r="AD61" s="32">
        <v>402</v>
      </c>
      <c r="AE61" s="32">
        <v>354</v>
      </c>
      <c r="AF61" s="32">
        <v>310</v>
      </c>
      <c r="AG61" s="32">
        <v>271</v>
      </c>
      <c r="AH61" s="32">
        <v>235</v>
      </c>
      <c r="AI61" s="34"/>
    </row>
    <row r="62" spans="1:35" ht="20" x14ac:dyDescent="0.4">
      <c r="A62" s="35"/>
      <c r="B62" s="14" t="s">
        <v>100</v>
      </c>
      <c r="C62" s="33">
        <v>0</v>
      </c>
      <c r="D62" s="33">
        <v>0</v>
      </c>
      <c r="E62" s="33">
        <v>3</v>
      </c>
      <c r="F62" s="33">
        <v>7</v>
      </c>
      <c r="G62" s="33">
        <v>14</v>
      </c>
      <c r="H62" s="33">
        <v>23</v>
      </c>
      <c r="I62" s="33">
        <v>35</v>
      </c>
      <c r="J62" s="33">
        <v>45</v>
      </c>
      <c r="K62" s="33">
        <v>54</v>
      </c>
      <c r="L62" s="33">
        <v>61</v>
      </c>
      <c r="M62" s="33">
        <v>68</v>
      </c>
      <c r="N62" s="33">
        <v>74</v>
      </c>
      <c r="O62" s="33">
        <v>79</v>
      </c>
      <c r="P62" s="33">
        <v>83</v>
      </c>
      <c r="Q62" s="33">
        <v>85</v>
      </c>
      <c r="R62" s="33">
        <v>87</v>
      </c>
      <c r="S62" s="33">
        <v>88</v>
      </c>
      <c r="T62" s="33">
        <v>88</v>
      </c>
      <c r="U62" s="33">
        <v>88</v>
      </c>
      <c r="V62" s="33">
        <v>87</v>
      </c>
      <c r="W62" s="33">
        <v>85</v>
      </c>
      <c r="X62" s="33">
        <v>82</v>
      </c>
      <c r="Y62" s="33">
        <v>79</v>
      </c>
      <c r="Z62" s="33">
        <v>76</v>
      </c>
      <c r="AA62" s="33">
        <v>71</v>
      </c>
      <c r="AB62" s="33">
        <v>66</v>
      </c>
      <c r="AC62" s="33">
        <v>60</v>
      </c>
      <c r="AD62" s="33">
        <v>54</v>
      </c>
      <c r="AE62" s="33">
        <v>47</v>
      </c>
      <c r="AF62" s="33">
        <v>42</v>
      </c>
      <c r="AG62" s="33">
        <v>36</v>
      </c>
      <c r="AH62" s="33">
        <v>31</v>
      </c>
      <c r="AI62" s="34"/>
    </row>
    <row r="63" spans="1:35" ht="20" x14ac:dyDescent="0.4">
      <c r="A63" s="35"/>
      <c r="B63" s="14" t="s">
        <v>101</v>
      </c>
      <c r="C63" s="32">
        <v>0</v>
      </c>
      <c r="D63" s="32">
        <v>0</v>
      </c>
      <c r="E63" s="32">
        <v>0</v>
      </c>
      <c r="F63" s="32">
        <v>1</v>
      </c>
      <c r="G63" s="32">
        <v>1</v>
      </c>
      <c r="H63" s="32">
        <v>2</v>
      </c>
      <c r="I63" s="32">
        <v>2</v>
      </c>
      <c r="J63" s="32">
        <v>8</v>
      </c>
      <c r="K63" s="32">
        <v>19</v>
      </c>
      <c r="L63" s="32">
        <v>35</v>
      </c>
      <c r="M63" s="32">
        <v>55</v>
      </c>
      <c r="N63" s="32">
        <v>80</v>
      </c>
      <c r="O63" s="32">
        <v>109</v>
      </c>
      <c r="P63" s="32">
        <v>143</v>
      </c>
      <c r="Q63" s="32">
        <v>179</v>
      </c>
      <c r="R63" s="32">
        <v>218</v>
      </c>
      <c r="S63" s="32">
        <v>261</v>
      </c>
      <c r="T63" s="32">
        <v>306</v>
      </c>
      <c r="U63" s="32">
        <v>354</v>
      </c>
      <c r="V63" s="32">
        <v>404</v>
      </c>
      <c r="W63" s="32">
        <v>456</v>
      </c>
      <c r="X63" s="32">
        <v>510</v>
      </c>
      <c r="Y63" s="32">
        <v>566</v>
      </c>
      <c r="Z63" s="32">
        <v>623</v>
      </c>
      <c r="AA63" s="32">
        <v>682</v>
      </c>
      <c r="AB63" s="32">
        <v>743</v>
      </c>
      <c r="AC63" s="32">
        <v>804</v>
      </c>
      <c r="AD63" s="32">
        <v>866</v>
      </c>
      <c r="AE63" s="32">
        <v>923</v>
      </c>
      <c r="AF63" s="32">
        <v>975</v>
      </c>
      <c r="AG63" s="32">
        <v>1022</v>
      </c>
      <c r="AH63" s="32">
        <v>1065</v>
      </c>
      <c r="AI63" s="34"/>
    </row>
    <row r="64" spans="1:35" ht="20" x14ac:dyDescent="0.4">
      <c r="A64" s="35"/>
      <c r="B64" s="14" t="s">
        <v>102</v>
      </c>
      <c r="C64" s="33">
        <v>0</v>
      </c>
      <c r="D64" s="33">
        <v>0</v>
      </c>
      <c r="E64" s="33">
        <v>1</v>
      </c>
      <c r="F64" s="33">
        <v>2</v>
      </c>
      <c r="G64" s="33">
        <v>3</v>
      </c>
      <c r="H64" s="33">
        <v>5</v>
      </c>
      <c r="I64" s="33">
        <v>7</v>
      </c>
      <c r="J64" s="33">
        <v>9</v>
      </c>
      <c r="K64" s="33">
        <v>10</v>
      </c>
      <c r="L64" s="33">
        <v>12</v>
      </c>
      <c r="M64" s="33">
        <v>13</v>
      </c>
      <c r="N64" s="33">
        <v>14</v>
      </c>
      <c r="O64" s="33">
        <v>15</v>
      </c>
      <c r="P64" s="33">
        <v>16</v>
      </c>
      <c r="Q64" s="33">
        <v>16</v>
      </c>
      <c r="R64" s="33">
        <v>17</v>
      </c>
      <c r="S64" s="33">
        <v>17</v>
      </c>
      <c r="T64" s="33">
        <v>17</v>
      </c>
      <c r="U64" s="33">
        <v>17</v>
      </c>
      <c r="V64" s="33">
        <v>17</v>
      </c>
      <c r="W64" s="33">
        <v>16</v>
      </c>
      <c r="X64" s="33">
        <v>16</v>
      </c>
      <c r="Y64" s="33">
        <v>15</v>
      </c>
      <c r="Z64" s="33">
        <v>14</v>
      </c>
      <c r="AA64" s="33">
        <v>14</v>
      </c>
      <c r="AB64" s="33">
        <v>13</v>
      </c>
      <c r="AC64" s="33">
        <v>11</v>
      </c>
      <c r="AD64" s="33">
        <v>10</v>
      </c>
      <c r="AE64" s="33">
        <v>9</v>
      </c>
      <c r="AF64" s="33">
        <v>8</v>
      </c>
      <c r="AG64" s="33">
        <v>7</v>
      </c>
      <c r="AH64" s="33">
        <v>6</v>
      </c>
      <c r="AI64" s="34"/>
    </row>
    <row r="65" spans="1:35" ht="20" x14ac:dyDescent="0.4">
      <c r="A65" s="35"/>
      <c r="B65" s="14" t="s">
        <v>103</v>
      </c>
      <c r="C65" s="32">
        <v>12</v>
      </c>
      <c r="D65" s="32">
        <v>17</v>
      </c>
      <c r="E65" s="32">
        <v>25</v>
      </c>
      <c r="F65" s="32">
        <v>35</v>
      </c>
      <c r="G65" s="32">
        <v>57</v>
      </c>
      <c r="H65" s="32">
        <v>86</v>
      </c>
      <c r="I65" s="32">
        <v>122</v>
      </c>
      <c r="J65" s="32">
        <v>154</v>
      </c>
      <c r="K65" s="32">
        <v>182</v>
      </c>
      <c r="L65" s="32">
        <v>207</v>
      </c>
      <c r="M65" s="32">
        <v>229</v>
      </c>
      <c r="N65" s="32">
        <v>247</v>
      </c>
      <c r="O65" s="32">
        <v>262</v>
      </c>
      <c r="P65" s="32">
        <v>274</v>
      </c>
      <c r="Q65" s="32">
        <v>282</v>
      </c>
      <c r="R65" s="32">
        <v>288</v>
      </c>
      <c r="S65" s="32">
        <v>291</v>
      </c>
      <c r="T65" s="32">
        <v>291</v>
      </c>
      <c r="U65" s="32">
        <v>289</v>
      </c>
      <c r="V65" s="32">
        <v>285</v>
      </c>
      <c r="W65" s="32">
        <v>278</v>
      </c>
      <c r="X65" s="32">
        <v>270</v>
      </c>
      <c r="Y65" s="32">
        <v>258</v>
      </c>
      <c r="Z65" s="32">
        <v>246</v>
      </c>
      <c r="AA65" s="32">
        <v>232</v>
      </c>
      <c r="AB65" s="32">
        <v>215</v>
      </c>
      <c r="AC65" s="32">
        <v>196</v>
      </c>
      <c r="AD65" s="32">
        <v>175</v>
      </c>
      <c r="AE65" s="32">
        <v>154</v>
      </c>
      <c r="AF65" s="32">
        <v>135</v>
      </c>
      <c r="AG65" s="32">
        <v>118</v>
      </c>
      <c r="AH65" s="32">
        <v>102</v>
      </c>
      <c r="AI65" s="34"/>
    </row>
    <row r="66" spans="1:35" ht="20" x14ac:dyDescent="0.4">
      <c r="A66" s="35"/>
      <c r="B66" s="34"/>
      <c r="C66" s="34"/>
      <c r="D66" s="34"/>
      <c r="E66" s="34"/>
      <c r="F66" s="34"/>
      <c r="G66" s="34"/>
      <c r="H66" s="34"/>
      <c r="I66" s="34"/>
      <c r="J66" s="34"/>
      <c r="K66" s="34"/>
      <c r="L66" s="34"/>
      <c r="M66" s="34"/>
      <c r="N66" s="34"/>
      <c r="O66" s="34"/>
      <c r="P66" s="34"/>
      <c r="Q66" s="34"/>
      <c r="R66" s="34"/>
      <c r="S66" s="34"/>
      <c r="T66" s="34"/>
      <c r="U66" s="34"/>
      <c r="V66" s="34"/>
      <c r="W66" s="34"/>
      <c r="X66" s="34"/>
      <c r="Y66" s="34"/>
      <c r="Z66" s="34"/>
      <c r="AA66" s="34"/>
      <c r="AB66" s="34"/>
      <c r="AC66" s="34"/>
      <c r="AD66" s="34"/>
      <c r="AE66" s="34"/>
      <c r="AF66" s="34"/>
      <c r="AG66" s="34"/>
      <c r="AH66" s="34"/>
      <c r="AI66" s="34"/>
    </row>
    <row r="67" spans="1:35" ht="20" x14ac:dyDescent="0.4">
      <c r="A67" s="35"/>
      <c r="B67" s="34" t="s">
        <v>108</v>
      </c>
      <c r="C67" s="34"/>
      <c r="D67" s="34"/>
      <c r="E67" s="34"/>
      <c r="F67" s="34"/>
      <c r="G67" s="34"/>
      <c r="H67" s="34"/>
      <c r="I67" s="34"/>
      <c r="J67" s="34"/>
      <c r="K67" s="34"/>
      <c r="L67" s="34"/>
      <c r="M67" s="34"/>
      <c r="N67" s="34"/>
      <c r="O67" s="34"/>
      <c r="P67" s="34"/>
      <c r="Q67" s="34"/>
      <c r="R67" s="34"/>
      <c r="S67" s="34"/>
      <c r="T67" s="34"/>
      <c r="U67" s="34"/>
      <c r="V67" s="34"/>
      <c r="W67" s="34"/>
      <c r="X67" s="34"/>
      <c r="Y67" s="34"/>
      <c r="Z67" s="34"/>
      <c r="AA67" s="34"/>
      <c r="AB67" s="34"/>
      <c r="AC67" s="34"/>
      <c r="AD67" s="34"/>
      <c r="AE67" s="34"/>
      <c r="AF67" s="34"/>
      <c r="AG67" s="34"/>
      <c r="AH67" s="34"/>
      <c r="AI67" s="34"/>
    </row>
    <row r="68" spans="1:35" ht="20" x14ac:dyDescent="0.4">
      <c r="A68" s="35"/>
      <c r="B68" s="11" t="s">
        <v>60</v>
      </c>
      <c r="C68" s="34"/>
      <c r="D68" s="34"/>
      <c r="E68" s="34"/>
      <c r="F68" s="34"/>
      <c r="G68" s="34"/>
      <c r="H68" s="34"/>
      <c r="I68" s="34"/>
      <c r="J68" s="34"/>
      <c r="K68" s="34"/>
      <c r="L68" s="34"/>
      <c r="M68" s="34"/>
      <c r="N68" s="34"/>
      <c r="O68" s="34"/>
      <c r="P68" s="34"/>
      <c r="Q68" s="34"/>
      <c r="R68" s="34"/>
      <c r="S68" s="34"/>
      <c r="T68" s="34"/>
      <c r="U68" s="34"/>
      <c r="V68" s="34"/>
      <c r="W68" s="34"/>
      <c r="X68" s="34"/>
      <c r="Y68" s="34"/>
      <c r="Z68" s="34"/>
      <c r="AA68" s="34"/>
      <c r="AB68" s="34"/>
      <c r="AC68" s="34"/>
      <c r="AD68" s="34"/>
      <c r="AE68" s="34"/>
      <c r="AF68" s="34"/>
      <c r="AG68" s="34"/>
      <c r="AH68" s="34"/>
      <c r="AI68" s="34"/>
    </row>
    <row r="69" spans="1:35" ht="20" x14ac:dyDescent="0.4">
      <c r="A69" s="35"/>
      <c r="B69" s="12" t="s">
        <v>61</v>
      </c>
      <c r="C69" s="13" t="s">
        <v>62</v>
      </c>
      <c r="D69" s="13" t="s">
        <v>63</v>
      </c>
      <c r="E69" s="13" t="s">
        <v>64</v>
      </c>
      <c r="F69" s="13" t="s">
        <v>65</v>
      </c>
      <c r="G69" s="13" t="s">
        <v>66</v>
      </c>
      <c r="H69" s="13" t="s">
        <v>67</v>
      </c>
      <c r="I69" s="13" t="s">
        <v>68</v>
      </c>
      <c r="J69" s="13" t="s">
        <v>69</v>
      </c>
      <c r="K69" s="13" t="s">
        <v>70</v>
      </c>
      <c r="L69" s="13" t="s">
        <v>71</v>
      </c>
      <c r="M69" s="13" t="s">
        <v>72</v>
      </c>
      <c r="N69" s="13" t="s">
        <v>73</v>
      </c>
      <c r="O69" s="13" t="s">
        <v>74</v>
      </c>
      <c r="P69" s="13" t="s">
        <v>75</v>
      </c>
      <c r="Q69" s="13" t="s">
        <v>76</v>
      </c>
      <c r="R69" s="13" t="s">
        <v>77</v>
      </c>
      <c r="S69" s="13" t="s">
        <v>78</v>
      </c>
      <c r="T69" s="13" t="s">
        <v>79</v>
      </c>
      <c r="U69" s="13" t="s">
        <v>80</v>
      </c>
      <c r="V69" s="13" t="s">
        <v>81</v>
      </c>
      <c r="W69" s="13" t="s">
        <v>82</v>
      </c>
      <c r="X69" s="13" t="s">
        <v>83</v>
      </c>
      <c r="Y69" s="13" t="s">
        <v>84</v>
      </c>
      <c r="Z69" s="13" t="s">
        <v>85</v>
      </c>
      <c r="AA69" s="13" t="s">
        <v>86</v>
      </c>
      <c r="AB69" s="13" t="s">
        <v>87</v>
      </c>
      <c r="AC69" s="13" t="s">
        <v>88</v>
      </c>
      <c r="AD69" s="13" t="s">
        <v>89</v>
      </c>
      <c r="AE69" s="13" t="s">
        <v>90</v>
      </c>
      <c r="AF69" s="13" t="s">
        <v>91</v>
      </c>
      <c r="AG69" s="13" t="s">
        <v>92</v>
      </c>
      <c r="AH69" s="13" t="s">
        <v>93</v>
      </c>
      <c r="AI69" s="34"/>
    </row>
    <row r="70" spans="1:35" ht="20" x14ac:dyDescent="0.4">
      <c r="A70" s="35"/>
      <c r="B70" s="14" t="s">
        <v>94</v>
      </c>
      <c r="C70" s="33">
        <v>0</v>
      </c>
      <c r="D70" s="33">
        <v>0</v>
      </c>
      <c r="E70" s="33">
        <v>0</v>
      </c>
      <c r="F70" s="33">
        <v>0</v>
      </c>
      <c r="G70" s="33">
        <v>0</v>
      </c>
      <c r="H70" s="33">
        <v>0</v>
      </c>
      <c r="I70" s="33">
        <v>0</v>
      </c>
      <c r="J70" s="33">
        <v>0</v>
      </c>
      <c r="K70" s="33">
        <v>73</v>
      </c>
      <c r="L70" s="33">
        <v>220</v>
      </c>
      <c r="M70" s="33">
        <v>3247</v>
      </c>
      <c r="N70" s="33">
        <v>6276</v>
      </c>
      <c r="O70" s="33">
        <v>9303</v>
      </c>
      <c r="P70" s="33">
        <v>12331</v>
      </c>
      <c r="Q70" s="33">
        <v>15358</v>
      </c>
      <c r="R70" s="33">
        <v>18386</v>
      </c>
      <c r="S70" s="33">
        <v>21413</v>
      </c>
      <c r="T70" s="33">
        <v>24441</v>
      </c>
      <c r="U70" s="33">
        <v>27468</v>
      </c>
      <c r="V70" s="33">
        <v>30497</v>
      </c>
      <c r="W70" s="33">
        <v>33524</v>
      </c>
      <c r="X70" s="33">
        <v>36551</v>
      </c>
      <c r="Y70" s="33">
        <v>39579</v>
      </c>
      <c r="Z70" s="33">
        <v>42606</v>
      </c>
      <c r="AA70" s="33">
        <v>45634</v>
      </c>
      <c r="AB70" s="33">
        <v>48661</v>
      </c>
      <c r="AC70" s="33">
        <v>51690</v>
      </c>
      <c r="AD70" s="33">
        <v>54717</v>
      </c>
      <c r="AE70" s="33">
        <v>55535</v>
      </c>
      <c r="AF70" s="33">
        <v>56365</v>
      </c>
      <c r="AG70" s="33">
        <v>57205</v>
      </c>
      <c r="AH70" s="33">
        <v>58057</v>
      </c>
      <c r="AI70" s="34"/>
    </row>
    <row r="71" spans="1:35" ht="20" x14ac:dyDescent="0.4">
      <c r="A71" s="35"/>
      <c r="B71" s="14" t="s">
        <v>95</v>
      </c>
      <c r="C71" s="32">
        <v>0</v>
      </c>
      <c r="D71" s="32">
        <v>0</v>
      </c>
      <c r="E71" s="32">
        <v>32</v>
      </c>
      <c r="F71" s="32">
        <v>72</v>
      </c>
      <c r="G71" s="32">
        <v>140</v>
      </c>
      <c r="H71" s="32">
        <v>222</v>
      </c>
      <c r="I71" s="32">
        <v>336</v>
      </c>
      <c r="J71" s="32">
        <v>480</v>
      </c>
      <c r="K71" s="32">
        <v>614</v>
      </c>
      <c r="L71" s="32">
        <v>738</v>
      </c>
      <c r="M71" s="32">
        <v>809</v>
      </c>
      <c r="N71" s="32">
        <v>881</v>
      </c>
      <c r="O71" s="32">
        <v>952</v>
      </c>
      <c r="P71" s="32">
        <v>1023</v>
      </c>
      <c r="Q71" s="32">
        <v>1094</v>
      </c>
      <c r="R71" s="32">
        <v>1166</v>
      </c>
      <c r="S71" s="32">
        <v>1237</v>
      </c>
      <c r="T71" s="32">
        <v>1308</v>
      </c>
      <c r="U71" s="32">
        <v>1380</v>
      </c>
      <c r="V71" s="32">
        <v>1451</v>
      </c>
      <c r="W71" s="32">
        <v>1523</v>
      </c>
      <c r="X71" s="32">
        <v>1593</v>
      </c>
      <c r="Y71" s="32">
        <v>1665</v>
      </c>
      <c r="Z71" s="32">
        <v>1736</v>
      </c>
      <c r="AA71" s="32">
        <v>1808</v>
      </c>
      <c r="AB71" s="32">
        <v>1879</v>
      </c>
      <c r="AC71" s="32">
        <v>1950</v>
      </c>
      <c r="AD71" s="32">
        <v>2022</v>
      </c>
      <c r="AE71" s="32">
        <v>2034</v>
      </c>
      <c r="AF71" s="32">
        <v>2048</v>
      </c>
      <c r="AG71" s="32">
        <v>2062</v>
      </c>
      <c r="AH71" s="32">
        <v>2077</v>
      </c>
      <c r="AI71" s="34"/>
    </row>
    <row r="72" spans="1:35" ht="20" x14ac:dyDescent="0.4">
      <c r="A72" s="35"/>
      <c r="B72" s="14" t="s">
        <v>96</v>
      </c>
      <c r="C72" s="33">
        <v>0</v>
      </c>
      <c r="D72" s="33">
        <v>4</v>
      </c>
      <c r="E72" s="33">
        <v>17</v>
      </c>
      <c r="F72" s="33">
        <v>42</v>
      </c>
      <c r="G72" s="33">
        <v>79</v>
      </c>
      <c r="H72" s="33">
        <v>129</v>
      </c>
      <c r="I72" s="33">
        <v>193</v>
      </c>
      <c r="J72" s="33">
        <v>276</v>
      </c>
      <c r="K72" s="33">
        <v>436</v>
      </c>
      <c r="L72" s="33">
        <v>674</v>
      </c>
      <c r="M72" s="33">
        <v>1203</v>
      </c>
      <c r="N72" s="33">
        <v>1731</v>
      </c>
      <c r="O72" s="33">
        <v>2259</v>
      </c>
      <c r="P72" s="33">
        <v>2788</v>
      </c>
      <c r="Q72" s="33">
        <v>3316</v>
      </c>
      <c r="R72" s="33">
        <v>3845</v>
      </c>
      <c r="S72" s="33">
        <v>4373</v>
      </c>
      <c r="T72" s="33">
        <v>4901</v>
      </c>
      <c r="U72" s="33">
        <v>5430</v>
      </c>
      <c r="V72" s="33">
        <v>5959</v>
      </c>
      <c r="W72" s="33">
        <v>6487</v>
      </c>
      <c r="X72" s="33">
        <v>7015</v>
      </c>
      <c r="Y72" s="33">
        <v>7544</v>
      </c>
      <c r="Z72" s="33">
        <v>8073</v>
      </c>
      <c r="AA72" s="33">
        <v>8600</v>
      </c>
      <c r="AB72" s="33">
        <v>9129</v>
      </c>
      <c r="AC72" s="33">
        <v>9658</v>
      </c>
      <c r="AD72" s="33">
        <v>10186</v>
      </c>
      <c r="AE72" s="33">
        <v>10301</v>
      </c>
      <c r="AF72" s="33">
        <v>10416</v>
      </c>
      <c r="AG72" s="33">
        <v>10534</v>
      </c>
      <c r="AH72" s="33">
        <v>10652</v>
      </c>
      <c r="AI72" s="34"/>
    </row>
    <row r="73" spans="1:35" ht="20" x14ac:dyDescent="0.4">
      <c r="A73" s="35"/>
      <c r="B73" s="14" t="s">
        <v>97</v>
      </c>
      <c r="C73" s="32">
        <v>3</v>
      </c>
      <c r="D73" s="32">
        <v>9</v>
      </c>
      <c r="E73" s="32">
        <v>45</v>
      </c>
      <c r="F73" s="32">
        <v>109</v>
      </c>
      <c r="G73" s="32">
        <v>203</v>
      </c>
      <c r="H73" s="32">
        <v>327</v>
      </c>
      <c r="I73" s="32">
        <v>484</v>
      </c>
      <c r="J73" s="32">
        <v>670</v>
      </c>
      <c r="K73" s="32">
        <v>1073</v>
      </c>
      <c r="L73" s="32">
        <v>1686</v>
      </c>
      <c r="M73" s="32">
        <v>2787</v>
      </c>
      <c r="N73" s="32">
        <v>3888</v>
      </c>
      <c r="O73" s="32">
        <v>4990</v>
      </c>
      <c r="P73" s="32">
        <v>6091</v>
      </c>
      <c r="Q73" s="32">
        <v>7193</v>
      </c>
      <c r="R73" s="32">
        <v>8294</v>
      </c>
      <c r="S73" s="32">
        <v>9395</v>
      </c>
      <c r="T73" s="32">
        <v>10497</v>
      </c>
      <c r="U73" s="32">
        <v>11598</v>
      </c>
      <c r="V73" s="32">
        <v>12700</v>
      </c>
      <c r="W73" s="32">
        <v>13801</v>
      </c>
      <c r="X73" s="32">
        <v>14902</v>
      </c>
      <c r="Y73" s="32">
        <v>16004</v>
      </c>
      <c r="Z73" s="32">
        <v>17105</v>
      </c>
      <c r="AA73" s="32">
        <v>18206</v>
      </c>
      <c r="AB73" s="32">
        <v>19309</v>
      </c>
      <c r="AC73" s="32">
        <v>20410</v>
      </c>
      <c r="AD73" s="32">
        <v>21512</v>
      </c>
      <c r="AE73" s="32">
        <v>21614</v>
      </c>
      <c r="AF73" s="32">
        <v>21715</v>
      </c>
      <c r="AG73" s="32">
        <v>21811</v>
      </c>
      <c r="AH73" s="32">
        <v>22068</v>
      </c>
      <c r="AI73" s="34"/>
    </row>
    <row r="74" spans="1:35" ht="20" x14ac:dyDescent="0.4">
      <c r="A74" s="35"/>
      <c r="B74" s="14" t="s">
        <v>98</v>
      </c>
      <c r="C74" s="33">
        <v>0</v>
      </c>
      <c r="D74" s="33">
        <v>0</v>
      </c>
      <c r="E74" s="33">
        <v>3</v>
      </c>
      <c r="F74" s="33">
        <v>8</v>
      </c>
      <c r="G74" s="33">
        <v>16</v>
      </c>
      <c r="H74" s="33">
        <v>26</v>
      </c>
      <c r="I74" s="33">
        <v>37</v>
      </c>
      <c r="J74" s="33">
        <v>51</v>
      </c>
      <c r="K74" s="33">
        <v>82</v>
      </c>
      <c r="L74" s="33">
        <v>130</v>
      </c>
      <c r="M74" s="33">
        <v>263</v>
      </c>
      <c r="N74" s="33">
        <v>396</v>
      </c>
      <c r="O74" s="33">
        <v>528</v>
      </c>
      <c r="P74" s="33">
        <v>661</v>
      </c>
      <c r="Q74" s="33">
        <v>794</v>
      </c>
      <c r="R74" s="33">
        <v>927</v>
      </c>
      <c r="S74" s="33">
        <v>1060</v>
      </c>
      <c r="T74" s="33">
        <v>1193</v>
      </c>
      <c r="U74" s="33">
        <v>1326</v>
      </c>
      <c r="V74" s="33">
        <v>1459</v>
      </c>
      <c r="W74" s="33">
        <v>1592</v>
      </c>
      <c r="X74" s="33">
        <v>1724</v>
      </c>
      <c r="Y74" s="33">
        <v>1857</v>
      </c>
      <c r="Z74" s="33">
        <v>1990</v>
      </c>
      <c r="AA74" s="33">
        <v>2123</v>
      </c>
      <c r="AB74" s="33">
        <v>2256</v>
      </c>
      <c r="AC74" s="33">
        <v>2389</v>
      </c>
      <c r="AD74" s="33">
        <v>2522</v>
      </c>
      <c r="AE74" s="33">
        <v>2549</v>
      </c>
      <c r="AF74" s="33">
        <v>2576</v>
      </c>
      <c r="AG74" s="33">
        <v>2604</v>
      </c>
      <c r="AH74" s="33">
        <v>2632</v>
      </c>
      <c r="AI74" s="34"/>
    </row>
    <row r="75" spans="1:35" ht="20" x14ac:dyDescent="0.4">
      <c r="A75" s="35"/>
      <c r="B75" s="14" t="s">
        <v>99</v>
      </c>
      <c r="C75" s="32">
        <v>10</v>
      </c>
      <c r="D75" s="32">
        <v>13</v>
      </c>
      <c r="E75" s="32">
        <v>44</v>
      </c>
      <c r="F75" s="32">
        <v>98</v>
      </c>
      <c r="G75" s="32">
        <v>175</v>
      </c>
      <c r="H75" s="32">
        <v>280</v>
      </c>
      <c r="I75" s="32">
        <v>408</v>
      </c>
      <c r="J75" s="32">
        <v>562</v>
      </c>
      <c r="K75" s="32">
        <v>896</v>
      </c>
      <c r="L75" s="32">
        <v>1405</v>
      </c>
      <c r="M75" s="32">
        <v>2628</v>
      </c>
      <c r="N75" s="32">
        <v>3851</v>
      </c>
      <c r="O75" s="32">
        <v>5074</v>
      </c>
      <c r="P75" s="32">
        <v>6296</v>
      </c>
      <c r="Q75" s="32">
        <v>7519</v>
      </c>
      <c r="R75" s="32">
        <v>8742</v>
      </c>
      <c r="S75" s="32">
        <v>9965</v>
      </c>
      <c r="T75" s="32">
        <v>11187</v>
      </c>
      <c r="U75" s="32">
        <v>12409</v>
      </c>
      <c r="V75" s="32">
        <v>13632</v>
      </c>
      <c r="W75" s="32">
        <v>14855</v>
      </c>
      <c r="X75" s="32">
        <v>16077</v>
      </c>
      <c r="Y75" s="32">
        <v>17300</v>
      </c>
      <c r="Z75" s="32">
        <v>18523</v>
      </c>
      <c r="AA75" s="32">
        <v>19746</v>
      </c>
      <c r="AB75" s="32">
        <v>20968</v>
      </c>
      <c r="AC75" s="32">
        <v>22191</v>
      </c>
      <c r="AD75" s="32">
        <v>23414</v>
      </c>
      <c r="AE75" s="32">
        <v>23540</v>
      </c>
      <c r="AF75" s="32">
        <v>23665</v>
      </c>
      <c r="AG75" s="32">
        <v>23787</v>
      </c>
      <c r="AH75" s="32">
        <v>24019</v>
      </c>
      <c r="AI75" s="34"/>
    </row>
    <row r="76" spans="1:35" ht="20" x14ac:dyDescent="0.4">
      <c r="A76" s="35"/>
      <c r="B76" s="14" t="s">
        <v>100</v>
      </c>
      <c r="C76" s="33">
        <v>0</v>
      </c>
      <c r="D76" s="33">
        <v>0</v>
      </c>
      <c r="E76" s="33">
        <v>5</v>
      </c>
      <c r="F76" s="33">
        <v>14</v>
      </c>
      <c r="G76" s="33">
        <v>26</v>
      </c>
      <c r="H76" s="33">
        <v>42</v>
      </c>
      <c r="I76" s="33">
        <v>62</v>
      </c>
      <c r="J76" s="33">
        <v>87</v>
      </c>
      <c r="K76" s="33">
        <v>140</v>
      </c>
      <c r="L76" s="33">
        <v>221</v>
      </c>
      <c r="M76" s="33">
        <v>467</v>
      </c>
      <c r="N76" s="33">
        <v>714</v>
      </c>
      <c r="O76" s="33">
        <v>962</v>
      </c>
      <c r="P76" s="33">
        <v>1208</v>
      </c>
      <c r="Q76" s="33">
        <v>1455</v>
      </c>
      <c r="R76" s="33">
        <v>1701</v>
      </c>
      <c r="S76" s="33">
        <v>1949</v>
      </c>
      <c r="T76" s="33">
        <v>2195</v>
      </c>
      <c r="U76" s="33">
        <v>2442</v>
      </c>
      <c r="V76" s="33">
        <v>2689</v>
      </c>
      <c r="W76" s="33">
        <v>2936</v>
      </c>
      <c r="X76" s="33">
        <v>3182</v>
      </c>
      <c r="Y76" s="33">
        <v>3429</v>
      </c>
      <c r="Z76" s="33">
        <v>3676</v>
      </c>
      <c r="AA76" s="33">
        <v>3923</v>
      </c>
      <c r="AB76" s="33">
        <v>4169</v>
      </c>
      <c r="AC76" s="33">
        <v>4416</v>
      </c>
      <c r="AD76" s="33">
        <v>4663</v>
      </c>
      <c r="AE76" s="33">
        <v>4694</v>
      </c>
      <c r="AF76" s="33">
        <v>4727</v>
      </c>
      <c r="AG76" s="33">
        <v>4759</v>
      </c>
      <c r="AH76" s="33">
        <v>4792</v>
      </c>
      <c r="AI76" s="34"/>
    </row>
    <row r="77" spans="1:35" ht="20" x14ac:dyDescent="0.4">
      <c r="A77" s="35"/>
      <c r="B77" s="14" t="s">
        <v>101</v>
      </c>
      <c r="C77" s="32">
        <v>0</v>
      </c>
      <c r="D77" s="32">
        <v>0</v>
      </c>
      <c r="E77" s="32">
        <v>1</v>
      </c>
      <c r="F77" s="32">
        <v>2</v>
      </c>
      <c r="G77" s="32">
        <v>3</v>
      </c>
      <c r="H77" s="32">
        <v>6</v>
      </c>
      <c r="I77" s="32">
        <v>12</v>
      </c>
      <c r="J77" s="32">
        <v>21</v>
      </c>
      <c r="K77" s="32">
        <v>131</v>
      </c>
      <c r="L77" s="32">
        <v>338</v>
      </c>
      <c r="M77" s="32">
        <v>915</v>
      </c>
      <c r="N77" s="32">
        <v>1492</v>
      </c>
      <c r="O77" s="32">
        <v>2069</v>
      </c>
      <c r="P77" s="32">
        <v>2647</v>
      </c>
      <c r="Q77" s="32">
        <v>3224</v>
      </c>
      <c r="R77" s="32">
        <v>3802</v>
      </c>
      <c r="S77" s="32">
        <v>4379</v>
      </c>
      <c r="T77" s="32">
        <v>4956</v>
      </c>
      <c r="U77" s="32">
        <v>5533</v>
      </c>
      <c r="V77" s="32">
        <v>6110</v>
      </c>
      <c r="W77" s="32">
        <v>6688</v>
      </c>
      <c r="X77" s="32">
        <v>7265</v>
      </c>
      <c r="Y77" s="32">
        <v>7843</v>
      </c>
      <c r="Z77" s="32">
        <v>8420</v>
      </c>
      <c r="AA77" s="32">
        <v>8997</v>
      </c>
      <c r="AB77" s="32">
        <v>9574</v>
      </c>
      <c r="AC77" s="32">
        <v>10151</v>
      </c>
      <c r="AD77" s="32">
        <v>10729</v>
      </c>
      <c r="AE77" s="32">
        <v>10885</v>
      </c>
      <c r="AF77" s="32">
        <v>11044</v>
      </c>
      <c r="AG77" s="32">
        <v>11205</v>
      </c>
      <c r="AH77" s="32">
        <v>11368</v>
      </c>
      <c r="AI77" s="34"/>
    </row>
    <row r="78" spans="1:35" ht="20" x14ac:dyDescent="0.4">
      <c r="A78" s="35"/>
      <c r="B78" s="14" t="s">
        <v>102</v>
      </c>
      <c r="C78" s="33">
        <v>0</v>
      </c>
      <c r="D78" s="33">
        <v>0</v>
      </c>
      <c r="E78" s="33">
        <v>1</v>
      </c>
      <c r="F78" s="33">
        <v>3</v>
      </c>
      <c r="G78" s="33">
        <v>5</v>
      </c>
      <c r="H78" s="33">
        <v>8</v>
      </c>
      <c r="I78" s="33">
        <v>12</v>
      </c>
      <c r="J78" s="33">
        <v>17</v>
      </c>
      <c r="K78" s="33">
        <v>26</v>
      </c>
      <c r="L78" s="33">
        <v>40</v>
      </c>
      <c r="M78" s="33">
        <v>87</v>
      </c>
      <c r="N78" s="33">
        <v>133</v>
      </c>
      <c r="O78" s="33">
        <v>178</v>
      </c>
      <c r="P78" s="33">
        <v>224</v>
      </c>
      <c r="Q78" s="33">
        <v>271</v>
      </c>
      <c r="R78" s="33">
        <v>317</v>
      </c>
      <c r="S78" s="33">
        <v>362</v>
      </c>
      <c r="T78" s="33">
        <v>408</v>
      </c>
      <c r="U78" s="33">
        <v>455</v>
      </c>
      <c r="V78" s="33">
        <v>501</v>
      </c>
      <c r="W78" s="33">
        <v>546</v>
      </c>
      <c r="X78" s="33">
        <v>592</v>
      </c>
      <c r="Y78" s="33">
        <v>639</v>
      </c>
      <c r="Z78" s="33">
        <v>684</v>
      </c>
      <c r="AA78" s="33">
        <v>730</v>
      </c>
      <c r="AB78" s="33">
        <v>776</v>
      </c>
      <c r="AC78" s="33">
        <v>823</v>
      </c>
      <c r="AD78" s="33">
        <v>868</v>
      </c>
      <c r="AE78" s="33">
        <v>877</v>
      </c>
      <c r="AF78" s="33">
        <v>887</v>
      </c>
      <c r="AG78" s="33">
        <v>897</v>
      </c>
      <c r="AH78" s="33">
        <v>906</v>
      </c>
      <c r="AI78" s="34"/>
    </row>
    <row r="79" spans="1:35" ht="20" x14ac:dyDescent="0.4">
      <c r="A79" s="35"/>
      <c r="B79" s="14" t="s">
        <v>103</v>
      </c>
      <c r="C79" s="32">
        <v>10</v>
      </c>
      <c r="D79" s="32">
        <v>11</v>
      </c>
      <c r="E79" s="32">
        <v>24</v>
      </c>
      <c r="F79" s="32">
        <v>48</v>
      </c>
      <c r="G79" s="32">
        <v>81</v>
      </c>
      <c r="H79" s="32">
        <v>126</v>
      </c>
      <c r="I79" s="32">
        <v>182</v>
      </c>
      <c r="J79" s="32">
        <v>249</v>
      </c>
      <c r="K79" s="32">
        <v>393</v>
      </c>
      <c r="L79" s="32">
        <v>614</v>
      </c>
      <c r="M79" s="32">
        <v>1179</v>
      </c>
      <c r="N79" s="32">
        <v>1744</v>
      </c>
      <c r="O79" s="32">
        <v>2309</v>
      </c>
      <c r="P79" s="32">
        <v>2874</v>
      </c>
      <c r="Q79" s="32">
        <v>3439</v>
      </c>
      <c r="R79" s="32">
        <v>4004</v>
      </c>
      <c r="S79" s="32">
        <v>4569</v>
      </c>
      <c r="T79" s="32">
        <v>5134</v>
      </c>
      <c r="U79" s="32">
        <v>5699</v>
      </c>
      <c r="V79" s="32">
        <v>6263</v>
      </c>
      <c r="W79" s="32">
        <v>6828</v>
      </c>
      <c r="X79" s="32">
        <v>7393</v>
      </c>
      <c r="Y79" s="32">
        <v>7958</v>
      </c>
      <c r="Z79" s="32">
        <v>8523</v>
      </c>
      <c r="AA79" s="32">
        <v>9088</v>
      </c>
      <c r="AB79" s="32">
        <v>9653</v>
      </c>
      <c r="AC79" s="32">
        <v>10218</v>
      </c>
      <c r="AD79" s="32">
        <v>10783</v>
      </c>
      <c r="AE79" s="32">
        <v>10847</v>
      </c>
      <c r="AF79" s="32">
        <v>10909</v>
      </c>
      <c r="AG79" s="32">
        <v>10972</v>
      </c>
      <c r="AH79" s="32">
        <v>11061</v>
      </c>
      <c r="AI79" s="34"/>
    </row>
    <row r="80" spans="1:35" ht="20" x14ac:dyDescent="0.4">
      <c r="A80" s="35"/>
      <c r="B80" s="11" t="s">
        <v>104</v>
      </c>
      <c r="C80" s="34"/>
      <c r="D80" s="34"/>
      <c r="E80" s="34"/>
      <c r="F80" s="34"/>
      <c r="G80" s="34"/>
      <c r="H80" s="34"/>
      <c r="I80" s="34"/>
      <c r="J80" s="34"/>
      <c r="K80" s="34"/>
      <c r="L80" s="34"/>
      <c r="M80" s="34"/>
      <c r="N80" s="34"/>
      <c r="O80" s="34"/>
      <c r="P80" s="34"/>
      <c r="Q80" s="34"/>
      <c r="R80" s="34"/>
      <c r="S80" s="34"/>
      <c r="T80" s="34"/>
      <c r="U80" s="34"/>
      <c r="V80" s="34"/>
      <c r="W80" s="34"/>
      <c r="X80" s="34"/>
      <c r="Y80" s="34"/>
      <c r="Z80" s="34"/>
      <c r="AA80" s="34"/>
      <c r="AB80" s="34"/>
      <c r="AC80" s="34"/>
      <c r="AD80" s="34"/>
      <c r="AE80" s="34"/>
      <c r="AF80" s="34"/>
      <c r="AG80" s="34"/>
      <c r="AH80" s="34"/>
      <c r="AI80" s="34"/>
    </row>
    <row r="81" spans="1:35" ht="20" x14ac:dyDescent="0.4">
      <c r="A81" s="35"/>
      <c r="B81" s="12" t="s">
        <v>61</v>
      </c>
      <c r="C81" s="13" t="s">
        <v>62</v>
      </c>
      <c r="D81" s="13" t="s">
        <v>63</v>
      </c>
      <c r="E81" s="13" t="s">
        <v>64</v>
      </c>
      <c r="F81" s="13" t="s">
        <v>65</v>
      </c>
      <c r="G81" s="13" t="s">
        <v>66</v>
      </c>
      <c r="H81" s="13" t="s">
        <v>67</v>
      </c>
      <c r="I81" s="13" t="s">
        <v>68</v>
      </c>
      <c r="J81" s="13" t="s">
        <v>69</v>
      </c>
      <c r="K81" s="13" t="s">
        <v>70</v>
      </c>
      <c r="L81" s="13" t="s">
        <v>71</v>
      </c>
      <c r="M81" s="13" t="s">
        <v>72</v>
      </c>
      <c r="N81" s="13" t="s">
        <v>73</v>
      </c>
      <c r="O81" s="13" t="s">
        <v>74</v>
      </c>
      <c r="P81" s="13" t="s">
        <v>75</v>
      </c>
      <c r="Q81" s="13" t="s">
        <v>76</v>
      </c>
      <c r="R81" s="13" t="s">
        <v>77</v>
      </c>
      <c r="S81" s="13" t="s">
        <v>78</v>
      </c>
      <c r="T81" s="13" t="s">
        <v>79</v>
      </c>
      <c r="U81" s="13" t="s">
        <v>80</v>
      </c>
      <c r="V81" s="13" t="s">
        <v>81</v>
      </c>
      <c r="W81" s="13" t="s">
        <v>82</v>
      </c>
      <c r="X81" s="13" t="s">
        <v>83</v>
      </c>
      <c r="Y81" s="13" t="s">
        <v>84</v>
      </c>
      <c r="Z81" s="13" t="s">
        <v>85</v>
      </c>
      <c r="AA81" s="13" t="s">
        <v>86</v>
      </c>
      <c r="AB81" s="13" t="s">
        <v>87</v>
      </c>
      <c r="AC81" s="13" t="s">
        <v>88</v>
      </c>
      <c r="AD81" s="13" t="s">
        <v>89</v>
      </c>
      <c r="AE81" s="13" t="s">
        <v>90</v>
      </c>
      <c r="AF81" s="13" t="s">
        <v>91</v>
      </c>
      <c r="AG81" s="13" t="s">
        <v>92</v>
      </c>
      <c r="AH81" s="13" t="s">
        <v>93</v>
      </c>
      <c r="AI81" s="34"/>
    </row>
    <row r="82" spans="1:35" ht="20" x14ac:dyDescent="0.4">
      <c r="A82" s="35"/>
      <c r="B82" s="14" t="s">
        <v>94</v>
      </c>
      <c r="C82" s="33">
        <v>0</v>
      </c>
      <c r="D82" s="33">
        <v>0</v>
      </c>
      <c r="E82" s="33">
        <v>0</v>
      </c>
      <c r="F82" s="33">
        <v>0</v>
      </c>
      <c r="G82" s="33">
        <v>0</v>
      </c>
      <c r="H82" s="33">
        <v>0</v>
      </c>
      <c r="I82" s="33">
        <v>0</v>
      </c>
      <c r="J82" s="33">
        <v>0</v>
      </c>
      <c r="K82" s="33">
        <v>60</v>
      </c>
      <c r="L82" s="33">
        <v>178</v>
      </c>
      <c r="M82" s="33">
        <v>1865</v>
      </c>
      <c r="N82" s="33">
        <v>3552</v>
      </c>
      <c r="O82" s="33">
        <v>5239</v>
      </c>
      <c r="P82" s="33">
        <v>6925</v>
      </c>
      <c r="Q82" s="33">
        <v>8612</v>
      </c>
      <c r="R82" s="33">
        <v>10299</v>
      </c>
      <c r="S82" s="33">
        <v>11985</v>
      </c>
      <c r="T82" s="33">
        <v>13672</v>
      </c>
      <c r="U82" s="33">
        <v>15359</v>
      </c>
      <c r="V82" s="33">
        <v>17046</v>
      </c>
      <c r="W82" s="33">
        <v>18732</v>
      </c>
      <c r="X82" s="33">
        <v>20419</v>
      </c>
      <c r="Y82" s="33">
        <v>22106</v>
      </c>
      <c r="Z82" s="33">
        <v>23792</v>
      </c>
      <c r="AA82" s="33">
        <v>25479</v>
      </c>
      <c r="AB82" s="33">
        <v>27166</v>
      </c>
      <c r="AC82" s="33">
        <v>28852</v>
      </c>
      <c r="AD82" s="33">
        <v>30539</v>
      </c>
      <c r="AE82" s="33">
        <v>30971</v>
      </c>
      <c r="AF82" s="33">
        <v>31408</v>
      </c>
      <c r="AG82" s="33">
        <v>31852</v>
      </c>
      <c r="AH82" s="33">
        <v>32301</v>
      </c>
      <c r="AI82" s="34"/>
    </row>
    <row r="83" spans="1:35" ht="20" x14ac:dyDescent="0.4">
      <c r="A83" s="35"/>
      <c r="B83" s="14" t="s">
        <v>95</v>
      </c>
      <c r="C83" s="32">
        <v>0</v>
      </c>
      <c r="D83" s="32">
        <v>0</v>
      </c>
      <c r="E83" s="32">
        <v>18</v>
      </c>
      <c r="F83" s="32">
        <v>41</v>
      </c>
      <c r="G83" s="32">
        <v>81</v>
      </c>
      <c r="H83" s="32">
        <v>129</v>
      </c>
      <c r="I83" s="32">
        <v>194</v>
      </c>
      <c r="J83" s="32">
        <v>278</v>
      </c>
      <c r="K83" s="32">
        <v>358</v>
      </c>
      <c r="L83" s="32">
        <v>435</v>
      </c>
      <c r="M83" s="32">
        <v>490</v>
      </c>
      <c r="N83" s="32">
        <v>546</v>
      </c>
      <c r="O83" s="32">
        <v>601</v>
      </c>
      <c r="P83" s="32">
        <v>656</v>
      </c>
      <c r="Q83" s="32">
        <v>711</v>
      </c>
      <c r="R83" s="32">
        <v>766</v>
      </c>
      <c r="S83" s="32">
        <v>821</v>
      </c>
      <c r="T83" s="32">
        <v>876</v>
      </c>
      <c r="U83" s="32">
        <v>931</v>
      </c>
      <c r="V83" s="32">
        <v>986</v>
      </c>
      <c r="W83" s="32">
        <v>1041</v>
      </c>
      <c r="X83" s="32">
        <v>1096</v>
      </c>
      <c r="Y83" s="32">
        <v>1151</v>
      </c>
      <c r="Z83" s="32">
        <v>1206</v>
      </c>
      <c r="AA83" s="32">
        <v>1261</v>
      </c>
      <c r="AB83" s="32">
        <v>1317</v>
      </c>
      <c r="AC83" s="32">
        <v>1372</v>
      </c>
      <c r="AD83" s="32">
        <v>1427</v>
      </c>
      <c r="AE83" s="32">
        <v>1439</v>
      </c>
      <c r="AF83" s="32">
        <v>1452</v>
      </c>
      <c r="AG83" s="32">
        <v>1464</v>
      </c>
      <c r="AH83" s="32">
        <v>1478</v>
      </c>
      <c r="AI83" s="34"/>
    </row>
    <row r="84" spans="1:35" ht="20" x14ac:dyDescent="0.4">
      <c r="A84" s="35"/>
      <c r="B84" s="14" t="s">
        <v>96</v>
      </c>
      <c r="C84" s="33">
        <v>0</v>
      </c>
      <c r="D84" s="33">
        <v>4</v>
      </c>
      <c r="E84" s="33">
        <v>16</v>
      </c>
      <c r="F84" s="33">
        <v>38</v>
      </c>
      <c r="G84" s="33">
        <v>69</v>
      </c>
      <c r="H84" s="33">
        <v>110</v>
      </c>
      <c r="I84" s="33">
        <v>161</v>
      </c>
      <c r="J84" s="33">
        <v>223</v>
      </c>
      <c r="K84" s="33">
        <v>352</v>
      </c>
      <c r="L84" s="33">
        <v>551</v>
      </c>
      <c r="M84" s="33">
        <v>946</v>
      </c>
      <c r="N84" s="33">
        <v>1342</v>
      </c>
      <c r="O84" s="33">
        <v>1738</v>
      </c>
      <c r="P84" s="33">
        <v>2134</v>
      </c>
      <c r="Q84" s="33">
        <v>2530</v>
      </c>
      <c r="R84" s="33">
        <v>2926</v>
      </c>
      <c r="S84" s="33">
        <v>3322</v>
      </c>
      <c r="T84" s="33">
        <v>3718</v>
      </c>
      <c r="U84" s="33">
        <v>4113</v>
      </c>
      <c r="V84" s="33">
        <v>4509</v>
      </c>
      <c r="W84" s="33">
        <v>4905</v>
      </c>
      <c r="X84" s="33">
        <v>5301</v>
      </c>
      <c r="Y84" s="33">
        <v>5697</v>
      </c>
      <c r="Z84" s="33">
        <v>6093</v>
      </c>
      <c r="AA84" s="33">
        <v>6489</v>
      </c>
      <c r="AB84" s="33">
        <v>6884</v>
      </c>
      <c r="AC84" s="33">
        <v>7280</v>
      </c>
      <c r="AD84" s="33">
        <v>7676</v>
      </c>
      <c r="AE84" s="33">
        <v>7763</v>
      </c>
      <c r="AF84" s="33">
        <v>7850</v>
      </c>
      <c r="AG84" s="33">
        <v>7939</v>
      </c>
      <c r="AH84" s="33">
        <v>8029</v>
      </c>
      <c r="AI84" s="34"/>
    </row>
    <row r="85" spans="1:35" ht="20" x14ac:dyDescent="0.4">
      <c r="A85" s="35"/>
      <c r="B85" s="14" t="s">
        <v>97</v>
      </c>
      <c r="C85" s="32">
        <v>0</v>
      </c>
      <c r="D85" s="32">
        <v>4</v>
      </c>
      <c r="E85" s="32">
        <v>25</v>
      </c>
      <c r="F85" s="32">
        <v>65</v>
      </c>
      <c r="G85" s="32">
        <v>124</v>
      </c>
      <c r="H85" s="32">
        <v>202</v>
      </c>
      <c r="I85" s="32">
        <v>300</v>
      </c>
      <c r="J85" s="32">
        <v>417</v>
      </c>
      <c r="K85" s="32">
        <v>664</v>
      </c>
      <c r="L85" s="32">
        <v>1041</v>
      </c>
      <c r="M85" s="32">
        <v>1845</v>
      </c>
      <c r="N85" s="32">
        <v>2650</v>
      </c>
      <c r="O85" s="32">
        <v>3454</v>
      </c>
      <c r="P85" s="32">
        <v>4258</v>
      </c>
      <c r="Q85" s="32">
        <v>5063</v>
      </c>
      <c r="R85" s="32">
        <v>5867</v>
      </c>
      <c r="S85" s="32">
        <v>6672</v>
      </c>
      <c r="T85" s="32">
        <v>7476</v>
      </c>
      <c r="U85" s="32">
        <v>8280</v>
      </c>
      <c r="V85" s="32">
        <v>9085</v>
      </c>
      <c r="W85" s="32">
        <v>9889</v>
      </c>
      <c r="X85" s="32">
        <v>10693</v>
      </c>
      <c r="Y85" s="32">
        <v>11498</v>
      </c>
      <c r="Z85" s="32">
        <v>12302</v>
      </c>
      <c r="AA85" s="32">
        <v>13106</v>
      </c>
      <c r="AB85" s="32">
        <v>13911</v>
      </c>
      <c r="AC85" s="32">
        <v>14715</v>
      </c>
      <c r="AD85" s="32">
        <v>15519</v>
      </c>
      <c r="AE85" s="32">
        <v>15628</v>
      </c>
      <c r="AF85" s="32">
        <v>15734</v>
      </c>
      <c r="AG85" s="32">
        <v>15838</v>
      </c>
      <c r="AH85" s="32">
        <v>16049</v>
      </c>
      <c r="AI85" s="34"/>
    </row>
    <row r="86" spans="1:35" ht="20" x14ac:dyDescent="0.4">
      <c r="A86" s="35"/>
      <c r="B86" s="14" t="s">
        <v>98</v>
      </c>
      <c r="C86" s="33">
        <v>0</v>
      </c>
      <c r="D86" s="33">
        <v>0</v>
      </c>
      <c r="E86" s="33">
        <v>3</v>
      </c>
      <c r="F86" s="33">
        <v>7</v>
      </c>
      <c r="G86" s="33">
        <v>13</v>
      </c>
      <c r="H86" s="33">
        <v>22</v>
      </c>
      <c r="I86" s="33">
        <v>32</v>
      </c>
      <c r="J86" s="33">
        <v>44</v>
      </c>
      <c r="K86" s="33">
        <v>71</v>
      </c>
      <c r="L86" s="33">
        <v>111</v>
      </c>
      <c r="M86" s="33">
        <v>213</v>
      </c>
      <c r="N86" s="33">
        <v>314</v>
      </c>
      <c r="O86" s="33">
        <v>416</v>
      </c>
      <c r="P86" s="33">
        <v>518</v>
      </c>
      <c r="Q86" s="33">
        <v>619</v>
      </c>
      <c r="R86" s="33">
        <v>721</v>
      </c>
      <c r="S86" s="33">
        <v>823</v>
      </c>
      <c r="T86" s="33">
        <v>924</v>
      </c>
      <c r="U86" s="33">
        <v>1026</v>
      </c>
      <c r="V86" s="33">
        <v>1127</v>
      </c>
      <c r="W86" s="33">
        <v>1229</v>
      </c>
      <c r="X86" s="33">
        <v>1331</v>
      </c>
      <c r="Y86" s="33">
        <v>1432</v>
      </c>
      <c r="Z86" s="33">
        <v>1534</v>
      </c>
      <c r="AA86" s="33">
        <v>1636</v>
      </c>
      <c r="AB86" s="33">
        <v>1737</v>
      </c>
      <c r="AC86" s="33">
        <v>1839</v>
      </c>
      <c r="AD86" s="33">
        <v>1941</v>
      </c>
      <c r="AE86" s="33">
        <v>1962</v>
      </c>
      <c r="AF86" s="33">
        <v>1984</v>
      </c>
      <c r="AG86" s="33">
        <v>2006</v>
      </c>
      <c r="AH86" s="33">
        <v>2028</v>
      </c>
      <c r="AI86" s="34"/>
    </row>
    <row r="87" spans="1:35" ht="20" x14ac:dyDescent="0.4">
      <c r="A87" s="35"/>
      <c r="B87" s="14" t="s">
        <v>99</v>
      </c>
      <c r="C87" s="32">
        <v>0</v>
      </c>
      <c r="D87" s="32">
        <v>2</v>
      </c>
      <c r="E87" s="32">
        <v>21</v>
      </c>
      <c r="F87" s="32">
        <v>55</v>
      </c>
      <c r="G87" s="32">
        <v>104</v>
      </c>
      <c r="H87" s="32">
        <v>170</v>
      </c>
      <c r="I87" s="32">
        <v>251</v>
      </c>
      <c r="J87" s="32">
        <v>349</v>
      </c>
      <c r="K87" s="32">
        <v>555</v>
      </c>
      <c r="L87" s="32">
        <v>870</v>
      </c>
      <c r="M87" s="32">
        <v>1758</v>
      </c>
      <c r="N87" s="32">
        <v>2646</v>
      </c>
      <c r="O87" s="32">
        <v>3534</v>
      </c>
      <c r="P87" s="32">
        <v>4423</v>
      </c>
      <c r="Q87" s="32">
        <v>5311</v>
      </c>
      <c r="R87" s="32">
        <v>6199</v>
      </c>
      <c r="S87" s="32">
        <v>7087</v>
      </c>
      <c r="T87" s="32">
        <v>7975</v>
      </c>
      <c r="U87" s="32">
        <v>8864</v>
      </c>
      <c r="V87" s="32">
        <v>9752</v>
      </c>
      <c r="W87" s="32">
        <v>10640</v>
      </c>
      <c r="X87" s="32">
        <v>11528</v>
      </c>
      <c r="Y87" s="32">
        <v>12416</v>
      </c>
      <c r="Z87" s="32">
        <v>13304</v>
      </c>
      <c r="AA87" s="32">
        <v>14193</v>
      </c>
      <c r="AB87" s="32">
        <v>15081</v>
      </c>
      <c r="AC87" s="32">
        <v>15969</v>
      </c>
      <c r="AD87" s="32">
        <v>16857</v>
      </c>
      <c r="AE87" s="32">
        <v>16981</v>
      </c>
      <c r="AF87" s="32">
        <v>17103</v>
      </c>
      <c r="AG87" s="32">
        <v>17224</v>
      </c>
      <c r="AH87" s="32">
        <v>17432</v>
      </c>
      <c r="AI87" s="34"/>
    </row>
    <row r="88" spans="1:35" ht="20" x14ac:dyDescent="0.4">
      <c r="A88" s="35"/>
      <c r="B88" s="14" t="s">
        <v>100</v>
      </c>
      <c r="C88" s="33">
        <v>0</v>
      </c>
      <c r="D88" s="33">
        <v>0</v>
      </c>
      <c r="E88" s="33">
        <v>4</v>
      </c>
      <c r="F88" s="33">
        <v>10</v>
      </c>
      <c r="G88" s="33">
        <v>20</v>
      </c>
      <c r="H88" s="33">
        <v>32</v>
      </c>
      <c r="I88" s="33">
        <v>48</v>
      </c>
      <c r="J88" s="33">
        <v>67</v>
      </c>
      <c r="K88" s="33">
        <v>106</v>
      </c>
      <c r="L88" s="33">
        <v>166</v>
      </c>
      <c r="M88" s="33">
        <v>307</v>
      </c>
      <c r="N88" s="33">
        <v>447</v>
      </c>
      <c r="O88" s="33">
        <v>587</v>
      </c>
      <c r="P88" s="33">
        <v>727</v>
      </c>
      <c r="Q88" s="33">
        <v>868</v>
      </c>
      <c r="R88" s="33">
        <v>1008</v>
      </c>
      <c r="S88" s="33">
        <v>1148</v>
      </c>
      <c r="T88" s="33">
        <v>1288</v>
      </c>
      <c r="U88" s="33">
        <v>1428</v>
      </c>
      <c r="V88" s="33">
        <v>1569</v>
      </c>
      <c r="W88" s="33">
        <v>1709</v>
      </c>
      <c r="X88" s="33">
        <v>1849</v>
      </c>
      <c r="Y88" s="33">
        <v>1989</v>
      </c>
      <c r="Z88" s="33">
        <v>2130</v>
      </c>
      <c r="AA88" s="33">
        <v>2270</v>
      </c>
      <c r="AB88" s="33">
        <v>2410</v>
      </c>
      <c r="AC88" s="33">
        <v>2550</v>
      </c>
      <c r="AD88" s="33">
        <v>2690</v>
      </c>
      <c r="AE88" s="33">
        <v>2714</v>
      </c>
      <c r="AF88" s="33">
        <v>2738</v>
      </c>
      <c r="AG88" s="33">
        <v>2762</v>
      </c>
      <c r="AH88" s="33">
        <v>2787</v>
      </c>
      <c r="AI88" s="34"/>
    </row>
    <row r="89" spans="1:35" ht="20" x14ac:dyDescent="0.4">
      <c r="A89" s="35"/>
      <c r="B89" s="14" t="s">
        <v>101</v>
      </c>
      <c r="C89" s="32">
        <v>0</v>
      </c>
      <c r="D89" s="32">
        <v>0</v>
      </c>
      <c r="E89" s="32">
        <v>0</v>
      </c>
      <c r="F89" s="32">
        <v>1</v>
      </c>
      <c r="G89" s="32">
        <v>3</v>
      </c>
      <c r="H89" s="32">
        <v>5</v>
      </c>
      <c r="I89" s="32">
        <v>9</v>
      </c>
      <c r="J89" s="32">
        <v>17</v>
      </c>
      <c r="K89" s="32">
        <v>93</v>
      </c>
      <c r="L89" s="32">
        <v>235</v>
      </c>
      <c r="M89" s="32">
        <v>585</v>
      </c>
      <c r="N89" s="32">
        <v>934</v>
      </c>
      <c r="O89" s="32">
        <v>1283</v>
      </c>
      <c r="P89" s="32">
        <v>1632</v>
      </c>
      <c r="Q89" s="32">
        <v>1982</v>
      </c>
      <c r="R89" s="32">
        <v>2331</v>
      </c>
      <c r="S89" s="32">
        <v>2680</v>
      </c>
      <c r="T89" s="32">
        <v>3029</v>
      </c>
      <c r="U89" s="32">
        <v>3379</v>
      </c>
      <c r="V89" s="32">
        <v>3728</v>
      </c>
      <c r="W89" s="32">
        <v>4077</v>
      </c>
      <c r="X89" s="32">
        <v>4426</v>
      </c>
      <c r="Y89" s="32">
        <v>4776</v>
      </c>
      <c r="Z89" s="32">
        <v>5125</v>
      </c>
      <c r="AA89" s="32">
        <v>5474</v>
      </c>
      <c r="AB89" s="32">
        <v>5823</v>
      </c>
      <c r="AC89" s="32">
        <v>6173</v>
      </c>
      <c r="AD89" s="32">
        <v>6522</v>
      </c>
      <c r="AE89" s="32">
        <v>6611</v>
      </c>
      <c r="AF89" s="32">
        <v>6702</v>
      </c>
      <c r="AG89" s="32">
        <v>6795</v>
      </c>
      <c r="AH89" s="32">
        <v>6888</v>
      </c>
      <c r="AI89" s="34"/>
    </row>
    <row r="90" spans="1:35" ht="20" x14ac:dyDescent="0.4">
      <c r="A90" s="35"/>
      <c r="B90" s="14" t="s">
        <v>102</v>
      </c>
      <c r="C90" s="33">
        <v>0</v>
      </c>
      <c r="D90" s="33">
        <v>0</v>
      </c>
      <c r="E90" s="33">
        <v>1</v>
      </c>
      <c r="F90" s="33">
        <v>2</v>
      </c>
      <c r="G90" s="33">
        <v>4</v>
      </c>
      <c r="H90" s="33">
        <v>7</v>
      </c>
      <c r="I90" s="33">
        <v>10</v>
      </c>
      <c r="J90" s="33">
        <v>14</v>
      </c>
      <c r="K90" s="33">
        <v>22</v>
      </c>
      <c r="L90" s="33">
        <v>35</v>
      </c>
      <c r="M90" s="33">
        <v>70</v>
      </c>
      <c r="N90" s="33">
        <v>105</v>
      </c>
      <c r="O90" s="33">
        <v>140</v>
      </c>
      <c r="P90" s="33">
        <v>176</v>
      </c>
      <c r="Q90" s="33">
        <v>211</v>
      </c>
      <c r="R90" s="33">
        <v>246</v>
      </c>
      <c r="S90" s="33">
        <v>281</v>
      </c>
      <c r="T90" s="33">
        <v>317</v>
      </c>
      <c r="U90" s="33">
        <v>352</v>
      </c>
      <c r="V90" s="33">
        <v>387</v>
      </c>
      <c r="W90" s="33">
        <v>423</v>
      </c>
      <c r="X90" s="33">
        <v>458</v>
      </c>
      <c r="Y90" s="33">
        <v>493</v>
      </c>
      <c r="Z90" s="33">
        <v>528</v>
      </c>
      <c r="AA90" s="33">
        <v>564</v>
      </c>
      <c r="AB90" s="33">
        <v>599</v>
      </c>
      <c r="AC90" s="33">
        <v>634</v>
      </c>
      <c r="AD90" s="33">
        <v>669</v>
      </c>
      <c r="AE90" s="33">
        <v>677</v>
      </c>
      <c r="AF90" s="33">
        <v>684</v>
      </c>
      <c r="AG90" s="33">
        <v>692</v>
      </c>
      <c r="AH90" s="33">
        <v>699</v>
      </c>
      <c r="AI90" s="34"/>
    </row>
    <row r="91" spans="1:35" ht="20" x14ac:dyDescent="0.4">
      <c r="A91" s="35"/>
      <c r="B91" s="14" t="s">
        <v>103</v>
      </c>
      <c r="C91" s="32">
        <v>0</v>
      </c>
      <c r="D91" s="32">
        <v>1</v>
      </c>
      <c r="E91" s="32">
        <v>9</v>
      </c>
      <c r="F91" s="32">
        <v>24</v>
      </c>
      <c r="G91" s="32">
        <v>45</v>
      </c>
      <c r="H91" s="32">
        <v>74</v>
      </c>
      <c r="I91" s="32">
        <v>109</v>
      </c>
      <c r="J91" s="32">
        <v>151</v>
      </c>
      <c r="K91" s="32">
        <v>241</v>
      </c>
      <c r="L91" s="32">
        <v>378</v>
      </c>
      <c r="M91" s="32">
        <v>789</v>
      </c>
      <c r="N91" s="32">
        <v>1200</v>
      </c>
      <c r="O91" s="32">
        <v>1611</v>
      </c>
      <c r="P91" s="32">
        <v>2022</v>
      </c>
      <c r="Q91" s="32">
        <v>2433</v>
      </c>
      <c r="R91" s="32">
        <v>2845</v>
      </c>
      <c r="S91" s="32">
        <v>3256</v>
      </c>
      <c r="T91" s="32">
        <v>3667</v>
      </c>
      <c r="U91" s="32">
        <v>4078</v>
      </c>
      <c r="V91" s="32">
        <v>4489</v>
      </c>
      <c r="W91" s="32">
        <v>4900</v>
      </c>
      <c r="X91" s="32">
        <v>5311</v>
      </c>
      <c r="Y91" s="32">
        <v>5722</v>
      </c>
      <c r="Z91" s="32">
        <v>6134</v>
      </c>
      <c r="AA91" s="32">
        <v>6545</v>
      </c>
      <c r="AB91" s="32">
        <v>6956</v>
      </c>
      <c r="AC91" s="32">
        <v>7367</v>
      </c>
      <c r="AD91" s="32">
        <v>7778</v>
      </c>
      <c r="AE91" s="32">
        <v>7841</v>
      </c>
      <c r="AF91" s="32">
        <v>7903</v>
      </c>
      <c r="AG91" s="32">
        <v>7966</v>
      </c>
      <c r="AH91" s="32">
        <v>8043</v>
      </c>
      <c r="AI91" s="34"/>
    </row>
    <row r="92" spans="1:35" ht="20" x14ac:dyDescent="0.4">
      <c r="A92" s="35"/>
      <c r="B92" s="11" t="s">
        <v>105</v>
      </c>
      <c r="C92" s="34"/>
      <c r="D92" s="34"/>
      <c r="E92" s="34"/>
      <c r="F92" s="34"/>
      <c r="G92" s="34"/>
      <c r="H92" s="34"/>
      <c r="I92" s="34"/>
      <c r="J92" s="34"/>
      <c r="K92" s="34"/>
      <c r="L92" s="34"/>
      <c r="M92" s="34"/>
      <c r="N92" s="34"/>
      <c r="O92" s="34"/>
      <c r="P92" s="34"/>
      <c r="Q92" s="34"/>
      <c r="R92" s="34"/>
      <c r="S92" s="34"/>
      <c r="T92" s="34"/>
      <c r="U92" s="34"/>
      <c r="V92" s="34"/>
      <c r="W92" s="34"/>
      <c r="X92" s="34"/>
      <c r="Y92" s="34"/>
      <c r="Z92" s="34"/>
      <c r="AA92" s="34"/>
      <c r="AB92" s="34"/>
      <c r="AC92" s="34"/>
      <c r="AD92" s="34"/>
      <c r="AE92" s="34"/>
      <c r="AF92" s="34"/>
      <c r="AG92" s="34"/>
      <c r="AH92" s="34"/>
      <c r="AI92" s="34"/>
    </row>
    <row r="93" spans="1:35" ht="20" x14ac:dyDescent="0.4">
      <c r="A93" s="35"/>
      <c r="B93" s="12" t="s">
        <v>61</v>
      </c>
      <c r="C93" s="13" t="s">
        <v>62</v>
      </c>
      <c r="D93" s="13" t="s">
        <v>63</v>
      </c>
      <c r="E93" s="13" t="s">
        <v>64</v>
      </c>
      <c r="F93" s="13" t="s">
        <v>65</v>
      </c>
      <c r="G93" s="13" t="s">
        <v>66</v>
      </c>
      <c r="H93" s="13" t="s">
        <v>67</v>
      </c>
      <c r="I93" s="13" t="s">
        <v>68</v>
      </c>
      <c r="J93" s="13" t="s">
        <v>69</v>
      </c>
      <c r="K93" s="13" t="s">
        <v>70</v>
      </c>
      <c r="L93" s="13" t="s">
        <v>71</v>
      </c>
      <c r="M93" s="13" t="s">
        <v>72</v>
      </c>
      <c r="N93" s="13" t="s">
        <v>73</v>
      </c>
      <c r="O93" s="13" t="s">
        <v>74</v>
      </c>
      <c r="P93" s="13" t="s">
        <v>75</v>
      </c>
      <c r="Q93" s="13" t="s">
        <v>76</v>
      </c>
      <c r="R93" s="13" t="s">
        <v>77</v>
      </c>
      <c r="S93" s="13" t="s">
        <v>78</v>
      </c>
      <c r="T93" s="13" t="s">
        <v>79</v>
      </c>
      <c r="U93" s="13" t="s">
        <v>80</v>
      </c>
      <c r="V93" s="13" t="s">
        <v>81</v>
      </c>
      <c r="W93" s="13" t="s">
        <v>82</v>
      </c>
      <c r="X93" s="13" t="s">
        <v>83</v>
      </c>
      <c r="Y93" s="13" t="s">
        <v>84</v>
      </c>
      <c r="Z93" s="13" t="s">
        <v>85</v>
      </c>
      <c r="AA93" s="13" t="s">
        <v>86</v>
      </c>
      <c r="AB93" s="13" t="s">
        <v>87</v>
      </c>
      <c r="AC93" s="13" t="s">
        <v>88</v>
      </c>
      <c r="AD93" s="13" t="s">
        <v>89</v>
      </c>
      <c r="AE93" s="13" t="s">
        <v>90</v>
      </c>
      <c r="AF93" s="13" t="s">
        <v>91</v>
      </c>
      <c r="AG93" s="13" t="s">
        <v>92</v>
      </c>
      <c r="AH93" s="13" t="s">
        <v>93</v>
      </c>
      <c r="AI93" s="34"/>
    </row>
    <row r="94" spans="1:35" ht="20" x14ac:dyDescent="0.4">
      <c r="A94" s="35"/>
      <c r="B94" s="14" t="s">
        <v>94</v>
      </c>
      <c r="C94" s="33">
        <v>0</v>
      </c>
      <c r="D94" s="33">
        <v>0</v>
      </c>
      <c r="E94" s="33">
        <v>0</v>
      </c>
      <c r="F94" s="33">
        <v>0</v>
      </c>
      <c r="G94" s="33">
        <v>0</v>
      </c>
      <c r="H94" s="33">
        <v>0</v>
      </c>
      <c r="I94" s="33">
        <v>0</v>
      </c>
      <c r="J94" s="33">
        <v>0</v>
      </c>
      <c r="K94" s="33">
        <v>21</v>
      </c>
      <c r="L94" s="33">
        <v>62</v>
      </c>
      <c r="M94" s="33">
        <v>670</v>
      </c>
      <c r="N94" s="33">
        <v>1277</v>
      </c>
      <c r="O94" s="33">
        <v>1884</v>
      </c>
      <c r="P94" s="33">
        <v>2491</v>
      </c>
      <c r="Q94" s="33">
        <v>3098</v>
      </c>
      <c r="R94" s="33">
        <v>3706</v>
      </c>
      <c r="S94" s="33">
        <v>4313</v>
      </c>
      <c r="T94" s="33">
        <v>4920</v>
      </c>
      <c r="U94" s="33">
        <v>5527</v>
      </c>
      <c r="V94" s="33">
        <v>6134</v>
      </c>
      <c r="W94" s="33">
        <v>6742</v>
      </c>
      <c r="X94" s="33">
        <v>7349</v>
      </c>
      <c r="Y94" s="33">
        <v>7956</v>
      </c>
      <c r="Z94" s="33">
        <v>8563</v>
      </c>
      <c r="AA94" s="33">
        <v>9170</v>
      </c>
      <c r="AB94" s="33">
        <v>9778</v>
      </c>
      <c r="AC94" s="33">
        <v>10385</v>
      </c>
      <c r="AD94" s="33">
        <v>10992</v>
      </c>
      <c r="AE94" s="33">
        <v>11121</v>
      </c>
      <c r="AF94" s="33">
        <v>11251</v>
      </c>
      <c r="AG94" s="33">
        <v>11384</v>
      </c>
      <c r="AH94" s="33">
        <v>11517</v>
      </c>
      <c r="AI94" s="34"/>
    </row>
    <row r="95" spans="1:35" ht="20" x14ac:dyDescent="0.4">
      <c r="A95" s="35"/>
      <c r="B95" s="14" t="s">
        <v>95</v>
      </c>
      <c r="C95" s="32">
        <v>0</v>
      </c>
      <c r="D95" s="32">
        <v>0</v>
      </c>
      <c r="E95" s="32">
        <v>0</v>
      </c>
      <c r="F95" s="32">
        <v>1</v>
      </c>
      <c r="G95" s="32">
        <v>3</v>
      </c>
      <c r="H95" s="32">
        <v>5</v>
      </c>
      <c r="I95" s="32">
        <v>9</v>
      </c>
      <c r="J95" s="32">
        <v>13</v>
      </c>
      <c r="K95" s="32">
        <v>19</v>
      </c>
      <c r="L95" s="32">
        <v>28</v>
      </c>
      <c r="M95" s="32">
        <v>48</v>
      </c>
      <c r="N95" s="32">
        <v>67</v>
      </c>
      <c r="O95" s="32">
        <v>87</v>
      </c>
      <c r="P95" s="32">
        <v>107</v>
      </c>
      <c r="Q95" s="32">
        <v>126</v>
      </c>
      <c r="R95" s="32">
        <v>146</v>
      </c>
      <c r="S95" s="32">
        <v>165</v>
      </c>
      <c r="T95" s="32">
        <v>185</v>
      </c>
      <c r="U95" s="32">
        <v>204</v>
      </c>
      <c r="V95" s="32">
        <v>224</v>
      </c>
      <c r="W95" s="32">
        <v>244</v>
      </c>
      <c r="X95" s="32">
        <v>263</v>
      </c>
      <c r="Y95" s="32">
        <v>283</v>
      </c>
      <c r="Z95" s="32">
        <v>302</v>
      </c>
      <c r="AA95" s="32">
        <v>322</v>
      </c>
      <c r="AB95" s="32">
        <v>342</v>
      </c>
      <c r="AC95" s="32">
        <v>361</v>
      </c>
      <c r="AD95" s="32">
        <v>381</v>
      </c>
      <c r="AE95" s="32">
        <v>382</v>
      </c>
      <c r="AF95" s="32">
        <v>384</v>
      </c>
      <c r="AG95" s="32">
        <v>385</v>
      </c>
      <c r="AH95" s="32">
        <v>387</v>
      </c>
      <c r="AI95" s="34"/>
    </row>
    <row r="96" spans="1:35" ht="20" x14ac:dyDescent="0.4">
      <c r="A96" s="35"/>
      <c r="B96" s="14" t="s">
        <v>96</v>
      </c>
      <c r="C96" s="33">
        <v>0</v>
      </c>
      <c r="D96" s="33">
        <v>1</v>
      </c>
      <c r="E96" s="33">
        <v>3</v>
      </c>
      <c r="F96" s="33">
        <v>8</v>
      </c>
      <c r="G96" s="33">
        <v>15</v>
      </c>
      <c r="H96" s="33">
        <v>24</v>
      </c>
      <c r="I96" s="33">
        <v>36</v>
      </c>
      <c r="J96" s="33">
        <v>50</v>
      </c>
      <c r="K96" s="33">
        <v>79</v>
      </c>
      <c r="L96" s="33">
        <v>124</v>
      </c>
      <c r="M96" s="33">
        <v>245</v>
      </c>
      <c r="N96" s="33">
        <v>366</v>
      </c>
      <c r="O96" s="33">
        <v>487</v>
      </c>
      <c r="P96" s="33">
        <v>608</v>
      </c>
      <c r="Q96" s="33">
        <v>729</v>
      </c>
      <c r="R96" s="33">
        <v>850</v>
      </c>
      <c r="S96" s="33">
        <v>971</v>
      </c>
      <c r="T96" s="33">
        <v>1092</v>
      </c>
      <c r="U96" s="33">
        <v>1213</v>
      </c>
      <c r="V96" s="33">
        <v>1335</v>
      </c>
      <c r="W96" s="33">
        <v>1456</v>
      </c>
      <c r="X96" s="33">
        <v>1577</v>
      </c>
      <c r="Y96" s="33">
        <v>1698</v>
      </c>
      <c r="Z96" s="33">
        <v>1819</v>
      </c>
      <c r="AA96" s="33">
        <v>1940</v>
      </c>
      <c r="AB96" s="33">
        <v>2061</v>
      </c>
      <c r="AC96" s="33">
        <v>2182</v>
      </c>
      <c r="AD96" s="33">
        <v>2303</v>
      </c>
      <c r="AE96" s="33">
        <v>2321</v>
      </c>
      <c r="AF96" s="33">
        <v>2340</v>
      </c>
      <c r="AG96" s="33">
        <v>2359</v>
      </c>
      <c r="AH96" s="33">
        <v>2378</v>
      </c>
      <c r="AI96" s="34"/>
    </row>
    <row r="97" spans="1:35" ht="20" x14ac:dyDescent="0.4">
      <c r="A97" s="35"/>
      <c r="B97" s="14" t="s">
        <v>97</v>
      </c>
      <c r="C97" s="32">
        <v>0</v>
      </c>
      <c r="D97" s="32">
        <v>1</v>
      </c>
      <c r="E97" s="32">
        <v>8</v>
      </c>
      <c r="F97" s="32">
        <v>22</v>
      </c>
      <c r="G97" s="32">
        <v>42</v>
      </c>
      <c r="H97" s="32">
        <v>68</v>
      </c>
      <c r="I97" s="32">
        <v>101</v>
      </c>
      <c r="J97" s="32">
        <v>140</v>
      </c>
      <c r="K97" s="32">
        <v>223</v>
      </c>
      <c r="L97" s="32">
        <v>348</v>
      </c>
      <c r="M97" s="32">
        <v>561</v>
      </c>
      <c r="N97" s="32">
        <v>774</v>
      </c>
      <c r="O97" s="32">
        <v>986</v>
      </c>
      <c r="P97" s="32">
        <v>1199</v>
      </c>
      <c r="Q97" s="32">
        <v>1412</v>
      </c>
      <c r="R97" s="32">
        <v>1624</v>
      </c>
      <c r="S97" s="32">
        <v>1837</v>
      </c>
      <c r="T97" s="32">
        <v>2049</v>
      </c>
      <c r="U97" s="32">
        <v>2262</v>
      </c>
      <c r="V97" s="32">
        <v>2475</v>
      </c>
      <c r="W97" s="32">
        <v>2687</v>
      </c>
      <c r="X97" s="32">
        <v>2900</v>
      </c>
      <c r="Y97" s="32">
        <v>3113</v>
      </c>
      <c r="Z97" s="32">
        <v>3325</v>
      </c>
      <c r="AA97" s="32">
        <v>3538</v>
      </c>
      <c r="AB97" s="32">
        <v>3750</v>
      </c>
      <c r="AC97" s="32">
        <v>3963</v>
      </c>
      <c r="AD97" s="32">
        <v>4176</v>
      </c>
      <c r="AE97" s="32">
        <v>4181</v>
      </c>
      <c r="AF97" s="32">
        <v>4185</v>
      </c>
      <c r="AG97" s="32">
        <v>4188</v>
      </c>
      <c r="AH97" s="32">
        <v>4235</v>
      </c>
      <c r="AI97" s="34"/>
    </row>
    <row r="98" spans="1:35" ht="20" x14ac:dyDescent="0.4">
      <c r="A98" s="35"/>
      <c r="B98" s="14" t="s">
        <v>98</v>
      </c>
      <c r="C98" s="33">
        <v>0</v>
      </c>
      <c r="D98" s="33">
        <v>0</v>
      </c>
      <c r="E98" s="33">
        <v>1</v>
      </c>
      <c r="F98" s="33">
        <v>2</v>
      </c>
      <c r="G98" s="33">
        <v>3</v>
      </c>
      <c r="H98" s="33">
        <v>5</v>
      </c>
      <c r="I98" s="33">
        <v>7</v>
      </c>
      <c r="J98" s="33">
        <v>10</v>
      </c>
      <c r="K98" s="33">
        <v>16</v>
      </c>
      <c r="L98" s="33">
        <v>25</v>
      </c>
      <c r="M98" s="33">
        <v>55</v>
      </c>
      <c r="N98" s="33">
        <v>86</v>
      </c>
      <c r="O98" s="33">
        <v>116</v>
      </c>
      <c r="P98" s="33">
        <v>146</v>
      </c>
      <c r="Q98" s="33">
        <v>177</v>
      </c>
      <c r="R98" s="33">
        <v>207</v>
      </c>
      <c r="S98" s="33">
        <v>237</v>
      </c>
      <c r="T98" s="33">
        <v>268</v>
      </c>
      <c r="U98" s="33">
        <v>298</v>
      </c>
      <c r="V98" s="33">
        <v>328</v>
      </c>
      <c r="W98" s="33">
        <v>359</v>
      </c>
      <c r="X98" s="33">
        <v>389</v>
      </c>
      <c r="Y98" s="33">
        <v>419</v>
      </c>
      <c r="Z98" s="33">
        <v>450</v>
      </c>
      <c r="AA98" s="33">
        <v>480</v>
      </c>
      <c r="AB98" s="33">
        <v>510</v>
      </c>
      <c r="AC98" s="33">
        <v>541</v>
      </c>
      <c r="AD98" s="33">
        <v>571</v>
      </c>
      <c r="AE98" s="33">
        <v>575</v>
      </c>
      <c r="AF98" s="33">
        <v>580</v>
      </c>
      <c r="AG98" s="33">
        <v>584</v>
      </c>
      <c r="AH98" s="33">
        <v>589</v>
      </c>
      <c r="AI98" s="34"/>
    </row>
    <row r="99" spans="1:35" ht="20" x14ac:dyDescent="0.4">
      <c r="A99" s="35"/>
      <c r="B99" s="14" t="s">
        <v>99</v>
      </c>
      <c r="C99" s="32">
        <v>0</v>
      </c>
      <c r="D99" s="32">
        <v>1</v>
      </c>
      <c r="E99" s="32">
        <v>7</v>
      </c>
      <c r="F99" s="32">
        <v>18</v>
      </c>
      <c r="G99" s="32">
        <v>35</v>
      </c>
      <c r="H99" s="32">
        <v>56</v>
      </c>
      <c r="I99" s="32">
        <v>84</v>
      </c>
      <c r="J99" s="32">
        <v>117</v>
      </c>
      <c r="K99" s="32">
        <v>186</v>
      </c>
      <c r="L99" s="32">
        <v>291</v>
      </c>
      <c r="M99" s="32">
        <v>528</v>
      </c>
      <c r="N99" s="32">
        <v>764</v>
      </c>
      <c r="O99" s="32">
        <v>1001</v>
      </c>
      <c r="P99" s="32">
        <v>1238</v>
      </c>
      <c r="Q99" s="32">
        <v>1475</v>
      </c>
      <c r="R99" s="32">
        <v>1711</v>
      </c>
      <c r="S99" s="32">
        <v>1948</v>
      </c>
      <c r="T99" s="32">
        <v>2185</v>
      </c>
      <c r="U99" s="32">
        <v>2421</v>
      </c>
      <c r="V99" s="32">
        <v>2658</v>
      </c>
      <c r="W99" s="32">
        <v>2895</v>
      </c>
      <c r="X99" s="32">
        <v>3132</v>
      </c>
      <c r="Y99" s="32">
        <v>3368</v>
      </c>
      <c r="Z99" s="32">
        <v>3605</v>
      </c>
      <c r="AA99" s="32">
        <v>3842</v>
      </c>
      <c r="AB99" s="32">
        <v>4079</v>
      </c>
      <c r="AC99" s="32">
        <v>4315</v>
      </c>
      <c r="AD99" s="32">
        <v>4552</v>
      </c>
      <c r="AE99" s="32">
        <v>4561</v>
      </c>
      <c r="AF99" s="32">
        <v>4569</v>
      </c>
      <c r="AG99" s="32">
        <v>4577</v>
      </c>
      <c r="AH99" s="32">
        <v>4616</v>
      </c>
      <c r="AI99" s="34"/>
    </row>
    <row r="100" spans="1:35" ht="20" x14ac:dyDescent="0.4">
      <c r="A100" s="35"/>
      <c r="B100" s="14" t="s">
        <v>100</v>
      </c>
      <c r="C100" s="33">
        <v>0</v>
      </c>
      <c r="D100" s="33">
        <v>0</v>
      </c>
      <c r="E100" s="33">
        <v>1</v>
      </c>
      <c r="F100" s="33">
        <v>2</v>
      </c>
      <c r="G100" s="33">
        <v>5</v>
      </c>
      <c r="H100" s="33">
        <v>7</v>
      </c>
      <c r="I100" s="33">
        <v>11</v>
      </c>
      <c r="J100" s="33">
        <v>15</v>
      </c>
      <c r="K100" s="33">
        <v>25</v>
      </c>
      <c r="L100" s="33">
        <v>38</v>
      </c>
      <c r="M100" s="33">
        <v>107</v>
      </c>
      <c r="N100" s="33">
        <v>176</v>
      </c>
      <c r="O100" s="33">
        <v>245</v>
      </c>
      <c r="P100" s="33">
        <v>314</v>
      </c>
      <c r="Q100" s="33">
        <v>383</v>
      </c>
      <c r="R100" s="33">
        <v>452</v>
      </c>
      <c r="S100" s="33">
        <v>520</v>
      </c>
      <c r="T100" s="33">
        <v>589</v>
      </c>
      <c r="U100" s="33">
        <v>658</v>
      </c>
      <c r="V100" s="33">
        <v>727</v>
      </c>
      <c r="W100" s="33">
        <v>796</v>
      </c>
      <c r="X100" s="33">
        <v>865</v>
      </c>
      <c r="Y100" s="33">
        <v>934</v>
      </c>
      <c r="Z100" s="33">
        <v>1002</v>
      </c>
      <c r="AA100" s="33">
        <v>1071</v>
      </c>
      <c r="AB100" s="33">
        <v>1140</v>
      </c>
      <c r="AC100" s="33">
        <v>1209</v>
      </c>
      <c r="AD100" s="33">
        <v>1278</v>
      </c>
      <c r="AE100" s="33">
        <v>1283</v>
      </c>
      <c r="AF100" s="33">
        <v>1288</v>
      </c>
      <c r="AG100" s="33">
        <v>1293</v>
      </c>
      <c r="AH100" s="33">
        <v>1298</v>
      </c>
      <c r="AI100" s="34"/>
    </row>
    <row r="101" spans="1:35" ht="20" x14ac:dyDescent="0.4">
      <c r="A101" s="35"/>
      <c r="B101" s="14" t="s">
        <v>101</v>
      </c>
      <c r="C101" s="32">
        <v>0</v>
      </c>
      <c r="D101" s="32">
        <v>0</v>
      </c>
      <c r="E101" s="32">
        <v>0</v>
      </c>
      <c r="F101" s="32">
        <v>0</v>
      </c>
      <c r="G101" s="32">
        <v>0</v>
      </c>
      <c r="H101" s="32">
        <v>0</v>
      </c>
      <c r="I101" s="32">
        <v>1</v>
      </c>
      <c r="J101" s="32">
        <v>1</v>
      </c>
      <c r="K101" s="32">
        <v>17</v>
      </c>
      <c r="L101" s="32">
        <v>48</v>
      </c>
      <c r="M101" s="32">
        <v>182</v>
      </c>
      <c r="N101" s="32">
        <v>317</v>
      </c>
      <c r="O101" s="32">
        <v>451</v>
      </c>
      <c r="P101" s="32">
        <v>586</v>
      </c>
      <c r="Q101" s="32">
        <v>721</v>
      </c>
      <c r="R101" s="32">
        <v>855</v>
      </c>
      <c r="S101" s="32">
        <v>990</v>
      </c>
      <c r="T101" s="32">
        <v>1124</v>
      </c>
      <c r="U101" s="32">
        <v>1259</v>
      </c>
      <c r="V101" s="32">
        <v>1394</v>
      </c>
      <c r="W101" s="32">
        <v>1528</v>
      </c>
      <c r="X101" s="32">
        <v>1663</v>
      </c>
      <c r="Y101" s="32">
        <v>1797</v>
      </c>
      <c r="Z101" s="32">
        <v>1932</v>
      </c>
      <c r="AA101" s="32">
        <v>2066</v>
      </c>
      <c r="AB101" s="32">
        <v>2201</v>
      </c>
      <c r="AC101" s="32">
        <v>2336</v>
      </c>
      <c r="AD101" s="32">
        <v>2470</v>
      </c>
      <c r="AE101" s="32">
        <v>2498</v>
      </c>
      <c r="AF101" s="32">
        <v>2526</v>
      </c>
      <c r="AG101" s="32">
        <v>2555</v>
      </c>
      <c r="AH101" s="32">
        <v>2584</v>
      </c>
      <c r="AI101" s="34"/>
    </row>
    <row r="102" spans="1:35" ht="20" x14ac:dyDescent="0.4">
      <c r="A102" s="35"/>
      <c r="B102" s="14" t="s">
        <v>102</v>
      </c>
      <c r="C102" s="33">
        <v>0</v>
      </c>
      <c r="D102" s="33">
        <v>0</v>
      </c>
      <c r="E102" s="33">
        <v>0</v>
      </c>
      <c r="F102" s="33">
        <v>0</v>
      </c>
      <c r="G102" s="33">
        <v>1</v>
      </c>
      <c r="H102" s="33">
        <v>2</v>
      </c>
      <c r="I102" s="33">
        <v>2</v>
      </c>
      <c r="J102" s="33">
        <v>3</v>
      </c>
      <c r="K102" s="33">
        <v>5</v>
      </c>
      <c r="L102" s="33">
        <v>8</v>
      </c>
      <c r="M102" s="33">
        <v>18</v>
      </c>
      <c r="N102" s="33">
        <v>29</v>
      </c>
      <c r="O102" s="33">
        <v>39</v>
      </c>
      <c r="P102" s="33">
        <v>50</v>
      </c>
      <c r="Q102" s="33">
        <v>60</v>
      </c>
      <c r="R102" s="33">
        <v>71</v>
      </c>
      <c r="S102" s="33">
        <v>81</v>
      </c>
      <c r="T102" s="33">
        <v>92</v>
      </c>
      <c r="U102" s="33">
        <v>102</v>
      </c>
      <c r="V102" s="33">
        <v>113</v>
      </c>
      <c r="W102" s="33">
        <v>123</v>
      </c>
      <c r="X102" s="33">
        <v>134</v>
      </c>
      <c r="Y102" s="33">
        <v>144</v>
      </c>
      <c r="Z102" s="33">
        <v>155</v>
      </c>
      <c r="AA102" s="33">
        <v>165</v>
      </c>
      <c r="AB102" s="33">
        <v>176</v>
      </c>
      <c r="AC102" s="33">
        <v>186</v>
      </c>
      <c r="AD102" s="33">
        <v>197</v>
      </c>
      <c r="AE102" s="33">
        <v>198</v>
      </c>
      <c r="AF102" s="33">
        <v>200</v>
      </c>
      <c r="AG102" s="33">
        <v>202</v>
      </c>
      <c r="AH102" s="33">
        <v>203</v>
      </c>
      <c r="AI102" s="34"/>
    </row>
    <row r="103" spans="1:35" ht="20" x14ac:dyDescent="0.4">
      <c r="A103" s="35"/>
      <c r="B103" s="14" t="s">
        <v>103</v>
      </c>
      <c r="C103" s="32">
        <v>0</v>
      </c>
      <c r="D103" s="32">
        <v>0</v>
      </c>
      <c r="E103" s="32">
        <v>3</v>
      </c>
      <c r="F103" s="32">
        <v>8</v>
      </c>
      <c r="G103" s="32">
        <v>15</v>
      </c>
      <c r="H103" s="32">
        <v>24</v>
      </c>
      <c r="I103" s="32">
        <v>36</v>
      </c>
      <c r="J103" s="32">
        <v>51</v>
      </c>
      <c r="K103" s="32">
        <v>81</v>
      </c>
      <c r="L103" s="32">
        <v>126</v>
      </c>
      <c r="M103" s="32">
        <v>236</v>
      </c>
      <c r="N103" s="32">
        <v>346</v>
      </c>
      <c r="O103" s="32">
        <v>456</v>
      </c>
      <c r="P103" s="32">
        <v>565</v>
      </c>
      <c r="Q103" s="32">
        <v>675</v>
      </c>
      <c r="R103" s="32">
        <v>785</v>
      </c>
      <c r="S103" s="32">
        <v>895</v>
      </c>
      <c r="T103" s="32">
        <v>1005</v>
      </c>
      <c r="U103" s="32">
        <v>1114</v>
      </c>
      <c r="V103" s="32">
        <v>1224</v>
      </c>
      <c r="W103" s="32">
        <v>1334</v>
      </c>
      <c r="X103" s="32">
        <v>1444</v>
      </c>
      <c r="Y103" s="32">
        <v>1553</v>
      </c>
      <c r="Z103" s="32">
        <v>1663</v>
      </c>
      <c r="AA103" s="32">
        <v>1773</v>
      </c>
      <c r="AB103" s="32">
        <v>1883</v>
      </c>
      <c r="AC103" s="32">
        <v>1993</v>
      </c>
      <c r="AD103" s="32">
        <v>2102</v>
      </c>
      <c r="AE103" s="32">
        <v>2108</v>
      </c>
      <c r="AF103" s="32">
        <v>2114</v>
      </c>
      <c r="AG103" s="32">
        <v>2120</v>
      </c>
      <c r="AH103" s="32">
        <v>2132</v>
      </c>
      <c r="AI103" s="34"/>
    </row>
    <row r="104" spans="1:35" ht="20" x14ac:dyDescent="0.4">
      <c r="A104" s="35"/>
      <c r="B104" s="11" t="s">
        <v>106</v>
      </c>
      <c r="C104" s="34"/>
      <c r="D104" s="34"/>
      <c r="E104" s="34"/>
      <c r="F104" s="34"/>
      <c r="G104" s="34"/>
      <c r="H104" s="34"/>
      <c r="I104" s="34"/>
      <c r="J104" s="34"/>
      <c r="K104" s="34"/>
      <c r="L104" s="34"/>
      <c r="M104" s="34"/>
      <c r="N104" s="34"/>
      <c r="O104" s="34"/>
      <c r="P104" s="34"/>
      <c r="Q104" s="34"/>
      <c r="R104" s="34"/>
      <c r="S104" s="34"/>
      <c r="T104" s="34"/>
      <c r="U104" s="34"/>
      <c r="V104" s="34"/>
      <c r="W104" s="34"/>
      <c r="X104" s="34"/>
      <c r="Y104" s="34"/>
      <c r="Z104" s="34"/>
      <c r="AA104" s="34"/>
      <c r="AB104" s="34"/>
      <c r="AC104" s="34"/>
      <c r="AD104" s="34"/>
      <c r="AE104" s="34"/>
      <c r="AF104" s="34"/>
      <c r="AG104" s="34"/>
      <c r="AH104" s="34"/>
      <c r="AI104" s="34"/>
    </row>
    <row r="105" spans="1:35" ht="20" x14ac:dyDescent="0.4">
      <c r="A105" s="35"/>
      <c r="B105" s="12" t="s">
        <v>61</v>
      </c>
      <c r="C105" s="13" t="s">
        <v>62</v>
      </c>
      <c r="D105" s="13" t="s">
        <v>63</v>
      </c>
      <c r="E105" s="13" t="s">
        <v>64</v>
      </c>
      <c r="F105" s="13" t="s">
        <v>65</v>
      </c>
      <c r="G105" s="13" t="s">
        <v>66</v>
      </c>
      <c r="H105" s="13" t="s">
        <v>67</v>
      </c>
      <c r="I105" s="13" t="s">
        <v>68</v>
      </c>
      <c r="J105" s="13" t="s">
        <v>69</v>
      </c>
      <c r="K105" s="13" t="s">
        <v>70</v>
      </c>
      <c r="L105" s="13" t="s">
        <v>71</v>
      </c>
      <c r="M105" s="13" t="s">
        <v>72</v>
      </c>
      <c r="N105" s="13" t="s">
        <v>73</v>
      </c>
      <c r="O105" s="13" t="s">
        <v>74</v>
      </c>
      <c r="P105" s="13" t="s">
        <v>75</v>
      </c>
      <c r="Q105" s="13" t="s">
        <v>76</v>
      </c>
      <c r="R105" s="13" t="s">
        <v>77</v>
      </c>
      <c r="S105" s="13" t="s">
        <v>78</v>
      </c>
      <c r="T105" s="13" t="s">
        <v>79</v>
      </c>
      <c r="U105" s="13" t="s">
        <v>80</v>
      </c>
      <c r="V105" s="13" t="s">
        <v>81</v>
      </c>
      <c r="W105" s="13" t="s">
        <v>82</v>
      </c>
      <c r="X105" s="13" t="s">
        <v>83</v>
      </c>
      <c r="Y105" s="13" t="s">
        <v>84</v>
      </c>
      <c r="Z105" s="13" t="s">
        <v>85</v>
      </c>
      <c r="AA105" s="13" t="s">
        <v>86</v>
      </c>
      <c r="AB105" s="13" t="s">
        <v>87</v>
      </c>
      <c r="AC105" s="13" t="s">
        <v>88</v>
      </c>
      <c r="AD105" s="13" t="s">
        <v>89</v>
      </c>
      <c r="AE105" s="13" t="s">
        <v>90</v>
      </c>
      <c r="AF105" s="13" t="s">
        <v>91</v>
      </c>
      <c r="AG105" s="13" t="s">
        <v>92</v>
      </c>
      <c r="AH105" s="13" t="s">
        <v>93</v>
      </c>
      <c r="AI105" s="34"/>
    </row>
    <row r="106" spans="1:35" ht="20" x14ac:dyDescent="0.4">
      <c r="A106" s="35"/>
      <c r="B106" s="14" t="s">
        <v>94</v>
      </c>
      <c r="C106" s="33">
        <v>0</v>
      </c>
      <c r="D106" s="33">
        <v>0</v>
      </c>
      <c r="E106" s="33">
        <v>0</v>
      </c>
      <c r="F106" s="33">
        <v>0</v>
      </c>
      <c r="G106" s="33">
        <v>0</v>
      </c>
      <c r="H106" s="33">
        <v>0</v>
      </c>
      <c r="I106" s="33">
        <v>0</v>
      </c>
      <c r="J106" s="33">
        <v>0</v>
      </c>
      <c r="K106" s="33">
        <v>4</v>
      </c>
      <c r="L106" s="33">
        <v>13</v>
      </c>
      <c r="M106" s="33">
        <v>151</v>
      </c>
      <c r="N106" s="33">
        <v>289</v>
      </c>
      <c r="O106" s="33">
        <v>427</v>
      </c>
      <c r="P106" s="33">
        <v>565</v>
      </c>
      <c r="Q106" s="33">
        <v>703</v>
      </c>
      <c r="R106" s="33">
        <v>841</v>
      </c>
      <c r="S106" s="33">
        <v>980</v>
      </c>
      <c r="T106" s="33">
        <v>1118</v>
      </c>
      <c r="U106" s="33">
        <v>1256</v>
      </c>
      <c r="V106" s="33">
        <v>1394</v>
      </c>
      <c r="W106" s="33">
        <v>1532</v>
      </c>
      <c r="X106" s="33">
        <v>1670</v>
      </c>
      <c r="Y106" s="33">
        <v>1808</v>
      </c>
      <c r="Z106" s="33">
        <v>1946</v>
      </c>
      <c r="AA106" s="33">
        <v>2085</v>
      </c>
      <c r="AB106" s="33">
        <v>2223</v>
      </c>
      <c r="AC106" s="33">
        <v>2361</v>
      </c>
      <c r="AD106" s="33">
        <v>2499</v>
      </c>
      <c r="AE106" s="33">
        <v>2529</v>
      </c>
      <c r="AF106" s="33">
        <v>2559</v>
      </c>
      <c r="AG106" s="33">
        <v>2589</v>
      </c>
      <c r="AH106" s="33">
        <v>2620</v>
      </c>
      <c r="AI106" s="34"/>
    </row>
    <row r="107" spans="1:35" ht="20" x14ac:dyDescent="0.4">
      <c r="A107" s="35"/>
      <c r="B107" s="14" t="s">
        <v>95</v>
      </c>
      <c r="C107" s="32">
        <v>0</v>
      </c>
      <c r="D107" s="32">
        <v>0</v>
      </c>
      <c r="E107" s="32">
        <v>3</v>
      </c>
      <c r="F107" s="32">
        <v>7</v>
      </c>
      <c r="G107" s="32">
        <v>13</v>
      </c>
      <c r="H107" s="32">
        <v>21</v>
      </c>
      <c r="I107" s="32">
        <v>32</v>
      </c>
      <c r="J107" s="32">
        <v>46</v>
      </c>
      <c r="K107" s="32">
        <v>59</v>
      </c>
      <c r="L107" s="32">
        <v>71</v>
      </c>
      <c r="M107" s="32">
        <v>76</v>
      </c>
      <c r="N107" s="32">
        <v>81</v>
      </c>
      <c r="O107" s="32">
        <v>86</v>
      </c>
      <c r="P107" s="32">
        <v>91</v>
      </c>
      <c r="Q107" s="32">
        <v>96</v>
      </c>
      <c r="R107" s="32">
        <v>101</v>
      </c>
      <c r="S107" s="32">
        <v>106</v>
      </c>
      <c r="T107" s="32">
        <v>111</v>
      </c>
      <c r="U107" s="32">
        <v>116</v>
      </c>
      <c r="V107" s="32">
        <v>121</v>
      </c>
      <c r="W107" s="32">
        <v>126</v>
      </c>
      <c r="X107" s="32">
        <v>131</v>
      </c>
      <c r="Y107" s="32">
        <v>136</v>
      </c>
      <c r="Z107" s="32">
        <v>141</v>
      </c>
      <c r="AA107" s="32">
        <v>146</v>
      </c>
      <c r="AB107" s="32">
        <v>151</v>
      </c>
      <c r="AC107" s="32">
        <v>156</v>
      </c>
      <c r="AD107" s="32">
        <v>160</v>
      </c>
      <c r="AE107" s="32">
        <v>161</v>
      </c>
      <c r="AF107" s="32">
        <v>161</v>
      </c>
      <c r="AG107" s="32">
        <v>161</v>
      </c>
      <c r="AH107" s="32">
        <v>161</v>
      </c>
      <c r="AI107" s="34"/>
    </row>
    <row r="108" spans="1:35" ht="20" x14ac:dyDescent="0.4">
      <c r="A108" s="35"/>
      <c r="B108" s="14" t="s">
        <v>96</v>
      </c>
      <c r="C108" s="33">
        <v>0</v>
      </c>
      <c r="D108" s="33">
        <v>0</v>
      </c>
      <c r="E108" s="33">
        <v>1</v>
      </c>
      <c r="F108" s="33">
        <v>2</v>
      </c>
      <c r="G108" s="33">
        <v>3</v>
      </c>
      <c r="H108" s="33">
        <v>6</v>
      </c>
      <c r="I108" s="33">
        <v>9</v>
      </c>
      <c r="J108" s="33">
        <v>14</v>
      </c>
      <c r="K108" s="33">
        <v>27</v>
      </c>
      <c r="L108" s="33">
        <v>45</v>
      </c>
      <c r="M108" s="33">
        <v>79</v>
      </c>
      <c r="N108" s="33">
        <v>113</v>
      </c>
      <c r="O108" s="33">
        <v>147</v>
      </c>
      <c r="P108" s="33">
        <v>181</v>
      </c>
      <c r="Q108" s="33">
        <v>215</v>
      </c>
      <c r="R108" s="33">
        <v>249</v>
      </c>
      <c r="S108" s="33">
        <v>283</v>
      </c>
      <c r="T108" s="33">
        <v>317</v>
      </c>
      <c r="U108" s="33">
        <v>350</v>
      </c>
      <c r="V108" s="33">
        <v>384</v>
      </c>
      <c r="W108" s="33">
        <v>418</v>
      </c>
      <c r="X108" s="33">
        <v>452</v>
      </c>
      <c r="Y108" s="33">
        <v>486</v>
      </c>
      <c r="Z108" s="33">
        <v>520</v>
      </c>
      <c r="AA108" s="33">
        <v>554</v>
      </c>
      <c r="AB108" s="33">
        <v>588</v>
      </c>
      <c r="AC108" s="33">
        <v>621</v>
      </c>
      <c r="AD108" s="33">
        <v>655</v>
      </c>
      <c r="AE108" s="33">
        <v>659</v>
      </c>
      <c r="AF108" s="33">
        <v>663</v>
      </c>
      <c r="AG108" s="33">
        <v>667</v>
      </c>
      <c r="AH108" s="33">
        <v>671</v>
      </c>
      <c r="AI108" s="34"/>
    </row>
    <row r="109" spans="1:35" ht="20" x14ac:dyDescent="0.4">
      <c r="A109" s="35"/>
      <c r="B109" s="14" t="s">
        <v>97</v>
      </c>
      <c r="C109" s="32">
        <v>0</v>
      </c>
      <c r="D109" s="32">
        <v>0</v>
      </c>
      <c r="E109" s="32">
        <v>1</v>
      </c>
      <c r="F109" s="32">
        <v>2</v>
      </c>
      <c r="G109" s="32">
        <v>4</v>
      </c>
      <c r="H109" s="32">
        <v>7</v>
      </c>
      <c r="I109" s="32">
        <v>11</v>
      </c>
      <c r="J109" s="32">
        <v>16</v>
      </c>
      <c r="K109" s="32">
        <v>34</v>
      </c>
      <c r="L109" s="32">
        <v>64</v>
      </c>
      <c r="M109" s="32">
        <v>135</v>
      </c>
      <c r="N109" s="32">
        <v>207</v>
      </c>
      <c r="O109" s="32">
        <v>278</v>
      </c>
      <c r="P109" s="32">
        <v>349</v>
      </c>
      <c r="Q109" s="32">
        <v>420</v>
      </c>
      <c r="R109" s="32">
        <v>491</v>
      </c>
      <c r="S109" s="32">
        <v>563</v>
      </c>
      <c r="T109" s="32">
        <v>634</v>
      </c>
      <c r="U109" s="32">
        <v>705</v>
      </c>
      <c r="V109" s="32">
        <v>776</v>
      </c>
      <c r="W109" s="32">
        <v>847</v>
      </c>
      <c r="X109" s="32">
        <v>919</v>
      </c>
      <c r="Y109" s="32">
        <v>990</v>
      </c>
      <c r="Z109" s="32">
        <v>1061</v>
      </c>
      <c r="AA109" s="32">
        <v>1132</v>
      </c>
      <c r="AB109" s="32">
        <v>1203</v>
      </c>
      <c r="AC109" s="32">
        <v>1274</v>
      </c>
      <c r="AD109" s="32">
        <v>1346</v>
      </c>
      <c r="AE109" s="32">
        <v>1344</v>
      </c>
      <c r="AF109" s="32">
        <v>1341</v>
      </c>
      <c r="AG109" s="32">
        <v>1339</v>
      </c>
      <c r="AH109" s="32">
        <v>1349</v>
      </c>
      <c r="AI109" s="34"/>
    </row>
    <row r="110" spans="1:35" ht="20" x14ac:dyDescent="0.4">
      <c r="A110" s="35"/>
      <c r="B110" s="14" t="s">
        <v>98</v>
      </c>
      <c r="C110" s="33">
        <v>0</v>
      </c>
      <c r="D110" s="33">
        <v>0</v>
      </c>
      <c r="E110" s="33">
        <v>0</v>
      </c>
      <c r="F110" s="33">
        <v>0</v>
      </c>
      <c r="G110" s="33">
        <v>0</v>
      </c>
      <c r="H110" s="33">
        <v>1</v>
      </c>
      <c r="I110" s="33">
        <v>1</v>
      </c>
      <c r="J110" s="33">
        <v>2</v>
      </c>
      <c r="K110" s="33">
        <v>4</v>
      </c>
      <c r="L110" s="33">
        <v>7</v>
      </c>
      <c r="M110" s="33">
        <v>16</v>
      </c>
      <c r="N110" s="33">
        <v>25</v>
      </c>
      <c r="O110" s="33">
        <v>34</v>
      </c>
      <c r="P110" s="33">
        <v>42</v>
      </c>
      <c r="Q110" s="33">
        <v>51</v>
      </c>
      <c r="R110" s="33">
        <v>60</v>
      </c>
      <c r="S110" s="33">
        <v>69</v>
      </c>
      <c r="T110" s="33">
        <v>78</v>
      </c>
      <c r="U110" s="33">
        <v>86</v>
      </c>
      <c r="V110" s="33">
        <v>95</v>
      </c>
      <c r="W110" s="33">
        <v>104</v>
      </c>
      <c r="X110" s="33">
        <v>113</v>
      </c>
      <c r="Y110" s="33">
        <v>122</v>
      </c>
      <c r="Z110" s="33">
        <v>130</v>
      </c>
      <c r="AA110" s="33">
        <v>139</v>
      </c>
      <c r="AB110" s="33">
        <v>148</v>
      </c>
      <c r="AC110" s="33">
        <v>157</v>
      </c>
      <c r="AD110" s="33">
        <v>166</v>
      </c>
      <c r="AE110" s="33">
        <v>166</v>
      </c>
      <c r="AF110" s="33">
        <v>167</v>
      </c>
      <c r="AG110" s="33">
        <v>168</v>
      </c>
      <c r="AH110" s="33">
        <v>169</v>
      </c>
      <c r="AI110" s="34"/>
    </row>
    <row r="111" spans="1:35" ht="20" x14ac:dyDescent="0.4">
      <c r="A111" s="35"/>
      <c r="B111" s="14" t="s">
        <v>99</v>
      </c>
      <c r="C111" s="32">
        <v>0</v>
      </c>
      <c r="D111" s="32">
        <v>0</v>
      </c>
      <c r="E111" s="32">
        <v>0</v>
      </c>
      <c r="F111" s="32">
        <v>1</v>
      </c>
      <c r="G111" s="32">
        <v>2</v>
      </c>
      <c r="H111" s="32">
        <v>3</v>
      </c>
      <c r="I111" s="32">
        <v>4</v>
      </c>
      <c r="J111" s="32">
        <v>6</v>
      </c>
      <c r="K111" s="32">
        <v>19</v>
      </c>
      <c r="L111" s="32">
        <v>42</v>
      </c>
      <c r="M111" s="32">
        <v>121</v>
      </c>
      <c r="N111" s="32">
        <v>201</v>
      </c>
      <c r="O111" s="32">
        <v>280</v>
      </c>
      <c r="P111" s="32">
        <v>359</v>
      </c>
      <c r="Q111" s="32">
        <v>439</v>
      </c>
      <c r="R111" s="32">
        <v>518</v>
      </c>
      <c r="S111" s="32">
        <v>597</v>
      </c>
      <c r="T111" s="32">
        <v>676</v>
      </c>
      <c r="U111" s="32">
        <v>756</v>
      </c>
      <c r="V111" s="32">
        <v>835</v>
      </c>
      <c r="W111" s="32">
        <v>914</v>
      </c>
      <c r="X111" s="32">
        <v>994</v>
      </c>
      <c r="Y111" s="32">
        <v>1073</v>
      </c>
      <c r="Z111" s="32">
        <v>1152</v>
      </c>
      <c r="AA111" s="32">
        <v>1232</v>
      </c>
      <c r="AB111" s="32">
        <v>1311</v>
      </c>
      <c r="AC111" s="32">
        <v>1390</v>
      </c>
      <c r="AD111" s="32">
        <v>1469</v>
      </c>
      <c r="AE111" s="32">
        <v>1469</v>
      </c>
      <c r="AF111" s="32">
        <v>1468</v>
      </c>
      <c r="AG111" s="32">
        <v>1467</v>
      </c>
      <c r="AH111" s="32">
        <v>1473</v>
      </c>
      <c r="AI111" s="34"/>
    </row>
    <row r="112" spans="1:35" ht="20" x14ac:dyDescent="0.4">
      <c r="A112" s="35"/>
      <c r="B112" s="14" t="s">
        <v>100</v>
      </c>
      <c r="C112" s="33">
        <v>0</v>
      </c>
      <c r="D112" s="33">
        <v>0</v>
      </c>
      <c r="E112" s="33">
        <v>0</v>
      </c>
      <c r="F112" s="33">
        <v>0</v>
      </c>
      <c r="G112" s="33">
        <v>0</v>
      </c>
      <c r="H112" s="33">
        <v>0</v>
      </c>
      <c r="I112" s="33">
        <v>0</v>
      </c>
      <c r="J112" s="33">
        <v>1</v>
      </c>
      <c r="K112" s="33">
        <v>2</v>
      </c>
      <c r="L112" s="33">
        <v>6</v>
      </c>
      <c r="M112" s="33">
        <v>36</v>
      </c>
      <c r="N112" s="33">
        <v>65</v>
      </c>
      <c r="O112" s="33">
        <v>95</v>
      </c>
      <c r="P112" s="33">
        <v>125</v>
      </c>
      <c r="Q112" s="33">
        <v>154</v>
      </c>
      <c r="R112" s="33">
        <v>184</v>
      </c>
      <c r="S112" s="33">
        <v>213</v>
      </c>
      <c r="T112" s="33">
        <v>243</v>
      </c>
      <c r="U112" s="33">
        <v>273</v>
      </c>
      <c r="V112" s="33">
        <v>302</v>
      </c>
      <c r="W112" s="33">
        <v>332</v>
      </c>
      <c r="X112" s="33">
        <v>362</v>
      </c>
      <c r="Y112" s="33">
        <v>391</v>
      </c>
      <c r="Z112" s="33">
        <v>421</v>
      </c>
      <c r="AA112" s="33">
        <v>450</v>
      </c>
      <c r="AB112" s="33">
        <v>480</v>
      </c>
      <c r="AC112" s="33">
        <v>510</v>
      </c>
      <c r="AD112" s="33">
        <v>539</v>
      </c>
      <c r="AE112" s="33">
        <v>540</v>
      </c>
      <c r="AF112" s="33">
        <v>540</v>
      </c>
      <c r="AG112" s="33">
        <v>541</v>
      </c>
      <c r="AH112" s="33">
        <v>542</v>
      </c>
      <c r="AI112" s="34"/>
    </row>
    <row r="113" spans="1:35" ht="20" x14ac:dyDescent="0.4">
      <c r="A113" s="35"/>
      <c r="B113" s="14" t="s">
        <v>101</v>
      </c>
      <c r="C113" s="32">
        <v>0</v>
      </c>
      <c r="D113" s="32">
        <v>0</v>
      </c>
      <c r="E113" s="32">
        <v>0</v>
      </c>
      <c r="F113" s="32">
        <v>0</v>
      </c>
      <c r="G113" s="32">
        <v>0</v>
      </c>
      <c r="H113" s="32">
        <v>0</v>
      </c>
      <c r="I113" s="32">
        <v>0</v>
      </c>
      <c r="J113" s="32">
        <v>0</v>
      </c>
      <c r="K113" s="32">
        <v>7</v>
      </c>
      <c r="L113" s="32">
        <v>19</v>
      </c>
      <c r="M113" s="32">
        <v>50</v>
      </c>
      <c r="N113" s="32">
        <v>82</v>
      </c>
      <c r="O113" s="32">
        <v>113</v>
      </c>
      <c r="P113" s="32">
        <v>145</v>
      </c>
      <c r="Q113" s="32">
        <v>176</v>
      </c>
      <c r="R113" s="32">
        <v>208</v>
      </c>
      <c r="S113" s="32">
        <v>239</v>
      </c>
      <c r="T113" s="32">
        <v>270</v>
      </c>
      <c r="U113" s="32">
        <v>302</v>
      </c>
      <c r="V113" s="32">
        <v>333</v>
      </c>
      <c r="W113" s="32">
        <v>365</v>
      </c>
      <c r="X113" s="32">
        <v>396</v>
      </c>
      <c r="Y113" s="32">
        <v>428</v>
      </c>
      <c r="Z113" s="32">
        <v>459</v>
      </c>
      <c r="AA113" s="32">
        <v>490</v>
      </c>
      <c r="AB113" s="32">
        <v>522</v>
      </c>
      <c r="AC113" s="32">
        <v>553</v>
      </c>
      <c r="AD113" s="32">
        <v>585</v>
      </c>
      <c r="AE113" s="32">
        <v>591</v>
      </c>
      <c r="AF113" s="32">
        <v>598</v>
      </c>
      <c r="AG113" s="32">
        <v>605</v>
      </c>
      <c r="AH113" s="32">
        <v>612</v>
      </c>
      <c r="AI113" s="34"/>
    </row>
    <row r="114" spans="1:35" ht="20" x14ac:dyDescent="0.4">
      <c r="A114" s="35"/>
      <c r="B114" s="14" t="s">
        <v>102</v>
      </c>
      <c r="C114" s="33">
        <v>0</v>
      </c>
      <c r="D114" s="33">
        <v>0</v>
      </c>
      <c r="E114" s="33">
        <v>0</v>
      </c>
      <c r="F114" s="33">
        <v>0</v>
      </c>
      <c r="G114" s="33">
        <v>0</v>
      </c>
      <c r="H114" s="33">
        <v>0</v>
      </c>
      <c r="I114" s="33">
        <v>0</v>
      </c>
      <c r="J114" s="33">
        <v>1</v>
      </c>
      <c r="K114" s="33">
        <v>1</v>
      </c>
      <c r="L114" s="33">
        <v>2</v>
      </c>
      <c r="M114" s="33">
        <v>5</v>
      </c>
      <c r="N114" s="33">
        <v>8</v>
      </c>
      <c r="O114" s="33">
        <v>11</v>
      </c>
      <c r="P114" s="33">
        <v>14</v>
      </c>
      <c r="Q114" s="33">
        <v>17</v>
      </c>
      <c r="R114" s="33">
        <v>21</v>
      </c>
      <c r="S114" s="33">
        <v>24</v>
      </c>
      <c r="T114" s="33">
        <v>27</v>
      </c>
      <c r="U114" s="33">
        <v>30</v>
      </c>
      <c r="V114" s="33">
        <v>33</v>
      </c>
      <c r="W114" s="33">
        <v>36</v>
      </c>
      <c r="X114" s="33">
        <v>39</v>
      </c>
      <c r="Y114" s="33">
        <v>42</v>
      </c>
      <c r="Z114" s="33">
        <v>45</v>
      </c>
      <c r="AA114" s="33">
        <v>48</v>
      </c>
      <c r="AB114" s="33">
        <v>51</v>
      </c>
      <c r="AC114" s="33">
        <v>54</v>
      </c>
      <c r="AD114" s="33">
        <v>57</v>
      </c>
      <c r="AE114" s="33">
        <v>57</v>
      </c>
      <c r="AF114" s="33">
        <v>58</v>
      </c>
      <c r="AG114" s="33">
        <v>58</v>
      </c>
      <c r="AH114" s="33">
        <v>58</v>
      </c>
      <c r="AI114" s="34"/>
    </row>
    <row r="115" spans="1:35" ht="20" x14ac:dyDescent="0.4">
      <c r="A115" s="35"/>
      <c r="B115" s="14" t="s">
        <v>103</v>
      </c>
      <c r="C115" s="32">
        <v>0</v>
      </c>
      <c r="D115" s="32">
        <v>0</v>
      </c>
      <c r="E115" s="32">
        <v>0</v>
      </c>
      <c r="F115" s="32">
        <v>0</v>
      </c>
      <c r="G115" s="32">
        <v>1</v>
      </c>
      <c r="H115" s="32">
        <v>1</v>
      </c>
      <c r="I115" s="32">
        <v>1</v>
      </c>
      <c r="J115" s="32">
        <v>2</v>
      </c>
      <c r="K115" s="32">
        <v>7</v>
      </c>
      <c r="L115" s="32">
        <v>17</v>
      </c>
      <c r="M115" s="32">
        <v>53</v>
      </c>
      <c r="N115" s="32">
        <v>90</v>
      </c>
      <c r="O115" s="32">
        <v>127</v>
      </c>
      <c r="P115" s="32">
        <v>164</v>
      </c>
      <c r="Q115" s="32">
        <v>200</v>
      </c>
      <c r="R115" s="32">
        <v>237</v>
      </c>
      <c r="S115" s="32">
        <v>274</v>
      </c>
      <c r="T115" s="32">
        <v>311</v>
      </c>
      <c r="U115" s="32">
        <v>347</v>
      </c>
      <c r="V115" s="32">
        <v>384</v>
      </c>
      <c r="W115" s="32">
        <v>421</v>
      </c>
      <c r="X115" s="32">
        <v>457</v>
      </c>
      <c r="Y115" s="32">
        <v>494</v>
      </c>
      <c r="Z115" s="32">
        <v>531</v>
      </c>
      <c r="AA115" s="32">
        <v>568</v>
      </c>
      <c r="AB115" s="32">
        <v>604</v>
      </c>
      <c r="AC115" s="32">
        <v>641</v>
      </c>
      <c r="AD115" s="32">
        <v>678</v>
      </c>
      <c r="AE115" s="32">
        <v>678</v>
      </c>
      <c r="AF115" s="32">
        <v>678</v>
      </c>
      <c r="AG115" s="32">
        <v>678</v>
      </c>
      <c r="AH115" s="32">
        <v>679</v>
      </c>
      <c r="AI115" s="34"/>
    </row>
    <row r="116" spans="1:35" ht="20" x14ac:dyDescent="0.4">
      <c r="A116" s="35"/>
      <c r="B116" s="11" t="s">
        <v>107</v>
      </c>
      <c r="C116" s="34"/>
      <c r="D116" s="34"/>
      <c r="E116" s="34"/>
      <c r="F116" s="34"/>
      <c r="G116" s="34"/>
      <c r="H116" s="34"/>
      <c r="I116" s="34"/>
      <c r="J116" s="34"/>
      <c r="K116" s="34"/>
      <c r="L116" s="34"/>
      <c r="M116" s="34"/>
      <c r="N116" s="34"/>
      <c r="O116" s="34"/>
      <c r="P116" s="34"/>
      <c r="Q116" s="34"/>
      <c r="R116" s="34"/>
      <c r="S116" s="34"/>
      <c r="T116" s="34"/>
      <c r="U116" s="34"/>
      <c r="V116" s="34"/>
      <c r="W116" s="34"/>
      <c r="X116" s="34"/>
      <c r="Y116" s="34"/>
      <c r="Z116" s="34"/>
      <c r="AA116" s="34"/>
      <c r="AB116" s="34"/>
      <c r="AC116" s="34"/>
      <c r="AD116" s="34"/>
      <c r="AE116" s="34"/>
      <c r="AF116" s="34"/>
      <c r="AG116" s="34"/>
      <c r="AH116" s="34"/>
      <c r="AI116" s="34"/>
    </row>
    <row r="117" spans="1:35" ht="20" x14ac:dyDescent="0.4">
      <c r="A117" s="35"/>
      <c r="B117" s="12" t="s">
        <v>61</v>
      </c>
      <c r="C117" s="13" t="s">
        <v>62</v>
      </c>
      <c r="D117" s="13" t="s">
        <v>63</v>
      </c>
      <c r="E117" s="13" t="s">
        <v>64</v>
      </c>
      <c r="F117" s="13" t="s">
        <v>65</v>
      </c>
      <c r="G117" s="13" t="s">
        <v>66</v>
      </c>
      <c r="H117" s="13" t="s">
        <v>67</v>
      </c>
      <c r="I117" s="13" t="s">
        <v>68</v>
      </c>
      <c r="J117" s="13" t="s">
        <v>69</v>
      </c>
      <c r="K117" s="13" t="s">
        <v>70</v>
      </c>
      <c r="L117" s="13" t="s">
        <v>71</v>
      </c>
      <c r="M117" s="13" t="s">
        <v>72</v>
      </c>
      <c r="N117" s="13" t="s">
        <v>73</v>
      </c>
      <c r="O117" s="13" t="s">
        <v>74</v>
      </c>
      <c r="P117" s="13" t="s">
        <v>75</v>
      </c>
      <c r="Q117" s="13" t="s">
        <v>76</v>
      </c>
      <c r="R117" s="13" t="s">
        <v>77</v>
      </c>
      <c r="S117" s="13" t="s">
        <v>78</v>
      </c>
      <c r="T117" s="13" t="s">
        <v>79</v>
      </c>
      <c r="U117" s="13" t="s">
        <v>80</v>
      </c>
      <c r="V117" s="13" t="s">
        <v>81</v>
      </c>
      <c r="W117" s="13" t="s">
        <v>82</v>
      </c>
      <c r="X117" s="13" t="s">
        <v>83</v>
      </c>
      <c r="Y117" s="13" t="s">
        <v>84</v>
      </c>
      <c r="Z117" s="13" t="s">
        <v>85</v>
      </c>
      <c r="AA117" s="13" t="s">
        <v>86</v>
      </c>
      <c r="AB117" s="13" t="s">
        <v>87</v>
      </c>
      <c r="AC117" s="13" t="s">
        <v>88</v>
      </c>
      <c r="AD117" s="13" t="s">
        <v>89</v>
      </c>
      <c r="AE117" s="13" t="s">
        <v>90</v>
      </c>
      <c r="AF117" s="13" t="s">
        <v>91</v>
      </c>
      <c r="AG117" s="13" t="s">
        <v>92</v>
      </c>
      <c r="AH117" s="13" t="s">
        <v>93</v>
      </c>
      <c r="AI117" s="34"/>
    </row>
    <row r="118" spans="1:35" ht="20" x14ac:dyDescent="0.4">
      <c r="A118" s="35"/>
      <c r="B118" s="14" t="s">
        <v>94</v>
      </c>
      <c r="C118" s="33">
        <v>0</v>
      </c>
      <c r="D118" s="33">
        <v>0</v>
      </c>
      <c r="E118" s="33">
        <v>0</v>
      </c>
      <c r="F118" s="33">
        <v>0</v>
      </c>
      <c r="G118" s="33">
        <v>0</v>
      </c>
      <c r="H118" s="33">
        <v>0</v>
      </c>
      <c r="I118" s="33">
        <v>0</v>
      </c>
      <c r="J118" s="33">
        <v>0</v>
      </c>
      <c r="K118" s="33">
        <v>74</v>
      </c>
      <c r="L118" s="33">
        <v>222</v>
      </c>
      <c r="M118" s="33">
        <v>2322</v>
      </c>
      <c r="N118" s="33">
        <v>4422</v>
      </c>
      <c r="O118" s="33">
        <v>6523</v>
      </c>
      <c r="P118" s="33">
        <v>8623</v>
      </c>
      <c r="Q118" s="33">
        <v>10723</v>
      </c>
      <c r="R118" s="33">
        <v>12823</v>
      </c>
      <c r="S118" s="33">
        <v>14924</v>
      </c>
      <c r="T118" s="33">
        <v>17024</v>
      </c>
      <c r="U118" s="33">
        <v>19124</v>
      </c>
      <c r="V118" s="33">
        <v>21224</v>
      </c>
      <c r="W118" s="33">
        <v>23325</v>
      </c>
      <c r="X118" s="33">
        <v>25425</v>
      </c>
      <c r="Y118" s="33">
        <v>27525</v>
      </c>
      <c r="Z118" s="33">
        <v>29625</v>
      </c>
      <c r="AA118" s="33">
        <v>31725</v>
      </c>
      <c r="AB118" s="33">
        <v>33826</v>
      </c>
      <c r="AC118" s="33">
        <v>35926</v>
      </c>
      <c r="AD118" s="33">
        <v>38026</v>
      </c>
      <c r="AE118" s="33">
        <v>38457</v>
      </c>
      <c r="AF118" s="33">
        <v>38892</v>
      </c>
      <c r="AG118" s="33">
        <v>39333</v>
      </c>
      <c r="AH118" s="33">
        <v>39777</v>
      </c>
      <c r="AI118" s="34"/>
    </row>
    <row r="119" spans="1:35" ht="20" x14ac:dyDescent="0.4">
      <c r="A119" s="35"/>
      <c r="B119" s="14" t="s">
        <v>95</v>
      </c>
      <c r="C119" s="32">
        <v>0</v>
      </c>
      <c r="D119" s="32">
        <v>0</v>
      </c>
      <c r="E119" s="32">
        <v>3</v>
      </c>
      <c r="F119" s="32">
        <v>9</v>
      </c>
      <c r="G119" s="32">
        <v>21</v>
      </c>
      <c r="H119" s="32">
        <v>41</v>
      </c>
      <c r="I119" s="32">
        <v>67</v>
      </c>
      <c r="J119" s="32">
        <v>100</v>
      </c>
      <c r="K119" s="32">
        <v>139</v>
      </c>
      <c r="L119" s="32">
        <v>183</v>
      </c>
      <c r="M119" s="32">
        <v>266</v>
      </c>
      <c r="N119" s="32">
        <v>349</v>
      </c>
      <c r="O119" s="32">
        <v>432</v>
      </c>
      <c r="P119" s="32">
        <v>514</v>
      </c>
      <c r="Q119" s="32">
        <v>597</v>
      </c>
      <c r="R119" s="32">
        <v>680</v>
      </c>
      <c r="S119" s="32">
        <v>762</v>
      </c>
      <c r="T119" s="32">
        <v>845</v>
      </c>
      <c r="U119" s="32">
        <v>928</v>
      </c>
      <c r="V119" s="32">
        <v>1011</v>
      </c>
      <c r="W119" s="32">
        <v>1093</v>
      </c>
      <c r="X119" s="32">
        <v>1176</v>
      </c>
      <c r="Y119" s="32">
        <v>1259</v>
      </c>
      <c r="Z119" s="32">
        <v>1341</v>
      </c>
      <c r="AA119" s="32">
        <v>1424</v>
      </c>
      <c r="AB119" s="32">
        <v>1507</v>
      </c>
      <c r="AC119" s="32">
        <v>1590</v>
      </c>
      <c r="AD119" s="32">
        <v>1672</v>
      </c>
      <c r="AE119" s="32">
        <v>1688</v>
      </c>
      <c r="AF119" s="32">
        <v>1703</v>
      </c>
      <c r="AG119" s="32">
        <v>1719</v>
      </c>
      <c r="AH119" s="32">
        <v>1736</v>
      </c>
      <c r="AI119" s="34"/>
    </row>
    <row r="120" spans="1:35" ht="20" x14ac:dyDescent="0.4">
      <c r="A120" s="35"/>
      <c r="B120" s="14" t="s">
        <v>96</v>
      </c>
      <c r="C120" s="33">
        <v>0</v>
      </c>
      <c r="D120" s="33">
        <v>1</v>
      </c>
      <c r="E120" s="33">
        <v>4</v>
      </c>
      <c r="F120" s="33">
        <v>26</v>
      </c>
      <c r="G120" s="33">
        <v>51</v>
      </c>
      <c r="H120" s="33">
        <v>86</v>
      </c>
      <c r="I120" s="33">
        <v>129</v>
      </c>
      <c r="J120" s="33">
        <v>182</v>
      </c>
      <c r="K120" s="33">
        <v>292</v>
      </c>
      <c r="L120" s="33">
        <v>461</v>
      </c>
      <c r="M120" s="33">
        <v>876</v>
      </c>
      <c r="N120" s="33">
        <v>1292</v>
      </c>
      <c r="O120" s="33">
        <v>1708</v>
      </c>
      <c r="P120" s="33">
        <v>2124</v>
      </c>
      <c r="Q120" s="33">
        <v>2539</v>
      </c>
      <c r="R120" s="33">
        <v>2955</v>
      </c>
      <c r="S120" s="33">
        <v>3371</v>
      </c>
      <c r="T120" s="33">
        <v>3787</v>
      </c>
      <c r="U120" s="33">
        <v>4202</v>
      </c>
      <c r="V120" s="33">
        <v>4618</v>
      </c>
      <c r="W120" s="33">
        <v>5034</v>
      </c>
      <c r="X120" s="33">
        <v>5450</v>
      </c>
      <c r="Y120" s="33">
        <v>5865</v>
      </c>
      <c r="Z120" s="33">
        <v>6281</v>
      </c>
      <c r="AA120" s="33">
        <v>6697</v>
      </c>
      <c r="AB120" s="33">
        <v>7113</v>
      </c>
      <c r="AC120" s="33">
        <v>7528</v>
      </c>
      <c r="AD120" s="33">
        <v>7944</v>
      </c>
      <c r="AE120" s="33">
        <v>8028</v>
      </c>
      <c r="AF120" s="33">
        <v>8112</v>
      </c>
      <c r="AG120" s="33">
        <v>8197</v>
      </c>
      <c r="AH120" s="33">
        <v>8283</v>
      </c>
      <c r="AI120" s="34"/>
    </row>
    <row r="121" spans="1:35" ht="20" x14ac:dyDescent="0.4">
      <c r="A121" s="35"/>
      <c r="B121" s="14" t="s">
        <v>97</v>
      </c>
      <c r="C121" s="32">
        <v>4</v>
      </c>
      <c r="D121" s="32">
        <v>11</v>
      </c>
      <c r="E121" s="32">
        <v>31</v>
      </c>
      <c r="F121" s="32">
        <v>84</v>
      </c>
      <c r="G121" s="32">
        <v>161</v>
      </c>
      <c r="H121" s="32">
        <v>264</v>
      </c>
      <c r="I121" s="32">
        <v>392</v>
      </c>
      <c r="J121" s="32">
        <v>547</v>
      </c>
      <c r="K121" s="32">
        <v>875</v>
      </c>
      <c r="L121" s="32">
        <v>1373</v>
      </c>
      <c r="M121" s="32">
        <v>2286</v>
      </c>
      <c r="N121" s="32">
        <v>3199</v>
      </c>
      <c r="O121" s="32">
        <v>4111</v>
      </c>
      <c r="P121" s="32">
        <v>5024</v>
      </c>
      <c r="Q121" s="32">
        <v>5936</v>
      </c>
      <c r="R121" s="32">
        <v>6849</v>
      </c>
      <c r="S121" s="32">
        <v>7761</v>
      </c>
      <c r="T121" s="32">
        <v>8674</v>
      </c>
      <c r="U121" s="32">
        <v>9587</v>
      </c>
      <c r="V121" s="32">
        <v>10499</v>
      </c>
      <c r="W121" s="32">
        <v>11412</v>
      </c>
      <c r="X121" s="32">
        <v>12324</v>
      </c>
      <c r="Y121" s="32">
        <v>13237</v>
      </c>
      <c r="Z121" s="32">
        <v>14149</v>
      </c>
      <c r="AA121" s="32">
        <v>15062</v>
      </c>
      <c r="AB121" s="32">
        <v>15975</v>
      </c>
      <c r="AC121" s="32">
        <v>16887</v>
      </c>
      <c r="AD121" s="32">
        <v>17800</v>
      </c>
      <c r="AE121" s="32">
        <v>17936</v>
      </c>
      <c r="AF121" s="32">
        <v>18070</v>
      </c>
      <c r="AG121" s="32">
        <v>18203</v>
      </c>
      <c r="AH121" s="32">
        <v>18446</v>
      </c>
      <c r="AI121" s="34"/>
    </row>
    <row r="122" spans="1:35" ht="20" x14ac:dyDescent="0.4">
      <c r="A122" s="35"/>
      <c r="B122" s="14" t="s">
        <v>98</v>
      </c>
      <c r="C122" s="33">
        <v>0</v>
      </c>
      <c r="D122" s="33">
        <v>1</v>
      </c>
      <c r="E122" s="33">
        <v>2</v>
      </c>
      <c r="F122" s="33">
        <v>6</v>
      </c>
      <c r="G122" s="33">
        <v>11</v>
      </c>
      <c r="H122" s="33">
        <v>18</v>
      </c>
      <c r="I122" s="33">
        <v>27</v>
      </c>
      <c r="J122" s="33">
        <v>37</v>
      </c>
      <c r="K122" s="33">
        <v>60</v>
      </c>
      <c r="L122" s="33">
        <v>94</v>
      </c>
      <c r="M122" s="33">
        <v>198</v>
      </c>
      <c r="N122" s="33">
        <v>301</v>
      </c>
      <c r="O122" s="33">
        <v>405</v>
      </c>
      <c r="P122" s="33">
        <v>509</v>
      </c>
      <c r="Q122" s="33">
        <v>613</v>
      </c>
      <c r="R122" s="33">
        <v>717</v>
      </c>
      <c r="S122" s="33">
        <v>821</v>
      </c>
      <c r="T122" s="33">
        <v>925</v>
      </c>
      <c r="U122" s="33">
        <v>1029</v>
      </c>
      <c r="V122" s="33">
        <v>1132</v>
      </c>
      <c r="W122" s="33">
        <v>1236</v>
      </c>
      <c r="X122" s="33">
        <v>1340</v>
      </c>
      <c r="Y122" s="33">
        <v>1444</v>
      </c>
      <c r="Z122" s="33">
        <v>1548</v>
      </c>
      <c r="AA122" s="33">
        <v>1652</v>
      </c>
      <c r="AB122" s="33">
        <v>1756</v>
      </c>
      <c r="AC122" s="33">
        <v>1860</v>
      </c>
      <c r="AD122" s="33">
        <v>1963</v>
      </c>
      <c r="AE122" s="33">
        <v>1983</v>
      </c>
      <c r="AF122" s="33">
        <v>2003</v>
      </c>
      <c r="AG122" s="33">
        <v>2023</v>
      </c>
      <c r="AH122" s="33">
        <v>2044</v>
      </c>
      <c r="AI122" s="34"/>
    </row>
    <row r="123" spans="1:35" ht="20" x14ac:dyDescent="0.4">
      <c r="A123" s="35"/>
      <c r="B123" s="14" t="s">
        <v>99</v>
      </c>
      <c r="C123" s="32">
        <v>13</v>
      </c>
      <c r="D123" s="32">
        <v>24</v>
      </c>
      <c r="E123" s="32">
        <v>44</v>
      </c>
      <c r="F123" s="32">
        <v>81</v>
      </c>
      <c r="G123" s="32">
        <v>146</v>
      </c>
      <c r="H123" s="32">
        <v>232</v>
      </c>
      <c r="I123" s="32">
        <v>339</v>
      </c>
      <c r="J123" s="32">
        <v>467</v>
      </c>
      <c r="K123" s="32">
        <v>740</v>
      </c>
      <c r="L123" s="32">
        <v>1155</v>
      </c>
      <c r="M123" s="32">
        <v>2169</v>
      </c>
      <c r="N123" s="32">
        <v>3184</v>
      </c>
      <c r="O123" s="32">
        <v>4198</v>
      </c>
      <c r="P123" s="32">
        <v>5213</v>
      </c>
      <c r="Q123" s="32">
        <v>6227</v>
      </c>
      <c r="R123" s="32">
        <v>7241</v>
      </c>
      <c r="S123" s="32">
        <v>8256</v>
      </c>
      <c r="T123" s="32">
        <v>9270</v>
      </c>
      <c r="U123" s="32">
        <v>10285</v>
      </c>
      <c r="V123" s="32">
        <v>11299</v>
      </c>
      <c r="W123" s="32">
        <v>12313</v>
      </c>
      <c r="X123" s="32">
        <v>13328</v>
      </c>
      <c r="Y123" s="32">
        <v>14342</v>
      </c>
      <c r="Z123" s="32">
        <v>15356</v>
      </c>
      <c r="AA123" s="32">
        <v>16371</v>
      </c>
      <c r="AB123" s="32">
        <v>17385</v>
      </c>
      <c r="AC123" s="32">
        <v>18400</v>
      </c>
      <c r="AD123" s="32">
        <v>19414</v>
      </c>
      <c r="AE123" s="32">
        <v>19578</v>
      </c>
      <c r="AF123" s="32">
        <v>19743</v>
      </c>
      <c r="AG123" s="32">
        <v>19907</v>
      </c>
      <c r="AH123" s="32">
        <v>20118</v>
      </c>
      <c r="AI123" s="34"/>
    </row>
    <row r="124" spans="1:35" ht="20" x14ac:dyDescent="0.4">
      <c r="A124" s="35"/>
      <c r="B124" s="14" t="s">
        <v>100</v>
      </c>
      <c r="C124" s="33">
        <v>0</v>
      </c>
      <c r="D124" s="33">
        <v>0</v>
      </c>
      <c r="E124" s="33">
        <v>4</v>
      </c>
      <c r="F124" s="33">
        <v>10</v>
      </c>
      <c r="G124" s="33">
        <v>18</v>
      </c>
      <c r="H124" s="33">
        <v>30</v>
      </c>
      <c r="I124" s="33">
        <v>44</v>
      </c>
      <c r="J124" s="33">
        <v>62</v>
      </c>
      <c r="K124" s="33">
        <v>98</v>
      </c>
      <c r="L124" s="33">
        <v>154</v>
      </c>
      <c r="M124" s="33">
        <v>440</v>
      </c>
      <c r="N124" s="33">
        <v>725</v>
      </c>
      <c r="O124" s="33">
        <v>1011</v>
      </c>
      <c r="P124" s="33">
        <v>1297</v>
      </c>
      <c r="Q124" s="33">
        <v>1583</v>
      </c>
      <c r="R124" s="33">
        <v>1868</v>
      </c>
      <c r="S124" s="33">
        <v>2154</v>
      </c>
      <c r="T124" s="33">
        <v>2440</v>
      </c>
      <c r="U124" s="33">
        <v>2726</v>
      </c>
      <c r="V124" s="33">
        <v>3012</v>
      </c>
      <c r="W124" s="33">
        <v>3297</v>
      </c>
      <c r="X124" s="33">
        <v>3583</v>
      </c>
      <c r="Y124" s="33">
        <v>3869</v>
      </c>
      <c r="Z124" s="33">
        <v>4155</v>
      </c>
      <c r="AA124" s="33">
        <v>4440</v>
      </c>
      <c r="AB124" s="33">
        <v>4726</v>
      </c>
      <c r="AC124" s="33">
        <v>5012</v>
      </c>
      <c r="AD124" s="33">
        <v>5298</v>
      </c>
      <c r="AE124" s="33">
        <v>5347</v>
      </c>
      <c r="AF124" s="33">
        <v>5398</v>
      </c>
      <c r="AG124" s="33">
        <v>5448</v>
      </c>
      <c r="AH124" s="33">
        <v>5499</v>
      </c>
      <c r="AI124" s="34"/>
    </row>
    <row r="125" spans="1:35" ht="20" x14ac:dyDescent="0.4">
      <c r="A125" s="35"/>
      <c r="B125" s="14" t="s">
        <v>101</v>
      </c>
      <c r="C125" s="32">
        <v>0</v>
      </c>
      <c r="D125" s="32">
        <v>0</v>
      </c>
      <c r="E125" s="32">
        <v>1</v>
      </c>
      <c r="F125" s="32">
        <v>1</v>
      </c>
      <c r="G125" s="32">
        <v>3</v>
      </c>
      <c r="H125" s="32">
        <v>5</v>
      </c>
      <c r="I125" s="32">
        <v>9</v>
      </c>
      <c r="J125" s="32">
        <v>16</v>
      </c>
      <c r="K125" s="32">
        <v>97</v>
      </c>
      <c r="L125" s="32">
        <v>251</v>
      </c>
      <c r="M125" s="32">
        <v>604</v>
      </c>
      <c r="N125" s="32">
        <v>958</v>
      </c>
      <c r="O125" s="32">
        <v>1311</v>
      </c>
      <c r="P125" s="32">
        <v>1664</v>
      </c>
      <c r="Q125" s="32">
        <v>2017</v>
      </c>
      <c r="R125" s="32">
        <v>2370</v>
      </c>
      <c r="S125" s="32">
        <v>2724</v>
      </c>
      <c r="T125" s="32">
        <v>3077</v>
      </c>
      <c r="U125" s="32">
        <v>3430</v>
      </c>
      <c r="V125" s="32">
        <v>3783</v>
      </c>
      <c r="W125" s="32">
        <v>4136</v>
      </c>
      <c r="X125" s="32">
        <v>4489</v>
      </c>
      <c r="Y125" s="32">
        <v>4843</v>
      </c>
      <c r="Z125" s="32">
        <v>5196</v>
      </c>
      <c r="AA125" s="32">
        <v>5549</v>
      </c>
      <c r="AB125" s="32">
        <v>5902</v>
      </c>
      <c r="AC125" s="32">
        <v>6255</v>
      </c>
      <c r="AD125" s="32">
        <v>6608</v>
      </c>
      <c r="AE125" s="32">
        <v>6681</v>
      </c>
      <c r="AF125" s="32">
        <v>6754</v>
      </c>
      <c r="AG125" s="32">
        <v>6828</v>
      </c>
      <c r="AH125" s="32">
        <v>6902</v>
      </c>
      <c r="AI125" s="34"/>
    </row>
    <row r="126" spans="1:35" ht="20" x14ac:dyDescent="0.4">
      <c r="A126" s="35"/>
      <c r="B126" s="14" t="s">
        <v>102</v>
      </c>
      <c r="C126" s="33">
        <v>0</v>
      </c>
      <c r="D126" s="33">
        <v>1</v>
      </c>
      <c r="E126" s="33">
        <v>1</v>
      </c>
      <c r="F126" s="33">
        <v>2</v>
      </c>
      <c r="G126" s="33">
        <v>4</v>
      </c>
      <c r="H126" s="33">
        <v>6</v>
      </c>
      <c r="I126" s="33">
        <v>9</v>
      </c>
      <c r="J126" s="33">
        <v>12</v>
      </c>
      <c r="K126" s="33">
        <v>19</v>
      </c>
      <c r="L126" s="33">
        <v>29</v>
      </c>
      <c r="M126" s="33">
        <v>65</v>
      </c>
      <c r="N126" s="33">
        <v>101</v>
      </c>
      <c r="O126" s="33">
        <v>137</v>
      </c>
      <c r="P126" s="33">
        <v>173</v>
      </c>
      <c r="Q126" s="33">
        <v>209</v>
      </c>
      <c r="R126" s="33">
        <v>245</v>
      </c>
      <c r="S126" s="33">
        <v>281</v>
      </c>
      <c r="T126" s="33">
        <v>317</v>
      </c>
      <c r="U126" s="33">
        <v>353</v>
      </c>
      <c r="V126" s="33">
        <v>389</v>
      </c>
      <c r="W126" s="33">
        <v>425</v>
      </c>
      <c r="X126" s="33">
        <v>461</v>
      </c>
      <c r="Y126" s="33">
        <v>497</v>
      </c>
      <c r="Z126" s="33">
        <v>533</v>
      </c>
      <c r="AA126" s="33">
        <v>569</v>
      </c>
      <c r="AB126" s="33">
        <v>605</v>
      </c>
      <c r="AC126" s="33">
        <v>641</v>
      </c>
      <c r="AD126" s="33">
        <v>677</v>
      </c>
      <c r="AE126" s="33">
        <v>684</v>
      </c>
      <c r="AF126" s="33">
        <v>691</v>
      </c>
      <c r="AG126" s="33">
        <v>698</v>
      </c>
      <c r="AH126" s="33">
        <v>705</v>
      </c>
      <c r="AI126" s="34"/>
    </row>
    <row r="127" spans="1:35" ht="20" x14ac:dyDescent="0.4">
      <c r="A127" s="35"/>
      <c r="B127" s="14" t="s">
        <v>103</v>
      </c>
      <c r="C127" s="32">
        <v>13</v>
      </c>
      <c r="D127" s="32">
        <v>19</v>
      </c>
      <c r="E127" s="32">
        <v>29</v>
      </c>
      <c r="F127" s="32">
        <v>43</v>
      </c>
      <c r="G127" s="32">
        <v>71</v>
      </c>
      <c r="H127" s="32">
        <v>108</v>
      </c>
      <c r="I127" s="32">
        <v>154</v>
      </c>
      <c r="J127" s="32">
        <v>209</v>
      </c>
      <c r="K127" s="32">
        <v>327</v>
      </c>
      <c r="L127" s="32">
        <v>507</v>
      </c>
      <c r="M127" s="32">
        <v>974</v>
      </c>
      <c r="N127" s="32">
        <v>1442</v>
      </c>
      <c r="O127" s="32">
        <v>1909</v>
      </c>
      <c r="P127" s="32">
        <v>2376</v>
      </c>
      <c r="Q127" s="32">
        <v>2844</v>
      </c>
      <c r="R127" s="32">
        <v>3311</v>
      </c>
      <c r="S127" s="32">
        <v>3779</v>
      </c>
      <c r="T127" s="32">
        <v>4246</v>
      </c>
      <c r="U127" s="32">
        <v>4714</v>
      </c>
      <c r="V127" s="32">
        <v>5181</v>
      </c>
      <c r="W127" s="32">
        <v>5649</v>
      </c>
      <c r="X127" s="32">
        <v>6116</v>
      </c>
      <c r="Y127" s="32">
        <v>6584</v>
      </c>
      <c r="Z127" s="32">
        <v>7051</v>
      </c>
      <c r="AA127" s="32">
        <v>7518</v>
      </c>
      <c r="AB127" s="32">
        <v>7986</v>
      </c>
      <c r="AC127" s="32">
        <v>8453</v>
      </c>
      <c r="AD127" s="32">
        <v>8921</v>
      </c>
      <c r="AE127" s="32">
        <v>8998</v>
      </c>
      <c r="AF127" s="32">
        <v>9076</v>
      </c>
      <c r="AG127" s="32">
        <v>9155</v>
      </c>
      <c r="AH127" s="32">
        <v>9244</v>
      </c>
      <c r="AI127" s="34"/>
    </row>
    <row r="128" spans="1:35" ht="20" x14ac:dyDescent="0.4">
      <c r="A128" s="35"/>
      <c r="B128" s="34"/>
      <c r="C128" s="34"/>
      <c r="D128" s="34"/>
      <c r="E128" s="34"/>
      <c r="F128" s="34"/>
      <c r="G128" s="34"/>
      <c r="H128" s="34"/>
      <c r="I128" s="34"/>
      <c r="J128" s="34"/>
      <c r="K128" s="34"/>
      <c r="L128" s="34"/>
      <c r="M128" s="34"/>
      <c r="N128" s="34"/>
      <c r="O128" s="34"/>
      <c r="P128" s="34"/>
      <c r="Q128" s="34"/>
      <c r="R128" s="34"/>
      <c r="S128" s="34"/>
      <c r="T128" s="34"/>
      <c r="U128" s="34"/>
      <c r="V128" s="34"/>
      <c r="W128" s="34"/>
      <c r="X128" s="34"/>
      <c r="Y128" s="34"/>
      <c r="Z128" s="34"/>
      <c r="AA128" s="34"/>
      <c r="AB128" s="34"/>
      <c r="AC128" s="34"/>
      <c r="AD128" s="34"/>
      <c r="AE128" s="34"/>
      <c r="AF128" s="34"/>
      <c r="AG128" s="34"/>
      <c r="AH128" s="34"/>
      <c r="AI128" s="34"/>
    </row>
    <row r="129" spans="1:35" ht="20" x14ac:dyDescent="0.4">
      <c r="A129" s="35"/>
      <c r="B129" s="34" t="s">
        <v>109</v>
      </c>
      <c r="C129" s="34"/>
      <c r="D129" s="34"/>
      <c r="E129" s="34"/>
      <c r="F129" s="34"/>
      <c r="G129" s="34"/>
      <c r="H129" s="34"/>
      <c r="I129" s="34"/>
      <c r="J129" s="34"/>
      <c r="K129" s="34"/>
      <c r="L129" s="34"/>
      <c r="M129" s="34"/>
      <c r="N129" s="34"/>
      <c r="O129" s="34"/>
      <c r="P129" s="34"/>
      <c r="Q129" s="34"/>
      <c r="R129" s="34"/>
      <c r="S129" s="34"/>
      <c r="T129" s="34"/>
      <c r="U129" s="34"/>
      <c r="V129" s="34"/>
      <c r="W129" s="34"/>
      <c r="X129" s="34"/>
      <c r="Y129" s="34"/>
      <c r="Z129" s="34"/>
      <c r="AA129" s="34"/>
      <c r="AB129" s="34"/>
      <c r="AC129" s="34"/>
      <c r="AD129" s="34"/>
      <c r="AE129" s="34"/>
      <c r="AF129" s="34"/>
      <c r="AG129" s="34"/>
      <c r="AH129" s="34"/>
      <c r="AI129" s="34"/>
    </row>
    <row r="130" spans="1:35" ht="20" x14ac:dyDescent="0.4">
      <c r="A130" s="35"/>
      <c r="B130" s="11" t="s">
        <v>60</v>
      </c>
      <c r="C130" s="34"/>
      <c r="D130" s="34"/>
      <c r="E130" s="34"/>
      <c r="F130" s="34"/>
      <c r="G130" s="34"/>
      <c r="H130" s="34"/>
      <c r="I130" s="34"/>
      <c r="J130" s="34"/>
      <c r="K130" s="34"/>
      <c r="L130" s="34"/>
      <c r="M130" s="34"/>
      <c r="N130" s="34"/>
      <c r="O130" s="34"/>
      <c r="P130" s="34"/>
      <c r="Q130" s="34"/>
      <c r="R130" s="34"/>
      <c r="S130" s="34"/>
      <c r="T130" s="34"/>
      <c r="U130" s="34"/>
      <c r="V130" s="34"/>
      <c r="W130" s="34"/>
      <c r="X130" s="34"/>
      <c r="Y130" s="34"/>
      <c r="Z130" s="34"/>
      <c r="AA130" s="34"/>
      <c r="AB130" s="34"/>
      <c r="AC130" s="34"/>
      <c r="AD130" s="34"/>
      <c r="AE130" s="34"/>
      <c r="AF130" s="34"/>
      <c r="AG130" s="34"/>
      <c r="AH130" s="34"/>
      <c r="AI130" s="34"/>
    </row>
    <row r="131" spans="1:35" ht="20" x14ac:dyDescent="0.4">
      <c r="A131" s="35"/>
      <c r="B131" s="12" t="s">
        <v>61</v>
      </c>
      <c r="C131" s="13" t="s">
        <v>62</v>
      </c>
      <c r="D131" s="13" t="s">
        <v>63</v>
      </c>
      <c r="E131" s="13" t="s">
        <v>64</v>
      </c>
      <c r="F131" s="13" t="s">
        <v>65</v>
      </c>
      <c r="G131" s="13" t="s">
        <v>66</v>
      </c>
      <c r="H131" s="13" t="s">
        <v>67</v>
      </c>
      <c r="I131" s="13" t="s">
        <v>68</v>
      </c>
      <c r="J131" s="13" t="s">
        <v>69</v>
      </c>
      <c r="K131" s="13" t="s">
        <v>70</v>
      </c>
      <c r="L131" s="13" t="s">
        <v>71</v>
      </c>
      <c r="M131" s="13" t="s">
        <v>72</v>
      </c>
      <c r="N131" s="13" t="s">
        <v>73</v>
      </c>
      <c r="O131" s="13" t="s">
        <v>74</v>
      </c>
      <c r="P131" s="13" t="s">
        <v>75</v>
      </c>
      <c r="Q131" s="13" t="s">
        <v>76</v>
      </c>
      <c r="R131" s="13" t="s">
        <v>77</v>
      </c>
      <c r="S131" s="13" t="s">
        <v>78</v>
      </c>
      <c r="T131" s="13" t="s">
        <v>79</v>
      </c>
      <c r="U131" s="13" t="s">
        <v>80</v>
      </c>
      <c r="V131" s="13" t="s">
        <v>81</v>
      </c>
      <c r="W131" s="13" t="s">
        <v>82</v>
      </c>
      <c r="X131" s="13" t="s">
        <v>83</v>
      </c>
      <c r="Y131" s="13" t="s">
        <v>84</v>
      </c>
      <c r="Z131" s="13" t="s">
        <v>85</v>
      </c>
      <c r="AA131" s="13" t="s">
        <v>86</v>
      </c>
      <c r="AB131" s="13" t="s">
        <v>87</v>
      </c>
      <c r="AC131" s="13" t="s">
        <v>88</v>
      </c>
      <c r="AD131" s="13" t="s">
        <v>89</v>
      </c>
      <c r="AE131" s="13" t="s">
        <v>90</v>
      </c>
      <c r="AF131" s="13" t="s">
        <v>91</v>
      </c>
      <c r="AG131" s="13" t="s">
        <v>92</v>
      </c>
      <c r="AH131" s="13" t="s">
        <v>93</v>
      </c>
      <c r="AI131" s="34"/>
    </row>
    <row r="132" spans="1:35" ht="20" x14ac:dyDescent="0.4">
      <c r="A132" s="35"/>
      <c r="B132" s="14" t="s">
        <v>94</v>
      </c>
      <c r="C132" s="33">
        <v>0</v>
      </c>
      <c r="D132" s="33">
        <v>0</v>
      </c>
      <c r="E132" s="33">
        <v>0</v>
      </c>
      <c r="F132" s="33">
        <v>0</v>
      </c>
      <c r="G132" s="33">
        <v>0</v>
      </c>
      <c r="H132" s="33">
        <v>0</v>
      </c>
      <c r="I132" s="33">
        <v>0</v>
      </c>
      <c r="J132" s="33">
        <v>151</v>
      </c>
      <c r="K132" s="33">
        <v>4144</v>
      </c>
      <c r="L132" s="33">
        <v>8138</v>
      </c>
      <c r="M132" s="33">
        <v>12132</v>
      </c>
      <c r="N132" s="33">
        <v>16125</v>
      </c>
      <c r="O132" s="33">
        <v>20119</v>
      </c>
      <c r="P132" s="33">
        <v>24112</v>
      </c>
      <c r="Q132" s="33">
        <v>28106</v>
      </c>
      <c r="R132" s="33">
        <v>32100</v>
      </c>
      <c r="S132" s="33">
        <v>36094</v>
      </c>
      <c r="T132" s="33">
        <v>40087</v>
      </c>
      <c r="U132" s="33">
        <v>44080</v>
      </c>
      <c r="V132" s="33">
        <v>48075</v>
      </c>
      <c r="W132" s="33">
        <v>52068</v>
      </c>
      <c r="X132" s="33">
        <v>56062</v>
      </c>
      <c r="Y132" s="33">
        <v>60055</v>
      </c>
      <c r="Z132" s="33">
        <v>61371</v>
      </c>
      <c r="AA132" s="33">
        <v>62710</v>
      </c>
      <c r="AB132" s="33">
        <v>64085</v>
      </c>
      <c r="AC132" s="33">
        <v>65503</v>
      </c>
      <c r="AD132" s="33">
        <v>66962</v>
      </c>
      <c r="AE132" s="33">
        <v>68440</v>
      </c>
      <c r="AF132" s="33">
        <v>69952</v>
      </c>
      <c r="AG132" s="33">
        <v>71496</v>
      </c>
      <c r="AH132" s="33">
        <v>73076</v>
      </c>
      <c r="AI132" s="34"/>
    </row>
    <row r="133" spans="1:35" ht="20" x14ac:dyDescent="0.4">
      <c r="A133" s="35"/>
      <c r="B133" s="14" t="s">
        <v>95</v>
      </c>
      <c r="C133" s="32">
        <v>0</v>
      </c>
      <c r="D133" s="32">
        <v>0</v>
      </c>
      <c r="E133" s="32">
        <v>35</v>
      </c>
      <c r="F133" s="32">
        <v>78</v>
      </c>
      <c r="G133" s="32">
        <v>151</v>
      </c>
      <c r="H133" s="32">
        <v>240</v>
      </c>
      <c r="I133" s="32">
        <v>361</v>
      </c>
      <c r="J133" s="32">
        <v>506</v>
      </c>
      <c r="K133" s="32">
        <v>758</v>
      </c>
      <c r="L133" s="32">
        <v>1009</v>
      </c>
      <c r="M133" s="32">
        <v>1259</v>
      </c>
      <c r="N133" s="32">
        <v>1511</v>
      </c>
      <c r="O133" s="32">
        <v>1762</v>
      </c>
      <c r="P133" s="32">
        <v>2013</v>
      </c>
      <c r="Q133" s="32">
        <v>2264</v>
      </c>
      <c r="R133" s="32">
        <v>2516</v>
      </c>
      <c r="S133" s="32">
        <v>2766</v>
      </c>
      <c r="T133" s="32">
        <v>3018</v>
      </c>
      <c r="U133" s="32">
        <v>3268</v>
      </c>
      <c r="V133" s="32">
        <v>3519</v>
      </c>
      <c r="W133" s="32">
        <v>3771</v>
      </c>
      <c r="X133" s="32">
        <v>4021</v>
      </c>
      <c r="Y133" s="32">
        <v>4273</v>
      </c>
      <c r="Z133" s="32">
        <v>4322</v>
      </c>
      <c r="AA133" s="32">
        <v>4371</v>
      </c>
      <c r="AB133" s="32">
        <v>4421</v>
      </c>
      <c r="AC133" s="32">
        <v>4469</v>
      </c>
      <c r="AD133" s="32">
        <v>4517</v>
      </c>
      <c r="AE133" s="32">
        <v>4565</v>
      </c>
      <c r="AF133" s="32">
        <v>4613</v>
      </c>
      <c r="AG133" s="32">
        <v>4662</v>
      </c>
      <c r="AH133" s="32">
        <v>4717</v>
      </c>
      <c r="AI133" s="34"/>
    </row>
    <row r="134" spans="1:35" ht="20" x14ac:dyDescent="0.4">
      <c r="A134" s="35"/>
      <c r="B134" s="14" t="s">
        <v>96</v>
      </c>
      <c r="C134" s="33">
        <v>0</v>
      </c>
      <c r="D134" s="33">
        <v>105</v>
      </c>
      <c r="E134" s="33">
        <v>225</v>
      </c>
      <c r="F134" s="33">
        <v>333</v>
      </c>
      <c r="G134" s="33">
        <v>424</v>
      </c>
      <c r="H134" s="33">
        <v>501</v>
      </c>
      <c r="I134" s="33">
        <v>561</v>
      </c>
      <c r="J134" s="33">
        <v>1558</v>
      </c>
      <c r="K134" s="33">
        <v>5132</v>
      </c>
      <c r="L134" s="33">
        <v>8706</v>
      </c>
      <c r="M134" s="33">
        <v>12280</v>
      </c>
      <c r="N134" s="33">
        <v>15854</v>
      </c>
      <c r="O134" s="33">
        <v>19428</v>
      </c>
      <c r="P134" s="33">
        <v>23004</v>
      </c>
      <c r="Q134" s="33">
        <v>26578</v>
      </c>
      <c r="R134" s="33">
        <v>30152</v>
      </c>
      <c r="S134" s="33">
        <v>33726</v>
      </c>
      <c r="T134" s="33">
        <v>37300</v>
      </c>
      <c r="U134" s="33">
        <v>40874</v>
      </c>
      <c r="V134" s="33">
        <v>44448</v>
      </c>
      <c r="W134" s="33">
        <v>48024</v>
      </c>
      <c r="X134" s="33">
        <v>51598</v>
      </c>
      <c r="Y134" s="33">
        <v>55172</v>
      </c>
      <c r="Z134" s="33">
        <v>56122</v>
      </c>
      <c r="AA134" s="33">
        <v>57079</v>
      </c>
      <c r="AB134" s="33">
        <v>58049</v>
      </c>
      <c r="AC134" s="33">
        <v>59035</v>
      </c>
      <c r="AD134" s="33">
        <v>60039</v>
      </c>
      <c r="AE134" s="33">
        <v>61079</v>
      </c>
      <c r="AF134" s="33">
        <v>62141</v>
      </c>
      <c r="AG134" s="33">
        <v>63223</v>
      </c>
      <c r="AH134" s="33">
        <v>64326</v>
      </c>
      <c r="AI134" s="34"/>
    </row>
    <row r="135" spans="1:35" ht="20" x14ac:dyDescent="0.4">
      <c r="A135" s="35"/>
      <c r="B135" s="14" t="s">
        <v>97</v>
      </c>
      <c r="C135" s="32">
        <v>3</v>
      </c>
      <c r="D135" s="32">
        <v>21</v>
      </c>
      <c r="E135" s="32">
        <v>64</v>
      </c>
      <c r="F135" s="32">
        <v>138</v>
      </c>
      <c r="G135" s="32">
        <v>243</v>
      </c>
      <c r="H135" s="32">
        <v>381</v>
      </c>
      <c r="I135" s="32">
        <v>550</v>
      </c>
      <c r="J135" s="32">
        <v>3209</v>
      </c>
      <c r="K135" s="32">
        <v>10604</v>
      </c>
      <c r="L135" s="32">
        <v>17999</v>
      </c>
      <c r="M135" s="32">
        <v>25394</v>
      </c>
      <c r="N135" s="32">
        <v>32788</v>
      </c>
      <c r="O135" s="32">
        <v>40183</v>
      </c>
      <c r="P135" s="32">
        <v>47577</v>
      </c>
      <c r="Q135" s="32">
        <v>54972</v>
      </c>
      <c r="R135" s="32">
        <v>62367</v>
      </c>
      <c r="S135" s="32">
        <v>69762</v>
      </c>
      <c r="T135" s="32">
        <v>77156</v>
      </c>
      <c r="U135" s="32">
        <v>84551</v>
      </c>
      <c r="V135" s="32">
        <v>91945</v>
      </c>
      <c r="W135" s="32">
        <v>99341</v>
      </c>
      <c r="X135" s="32">
        <v>106735</v>
      </c>
      <c r="Y135" s="32">
        <v>114130</v>
      </c>
      <c r="Z135" s="32">
        <v>115194</v>
      </c>
      <c r="AA135" s="32">
        <v>116219</v>
      </c>
      <c r="AB135" s="32">
        <v>117205</v>
      </c>
      <c r="AC135" s="32">
        <v>118145</v>
      </c>
      <c r="AD135" s="32">
        <v>119039</v>
      </c>
      <c r="AE135" s="32">
        <v>119836</v>
      </c>
      <c r="AF135" s="32">
        <v>120600</v>
      </c>
      <c r="AG135" s="32">
        <v>121325</v>
      </c>
      <c r="AH135" s="32">
        <v>124077</v>
      </c>
      <c r="AI135" s="34"/>
    </row>
    <row r="136" spans="1:35" ht="20" x14ac:dyDescent="0.4">
      <c r="A136" s="35"/>
      <c r="B136" s="14" t="s">
        <v>98</v>
      </c>
      <c r="C136" s="33">
        <v>0</v>
      </c>
      <c r="D136" s="33">
        <v>2</v>
      </c>
      <c r="E136" s="33">
        <v>5</v>
      </c>
      <c r="F136" s="33">
        <v>12</v>
      </c>
      <c r="G136" s="33">
        <v>20</v>
      </c>
      <c r="H136" s="33">
        <v>30</v>
      </c>
      <c r="I136" s="33">
        <v>43</v>
      </c>
      <c r="J136" s="33">
        <v>245</v>
      </c>
      <c r="K136" s="33">
        <v>1141</v>
      </c>
      <c r="L136" s="33">
        <v>2036</v>
      </c>
      <c r="M136" s="33">
        <v>2931</v>
      </c>
      <c r="N136" s="33">
        <v>3825</v>
      </c>
      <c r="O136" s="33">
        <v>4721</v>
      </c>
      <c r="P136" s="33">
        <v>5616</v>
      </c>
      <c r="Q136" s="33">
        <v>6510</v>
      </c>
      <c r="R136" s="33">
        <v>7405</v>
      </c>
      <c r="S136" s="33">
        <v>8301</v>
      </c>
      <c r="T136" s="33">
        <v>9195</v>
      </c>
      <c r="U136" s="33">
        <v>10090</v>
      </c>
      <c r="V136" s="33">
        <v>10985</v>
      </c>
      <c r="W136" s="33">
        <v>11880</v>
      </c>
      <c r="X136" s="33">
        <v>12775</v>
      </c>
      <c r="Y136" s="33">
        <v>13670</v>
      </c>
      <c r="Z136" s="33">
        <v>13901</v>
      </c>
      <c r="AA136" s="33">
        <v>14136</v>
      </c>
      <c r="AB136" s="33">
        <v>14374</v>
      </c>
      <c r="AC136" s="33">
        <v>14617</v>
      </c>
      <c r="AD136" s="33">
        <v>14864</v>
      </c>
      <c r="AE136" s="33">
        <v>15115</v>
      </c>
      <c r="AF136" s="33">
        <v>15371</v>
      </c>
      <c r="AG136" s="33">
        <v>15632</v>
      </c>
      <c r="AH136" s="33">
        <v>15897</v>
      </c>
      <c r="AI136" s="34"/>
    </row>
    <row r="137" spans="1:35" ht="20" x14ac:dyDescent="0.4">
      <c r="A137" s="35"/>
      <c r="B137" s="14" t="s">
        <v>99</v>
      </c>
      <c r="C137" s="32">
        <v>10</v>
      </c>
      <c r="D137" s="32">
        <v>14</v>
      </c>
      <c r="E137" s="32">
        <v>48</v>
      </c>
      <c r="F137" s="32">
        <v>109</v>
      </c>
      <c r="G137" s="32">
        <v>196</v>
      </c>
      <c r="H137" s="32">
        <v>311</v>
      </c>
      <c r="I137" s="32">
        <v>452</v>
      </c>
      <c r="J137" s="32">
        <v>2674</v>
      </c>
      <c r="K137" s="32">
        <v>10775</v>
      </c>
      <c r="L137" s="32">
        <v>18875</v>
      </c>
      <c r="M137" s="32">
        <v>26977</v>
      </c>
      <c r="N137" s="32">
        <v>35078</v>
      </c>
      <c r="O137" s="32">
        <v>43179</v>
      </c>
      <c r="P137" s="32">
        <v>51280</v>
      </c>
      <c r="Q137" s="32">
        <v>59381</v>
      </c>
      <c r="R137" s="32">
        <v>67483</v>
      </c>
      <c r="S137" s="32">
        <v>75584</v>
      </c>
      <c r="T137" s="32">
        <v>83684</v>
      </c>
      <c r="U137" s="32">
        <v>91785</v>
      </c>
      <c r="V137" s="32">
        <v>99886</v>
      </c>
      <c r="W137" s="32">
        <v>107988</v>
      </c>
      <c r="X137" s="32">
        <v>116089</v>
      </c>
      <c r="Y137" s="32">
        <v>124190</v>
      </c>
      <c r="Z137" s="32">
        <v>125428</v>
      </c>
      <c r="AA137" s="32">
        <v>126635</v>
      </c>
      <c r="AB137" s="32">
        <v>127809</v>
      </c>
      <c r="AC137" s="32">
        <v>128945</v>
      </c>
      <c r="AD137" s="32">
        <v>130041</v>
      </c>
      <c r="AE137" s="32">
        <v>131043</v>
      </c>
      <c r="AF137" s="32">
        <v>132016</v>
      </c>
      <c r="AG137" s="32">
        <v>132959</v>
      </c>
      <c r="AH137" s="32">
        <v>135527</v>
      </c>
      <c r="AI137" s="34"/>
    </row>
    <row r="138" spans="1:35" ht="20" x14ac:dyDescent="0.4">
      <c r="A138" s="35"/>
      <c r="B138" s="14" t="s">
        <v>100</v>
      </c>
      <c r="C138" s="33">
        <v>0</v>
      </c>
      <c r="D138" s="33">
        <v>0</v>
      </c>
      <c r="E138" s="33">
        <v>6</v>
      </c>
      <c r="F138" s="33">
        <v>16</v>
      </c>
      <c r="G138" s="33">
        <v>29</v>
      </c>
      <c r="H138" s="33">
        <v>48</v>
      </c>
      <c r="I138" s="33">
        <v>70</v>
      </c>
      <c r="J138" s="33">
        <v>423</v>
      </c>
      <c r="K138" s="33">
        <v>2063</v>
      </c>
      <c r="L138" s="33">
        <v>3703</v>
      </c>
      <c r="M138" s="33">
        <v>5343</v>
      </c>
      <c r="N138" s="33">
        <v>6982</v>
      </c>
      <c r="O138" s="33">
        <v>8622</v>
      </c>
      <c r="P138" s="33">
        <v>10262</v>
      </c>
      <c r="Q138" s="33">
        <v>11902</v>
      </c>
      <c r="R138" s="33">
        <v>13543</v>
      </c>
      <c r="S138" s="33">
        <v>15183</v>
      </c>
      <c r="T138" s="33">
        <v>16822</v>
      </c>
      <c r="U138" s="33">
        <v>18462</v>
      </c>
      <c r="V138" s="33">
        <v>20102</v>
      </c>
      <c r="W138" s="33">
        <v>21742</v>
      </c>
      <c r="X138" s="33">
        <v>23382</v>
      </c>
      <c r="Y138" s="33">
        <v>25021</v>
      </c>
      <c r="Z138" s="33">
        <v>25324</v>
      </c>
      <c r="AA138" s="33">
        <v>25624</v>
      </c>
      <c r="AB138" s="33">
        <v>25922</v>
      </c>
      <c r="AC138" s="33">
        <v>26220</v>
      </c>
      <c r="AD138" s="33">
        <v>26516</v>
      </c>
      <c r="AE138" s="33">
        <v>26805</v>
      </c>
      <c r="AF138" s="33">
        <v>27097</v>
      </c>
      <c r="AG138" s="33">
        <v>27393</v>
      </c>
      <c r="AH138" s="33">
        <v>27693</v>
      </c>
      <c r="AI138" s="34"/>
    </row>
    <row r="139" spans="1:35" ht="20" x14ac:dyDescent="0.4">
      <c r="A139" s="35"/>
      <c r="B139" s="14" t="s">
        <v>101</v>
      </c>
      <c r="C139" s="32">
        <v>0</v>
      </c>
      <c r="D139" s="32">
        <v>0</v>
      </c>
      <c r="E139" s="32">
        <v>1</v>
      </c>
      <c r="F139" s="32">
        <v>2</v>
      </c>
      <c r="G139" s="32">
        <v>6</v>
      </c>
      <c r="H139" s="32">
        <v>12</v>
      </c>
      <c r="I139" s="32">
        <v>25</v>
      </c>
      <c r="J139" s="32">
        <v>446</v>
      </c>
      <c r="K139" s="32">
        <v>1984</v>
      </c>
      <c r="L139" s="32">
        <v>3523</v>
      </c>
      <c r="M139" s="32">
        <v>5062</v>
      </c>
      <c r="N139" s="32">
        <v>6601</v>
      </c>
      <c r="O139" s="32">
        <v>8140</v>
      </c>
      <c r="P139" s="32">
        <v>9678</v>
      </c>
      <c r="Q139" s="32">
        <v>11217</v>
      </c>
      <c r="R139" s="32">
        <v>12756</v>
      </c>
      <c r="S139" s="32">
        <v>14295</v>
      </c>
      <c r="T139" s="32">
        <v>15834</v>
      </c>
      <c r="U139" s="32">
        <v>17372</v>
      </c>
      <c r="V139" s="32">
        <v>18910</v>
      </c>
      <c r="W139" s="32">
        <v>20449</v>
      </c>
      <c r="X139" s="32">
        <v>21988</v>
      </c>
      <c r="Y139" s="32">
        <v>23527</v>
      </c>
      <c r="Z139" s="32">
        <v>24039</v>
      </c>
      <c r="AA139" s="32">
        <v>24561</v>
      </c>
      <c r="AB139" s="32">
        <v>25096</v>
      </c>
      <c r="AC139" s="32">
        <v>25649</v>
      </c>
      <c r="AD139" s="32">
        <v>26218</v>
      </c>
      <c r="AE139" s="32">
        <v>26797</v>
      </c>
      <c r="AF139" s="32">
        <v>27388</v>
      </c>
      <c r="AG139" s="32">
        <v>27994</v>
      </c>
      <c r="AH139" s="32">
        <v>28611</v>
      </c>
      <c r="AI139" s="34"/>
    </row>
    <row r="140" spans="1:35" ht="20" x14ac:dyDescent="0.4">
      <c r="A140" s="35"/>
      <c r="B140" s="14" t="s">
        <v>102</v>
      </c>
      <c r="C140" s="33">
        <v>0</v>
      </c>
      <c r="D140" s="33">
        <v>1</v>
      </c>
      <c r="E140" s="33">
        <v>2</v>
      </c>
      <c r="F140" s="33">
        <v>4</v>
      </c>
      <c r="G140" s="33">
        <v>6</v>
      </c>
      <c r="H140" s="33">
        <v>10</v>
      </c>
      <c r="I140" s="33">
        <v>14</v>
      </c>
      <c r="J140" s="33">
        <v>78</v>
      </c>
      <c r="K140" s="33">
        <v>385</v>
      </c>
      <c r="L140" s="33">
        <v>694</v>
      </c>
      <c r="M140" s="33">
        <v>1003</v>
      </c>
      <c r="N140" s="33">
        <v>1311</v>
      </c>
      <c r="O140" s="33">
        <v>1620</v>
      </c>
      <c r="P140" s="33">
        <v>1929</v>
      </c>
      <c r="Q140" s="33">
        <v>2237</v>
      </c>
      <c r="R140" s="33">
        <v>2546</v>
      </c>
      <c r="S140" s="33">
        <v>2854</v>
      </c>
      <c r="T140" s="33">
        <v>3163</v>
      </c>
      <c r="U140" s="33">
        <v>3472</v>
      </c>
      <c r="V140" s="33">
        <v>3780</v>
      </c>
      <c r="W140" s="33">
        <v>4089</v>
      </c>
      <c r="X140" s="33">
        <v>4398</v>
      </c>
      <c r="Y140" s="33">
        <v>4706</v>
      </c>
      <c r="Z140" s="33">
        <v>4786</v>
      </c>
      <c r="AA140" s="33">
        <v>4866</v>
      </c>
      <c r="AB140" s="33">
        <v>4948</v>
      </c>
      <c r="AC140" s="33">
        <v>5032</v>
      </c>
      <c r="AD140" s="33">
        <v>5117</v>
      </c>
      <c r="AE140" s="33">
        <v>5204</v>
      </c>
      <c r="AF140" s="33">
        <v>5292</v>
      </c>
      <c r="AG140" s="33">
        <v>5382</v>
      </c>
      <c r="AH140" s="33">
        <v>5473</v>
      </c>
      <c r="AI140" s="34"/>
    </row>
    <row r="141" spans="1:35" ht="20" x14ac:dyDescent="0.4">
      <c r="A141" s="35"/>
      <c r="B141" s="14" t="s">
        <v>103</v>
      </c>
      <c r="C141" s="32">
        <v>10</v>
      </c>
      <c r="D141" s="32">
        <v>11</v>
      </c>
      <c r="E141" s="32">
        <v>26</v>
      </c>
      <c r="F141" s="32">
        <v>52</v>
      </c>
      <c r="G141" s="32">
        <v>90</v>
      </c>
      <c r="H141" s="32">
        <v>140</v>
      </c>
      <c r="I141" s="32">
        <v>201</v>
      </c>
      <c r="J141" s="32">
        <v>1165</v>
      </c>
      <c r="K141" s="32">
        <v>4901</v>
      </c>
      <c r="L141" s="32">
        <v>8638</v>
      </c>
      <c r="M141" s="32">
        <v>12374</v>
      </c>
      <c r="N141" s="32">
        <v>16110</v>
      </c>
      <c r="O141" s="32">
        <v>19847</v>
      </c>
      <c r="P141" s="32">
        <v>23584</v>
      </c>
      <c r="Q141" s="32">
        <v>27320</v>
      </c>
      <c r="R141" s="32">
        <v>31057</v>
      </c>
      <c r="S141" s="32">
        <v>34793</v>
      </c>
      <c r="T141" s="32">
        <v>38529</v>
      </c>
      <c r="U141" s="32">
        <v>42266</v>
      </c>
      <c r="V141" s="32">
        <v>46002</v>
      </c>
      <c r="W141" s="32">
        <v>49738</v>
      </c>
      <c r="X141" s="32">
        <v>53476</v>
      </c>
      <c r="Y141" s="32">
        <v>57212</v>
      </c>
      <c r="Z141" s="32">
        <v>57815</v>
      </c>
      <c r="AA141" s="32">
        <v>58409</v>
      </c>
      <c r="AB141" s="32">
        <v>58991</v>
      </c>
      <c r="AC141" s="32">
        <v>59561</v>
      </c>
      <c r="AD141" s="32">
        <v>60117</v>
      </c>
      <c r="AE141" s="32">
        <v>60635</v>
      </c>
      <c r="AF141" s="32">
        <v>61144</v>
      </c>
      <c r="AG141" s="32">
        <v>61645</v>
      </c>
      <c r="AH141" s="32">
        <v>62641</v>
      </c>
      <c r="AI141" s="34"/>
    </row>
    <row r="142" spans="1:35" ht="20" x14ac:dyDescent="0.4">
      <c r="A142" s="35"/>
      <c r="B142" s="11" t="s">
        <v>104</v>
      </c>
      <c r="C142" s="34"/>
      <c r="D142" s="34"/>
      <c r="E142" s="34"/>
      <c r="F142" s="34"/>
      <c r="G142" s="34"/>
      <c r="H142" s="34"/>
      <c r="I142" s="34"/>
      <c r="J142" s="34"/>
      <c r="K142" s="34"/>
      <c r="L142" s="34"/>
      <c r="M142" s="34"/>
      <c r="N142" s="34"/>
      <c r="O142" s="34"/>
      <c r="P142" s="34"/>
      <c r="Q142" s="34"/>
      <c r="R142" s="34"/>
      <c r="S142" s="34"/>
      <c r="T142" s="34"/>
      <c r="U142" s="34"/>
      <c r="V142" s="34"/>
      <c r="W142" s="34"/>
      <c r="X142" s="34"/>
      <c r="Y142" s="34"/>
      <c r="Z142" s="34"/>
      <c r="AA142" s="34"/>
      <c r="AB142" s="34"/>
      <c r="AC142" s="34"/>
      <c r="AD142" s="34"/>
      <c r="AE142" s="34"/>
      <c r="AF142" s="34"/>
      <c r="AG142" s="34"/>
      <c r="AH142" s="34"/>
      <c r="AI142" s="34"/>
    </row>
    <row r="143" spans="1:35" ht="20" x14ac:dyDescent="0.4">
      <c r="A143" s="35"/>
      <c r="B143" s="12" t="s">
        <v>61</v>
      </c>
      <c r="C143" s="13" t="s">
        <v>62</v>
      </c>
      <c r="D143" s="13" t="s">
        <v>63</v>
      </c>
      <c r="E143" s="13" t="s">
        <v>64</v>
      </c>
      <c r="F143" s="13" t="s">
        <v>65</v>
      </c>
      <c r="G143" s="13" t="s">
        <v>66</v>
      </c>
      <c r="H143" s="13" t="s">
        <v>67</v>
      </c>
      <c r="I143" s="13" t="s">
        <v>68</v>
      </c>
      <c r="J143" s="13" t="s">
        <v>69</v>
      </c>
      <c r="K143" s="13" t="s">
        <v>70</v>
      </c>
      <c r="L143" s="13" t="s">
        <v>71</v>
      </c>
      <c r="M143" s="13" t="s">
        <v>72</v>
      </c>
      <c r="N143" s="13" t="s">
        <v>73</v>
      </c>
      <c r="O143" s="13" t="s">
        <v>74</v>
      </c>
      <c r="P143" s="13" t="s">
        <v>75</v>
      </c>
      <c r="Q143" s="13" t="s">
        <v>76</v>
      </c>
      <c r="R143" s="13" t="s">
        <v>77</v>
      </c>
      <c r="S143" s="13" t="s">
        <v>78</v>
      </c>
      <c r="T143" s="13" t="s">
        <v>79</v>
      </c>
      <c r="U143" s="13" t="s">
        <v>80</v>
      </c>
      <c r="V143" s="13" t="s">
        <v>81</v>
      </c>
      <c r="W143" s="13" t="s">
        <v>82</v>
      </c>
      <c r="X143" s="13" t="s">
        <v>83</v>
      </c>
      <c r="Y143" s="13" t="s">
        <v>84</v>
      </c>
      <c r="Z143" s="13" t="s">
        <v>85</v>
      </c>
      <c r="AA143" s="13" t="s">
        <v>86</v>
      </c>
      <c r="AB143" s="13" t="s">
        <v>87</v>
      </c>
      <c r="AC143" s="13" t="s">
        <v>88</v>
      </c>
      <c r="AD143" s="13" t="s">
        <v>89</v>
      </c>
      <c r="AE143" s="13" t="s">
        <v>90</v>
      </c>
      <c r="AF143" s="13" t="s">
        <v>91</v>
      </c>
      <c r="AG143" s="13" t="s">
        <v>92</v>
      </c>
      <c r="AH143" s="13" t="s">
        <v>93</v>
      </c>
      <c r="AI143" s="34"/>
    </row>
    <row r="144" spans="1:35" ht="20" x14ac:dyDescent="0.4">
      <c r="A144" s="35"/>
      <c r="B144" s="14" t="s">
        <v>94</v>
      </c>
      <c r="C144" s="33">
        <v>0</v>
      </c>
      <c r="D144" s="33">
        <v>0</v>
      </c>
      <c r="E144" s="33">
        <v>0</v>
      </c>
      <c r="F144" s="33">
        <v>0</v>
      </c>
      <c r="G144" s="33">
        <v>0</v>
      </c>
      <c r="H144" s="33">
        <v>0</v>
      </c>
      <c r="I144" s="33">
        <v>0</v>
      </c>
      <c r="J144" s="33">
        <v>120</v>
      </c>
      <c r="K144" s="33">
        <v>2311</v>
      </c>
      <c r="L144" s="33">
        <v>4502</v>
      </c>
      <c r="M144" s="33">
        <v>6693</v>
      </c>
      <c r="N144" s="33">
        <v>8884</v>
      </c>
      <c r="O144" s="33">
        <v>11075</v>
      </c>
      <c r="P144" s="33">
        <v>13265</v>
      </c>
      <c r="Q144" s="33">
        <v>15456</v>
      </c>
      <c r="R144" s="33">
        <v>17647</v>
      </c>
      <c r="S144" s="33">
        <v>19838</v>
      </c>
      <c r="T144" s="33">
        <v>22029</v>
      </c>
      <c r="U144" s="33">
        <v>24220</v>
      </c>
      <c r="V144" s="33">
        <v>26411</v>
      </c>
      <c r="W144" s="33">
        <v>28601</v>
      </c>
      <c r="X144" s="33">
        <v>30792</v>
      </c>
      <c r="Y144" s="33">
        <v>32983</v>
      </c>
      <c r="Z144" s="33">
        <v>33700</v>
      </c>
      <c r="AA144" s="33">
        <v>34422</v>
      </c>
      <c r="AB144" s="33">
        <v>35156</v>
      </c>
      <c r="AC144" s="33">
        <v>35905</v>
      </c>
      <c r="AD144" s="33">
        <v>36669</v>
      </c>
      <c r="AE144" s="33">
        <v>37435</v>
      </c>
      <c r="AF144" s="33">
        <v>38218</v>
      </c>
      <c r="AG144" s="33">
        <v>39018</v>
      </c>
      <c r="AH144" s="33">
        <v>39834</v>
      </c>
      <c r="AI144" s="34"/>
    </row>
    <row r="145" spans="1:35" ht="20" x14ac:dyDescent="0.4">
      <c r="A145" s="35"/>
      <c r="B145" s="14" t="s">
        <v>95</v>
      </c>
      <c r="C145" s="32">
        <v>0</v>
      </c>
      <c r="D145" s="32">
        <v>0</v>
      </c>
      <c r="E145" s="32">
        <v>20</v>
      </c>
      <c r="F145" s="32">
        <v>44</v>
      </c>
      <c r="G145" s="32">
        <v>86</v>
      </c>
      <c r="H145" s="32">
        <v>137</v>
      </c>
      <c r="I145" s="32">
        <v>206</v>
      </c>
      <c r="J145" s="32">
        <v>298</v>
      </c>
      <c r="K145" s="32">
        <v>473</v>
      </c>
      <c r="L145" s="32">
        <v>648</v>
      </c>
      <c r="M145" s="32">
        <v>824</v>
      </c>
      <c r="N145" s="32">
        <v>999</v>
      </c>
      <c r="O145" s="32">
        <v>1174</v>
      </c>
      <c r="P145" s="32">
        <v>1350</v>
      </c>
      <c r="Q145" s="32">
        <v>1525</v>
      </c>
      <c r="R145" s="32">
        <v>1700</v>
      </c>
      <c r="S145" s="32">
        <v>1875</v>
      </c>
      <c r="T145" s="32">
        <v>2051</v>
      </c>
      <c r="U145" s="32">
        <v>2226</v>
      </c>
      <c r="V145" s="32">
        <v>2401</v>
      </c>
      <c r="W145" s="32">
        <v>2576</v>
      </c>
      <c r="X145" s="32">
        <v>2752</v>
      </c>
      <c r="Y145" s="32">
        <v>2927</v>
      </c>
      <c r="Z145" s="32">
        <v>2965</v>
      </c>
      <c r="AA145" s="32">
        <v>3002</v>
      </c>
      <c r="AB145" s="32">
        <v>3039</v>
      </c>
      <c r="AC145" s="32">
        <v>3076</v>
      </c>
      <c r="AD145" s="32">
        <v>3113</v>
      </c>
      <c r="AE145" s="32">
        <v>3149</v>
      </c>
      <c r="AF145" s="32">
        <v>3186</v>
      </c>
      <c r="AG145" s="32">
        <v>3224</v>
      </c>
      <c r="AH145" s="32">
        <v>3265</v>
      </c>
      <c r="AI145" s="34"/>
    </row>
    <row r="146" spans="1:35" ht="20" x14ac:dyDescent="0.4">
      <c r="A146" s="35"/>
      <c r="B146" s="14" t="s">
        <v>96</v>
      </c>
      <c r="C146" s="33">
        <v>0</v>
      </c>
      <c r="D146" s="33">
        <v>167</v>
      </c>
      <c r="E146" s="33">
        <v>349</v>
      </c>
      <c r="F146" s="33">
        <v>507</v>
      </c>
      <c r="G146" s="33">
        <v>630</v>
      </c>
      <c r="H146" s="33">
        <v>718</v>
      </c>
      <c r="I146" s="33">
        <v>768</v>
      </c>
      <c r="J146" s="33">
        <v>1602</v>
      </c>
      <c r="K146" s="33">
        <v>4201</v>
      </c>
      <c r="L146" s="33">
        <v>6800</v>
      </c>
      <c r="M146" s="33">
        <v>9398</v>
      </c>
      <c r="N146" s="33">
        <v>11997</v>
      </c>
      <c r="O146" s="33">
        <v>14596</v>
      </c>
      <c r="P146" s="33">
        <v>17195</v>
      </c>
      <c r="Q146" s="33">
        <v>19794</v>
      </c>
      <c r="R146" s="33">
        <v>22393</v>
      </c>
      <c r="S146" s="33">
        <v>24992</v>
      </c>
      <c r="T146" s="33">
        <v>27591</v>
      </c>
      <c r="U146" s="33">
        <v>30190</v>
      </c>
      <c r="V146" s="33">
        <v>32789</v>
      </c>
      <c r="W146" s="33">
        <v>35388</v>
      </c>
      <c r="X146" s="33">
        <v>37987</v>
      </c>
      <c r="Y146" s="33">
        <v>40586</v>
      </c>
      <c r="Z146" s="33">
        <v>41282</v>
      </c>
      <c r="AA146" s="33">
        <v>41977</v>
      </c>
      <c r="AB146" s="33">
        <v>42676</v>
      </c>
      <c r="AC146" s="33">
        <v>43382</v>
      </c>
      <c r="AD146" s="33">
        <v>44094</v>
      </c>
      <c r="AE146" s="33">
        <v>44819</v>
      </c>
      <c r="AF146" s="33">
        <v>45558</v>
      </c>
      <c r="AG146" s="33">
        <v>46310</v>
      </c>
      <c r="AH146" s="33">
        <v>47076</v>
      </c>
      <c r="AI146" s="34"/>
    </row>
    <row r="147" spans="1:35" ht="20" x14ac:dyDescent="0.4">
      <c r="A147" s="35"/>
      <c r="B147" s="14" t="s">
        <v>97</v>
      </c>
      <c r="C147" s="32">
        <v>0</v>
      </c>
      <c r="D147" s="32">
        <v>16</v>
      </c>
      <c r="E147" s="32">
        <v>45</v>
      </c>
      <c r="F147" s="32">
        <v>93</v>
      </c>
      <c r="G147" s="32">
        <v>158</v>
      </c>
      <c r="H147" s="32">
        <v>243</v>
      </c>
      <c r="I147" s="32">
        <v>345</v>
      </c>
      <c r="J147" s="32">
        <v>1936</v>
      </c>
      <c r="K147" s="32">
        <v>7132</v>
      </c>
      <c r="L147" s="32">
        <v>12328</v>
      </c>
      <c r="M147" s="32">
        <v>17525</v>
      </c>
      <c r="N147" s="32">
        <v>22721</v>
      </c>
      <c r="O147" s="32">
        <v>27917</v>
      </c>
      <c r="P147" s="32">
        <v>33113</v>
      </c>
      <c r="Q147" s="32">
        <v>38310</v>
      </c>
      <c r="R147" s="32">
        <v>43506</v>
      </c>
      <c r="S147" s="32">
        <v>48702</v>
      </c>
      <c r="T147" s="32">
        <v>53899</v>
      </c>
      <c r="U147" s="32">
        <v>59095</v>
      </c>
      <c r="V147" s="32">
        <v>64291</v>
      </c>
      <c r="W147" s="32">
        <v>69487</v>
      </c>
      <c r="X147" s="32">
        <v>74684</v>
      </c>
      <c r="Y147" s="32">
        <v>79880</v>
      </c>
      <c r="Z147" s="32">
        <v>80752</v>
      </c>
      <c r="AA147" s="32">
        <v>81600</v>
      </c>
      <c r="AB147" s="32">
        <v>82423</v>
      </c>
      <c r="AC147" s="32">
        <v>83217</v>
      </c>
      <c r="AD147" s="32">
        <v>83979</v>
      </c>
      <c r="AE147" s="32">
        <v>84677</v>
      </c>
      <c r="AF147" s="32">
        <v>85353</v>
      </c>
      <c r="AG147" s="32">
        <v>86004</v>
      </c>
      <c r="AH147" s="32">
        <v>87924</v>
      </c>
      <c r="AI147" s="34"/>
    </row>
    <row r="148" spans="1:35" ht="20" x14ac:dyDescent="0.4">
      <c r="A148" s="35"/>
      <c r="B148" s="14" t="s">
        <v>98</v>
      </c>
      <c r="C148" s="33">
        <v>0</v>
      </c>
      <c r="D148" s="33">
        <v>3</v>
      </c>
      <c r="E148" s="33">
        <v>6</v>
      </c>
      <c r="F148" s="33">
        <v>12</v>
      </c>
      <c r="G148" s="33">
        <v>19</v>
      </c>
      <c r="H148" s="33">
        <v>28</v>
      </c>
      <c r="I148" s="33">
        <v>39</v>
      </c>
      <c r="J148" s="33">
        <v>209</v>
      </c>
      <c r="K148" s="33">
        <v>879</v>
      </c>
      <c r="L148" s="33">
        <v>1549</v>
      </c>
      <c r="M148" s="33">
        <v>2220</v>
      </c>
      <c r="N148" s="33">
        <v>2890</v>
      </c>
      <c r="O148" s="33">
        <v>3560</v>
      </c>
      <c r="P148" s="33">
        <v>4230</v>
      </c>
      <c r="Q148" s="33">
        <v>4901</v>
      </c>
      <c r="R148" s="33">
        <v>5571</v>
      </c>
      <c r="S148" s="33">
        <v>6241</v>
      </c>
      <c r="T148" s="33">
        <v>6911</v>
      </c>
      <c r="U148" s="33">
        <v>7582</v>
      </c>
      <c r="V148" s="33">
        <v>8252</v>
      </c>
      <c r="W148" s="33">
        <v>8922</v>
      </c>
      <c r="X148" s="33">
        <v>9593</v>
      </c>
      <c r="Y148" s="33">
        <v>10263</v>
      </c>
      <c r="Z148" s="33">
        <v>10438</v>
      </c>
      <c r="AA148" s="33">
        <v>10613</v>
      </c>
      <c r="AB148" s="33">
        <v>10789</v>
      </c>
      <c r="AC148" s="33">
        <v>10967</v>
      </c>
      <c r="AD148" s="33">
        <v>11147</v>
      </c>
      <c r="AE148" s="33">
        <v>11328</v>
      </c>
      <c r="AF148" s="33">
        <v>11512</v>
      </c>
      <c r="AG148" s="33">
        <v>11699</v>
      </c>
      <c r="AH148" s="33">
        <v>11890</v>
      </c>
      <c r="AI148" s="34"/>
    </row>
    <row r="149" spans="1:35" ht="20" x14ac:dyDescent="0.4">
      <c r="A149" s="35"/>
      <c r="B149" s="14" t="s">
        <v>99</v>
      </c>
      <c r="C149" s="32">
        <v>0</v>
      </c>
      <c r="D149" s="32">
        <v>3</v>
      </c>
      <c r="E149" s="32">
        <v>23</v>
      </c>
      <c r="F149" s="32">
        <v>59</v>
      </c>
      <c r="G149" s="32">
        <v>112</v>
      </c>
      <c r="H149" s="32">
        <v>182</v>
      </c>
      <c r="I149" s="32">
        <v>268</v>
      </c>
      <c r="J149" s="32">
        <v>1597</v>
      </c>
      <c r="K149" s="32">
        <v>7273</v>
      </c>
      <c r="L149" s="32">
        <v>12950</v>
      </c>
      <c r="M149" s="32">
        <v>18626</v>
      </c>
      <c r="N149" s="32">
        <v>24303</v>
      </c>
      <c r="O149" s="32">
        <v>29980</v>
      </c>
      <c r="P149" s="32">
        <v>35656</v>
      </c>
      <c r="Q149" s="32">
        <v>41333</v>
      </c>
      <c r="R149" s="32">
        <v>47010</v>
      </c>
      <c r="S149" s="32">
        <v>52686</v>
      </c>
      <c r="T149" s="32">
        <v>58363</v>
      </c>
      <c r="U149" s="32">
        <v>64039</v>
      </c>
      <c r="V149" s="32">
        <v>69716</v>
      </c>
      <c r="W149" s="32">
        <v>75393</v>
      </c>
      <c r="X149" s="32">
        <v>81069</v>
      </c>
      <c r="Y149" s="32">
        <v>86746</v>
      </c>
      <c r="Z149" s="32">
        <v>87724</v>
      </c>
      <c r="AA149" s="32">
        <v>88681</v>
      </c>
      <c r="AB149" s="32">
        <v>89615</v>
      </c>
      <c r="AC149" s="32">
        <v>90522</v>
      </c>
      <c r="AD149" s="32">
        <v>91401</v>
      </c>
      <c r="AE149" s="32">
        <v>92214</v>
      </c>
      <c r="AF149" s="32">
        <v>93009</v>
      </c>
      <c r="AG149" s="32">
        <v>93783</v>
      </c>
      <c r="AH149" s="32">
        <v>95688</v>
      </c>
      <c r="AI149" s="34"/>
    </row>
    <row r="150" spans="1:35" ht="20" x14ac:dyDescent="0.4">
      <c r="A150" s="35"/>
      <c r="B150" s="14" t="s">
        <v>100</v>
      </c>
      <c r="C150" s="33">
        <v>0</v>
      </c>
      <c r="D150" s="33">
        <v>0</v>
      </c>
      <c r="E150" s="33">
        <v>4</v>
      </c>
      <c r="F150" s="33">
        <v>11</v>
      </c>
      <c r="G150" s="33">
        <v>21</v>
      </c>
      <c r="H150" s="33">
        <v>35</v>
      </c>
      <c r="I150" s="33">
        <v>51</v>
      </c>
      <c r="J150" s="33">
        <v>305</v>
      </c>
      <c r="K150" s="33">
        <v>1211</v>
      </c>
      <c r="L150" s="33">
        <v>2116</v>
      </c>
      <c r="M150" s="33">
        <v>3022</v>
      </c>
      <c r="N150" s="33">
        <v>3927</v>
      </c>
      <c r="O150" s="33">
        <v>4832</v>
      </c>
      <c r="P150" s="33">
        <v>5738</v>
      </c>
      <c r="Q150" s="33">
        <v>6643</v>
      </c>
      <c r="R150" s="33">
        <v>7549</v>
      </c>
      <c r="S150" s="33">
        <v>8454</v>
      </c>
      <c r="T150" s="33">
        <v>9359</v>
      </c>
      <c r="U150" s="33">
        <v>10265</v>
      </c>
      <c r="V150" s="33">
        <v>11170</v>
      </c>
      <c r="W150" s="33">
        <v>12076</v>
      </c>
      <c r="X150" s="33">
        <v>12981</v>
      </c>
      <c r="Y150" s="33">
        <v>13886</v>
      </c>
      <c r="Z150" s="33">
        <v>14070</v>
      </c>
      <c r="AA150" s="33">
        <v>14253</v>
      </c>
      <c r="AB150" s="33">
        <v>14434</v>
      </c>
      <c r="AC150" s="33">
        <v>14615</v>
      </c>
      <c r="AD150" s="33">
        <v>14795</v>
      </c>
      <c r="AE150" s="33">
        <v>14972</v>
      </c>
      <c r="AF150" s="33">
        <v>15152</v>
      </c>
      <c r="AG150" s="33">
        <v>15334</v>
      </c>
      <c r="AH150" s="33">
        <v>15518</v>
      </c>
      <c r="AI150" s="34"/>
    </row>
    <row r="151" spans="1:35" ht="20" x14ac:dyDescent="0.4">
      <c r="A151" s="35"/>
      <c r="B151" s="14" t="s">
        <v>101</v>
      </c>
      <c r="C151" s="32">
        <v>0</v>
      </c>
      <c r="D151" s="32">
        <v>0</v>
      </c>
      <c r="E151" s="32">
        <v>1</v>
      </c>
      <c r="F151" s="32">
        <v>2</v>
      </c>
      <c r="G151" s="32">
        <v>4</v>
      </c>
      <c r="H151" s="32">
        <v>9</v>
      </c>
      <c r="I151" s="32">
        <v>20</v>
      </c>
      <c r="J151" s="32">
        <v>303</v>
      </c>
      <c r="K151" s="32">
        <v>1220</v>
      </c>
      <c r="L151" s="32">
        <v>2137</v>
      </c>
      <c r="M151" s="32">
        <v>3054</v>
      </c>
      <c r="N151" s="32">
        <v>3971</v>
      </c>
      <c r="O151" s="32">
        <v>4888</v>
      </c>
      <c r="P151" s="32">
        <v>5805</v>
      </c>
      <c r="Q151" s="32">
        <v>6722</v>
      </c>
      <c r="R151" s="32">
        <v>7640</v>
      </c>
      <c r="S151" s="32">
        <v>8557</v>
      </c>
      <c r="T151" s="32">
        <v>9474</v>
      </c>
      <c r="U151" s="32">
        <v>10391</v>
      </c>
      <c r="V151" s="32">
        <v>11308</v>
      </c>
      <c r="W151" s="32">
        <v>12225</v>
      </c>
      <c r="X151" s="32">
        <v>13142</v>
      </c>
      <c r="Y151" s="32">
        <v>14059</v>
      </c>
      <c r="Z151" s="32">
        <v>14363</v>
      </c>
      <c r="AA151" s="32">
        <v>14669</v>
      </c>
      <c r="AB151" s="32">
        <v>14979</v>
      </c>
      <c r="AC151" s="32">
        <v>15297</v>
      </c>
      <c r="AD151" s="32">
        <v>15621</v>
      </c>
      <c r="AE151" s="32">
        <v>15947</v>
      </c>
      <c r="AF151" s="32">
        <v>16280</v>
      </c>
      <c r="AG151" s="32">
        <v>16621</v>
      </c>
      <c r="AH151" s="32">
        <v>16968</v>
      </c>
      <c r="AI151" s="34"/>
    </row>
    <row r="152" spans="1:35" ht="20" x14ac:dyDescent="0.4">
      <c r="A152" s="35"/>
      <c r="B152" s="14" t="s">
        <v>102</v>
      </c>
      <c r="C152" s="33">
        <v>0</v>
      </c>
      <c r="D152" s="33">
        <v>1</v>
      </c>
      <c r="E152" s="33">
        <v>2</v>
      </c>
      <c r="F152" s="33">
        <v>4</v>
      </c>
      <c r="G152" s="33">
        <v>6</v>
      </c>
      <c r="H152" s="33">
        <v>9</v>
      </c>
      <c r="I152" s="33">
        <v>13</v>
      </c>
      <c r="J152" s="33">
        <v>66</v>
      </c>
      <c r="K152" s="33">
        <v>297</v>
      </c>
      <c r="L152" s="33">
        <v>529</v>
      </c>
      <c r="M152" s="33">
        <v>760</v>
      </c>
      <c r="N152" s="33">
        <v>992</v>
      </c>
      <c r="O152" s="33">
        <v>1224</v>
      </c>
      <c r="P152" s="33">
        <v>1455</v>
      </c>
      <c r="Q152" s="33">
        <v>1687</v>
      </c>
      <c r="R152" s="33">
        <v>1918</v>
      </c>
      <c r="S152" s="33">
        <v>2150</v>
      </c>
      <c r="T152" s="33">
        <v>2382</v>
      </c>
      <c r="U152" s="33">
        <v>2613</v>
      </c>
      <c r="V152" s="33">
        <v>2845</v>
      </c>
      <c r="W152" s="33">
        <v>3076</v>
      </c>
      <c r="X152" s="33">
        <v>3308</v>
      </c>
      <c r="Y152" s="33">
        <v>3539</v>
      </c>
      <c r="Z152" s="33">
        <v>3600</v>
      </c>
      <c r="AA152" s="33">
        <v>3660</v>
      </c>
      <c r="AB152" s="33">
        <v>3721</v>
      </c>
      <c r="AC152" s="33">
        <v>3782</v>
      </c>
      <c r="AD152" s="33">
        <v>3844</v>
      </c>
      <c r="AE152" s="33">
        <v>3907</v>
      </c>
      <c r="AF152" s="33">
        <v>3970</v>
      </c>
      <c r="AG152" s="33">
        <v>4035</v>
      </c>
      <c r="AH152" s="33">
        <v>4101</v>
      </c>
      <c r="AI152" s="34"/>
    </row>
    <row r="153" spans="1:35" ht="20" x14ac:dyDescent="0.4">
      <c r="A153" s="35"/>
      <c r="B153" s="14" t="s">
        <v>103</v>
      </c>
      <c r="C153" s="32">
        <v>0</v>
      </c>
      <c r="D153" s="32">
        <v>1</v>
      </c>
      <c r="E153" s="32">
        <v>10</v>
      </c>
      <c r="F153" s="32">
        <v>25</v>
      </c>
      <c r="G153" s="32">
        <v>48</v>
      </c>
      <c r="H153" s="32">
        <v>79</v>
      </c>
      <c r="I153" s="32">
        <v>116</v>
      </c>
      <c r="J153" s="32">
        <v>693</v>
      </c>
      <c r="K153" s="32">
        <v>3316</v>
      </c>
      <c r="L153" s="32">
        <v>5939</v>
      </c>
      <c r="M153" s="32">
        <v>8562</v>
      </c>
      <c r="N153" s="32">
        <v>11186</v>
      </c>
      <c r="O153" s="32">
        <v>13809</v>
      </c>
      <c r="P153" s="32">
        <v>16432</v>
      </c>
      <c r="Q153" s="32">
        <v>19055</v>
      </c>
      <c r="R153" s="32">
        <v>21678</v>
      </c>
      <c r="S153" s="32">
        <v>24301</v>
      </c>
      <c r="T153" s="32">
        <v>26924</v>
      </c>
      <c r="U153" s="32">
        <v>29548</v>
      </c>
      <c r="V153" s="32">
        <v>32171</v>
      </c>
      <c r="W153" s="32">
        <v>34794</v>
      </c>
      <c r="X153" s="32">
        <v>37417</v>
      </c>
      <c r="Y153" s="32">
        <v>40040</v>
      </c>
      <c r="Z153" s="32">
        <v>40523</v>
      </c>
      <c r="AA153" s="32">
        <v>41000</v>
      </c>
      <c r="AB153" s="32">
        <v>41471</v>
      </c>
      <c r="AC153" s="32">
        <v>41934</v>
      </c>
      <c r="AD153" s="32">
        <v>42390</v>
      </c>
      <c r="AE153" s="32">
        <v>42819</v>
      </c>
      <c r="AF153" s="32">
        <v>43247</v>
      </c>
      <c r="AG153" s="32">
        <v>43671</v>
      </c>
      <c r="AH153" s="32">
        <v>44365</v>
      </c>
      <c r="AI153" s="34"/>
    </row>
    <row r="154" spans="1:35" ht="20" x14ac:dyDescent="0.4">
      <c r="A154" s="35"/>
      <c r="B154" s="11" t="s">
        <v>105</v>
      </c>
      <c r="C154" s="34"/>
      <c r="D154" s="34"/>
      <c r="E154" s="34"/>
      <c r="F154" s="34"/>
      <c r="G154" s="34"/>
      <c r="H154" s="34"/>
      <c r="I154" s="34"/>
      <c r="J154" s="34"/>
      <c r="K154" s="34"/>
      <c r="L154" s="34"/>
      <c r="M154" s="34"/>
      <c r="N154" s="34"/>
      <c r="O154" s="34"/>
      <c r="P154" s="34"/>
      <c r="Q154" s="34"/>
      <c r="R154" s="34"/>
      <c r="S154" s="34"/>
      <c r="T154" s="34"/>
      <c r="U154" s="34"/>
      <c r="V154" s="34"/>
      <c r="W154" s="34"/>
      <c r="X154" s="34"/>
      <c r="Y154" s="34"/>
      <c r="Z154" s="34"/>
      <c r="AA154" s="34"/>
      <c r="AB154" s="34"/>
      <c r="AC154" s="34"/>
      <c r="AD154" s="34"/>
      <c r="AE154" s="34"/>
      <c r="AF154" s="34"/>
      <c r="AG154" s="34"/>
      <c r="AH154" s="34"/>
      <c r="AI154" s="34"/>
    </row>
    <row r="155" spans="1:35" ht="20" x14ac:dyDescent="0.4">
      <c r="A155" s="35"/>
      <c r="B155" s="12" t="s">
        <v>61</v>
      </c>
      <c r="C155" s="13" t="s">
        <v>62</v>
      </c>
      <c r="D155" s="13" t="s">
        <v>63</v>
      </c>
      <c r="E155" s="13" t="s">
        <v>64</v>
      </c>
      <c r="F155" s="13" t="s">
        <v>65</v>
      </c>
      <c r="G155" s="13" t="s">
        <v>66</v>
      </c>
      <c r="H155" s="13" t="s">
        <v>67</v>
      </c>
      <c r="I155" s="13" t="s">
        <v>68</v>
      </c>
      <c r="J155" s="13" t="s">
        <v>69</v>
      </c>
      <c r="K155" s="13" t="s">
        <v>70</v>
      </c>
      <c r="L155" s="13" t="s">
        <v>71</v>
      </c>
      <c r="M155" s="13" t="s">
        <v>72</v>
      </c>
      <c r="N155" s="13" t="s">
        <v>73</v>
      </c>
      <c r="O155" s="13" t="s">
        <v>74</v>
      </c>
      <c r="P155" s="13" t="s">
        <v>75</v>
      </c>
      <c r="Q155" s="13" t="s">
        <v>76</v>
      </c>
      <c r="R155" s="13" t="s">
        <v>77</v>
      </c>
      <c r="S155" s="13" t="s">
        <v>78</v>
      </c>
      <c r="T155" s="13" t="s">
        <v>79</v>
      </c>
      <c r="U155" s="13" t="s">
        <v>80</v>
      </c>
      <c r="V155" s="13" t="s">
        <v>81</v>
      </c>
      <c r="W155" s="13" t="s">
        <v>82</v>
      </c>
      <c r="X155" s="13" t="s">
        <v>83</v>
      </c>
      <c r="Y155" s="13" t="s">
        <v>84</v>
      </c>
      <c r="Z155" s="13" t="s">
        <v>85</v>
      </c>
      <c r="AA155" s="13" t="s">
        <v>86</v>
      </c>
      <c r="AB155" s="13" t="s">
        <v>87</v>
      </c>
      <c r="AC155" s="13" t="s">
        <v>88</v>
      </c>
      <c r="AD155" s="13" t="s">
        <v>89</v>
      </c>
      <c r="AE155" s="13" t="s">
        <v>90</v>
      </c>
      <c r="AF155" s="13" t="s">
        <v>91</v>
      </c>
      <c r="AG155" s="13" t="s">
        <v>92</v>
      </c>
      <c r="AH155" s="13" t="s">
        <v>93</v>
      </c>
      <c r="AI155" s="34"/>
    </row>
    <row r="156" spans="1:35" ht="20" x14ac:dyDescent="0.4">
      <c r="A156" s="35"/>
      <c r="B156" s="14" t="s">
        <v>94</v>
      </c>
      <c r="C156" s="33">
        <v>0</v>
      </c>
      <c r="D156" s="33">
        <v>0</v>
      </c>
      <c r="E156" s="33">
        <v>0</v>
      </c>
      <c r="F156" s="33">
        <v>0</v>
      </c>
      <c r="G156" s="33">
        <v>0</v>
      </c>
      <c r="H156" s="33">
        <v>0</v>
      </c>
      <c r="I156" s="33">
        <v>0</v>
      </c>
      <c r="J156" s="33">
        <v>42</v>
      </c>
      <c r="K156" s="33">
        <v>837</v>
      </c>
      <c r="L156" s="33">
        <v>1631</v>
      </c>
      <c r="M156" s="33">
        <v>2425</v>
      </c>
      <c r="N156" s="33">
        <v>3220</v>
      </c>
      <c r="O156" s="33">
        <v>4014</v>
      </c>
      <c r="P156" s="33">
        <v>4809</v>
      </c>
      <c r="Q156" s="33">
        <v>5603</v>
      </c>
      <c r="R156" s="33">
        <v>6398</v>
      </c>
      <c r="S156" s="33">
        <v>7192</v>
      </c>
      <c r="T156" s="33">
        <v>7987</v>
      </c>
      <c r="U156" s="33">
        <v>8781</v>
      </c>
      <c r="V156" s="33">
        <v>9575</v>
      </c>
      <c r="W156" s="33">
        <v>10370</v>
      </c>
      <c r="X156" s="33">
        <v>11164</v>
      </c>
      <c r="Y156" s="33">
        <v>11959</v>
      </c>
      <c r="Z156" s="33">
        <v>12174</v>
      </c>
      <c r="AA156" s="33">
        <v>12390</v>
      </c>
      <c r="AB156" s="33">
        <v>12610</v>
      </c>
      <c r="AC156" s="33">
        <v>12834</v>
      </c>
      <c r="AD156" s="33">
        <v>13063</v>
      </c>
      <c r="AE156" s="33">
        <v>13292</v>
      </c>
      <c r="AF156" s="33">
        <v>13526</v>
      </c>
      <c r="AG156" s="33">
        <v>13764</v>
      </c>
      <c r="AH156" s="33">
        <v>14006</v>
      </c>
      <c r="AI156" s="34"/>
    </row>
    <row r="157" spans="1:35" ht="20" x14ac:dyDescent="0.4">
      <c r="A157" s="35"/>
      <c r="B157" s="14" t="s">
        <v>95</v>
      </c>
      <c r="C157" s="32">
        <v>0</v>
      </c>
      <c r="D157" s="32">
        <v>0</v>
      </c>
      <c r="E157" s="32">
        <v>0</v>
      </c>
      <c r="F157" s="32">
        <v>1</v>
      </c>
      <c r="G157" s="32">
        <v>3</v>
      </c>
      <c r="H157" s="32">
        <v>6</v>
      </c>
      <c r="I157" s="32">
        <v>9</v>
      </c>
      <c r="J157" s="32">
        <v>23</v>
      </c>
      <c r="K157" s="32">
        <v>76</v>
      </c>
      <c r="L157" s="32">
        <v>128</v>
      </c>
      <c r="M157" s="32">
        <v>181</v>
      </c>
      <c r="N157" s="32">
        <v>233</v>
      </c>
      <c r="O157" s="32">
        <v>285</v>
      </c>
      <c r="P157" s="32">
        <v>338</v>
      </c>
      <c r="Q157" s="32">
        <v>390</v>
      </c>
      <c r="R157" s="32">
        <v>442</v>
      </c>
      <c r="S157" s="32">
        <v>495</v>
      </c>
      <c r="T157" s="32">
        <v>547</v>
      </c>
      <c r="U157" s="32">
        <v>599</v>
      </c>
      <c r="V157" s="32">
        <v>652</v>
      </c>
      <c r="W157" s="32">
        <v>704</v>
      </c>
      <c r="X157" s="32">
        <v>756</v>
      </c>
      <c r="Y157" s="32">
        <v>809</v>
      </c>
      <c r="Z157" s="32">
        <v>815</v>
      </c>
      <c r="AA157" s="32">
        <v>821</v>
      </c>
      <c r="AB157" s="32">
        <v>828</v>
      </c>
      <c r="AC157" s="32">
        <v>834</v>
      </c>
      <c r="AD157" s="32">
        <v>840</v>
      </c>
      <c r="AE157" s="32">
        <v>847</v>
      </c>
      <c r="AF157" s="32">
        <v>853</v>
      </c>
      <c r="AG157" s="32">
        <v>860</v>
      </c>
      <c r="AH157" s="32">
        <v>867</v>
      </c>
      <c r="AI157" s="34"/>
    </row>
    <row r="158" spans="1:35" ht="20" x14ac:dyDescent="0.4">
      <c r="A158" s="35"/>
      <c r="B158" s="14" t="s">
        <v>96</v>
      </c>
      <c r="C158" s="33">
        <v>0</v>
      </c>
      <c r="D158" s="33">
        <v>3</v>
      </c>
      <c r="E158" s="33">
        <v>7</v>
      </c>
      <c r="F158" s="33">
        <v>14</v>
      </c>
      <c r="G158" s="33">
        <v>22</v>
      </c>
      <c r="H158" s="33">
        <v>32</v>
      </c>
      <c r="I158" s="33">
        <v>44</v>
      </c>
      <c r="J158" s="33">
        <v>233</v>
      </c>
      <c r="K158" s="33">
        <v>1049</v>
      </c>
      <c r="L158" s="33">
        <v>1864</v>
      </c>
      <c r="M158" s="33">
        <v>2680</v>
      </c>
      <c r="N158" s="33">
        <v>3495</v>
      </c>
      <c r="O158" s="33">
        <v>4310</v>
      </c>
      <c r="P158" s="33">
        <v>5126</v>
      </c>
      <c r="Q158" s="33">
        <v>5941</v>
      </c>
      <c r="R158" s="33">
        <v>6756</v>
      </c>
      <c r="S158" s="33">
        <v>7572</v>
      </c>
      <c r="T158" s="33">
        <v>8387</v>
      </c>
      <c r="U158" s="33">
        <v>9202</v>
      </c>
      <c r="V158" s="33">
        <v>10018</v>
      </c>
      <c r="W158" s="33">
        <v>10833</v>
      </c>
      <c r="X158" s="33">
        <v>11648</v>
      </c>
      <c r="Y158" s="33">
        <v>12464</v>
      </c>
      <c r="Z158" s="33">
        <v>12630</v>
      </c>
      <c r="AA158" s="33">
        <v>12796</v>
      </c>
      <c r="AB158" s="33">
        <v>12963</v>
      </c>
      <c r="AC158" s="33">
        <v>13131</v>
      </c>
      <c r="AD158" s="33">
        <v>13302</v>
      </c>
      <c r="AE158" s="33">
        <v>13478</v>
      </c>
      <c r="AF158" s="33">
        <v>13658</v>
      </c>
      <c r="AG158" s="33">
        <v>13841</v>
      </c>
      <c r="AH158" s="33">
        <v>14026</v>
      </c>
      <c r="AI158" s="34"/>
    </row>
    <row r="159" spans="1:35" ht="20" x14ac:dyDescent="0.4">
      <c r="A159" s="35"/>
      <c r="B159" s="14" t="s">
        <v>97</v>
      </c>
      <c r="C159" s="32">
        <v>0</v>
      </c>
      <c r="D159" s="32">
        <v>2</v>
      </c>
      <c r="E159" s="32">
        <v>10</v>
      </c>
      <c r="F159" s="32">
        <v>24</v>
      </c>
      <c r="G159" s="32">
        <v>45</v>
      </c>
      <c r="H159" s="32">
        <v>72</v>
      </c>
      <c r="I159" s="32">
        <v>107</v>
      </c>
      <c r="J159" s="32">
        <v>639</v>
      </c>
      <c r="K159" s="32">
        <v>2078</v>
      </c>
      <c r="L159" s="32">
        <v>3517</v>
      </c>
      <c r="M159" s="32">
        <v>4956</v>
      </c>
      <c r="N159" s="32">
        <v>6395</v>
      </c>
      <c r="O159" s="32">
        <v>7835</v>
      </c>
      <c r="P159" s="32">
        <v>9274</v>
      </c>
      <c r="Q159" s="32">
        <v>10713</v>
      </c>
      <c r="R159" s="32">
        <v>12152</v>
      </c>
      <c r="S159" s="32">
        <v>13591</v>
      </c>
      <c r="T159" s="32">
        <v>15030</v>
      </c>
      <c r="U159" s="32">
        <v>16469</v>
      </c>
      <c r="V159" s="32">
        <v>17909</v>
      </c>
      <c r="W159" s="32">
        <v>19348</v>
      </c>
      <c r="X159" s="32">
        <v>20787</v>
      </c>
      <c r="Y159" s="32">
        <v>22226</v>
      </c>
      <c r="Z159" s="32">
        <v>22342</v>
      </c>
      <c r="AA159" s="32">
        <v>22450</v>
      </c>
      <c r="AB159" s="32">
        <v>22549</v>
      </c>
      <c r="AC159" s="32">
        <v>22640</v>
      </c>
      <c r="AD159" s="32">
        <v>22722</v>
      </c>
      <c r="AE159" s="32">
        <v>22785</v>
      </c>
      <c r="AF159" s="32">
        <v>22839</v>
      </c>
      <c r="AG159" s="32">
        <v>22886</v>
      </c>
      <c r="AH159" s="32">
        <v>23396</v>
      </c>
      <c r="AI159" s="34"/>
    </row>
    <row r="160" spans="1:35" ht="20" x14ac:dyDescent="0.4">
      <c r="A160" s="35"/>
      <c r="B160" s="14" t="s">
        <v>98</v>
      </c>
      <c r="C160" s="33">
        <v>0</v>
      </c>
      <c r="D160" s="33">
        <v>0</v>
      </c>
      <c r="E160" s="33">
        <v>1</v>
      </c>
      <c r="F160" s="33">
        <v>2</v>
      </c>
      <c r="G160" s="33">
        <v>3</v>
      </c>
      <c r="H160" s="33">
        <v>5</v>
      </c>
      <c r="I160" s="33">
        <v>8</v>
      </c>
      <c r="J160" s="33">
        <v>46</v>
      </c>
      <c r="K160" s="33">
        <v>249</v>
      </c>
      <c r="L160" s="33">
        <v>452</v>
      </c>
      <c r="M160" s="33">
        <v>656</v>
      </c>
      <c r="N160" s="33">
        <v>859</v>
      </c>
      <c r="O160" s="33">
        <v>1062</v>
      </c>
      <c r="P160" s="33">
        <v>1265</v>
      </c>
      <c r="Q160" s="33">
        <v>1468</v>
      </c>
      <c r="R160" s="33">
        <v>1672</v>
      </c>
      <c r="S160" s="33">
        <v>1875</v>
      </c>
      <c r="T160" s="33">
        <v>2078</v>
      </c>
      <c r="U160" s="33">
        <v>2281</v>
      </c>
      <c r="V160" s="33">
        <v>2484</v>
      </c>
      <c r="W160" s="33">
        <v>2688</v>
      </c>
      <c r="X160" s="33">
        <v>2891</v>
      </c>
      <c r="Y160" s="33">
        <v>3094</v>
      </c>
      <c r="Z160" s="33">
        <v>3134</v>
      </c>
      <c r="AA160" s="33">
        <v>3175</v>
      </c>
      <c r="AB160" s="33">
        <v>3216</v>
      </c>
      <c r="AC160" s="33">
        <v>3257</v>
      </c>
      <c r="AD160" s="33">
        <v>3299</v>
      </c>
      <c r="AE160" s="33">
        <v>3341</v>
      </c>
      <c r="AF160" s="33">
        <v>3384</v>
      </c>
      <c r="AG160" s="33">
        <v>3428</v>
      </c>
      <c r="AH160" s="33">
        <v>3472</v>
      </c>
      <c r="AI160" s="34"/>
    </row>
    <row r="161" spans="1:35" ht="20" x14ac:dyDescent="0.4">
      <c r="A161" s="35"/>
      <c r="B161" s="14" t="s">
        <v>99</v>
      </c>
      <c r="C161" s="32">
        <v>0</v>
      </c>
      <c r="D161" s="32">
        <v>1</v>
      </c>
      <c r="E161" s="32">
        <v>7</v>
      </c>
      <c r="F161" s="32">
        <v>20</v>
      </c>
      <c r="G161" s="32">
        <v>37</v>
      </c>
      <c r="H161" s="32">
        <v>61</v>
      </c>
      <c r="I161" s="32">
        <v>90</v>
      </c>
      <c r="J161" s="32">
        <v>534</v>
      </c>
      <c r="K161" s="32">
        <v>2112</v>
      </c>
      <c r="L161" s="32">
        <v>3690</v>
      </c>
      <c r="M161" s="32">
        <v>5268</v>
      </c>
      <c r="N161" s="32">
        <v>6845</v>
      </c>
      <c r="O161" s="32">
        <v>8423</v>
      </c>
      <c r="P161" s="32">
        <v>10001</v>
      </c>
      <c r="Q161" s="32">
        <v>11579</v>
      </c>
      <c r="R161" s="32">
        <v>13157</v>
      </c>
      <c r="S161" s="32">
        <v>14735</v>
      </c>
      <c r="T161" s="32">
        <v>16313</v>
      </c>
      <c r="U161" s="32">
        <v>17890</v>
      </c>
      <c r="V161" s="32">
        <v>19468</v>
      </c>
      <c r="W161" s="32">
        <v>21046</v>
      </c>
      <c r="X161" s="32">
        <v>22624</v>
      </c>
      <c r="Y161" s="32">
        <v>24202</v>
      </c>
      <c r="Z161" s="32">
        <v>24347</v>
      </c>
      <c r="AA161" s="32">
        <v>24485</v>
      </c>
      <c r="AB161" s="32">
        <v>24615</v>
      </c>
      <c r="AC161" s="32">
        <v>24739</v>
      </c>
      <c r="AD161" s="32">
        <v>24855</v>
      </c>
      <c r="AE161" s="32">
        <v>24952</v>
      </c>
      <c r="AF161" s="32">
        <v>25042</v>
      </c>
      <c r="AG161" s="32">
        <v>25125</v>
      </c>
      <c r="AH161" s="32">
        <v>25590</v>
      </c>
      <c r="AI161" s="34"/>
    </row>
    <row r="162" spans="1:35" ht="20" x14ac:dyDescent="0.4">
      <c r="A162" s="35"/>
      <c r="B162" s="14" t="s">
        <v>100</v>
      </c>
      <c r="C162" s="33">
        <v>0</v>
      </c>
      <c r="D162" s="33">
        <v>0</v>
      </c>
      <c r="E162" s="33">
        <v>1</v>
      </c>
      <c r="F162" s="33">
        <v>3</v>
      </c>
      <c r="G162" s="33">
        <v>5</v>
      </c>
      <c r="H162" s="33">
        <v>8</v>
      </c>
      <c r="I162" s="33">
        <v>12</v>
      </c>
      <c r="J162" s="33">
        <v>71</v>
      </c>
      <c r="K162" s="33">
        <v>539</v>
      </c>
      <c r="L162" s="33">
        <v>1008</v>
      </c>
      <c r="M162" s="33">
        <v>1476</v>
      </c>
      <c r="N162" s="33">
        <v>1944</v>
      </c>
      <c r="O162" s="33">
        <v>2413</v>
      </c>
      <c r="P162" s="33">
        <v>2881</v>
      </c>
      <c r="Q162" s="33">
        <v>3350</v>
      </c>
      <c r="R162" s="33">
        <v>3818</v>
      </c>
      <c r="S162" s="33">
        <v>4287</v>
      </c>
      <c r="T162" s="33">
        <v>4755</v>
      </c>
      <c r="U162" s="33">
        <v>5224</v>
      </c>
      <c r="V162" s="33">
        <v>5692</v>
      </c>
      <c r="W162" s="33">
        <v>6161</v>
      </c>
      <c r="X162" s="33">
        <v>6629</v>
      </c>
      <c r="Y162" s="33">
        <v>7097</v>
      </c>
      <c r="Z162" s="33">
        <v>7160</v>
      </c>
      <c r="AA162" s="33">
        <v>7223</v>
      </c>
      <c r="AB162" s="33">
        <v>7285</v>
      </c>
      <c r="AC162" s="33">
        <v>7347</v>
      </c>
      <c r="AD162" s="33">
        <v>7408</v>
      </c>
      <c r="AE162" s="33">
        <v>7466</v>
      </c>
      <c r="AF162" s="33">
        <v>7524</v>
      </c>
      <c r="AG162" s="33">
        <v>7583</v>
      </c>
      <c r="AH162" s="33">
        <v>7642</v>
      </c>
      <c r="AI162" s="34"/>
    </row>
    <row r="163" spans="1:35" ht="20" x14ac:dyDescent="0.4">
      <c r="A163" s="35"/>
      <c r="B163" s="14" t="s">
        <v>101</v>
      </c>
      <c r="C163" s="32">
        <v>0</v>
      </c>
      <c r="D163" s="32">
        <v>0</v>
      </c>
      <c r="E163" s="32">
        <v>0</v>
      </c>
      <c r="F163" s="32">
        <v>0</v>
      </c>
      <c r="G163" s="32">
        <v>0</v>
      </c>
      <c r="H163" s="32">
        <v>1</v>
      </c>
      <c r="I163" s="32">
        <v>1</v>
      </c>
      <c r="J163" s="32">
        <v>63</v>
      </c>
      <c r="K163" s="32">
        <v>417</v>
      </c>
      <c r="L163" s="32">
        <v>771</v>
      </c>
      <c r="M163" s="32">
        <v>1125</v>
      </c>
      <c r="N163" s="32">
        <v>1479</v>
      </c>
      <c r="O163" s="32">
        <v>1833</v>
      </c>
      <c r="P163" s="32">
        <v>2187</v>
      </c>
      <c r="Q163" s="32">
        <v>2541</v>
      </c>
      <c r="R163" s="32">
        <v>2895</v>
      </c>
      <c r="S163" s="32">
        <v>3249</v>
      </c>
      <c r="T163" s="32">
        <v>3603</v>
      </c>
      <c r="U163" s="32">
        <v>3957</v>
      </c>
      <c r="V163" s="32">
        <v>4311</v>
      </c>
      <c r="W163" s="32">
        <v>4665</v>
      </c>
      <c r="X163" s="32">
        <v>5019</v>
      </c>
      <c r="Y163" s="32">
        <v>5373</v>
      </c>
      <c r="Z163" s="32">
        <v>5468</v>
      </c>
      <c r="AA163" s="32">
        <v>5564</v>
      </c>
      <c r="AB163" s="32">
        <v>5662</v>
      </c>
      <c r="AC163" s="32">
        <v>5761</v>
      </c>
      <c r="AD163" s="32">
        <v>5863</v>
      </c>
      <c r="AE163" s="32">
        <v>5966</v>
      </c>
      <c r="AF163" s="32">
        <v>6071</v>
      </c>
      <c r="AG163" s="32">
        <v>6178</v>
      </c>
      <c r="AH163" s="32">
        <v>6286</v>
      </c>
      <c r="AI163" s="34"/>
    </row>
    <row r="164" spans="1:35" ht="20" x14ac:dyDescent="0.4">
      <c r="A164" s="35"/>
      <c r="B164" s="14" t="s">
        <v>102</v>
      </c>
      <c r="C164" s="33">
        <v>0</v>
      </c>
      <c r="D164" s="33">
        <v>0</v>
      </c>
      <c r="E164" s="33">
        <v>0</v>
      </c>
      <c r="F164" s="33">
        <v>1</v>
      </c>
      <c r="G164" s="33">
        <v>1</v>
      </c>
      <c r="H164" s="33">
        <v>2</v>
      </c>
      <c r="I164" s="33">
        <v>2</v>
      </c>
      <c r="J164" s="33">
        <v>14</v>
      </c>
      <c r="K164" s="33">
        <v>85</v>
      </c>
      <c r="L164" s="33">
        <v>155</v>
      </c>
      <c r="M164" s="33">
        <v>225</v>
      </c>
      <c r="N164" s="33">
        <v>295</v>
      </c>
      <c r="O164" s="33">
        <v>365</v>
      </c>
      <c r="P164" s="33">
        <v>435</v>
      </c>
      <c r="Q164" s="33">
        <v>506</v>
      </c>
      <c r="R164" s="33">
        <v>576</v>
      </c>
      <c r="S164" s="33">
        <v>646</v>
      </c>
      <c r="T164" s="33">
        <v>716</v>
      </c>
      <c r="U164" s="33">
        <v>786</v>
      </c>
      <c r="V164" s="33">
        <v>857</v>
      </c>
      <c r="W164" s="33">
        <v>927</v>
      </c>
      <c r="X164" s="33">
        <v>997</v>
      </c>
      <c r="Y164" s="33">
        <v>1067</v>
      </c>
      <c r="Z164" s="33">
        <v>1081</v>
      </c>
      <c r="AA164" s="33">
        <v>1095</v>
      </c>
      <c r="AB164" s="33">
        <v>1109</v>
      </c>
      <c r="AC164" s="33">
        <v>1123</v>
      </c>
      <c r="AD164" s="33">
        <v>1138</v>
      </c>
      <c r="AE164" s="33">
        <v>1152</v>
      </c>
      <c r="AF164" s="33">
        <v>1167</v>
      </c>
      <c r="AG164" s="33">
        <v>1182</v>
      </c>
      <c r="AH164" s="33">
        <v>1198</v>
      </c>
      <c r="AI164" s="34"/>
    </row>
    <row r="165" spans="1:35" ht="20" x14ac:dyDescent="0.4">
      <c r="A165" s="35"/>
      <c r="B165" s="14" t="s">
        <v>103</v>
      </c>
      <c r="C165" s="32">
        <v>0</v>
      </c>
      <c r="D165" s="32">
        <v>0</v>
      </c>
      <c r="E165" s="32">
        <v>3</v>
      </c>
      <c r="F165" s="32">
        <v>8</v>
      </c>
      <c r="G165" s="32">
        <v>16</v>
      </c>
      <c r="H165" s="32">
        <v>26</v>
      </c>
      <c r="I165" s="32">
        <v>39</v>
      </c>
      <c r="J165" s="32">
        <v>232</v>
      </c>
      <c r="K165" s="32">
        <v>961</v>
      </c>
      <c r="L165" s="32">
        <v>1690</v>
      </c>
      <c r="M165" s="32">
        <v>2419</v>
      </c>
      <c r="N165" s="32">
        <v>3149</v>
      </c>
      <c r="O165" s="32">
        <v>3878</v>
      </c>
      <c r="P165" s="32">
        <v>4607</v>
      </c>
      <c r="Q165" s="32">
        <v>5336</v>
      </c>
      <c r="R165" s="32">
        <v>6066</v>
      </c>
      <c r="S165" s="32">
        <v>6795</v>
      </c>
      <c r="T165" s="32">
        <v>7524</v>
      </c>
      <c r="U165" s="32">
        <v>8253</v>
      </c>
      <c r="V165" s="32">
        <v>8982</v>
      </c>
      <c r="W165" s="32">
        <v>9712</v>
      </c>
      <c r="X165" s="32">
        <v>10441</v>
      </c>
      <c r="Y165" s="32">
        <v>11170</v>
      </c>
      <c r="Z165" s="32">
        <v>11246</v>
      </c>
      <c r="AA165" s="32">
        <v>11320</v>
      </c>
      <c r="AB165" s="32">
        <v>11392</v>
      </c>
      <c r="AC165" s="32">
        <v>11462</v>
      </c>
      <c r="AD165" s="32">
        <v>11529</v>
      </c>
      <c r="AE165" s="32">
        <v>11589</v>
      </c>
      <c r="AF165" s="32">
        <v>11646</v>
      </c>
      <c r="AG165" s="32">
        <v>11702</v>
      </c>
      <c r="AH165" s="32">
        <v>11866</v>
      </c>
      <c r="AI165" s="34"/>
    </row>
    <row r="166" spans="1:35" ht="20" x14ac:dyDescent="0.4">
      <c r="A166" s="35"/>
      <c r="B166" s="11" t="s">
        <v>106</v>
      </c>
      <c r="C166" s="34"/>
      <c r="D166" s="34"/>
      <c r="E166" s="34"/>
      <c r="F166" s="34"/>
      <c r="G166" s="34"/>
      <c r="H166" s="34"/>
      <c r="I166" s="34"/>
      <c r="J166" s="34"/>
      <c r="K166" s="34"/>
      <c r="L166" s="34"/>
      <c r="M166" s="34"/>
      <c r="N166" s="34"/>
      <c r="O166" s="34"/>
      <c r="P166" s="34"/>
      <c r="Q166" s="34"/>
      <c r="R166" s="34"/>
      <c r="S166" s="34"/>
      <c r="T166" s="34"/>
      <c r="U166" s="34"/>
      <c r="V166" s="34"/>
      <c r="W166" s="34"/>
      <c r="X166" s="34"/>
      <c r="Y166" s="34"/>
      <c r="Z166" s="34"/>
      <c r="AA166" s="34"/>
      <c r="AB166" s="34"/>
      <c r="AC166" s="34"/>
      <c r="AD166" s="34"/>
      <c r="AE166" s="34"/>
      <c r="AF166" s="34"/>
      <c r="AG166" s="34"/>
      <c r="AH166" s="34"/>
      <c r="AI166" s="34"/>
    </row>
    <row r="167" spans="1:35" ht="20" x14ac:dyDescent="0.4">
      <c r="A167" s="35"/>
      <c r="B167" s="12" t="s">
        <v>61</v>
      </c>
      <c r="C167" s="13" t="s">
        <v>62</v>
      </c>
      <c r="D167" s="13" t="s">
        <v>63</v>
      </c>
      <c r="E167" s="13" t="s">
        <v>64</v>
      </c>
      <c r="F167" s="13" t="s">
        <v>65</v>
      </c>
      <c r="G167" s="13" t="s">
        <v>66</v>
      </c>
      <c r="H167" s="13" t="s">
        <v>67</v>
      </c>
      <c r="I167" s="13" t="s">
        <v>68</v>
      </c>
      <c r="J167" s="13" t="s">
        <v>69</v>
      </c>
      <c r="K167" s="13" t="s">
        <v>70</v>
      </c>
      <c r="L167" s="13" t="s">
        <v>71</v>
      </c>
      <c r="M167" s="13" t="s">
        <v>72</v>
      </c>
      <c r="N167" s="13" t="s">
        <v>73</v>
      </c>
      <c r="O167" s="13" t="s">
        <v>74</v>
      </c>
      <c r="P167" s="13" t="s">
        <v>75</v>
      </c>
      <c r="Q167" s="13" t="s">
        <v>76</v>
      </c>
      <c r="R167" s="13" t="s">
        <v>77</v>
      </c>
      <c r="S167" s="13" t="s">
        <v>78</v>
      </c>
      <c r="T167" s="13" t="s">
        <v>79</v>
      </c>
      <c r="U167" s="13" t="s">
        <v>80</v>
      </c>
      <c r="V167" s="13" t="s">
        <v>81</v>
      </c>
      <c r="W167" s="13" t="s">
        <v>82</v>
      </c>
      <c r="X167" s="13" t="s">
        <v>83</v>
      </c>
      <c r="Y167" s="13" t="s">
        <v>84</v>
      </c>
      <c r="Z167" s="13" t="s">
        <v>85</v>
      </c>
      <c r="AA167" s="13" t="s">
        <v>86</v>
      </c>
      <c r="AB167" s="13" t="s">
        <v>87</v>
      </c>
      <c r="AC167" s="13" t="s">
        <v>88</v>
      </c>
      <c r="AD167" s="13" t="s">
        <v>89</v>
      </c>
      <c r="AE167" s="13" t="s">
        <v>90</v>
      </c>
      <c r="AF167" s="13" t="s">
        <v>91</v>
      </c>
      <c r="AG167" s="13" t="s">
        <v>92</v>
      </c>
      <c r="AH167" s="13" t="s">
        <v>93</v>
      </c>
      <c r="AI167" s="34"/>
    </row>
    <row r="168" spans="1:35" ht="20" x14ac:dyDescent="0.4">
      <c r="A168" s="35"/>
      <c r="B168" s="14" t="s">
        <v>94</v>
      </c>
      <c r="C168" s="33">
        <v>0</v>
      </c>
      <c r="D168" s="33">
        <v>0</v>
      </c>
      <c r="E168" s="33">
        <v>0</v>
      </c>
      <c r="F168" s="33">
        <v>0</v>
      </c>
      <c r="G168" s="33">
        <v>0</v>
      </c>
      <c r="H168" s="33">
        <v>0</v>
      </c>
      <c r="I168" s="33">
        <v>0</v>
      </c>
      <c r="J168" s="33">
        <v>8</v>
      </c>
      <c r="K168" s="33">
        <v>181</v>
      </c>
      <c r="L168" s="33">
        <v>355</v>
      </c>
      <c r="M168" s="33">
        <v>528</v>
      </c>
      <c r="N168" s="33">
        <v>701</v>
      </c>
      <c r="O168" s="33">
        <v>874</v>
      </c>
      <c r="P168" s="33">
        <v>1047</v>
      </c>
      <c r="Q168" s="33">
        <v>1220</v>
      </c>
      <c r="R168" s="33">
        <v>1393</v>
      </c>
      <c r="S168" s="33">
        <v>1567</v>
      </c>
      <c r="T168" s="33">
        <v>1740</v>
      </c>
      <c r="U168" s="33">
        <v>1913</v>
      </c>
      <c r="V168" s="33">
        <v>2086</v>
      </c>
      <c r="W168" s="33">
        <v>2259</v>
      </c>
      <c r="X168" s="33">
        <v>2432</v>
      </c>
      <c r="Y168" s="33">
        <v>2605</v>
      </c>
      <c r="Z168" s="33">
        <v>2648</v>
      </c>
      <c r="AA168" s="33">
        <v>2691</v>
      </c>
      <c r="AB168" s="33">
        <v>2734</v>
      </c>
      <c r="AC168" s="33">
        <v>2780</v>
      </c>
      <c r="AD168" s="33">
        <v>2826</v>
      </c>
      <c r="AE168" s="33">
        <v>2873</v>
      </c>
      <c r="AF168" s="33">
        <v>2921</v>
      </c>
      <c r="AG168" s="33">
        <v>2970</v>
      </c>
      <c r="AH168" s="33">
        <v>3020</v>
      </c>
      <c r="AI168" s="34"/>
    </row>
    <row r="169" spans="1:35" ht="20" x14ac:dyDescent="0.4">
      <c r="A169" s="35"/>
      <c r="B169" s="14" t="s">
        <v>95</v>
      </c>
      <c r="C169" s="32">
        <v>0</v>
      </c>
      <c r="D169" s="32">
        <v>0</v>
      </c>
      <c r="E169" s="32">
        <v>3</v>
      </c>
      <c r="F169" s="32">
        <v>7</v>
      </c>
      <c r="G169" s="32">
        <v>14</v>
      </c>
      <c r="H169" s="32">
        <v>22</v>
      </c>
      <c r="I169" s="32">
        <v>33</v>
      </c>
      <c r="J169" s="32">
        <v>46</v>
      </c>
      <c r="K169" s="32">
        <v>65</v>
      </c>
      <c r="L169" s="32">
        <v>84</v>
      </c>
      <c r="M169" s="32">
        <v>104</v>
      </c>
      <c r="N169" s="32">
        <v>123</v>
      </c>
      <c r="O169" s="32">
        <v>142</v>
      </c>
      <c r="P169" s="32">
        <v>162</v>
      </c>
      <c r="Q169" s="32">
        <v>181</v>
      </c>
      <c r="R169" s="32">
        <v>200</v>
      </c>
      <c r="S169" s="32">
        <v>219</v>
      </c>
      <c r="T169" s="32">
        <v>239</v>
      </c>
      <c r="U169" s="32">
        <v>258</v>
      </c>
      <c r="V169" s="32">
        <v>277</v>
      </c>
      <c r="W169" s="32">
        <v>297</v>
      </c>
      <c r="X169" s="32">
        <v>316</v>
      </c>
      <c r="Y169" s="32">
        <v>335</v>
      </c>
      <c r="Z169" s="32">
        <v>337</v>
      </c>
      <c r="AA169" s="32">
        <v>338</v>
      </c>
      <c r="AB169" s="32">
        <v>339</v>
      </c>
      <c r="AC169" s="32">
        <v>340</v>
      </c>
      <c r="AD169" s="32">
        <v>341</v>
      </c>
      <c r="AE169" s="32">
        <v>342</v>
      </c>
      <c r="AF169" s="32">
        <v>343</v>
      </c>
      <c r="AG169" s="32">
        <v>345</v>
      </c>
      <c r="AH169" s="32">
        <v>346</v>
      </c>
      <c r="AI169" s="34"/>
    </row>
    <row r="170" spans="1:35" ht="20" x14ac:dyDescent="0.4">
      <c r="A170" s="35"/>
      <c r="B170" s="14" t="s">
        <v>96</v>
      </c>
      <c r="C170" s="33">
        <v>0</v>
      </c>
      <c r="D170" s="33">
        <v>0</v>
      </c>
      <c r="E170" s="33">
        <v>2</v>
      </c>
      <c r="F170" s="33">
        <v>4</v>
      </c>
      <c r="G170" s="33">
        <v>7</v>
      </c>
      <c r="H170" s="33">
        <v>11</v>
      </c>
      <c r="I170" s="33">
        <v>16</v>
      </c>
      <c r="J170" s="33">
        <v>94</v>
      </c>
      <c r="K170" s="33">
        <v>317</v>
      </c>
      <c r="L170" s="33">
        <v>540</v>
      </c>
      <c r="M170" s="33">
        <v>763</v>
      </c>
      <c r="N170" s="33">
        <v>986</v>
      </c>
      <c r="O170" s="33">
        <v>1209</v>
      </c>
      <c r="P170" s="33">
        <v>1432</v>
      </c>
      <c r="Q170" s="33">
        <v>1654</v>
      </c>
      <c r="R170" s="33">
        <v>1877</v>
      </c>
      <c r="S170" s="33">
        <v>2100</v>
      </c>
      <c r="T170" s="33">
        <v>2323</v>
      </c>
      <c r="U170" s="33">
        <v>2546</v>
      </c>
      <c r="V170" s="33">
        <v>2769</v>
      </c>
      <c r="W170" s="33">
        <v>2992</v>
      </c>
      <c r="X170" s="33">
        <v>3215</v>
      </c>
      <c r="Y170" s="33">
        <v>3438</v>
      </c>
      <c r="Z170" s="33">
        <v>3469</v>
      </c>
      <c r="AA170" s="33">
        <v>3501</v>
      </c>
      <c r="AB170" s="33">
        <v>3533</v>
      </c>
      <c r="AC170" s="33">
        <v>3566</v>
      </c>
      <c r="AD170" s="33">
        <v>3599</v>
      </c>
      <c r="AE170" s="33">
        <v>3634</v>
      </c>
      <c r="AF170" s="33">
        <v>3670</v>
      </c>
      <c r="AG170" s="33">
        <v>3706</v>
      </c>
      <c r="AH170" s="33">
        <v>3742</v>
      </c>
      <c r="AI170" s="34"/>
    </row>
    <row r="171" spans="1:35" ht="20" x14ac:dyDescent="0.4">
      <c r="A171" s="35"/>
      <c r="B171" s="14" t="s">
        <v>97</v>
      </c>
      <c r="C171" s="32">
        <v>0</v>
      </c>
      <c r="D171" s="32">
        <v>1</v>
      </c>
      <c r="E171" s="32">
        <v>3</v>
      </c>
      <c r="F171" s="32">
        <v>6</v>
      </c>
      <c r="G171" s="32">
        <v>12</v>
      </c>
      <c r="H171" s="32">
        <v>19</v>
      </c>
      <c r="I171" s="32">
        <v>28</v>
      </c>
      <c r="J171" s="32">
        <v>164</v>
      </c>
      <c r="K171" s="32">
        <v>625</v>
      </c>
      <c r="L171" s="32">
        <v>1086</v>
      </c>
      <c r="M171" s="32">
        <v>1547</v>
      </c>
      <c r="N171" s="32">
        <v>2008</v>
      </c>
      <c r="O171" s="32">
        <v>2469</v>
      </c>
      <c r="P171" s="32">
        <v>2930</v>
      </c>
      <c r="Q171" s="32">
        <v>3391</v>
      </c>
      <c r="R171" s="32">
        <v>3852</v>
      </c>
      <c r="S171" s="32">
        <v>4313</v>
      </c>
      <c r="T171" s="32">
        <v>4774</v>
      </c>
      <c r="U171" s="32">
        <v>5235</v>
      </c>
      <c r="V171" s="32">
        <v>5696</v>
      </c>
      <c r="W171" s="32">
        <v>6157</v>
      </c>
      <c r="X171" s="32">
        <v>6618</v>
      </c>
      <c r="Y171" s="32">
        <v>7079</v>
      </c>
      <c r="Z171" s="32">
        <v>7087</v>
      </c>
      <c r="AA171" s="32">
        <v>7093</v>
      </c>
      <c r="AB171" s="32">
        <v>7097</v>
      </c>
      <c r="AC171" s="32">
        <v>7098</v>
      </c>
      <c r="AD171" s="32">
        <v>7098</v>
      </c>
      <c r="AE171" s="32">
        <v>7092</v>
      </c>
      <c r="AF171" s="32">
        <v>7084</v>
      </c>
      <c r="AG171" s="32">
        <v>7075</v>
      </c>
      <c r="AH171" s="32">
        <v>7192</v>
      </c>
      <c r="AI171" s="34"/>
    </row>
    <row r="172" spans="1:35" ht="20" x14ac:dyDescent="0.4">
      <c r="A172" s="35"/>
      <c r="B172" s="14" t="s">
        <v>98</v>
      </c>
      <c r="C172" s="33">
        <v>0</v>
      </c>
      <c r="D172" s="33">
        <v>0</v>
      </c>
      <c r="E172" s="33">
        <v>0</v>
      </c>
      <c r="F172" s="33">
        <v>1</v>
      </c>
      <c r="G172" s="33">
        <v>1</v>
      </c>
      <c r="H172" s="33">
        <v>2</v>
      </c>
      <c r="I172" s="33">
        <v>3</v>
      </c>
      <c r="J172" s="33">
        <v>19</v>
      </c>
      <c r="K172" s="33">
        <v>76</v>
      </c>
      <c r="L172" s="33">
        <v>132</v>
      </c>
      <c r="M172" s="33">
        <v>189</v>
      </c>
      <c r="N172" s="33">
        <v>246</v>
      </c>
      <c r="O172" s="33">
        <v>302</v>
      </c>
      <c r="P172" s="33">
        <v>359</v>
      </c>
      <c r="Q172" s="33">
        <v>415</v>
      </c>
      <c r="R172" s="33">
        <v>472</v>
      </c>
      <c r="S172" s="33">
        <v>529</v>
      </c>
      <c r="T172" s="33">
        <v>585</v>
      </c>
      <c r="U172" s="33">
        <v>642</v>
      </c>
      <c r="V172" s="33">
        <v>699</v>
      </c>
      <c r="W172" s="33">
        <v>755</v>
      </c>
      <c r="X172" s="33">
        <v>812</v>
      </c>
      <c r="Y172" s="33">
        <v>869</v>
      </c>
      <c r="Z172" s="33">
        <v>876</v>
      </c>
      <c r="AA172" s="33">
        <v>884</v>
      </c>
      <c r="AB172" s="33">
        <v>892</v>
      </c>
      <c r="AC172" s="33">
        <v>901</v>
      </c>
      <c r="AD172" s="33">
        <v>909</v>
      </c>
      <c r="AE172" s="33">
        <v>918</v>
      </c>
      <c r="AF172" s="33">
        <v>926</v>
      </c>
      <c r="AG172" s="33">
        <v>935</v>
      </c>
      <c r="AH172" s="33">
        <v>944</v>
      </c>
      <c r="AI172" s="34"/>
    </row>
    <row r="173" spans="1:35" ht="20" x14ac:dyDescent="0.4">
      <c r="A173" s="35"/>
      <c r="B173" s="14" t="s">
        <v>99</v>
      </c>
      <c r="C173" s="32">
        <v>0</v>
      </c>
      <c r="D173" s="32">
        <v>0</v>
      </c>
      <c r="E173" s="32">
        <v>2</v>
      </c>
      <c r="F173" s="32">
        <v>5</v>
      </c>
      <c r="G173" s="32">
        <v>10</v>
      </c>
      <c r="H173" s="32">
        <v>16</v>
      </c>
      <c r="I173" s="32">
        <v>23</v>
      </c>
      <c r="J173" s="32">
        <v>137</v>
      </c>
      <c r="K173" s="32">
        <v>643</v>
      </c>
      <c r="L173" s="32">
        <v>1148</v>
      </c>
      <c r="M173" s="32">
        <v>1653</v>
      </c>
      <c r="N173" s="32">
        <v>2159</v>
      </c>
      <c r="O173" s="32">
        <v>2664</v>
      </c>
      <c r="P173" s="32">
        <v>3170</v>
      </c>
      <c r="Q173" s="32">
        <v>3675</v>
      </c>
      <c r="R173" s="32">
        <v>4181</v>
      </c>
      <c r="S173" s="32">
        <v>4686</v>
      </c>
      <c r="T173" s="32">
        <v>5192</v>
      </c>
      <c r="U173" s="32">
        <v>5697</v>
      </c>
      <c r="V173" s="32">
        <v>6203</v>
      </c>
      <c r="W173" s="32">
        <v>6708</v>
      </c>
      <c r="X173" s="32">
        <v>7213</v>
      </c>
      <c r="Y173" s="32">
        <v>7719</v>
      </c>
      <c r="Z173" s="32">
        <v>7735</v>
      </c>
      <c r="AA173" s="32">
        <v>7750</v>
      </c>
      <c r="AB173" s="32">
        <v>7763</v>
      </c>
      <c r="AC173" s="32">
        <v>7775</v>
      </c>
      <c r="AD173" s="32">
        <v>7785</v>
      </c>
      <c r="AE173" s="32">
        <v>7790</v>
      </c>
      <c r="AF173" s="32">
        <v>7794</v>
      </c>
      <c r="AG173" s="32">
        <v>7796</v>
      </c>
      <c r="AH173" s="32">
        <v>7887</v>
      </c>
      <c r="AI173" s="34"/>
    </row>
    <row r="174" spans="1:35" ht="20" x14ac:dyDescent="0.4">
      <c r="A174" s="35"/>
      <c r="B174" s="14" t="s">
        <v>100</v>
      </c>
      <c r="C174" s="33">
        <v>0</v>
      </c>
      <c r="D174" s="33">
        <v>0</v>
      </c>
      <c r="E174" s="33">
        <v>0</v>
      </c>
      <c r="F174" s="33">
        <v>1</v>
      </c>
      <c r="G174" s="33">
        <v>2</v>
      </c>
      <c r="H174" s="33">
        <v>2</v>
      </c>
      <c r="I174" s="33">
        <v>4</v>
      </c>
      <c r="J174" s="33">
        <v>22</v>
      </c>
      <c r="K174" s="33">
        <v>213</v>
      </c>
      <c r="L174" s="33">
        <v>405</v>
      </c>
      <c r="M174" s="33">
        <v>597</v>
      </c>
      <c r="N174" s="33">
        <v>788</v>
      </c>
      <c r="O174" s="33">
        <v>980</v>
      </c>
      <c r="P174" s="33">
        <v>1172</v>
      </c>
      <c r="Q174" s="33">
        <v>1363</v>
      </c>
      <c r="R174" s="33">
        <v>1555</v>
      </c>
      <c r="S174" s="33">
        <v>1747</v>
      </c>
      <c r="T174" s="33">
        <v>1938</v>
      </c>
      <c r="U174" s="33">
        <v>2130</v>
      </c>
      <c r="V174" s="33">
        <v>2322</v>
      </c>
      <c r="W174" s="33">
        <v>2513</v>
      </c>
      <c r="X174" s="33">
        <v>2705</v>
      </c>
      <c r="Y174" s="33">
        <v>2897</v>
      </c>
      <c r="Z174" s="33">
        <v>2910</v>
      </c>
      <c r="AA174" s="33">
        <v>2922</v>
      </c>
      <c r="AB174" s="33">
        <v>2935</v>
      </c>
      <c r="AC174" s="33">
        <v>2947</v>
      </c>
      <c r="AD174" s="33">
        <v>2959</v>
      </c>
      <c r="AE174" s="33">
        <v>2971</v>
      </c>
      <c r="AF174" s="33">
        <v>2982</v>
      </c>
      <c r="AG174" s="33">
        <v>2993</v>
      </c>
      <c r="AH174" s="33">
        <v>3005</v>
      </c>
      <c r="AI174" s="34"/>
    </row>
    <row r="175" spans="1:35" ht="20" x14ac:dyDescent="0.4">
      <c r="A175" s="35"/>
      <c r="B175" s="14" t="s">
        <v>101</v>
      </c>
      <c r="C175" s="32">
        <v>0</v>
      </c>
      <c r="D175" s="32">
        <v>0</v>
      </c>
      <c r="E175" s="32">
        <v>0</v>
      </c>
      <c r="F175" s="32">
        <v>0</v>
      </c>
      <c r="G175" s="32">
        <v>0</v>
      </c>
      <c r="H175" s="32">
        <v>0</v>
      </c>
      <c r="I175" s="32">
        <v>0</v>
      </c>
      <c r="J175" s="32">
        <v>24</v>
      </c>
      <c r="K175" s="32">
        <v>104</v>
      </c>
      <c r="L175" s="32">
        <v>184</v>
      </c>
      <c r="M175" s="32">
        <v>263</v>
      </c>
      <c r="N175" s="32">
        <v>343</v>
      </c>
      <c r="O175" s="32">
        <v>423</v>
      </c>
      <c r="P175" s="32">
        <v>502</v>
      </c>
      <c r="Q175" s="32">
        <v>582</v>
      </c>
      <c r="R175" s="32">
        <v>662</v>
      </c>
      <c r="S175" s="32">
        <v>741</v>
      </c>
      <c r="T175" s="32">
        <v>821</v>
      </c>
      <c r="U175" s="32">
        <v>900</v>
      </c>
      <c r="V175" s="32">
        <v>980</v>
      </c>
      <c r="W175" s="32">
        <v>1060</v>
      </c>
      <c r="X175" s="32">
        <v>1139</v>
      </c>
      <c r="Y175" s="32">
        <v>1219</v>
      </c>
      <c r="Z175" s="32">
        <v>1238</v>
      </c>
      <c r="AA175" s="32">
        <v>1258</v>
      </c>
      <c r="AB175" s="32">
        <v>1278</v>
      </c>
      <c r="AC175" s="32">
        <v>1299</v>
      </c>
      <c r="AD175" s="32">
        <v>1320</v>
      </c>
      <c r="AE175" s="32">
        <v>1342</v>
      </c>
      <c r="AF175" s="32">
        <v>1364</v>
      </c>
      <c r="AG175" s="32">
        <v>1387</v>
      </c>
      <c r="AH175" s="32">
        <v>1410</v>
      </c>
      <c r="AI175" s="34"/>
    </row>
    <row r="176" spans="1:35" ht="20" x14ac:dyDescent="0.4">
      <c r="A176" s="35"/>
      <c r="B176" s="14" t="s">
        <v>102</v>
      </c>
      <c r="C176" s="33">
        <v>0</v>
      </c>
      <c r="D176" s="33">
        <v>0</v>
      </c>
      <c r="E176" s="33">
        <v>0</v>
      </c>
      <c r="F176" s="33">
        <v>0</v>
      </c>
      <c r="G176" s="33">
        <v>0</v>
      </c>
      <c r="H176" s="33">
        <v>1</v>
      </c>
      <c r="I176" s="33">
        <v>1</v>
      </c>
      <c r="J176" s="33">
        <v>6</v>
      </c>
      <c r="K176" s="33">
        <v>26</v>
      </c>
      <c r="L176" s="33">
        <v>45</v>
      </c>
      <c r="M176" s="33">
        <v>65</v>
      </c>
      <c r="N176" s="33">
        <v>84</v>
      </c>
      <c r="O176" s="33">
        <v>104</v>
      </c>
      <c r="P176" s="33">
        <v>123</v>
      </c>
      <c r="Q176" s="33">
        <v>143</v>
      </c>
      <c r="R176" s="33">
        <v>163</v>
      </c>
      <c r="S176" s="33">
        <v>182</v>
      </c>
      <c r="T176" s="33">
        <v>202</v>
      </c>
      <c r="U176" s="33">
        <v>221</v>
      </c>
      <c r="V176" s="33">
        <v>241</v>
      </c>
      <c r="W176" s="33">
        <v>260</v>
      </c>
      <c r="X176" s="33">
        <v>280</v>
      </c>
      <c r="Y176" s="33">
        <v>300</v>
      </c>
      <c r="Z176" s="33">
        <v>302</v>
      </c>
      <c r="AA176" s="33">
        <v>305</v>
      </c>
      <c r="AB176" s="33">
        <v>308</v>
      </c>
      <c r="AC176" s="33">
        <v>311</v>
      </c>
      <c r="AD176" s="33">
        <v>314</v>
      </c>
      <c r="AE176" s="33">
        <v>316</v>
      </c>
      <c r="AF176" s="33">
        <v>319</v>
      </c>
      <c r="AG176" s="33">
        <v>323</v>
      </c>
      <c r="AH176" s="33">
        <v>326</v>
      </c>
      <c r="AI176" s="34"/>
    </row>
    <row r="177" spans="1:35" ht="20" x14ac:dyDescent="0.4">
      <c r="A177" s="35"/>
      <c r="B177" s="14" t="s">
        <v>103</v>
      </c>
      <c r="C177" s="32">
        <v>0</v>
      </c>
      <c r="D177" s="32">
        <v>0</v>
      </c>
      <c r="E177" s="32">
        <v>1</v>
      </c>
      <c r="F177" s="32">
        <v>2</v>
      </c>
      <c r="G177" s="32">
        <v>4</v>
      </c>
      <c r="H177" s="32">
        <v>7</v>
      </c>
      <c r="I177" s="32">
        <v>10</v>
      </c>
      <c r="J177" s="32">
        <v>60</v>
      </c>
      <c r="K177" s="32">
        <v>293</v>
      </c>
      <c r="L177" s="32">
        <v>527</v>
      </c>
      <c r="M177" s="32">
        <v>760</v>
      </c>
      <c r="N177" s="32">
        <v>994</v>
      </c>
      <c r="O177" s="32">
        <v>1227</v>
      </c>
      <c r="P177" s="32">
        <v>1461</v>
      </c>
      <c r="Q177" s="32">
        <v>1694</v>
      </c>
      <c r="R177" s="32">
        <v>1928</v>
      </c>
      <c r="S177" s="32">
        <v>2161</v>
      </c>
      <c r="T177" s="32">
        <v>2395</v>
      </c>
      <c r="U177" s="32">
        <v>2629</v>
      </c>
      <c r="V177" s="32">
        <v>2862</v>
      </c>
      <c r="W177" s="32">
        <v>3096</v>
      </c>
      <c r="X177" s="32">
        <v>3329</v>
      </c>
      <c r="Y177" s="32">
        <v>3563</v>
      </c>
      <c r="Z177" s="32">
        <v>3573</v>
      </c>
      <c r="AA177" s="32">
        <v>3583</v>
      </c>
      <c r="AB177" s="32">
        <v>3593</v>
      </c>
      <c r="AC177" s="32">
        <v>3602</v>
      </c>
      <c r="AD177" s="32">
        <v>3611</v>
      </c>
      <c r="AE177" s="32">
        <v>3619</v>
      </c>
      <c r="AF177" s="32">
        <v>3625</v>
      </c>
      <c r="AG177" s="32">
        <v>3632</v>
      </c>
      <c r="AH177" s="32">
        <v>3658</v>
      </c>
      <c r="AI177" s="34"/>
    </row>
    <row r="178" spans="1:35" ht="20" x14ac:dyDescent="0.4">
      <c r="A178" s="35"/>
      <c r="B178" s="11" t="s">
        <v>107</v>
      </c>
      <c r="C178" s="34"/>
      <c r="D178" s="34"/>
      <c r="E178" s="34"/>
      <c r="F178" s="34"/>
      <c r="G178" s="34"/>
      <c r="H178" s="34"/>
      <c r="I178" s="34"/>
      <c r="J178" s="34"/>
      <c r="K178" s="34"/>
      <c r="L178" s="34"/>
      <c r="M178" s="34"/>
      <c r="N178" s="34"/>
      <c r="O178" s="34"/>
      <c r="P178" s="34"/>
      <c r="Q178" s="34"/>
      <c r="R178" s="34"/>
      <c r="S178" s="34"/>
      <c r="T178" s="34"/>
      <c r="U178" s="34"/>
      <c r="V178" s="34"/>
      <c r="W178" s="34"/>
      <c r="X178" s="34"/>
      <c r="Y178" s="34"/>
      <c r="Z178" s="34"/>
      <c r="AA178" s="34"/>
      <c r="AB178" s="34"/>
      <c r="AC178" s="34"/>
      <c r="AD178" s="34"/>
      <c r="AE178" s="34"/>
      <c r="AF178" s="34"/>
      <c r="AG178" s="34"/>
      <c r="AH178" s="34"/>
      <c r="AI178" s="34"/>
    </row>
    <row r="179" spans="1:35" ht="20" x14ac:dyDescent="0.4">
      <c r="A179" s="35"/>
      <c r="B179" s="12" t="s">
        <v>61</v>
      </c>
      <c r="C179" s="13" t="s">
        <v>62</v>
      </c>
      <c r="D179" s="13" t="s">
        <v>63</v>
      </c>
      <c r="E179" s="13" t="s">
        <v>64</v>
      </c>
      <c r="F179" s="13" t="s">
        <v>65</v>
      </c>
      <c r="G179" s="13" t="s">
        <v>66</v>
      </c>
      <c r="H179" s="13" t="s">
        <v>67</v>
      </c>
      <c r="I179" s="13" t="s">
        <v>68</v>
      </c>
      <c r="J179" s="13" t="s">
        <v>69</v>
      </c>
      <c r="K179" s="13" t="s">
        <v>70</v>
      </c>
      <c r="L179" s="13" t="s">
        <v>71</v>
      </c>
      <c r="M179" s="13" t="s">
        <v>72</v>
      </c>
      <c r="N179" s="13" t="s">
        <v>73</v>
      </c>
      <c r="O179" s="13" t="s">
        <v>74</v>
      </c>
      <c r="P179" s="13" t="s">
        <v>75</v>
      </c>
      <c r="Q179" s="13" t="s">
        <v>76</v>
      </c>
      <c r="R179" s="13" t="s">
        <v>77</v>
      </c>
      <c r="S179" s="13" t="s">
        <v>78</v>
      </c>
      <c r="T179" s="13" t="s">
        <v>79</v>
      </c>
      <c r="U179" s="13" t="s">
        <v>80</v>
      </c>
      <c r="V179" s="13" t="s">
        <v>81</v>
      </c>
      <c r="W179" s="13" t="s">
        <v>82</v>
      </c>
      <c r="X179" s="13" t="s">
        <v>83</v>
      </c>
      <c r="Y179" s="13" t="s">
        <v>84</v>
      </c>
      <c r="Z179" s="13" t="s">
        <v>85</v>
      </c>
      <c r="AA179" s="13" t="s">
        <v>86</v>
      </c>
      <c r="AB179" s="13" t="s">
        <v>87</v>
      </c>
      <c r="AC179" s="13" t="s">
        <v>88</v>
      </c>
      <c r="AD179" s="13" t="s">
        <v>89</v>
      </c>
      <c r="AE179" s="13" t="s">
        <v>90</v>
      </c>
      <c r="AF179" s="13" t="s">
        <v>91</v>
      </c>
      <c r="AG179" s="13" t="s">
        <v>92</v>
      </c>
      <c r="AH179" s="13" t="s">
        <v>93</v>
      </c>
      <c r="AI179" s="34"/>
    </row>
    <row r="180" spans="1:35" ht="20" x14ac:dyDescent="0.4">
      <c r="A180" s="35"/>
      <c r="B180" s="14" t="s">
        <v>94</v>
      </c>
      <c r="C180" s="33">
        <v>0</v>
      </c>
      <c r="D180" s="33">
        <v>0</v>
      </c>
      <c r="E180" s="33">
        <v>0</v>
      </c>
      <c r="F180" s="33">
        <v>0</v>
      </c>
      <c r="G180" s="33">
        <v>0</v>
      </c>
      <c r="H180" s="33">
        <v>0</v>
      </c>
      <c r="I180" s="33">
        <v>0</v>
      </c>
      <c r="J180" s="33">
        <v>152</v>
      </c>
      <c r="K180" s="33">
        <v>2990</v>
      </c>
      <c r="L180" s="33">
        <v>5828</v>
      </c>
      <c r="M180" s="33">
        <v>8666</v>
      </c>
      <c r="N180" s="33">
        <v>11504</v>
      </c>
      <c r="O180" s="33">
        <v>14342</v>
      </c>
      <c r="P180" s="33">
        <v>17179</v>
      </c>
      <c r="Q180" s="33">
        <v>20017</v>
      </c>
      <c r="R180" s="33">
        <v>22855</v>
      </c>
      <c r="S180" s="33">
        <v>25693</v>
      </c>
      <c r="T180" s="33">
        <v>28531</v>
      </c>
      <c r="U180" s="33">
        <v>31369</v>
      </c>
      <c r="V180" s="33">
        <v>34206</v>
      </c>
      <c r="W180" s="33">
        <v>37044</v>
      </c>
      <c r="X180" s="33">
        <v>39882</v>
      </c>
      <c r="Y180" s="33">
        <v>42720</v>
      </c>
      <c r="Z180" s="33">
        <v>43635</v>
      </c>
      <c r="AA180" s="33">
        <v>44545</v>
      </c>
      <c r="AB180" s="33">
        <v>45459</v>
      </c>
      <c r="AC180" s="33">
        <v>46380</v>
      </c>
      <c r="AD180" s="33">
        <v>47304</v>
      </c>
      <c r="AE180" s="33">
        <v>48216</v>
      </c>
      <c r="AF180" s="33">
        <v>49147</v>
      </c>
      <c r="AG180" s="33">
        <v>50096</v>
      </c>
      <c r="AH180" s="33">
        <v>51064</v>
      </c>
      <c r="AI180" s="34"/>
    </row>
    <row r="181" spans="1:35" ht="20" x14ac:dyDescent="0.4">
      <c r="A181" s="35"/>
      <c r="B181" s="14" t="s">
        <v>95</v>
      </c>
      <c r="C181" s="32">
        <v>0</v>
      </c>
      <c r="D181" s="32">
        <v>0</v>
      </c>
      <c r="E181" s="32">
        <v>3</v>
      </c>
      <c r="F181" s="32">
        <v>9</v>
      </c>
      <c r="G181" s="32">
        <v>23</v>
      </c>
      <c r="H181" s="32">
        <v>44</v>
      </c>
      <c r="I181" s="32">
        <v>72</v>
      </c>
      <c r="J181" s="32">
        <v>138</v>
      </c>
      <c r="K181" s="32">
        <v>363</v>
      </c>
      <c r="L181" s="32">
        <v>588</v>
      </c>
      <c r="M181" s="32">
        <v>813</v>
      </c>
      <c r="N181" s="32">
        <v>1038</v>
      </c>
      <c r="O181" s="32">
        <v>1263</v>
      </c>
      <c r="P181" s="32">
        <v>1488</v>
      </c>
      <c r="Q181" s="32">
        <v>1713</v>
      </c>
      <c r="R181" s="32">
        <v>1938</v>
      </c>
      <c r="S181" s="32">
        <v>2163</v>
      </c>
      <c r="T181" s="32">
        <v>2388</v>
      </c>
      <c r="U181" s="32">
        <v>2613</v>
      </c>
      <c r="V181" s="32">
        <v>2838</v>
      </c>
      <c r="W181" s="32">
        <v>3063</v>
      </c>
      <c r="X181" s="32">
        <v>3288</v>
      </c>
      <c r="Y181" s="32">
        <v>3513</v>
      </c>
      <c r="Z181" s="32">
        <v>3564</v>
      </c>
      <c r="AA181" s="32">
        <v>3614</v>
      </c>
      <c r="AB181" s="32">
        <v>3664</v>
      </c>
      <c r="AC181" s="32">
        <v>3714</v>
      </c>
      <c r="AD181" s="32">
        <v>3763</v>
      </c>
      <c r="AE181" s="32">
        <v>3812</v>
      </c>
      <c r="AF181" s="32">
        <v>3862</v>
      </c>
      <c r="AG181" s="32">
        <v>3913</v>
      </c>
      <c r="AH181" s="32">
        <v>3968</v>
      </c>
      <c r="AI181" s="34"/>
    </row>
    <row r="182" spans="1:35" ht="20" x14ac:dyDescent="0.4">
      <c r="A182" s="35"/>
      <c r="B182" s="14" t="s">
        <v>96</v>
      </c>
      <c r="C182" s="33">
        <v>0</v>
      </c>
      <c r="D182" s="33">
        <v>78</v>
      </c>
      <c r="E182" s="33">
        <v>165</v>
      </c>
      <c r="F182" s="33">
        <v>246</v>
      </c>
      <c r="G182" s="33">
        <v>315</v>
      </c>
      <c r="H182" s="33">
        <v>372</v>
      </c>
      <c r="I182" s="33">
        <v>417</v>
      </c>
      <c r="J182" s="33">
        <v>1138</v>
      </c>
      <c r="K182" s="33">
        <v>3943</v>
      </c>
      <c r="L182" s="33">
        <v>6749</v>
      </c>
      <c r="M182" s="33">
        <v>9555</v>
      </c>
      <c r="N182" s="33">
        <v>12360</v>
      </c>
      <c r="O182" s="33">
        <v>15166</v>
      </c>
      <c r="P182" s="33">
        <v>17972</v>
      </c>
      <c r="Q182" s="33">
        <v>20778</v>
      </c>
      <c r="R182" s="33">
        <v>23583</v>
      </c>
      <c r="S182" s="33">
        <v>26389</v>
      </c>
      <c r="T182" s="33">
        <v>29195</v>
      </c>
      <c r="U182" s="33">
        <v>32000</v>
      </c>
      <c r="V182" s="33">
        <v>34806</v>
      </c>
      <c r="W182" s="33">
        <v>37612</v>
      </c>
      <c r="X182" s="33">
        <v>40417</v>
      </c>
      <c r="Y182" s="33">
        <v>43223</v>
      </c>
      <c r="Z182" s="33">
        <v>43996</v>
      </c>
      <c r="AA182" s="33">
        <v>44762</v>
      </c>
      <c r="AB182" s="33">
        <v>45525</v>
      </c>
      <c r="AC182" s="33">
        <v>46289</v>
      </c>
      <c r="AD182" s="33">
        <v>47052</v>
      </c>
      <c r="AE182" s="33">
        <v>47830</v>
      </c>
      <c r="AF182" s="33">
        <v>48623</v>
      </c>
      <c r="AG182" s="33">
        <v>49429</v>
      </c>
      <c r="AH182" s="33">
        <v>50250</v>
      </c>
      <c r="AI182" s="34"/>
    </row>
    <row r="183" spans="1:35" ht="20" x14ac:dyDescent="0.4">
      <c r="A183" s="35"/>
      <c r="B183" s="14" t="s">
        <v>97</v>
      </c>
      <c r="C183" s="32">
        <v>4</v>
      </c>
      <c r="D183" s="32">
        <v>13</v>
      </c>
      <c r="E183" s="32">
        <v>40</v>
      </c>
      <c r="F183" s="32">
        <v>94</v>
      </c>
      <c r="G183" s="32">
        <v>176</v>
      </c>
      <c r="H183" s="32">
        <v>286</v>
      </c>
      <c r="I183" s="32">
        <v>424</v>
      </c>
      <c r="J183" s="32">
        <v>2571</v>
      </c>
      <c r="K183" s="32">
        <v>8645</v>
      </c>
      <c r="L183" s="32">
        <v>14719</v>
      </c>
      <c r="M183" s="32">
        <v>20793</v>
      </c>
      <c r="N183" s="32">
        <v>26867</v>
      </c>
      <c r="O183" s="32">
        <v>32941</v>
      </c>
      <c r="P183" s="32">
        <v>39015</v>
      </c>
      <c r="Q183" s="32">
        <v>45089</v>
      </c>
      <c r="R183" s="32">
        <v>51163</v>
      </c>
      <c r="S183" s="32">
        <v>57237</v>
      </c>
      <c r="T183" s="32">
        <v>63311</v>
      </c>
      <c r="U183" s="32">
        <v>69385</v>
      </c>
      <c r="V183" s="32">
        <v>75459</v>
      </c>
      <c r="W183" s="32">
        <v>81533</v>
      </c>
      <c r="X183" s="32">
        <v>87607</v>
      </c>
      <c r="Y183" s="32">
        <v>93682</v>
      </c>
      <c r="Z183" s="32">
        <v>94834</v>
      </c>
      <c r="AA183" s="32">
        <v>95957</v>
      </c>
      <c r="AB183" s="32">
        <v>97049</v>
      </c>
      <c r="AC183" s="32">
        <v>98104</v>
      </c>
      <c r="AD183" s="32">
        <v>99118</v>
      </c>
      <c r="AE183" s="32">
        <v>100053</v>
      </c>
      <c r="AF183" s="32">
        <v>100963</v>
      </c>
      <c r="AG183" s="32">
        <v>101845</v>
      </c>
      <c r="AH183" s="32">
        <v>104301</v>
      </c>
      <c r="AI183" s="34"/>
    </row>
    <row r="184" spans="1:35" ht="20" x14ac:dyDescent="0.4">
      <c r="A184" s="35"/>
      <c r="B184" s="14" t="s">
        <v>98</v>
      </c>
      <c r="C184" s="33">
        <v>0</v>
      </c>
      <c r="D184" s="33">
        <v>1</v>
      </c>
      <c r="E184" s="33">
        <v>3</v>
      </c>
      <c r="F184" s="33">
        <v>7</v>
      </c>
      <c r="G184" s="33">
        <v>12</v>
      </c>
      <c r="H184" s="33">
        <v>20</v>
      </c>
      <c r="I184" s="33">
        <v>29</v>
      </c>
      <c r="J184" s="33">
        <v>175</v>
      </c>
      <c r="K184" s="33">
        <v>876</v>
      </c>
      <c r="L184" s="33">
        <v>1577</v>
      </c>
      <c r="M184" s="33">
        <v>2278</v>
      </c>
      <c r="N184" s="33">
        <v>2979</v>
      </c>
      <c r="O184" s="33">
        <v>3680</v>
      </c>
      <c r="P184" s="33">
        <v>4381</v>
      </c>
      <c r="Q184" s="33">
        <v>5082</v>
      </c>
      <c r="R184" s="33">
        <v>5783</v>
      </c>
      <c r="S184" s="33">
        <v>6484</v>
      </c>
      <c r="T184" s="33">
        <v>7185</v>
      </c>
      <c r="U184" s="33">
        <v>7886</v>
      </c>
      <c r="V184" s="33">
        <v>8587</v>
      </c>
      <c r="W184" s="33">
        <v>9287</v>
      </c>
      <c r="X184" s="33">
        <v>9988</v>
      </c>
      <c r="Y184" s="33">
        <v>10689</v>
      </c>
      <c r="Z184" s="33">
        <v>10878</v>
      </c>
      <c r="AA184" s="33">
        <v>11065</v>
      </c>
      <c r="AB184" s="33">
        <v>11253</v>
      </c>
      <c r="AC184" s="33">
        <v>11441</v>
      </c>
      <c r="AD184" s="33">
        <v>11629</v>
      </c>
      <c r="AE184" s="33">
        <v>11816</v>
      </c>
      <c r="AF184" s="33">
        <v>12007</v>
      </c>
      <c r="AG184" s="33">
        <v>12200</v>
      </c>
      <c r="AH184" s="33">
        <v>12397</v>
      </c>
      <c r="AI184" s="34"/>
    </row>
    <row r="185" spans="1:35" ht="20" x14ac:dyDescent="0.4">
      <c r="A185" s="35"/>
      <c r="B185" s="14" t="s">
        <v>99</v>
      </c>
      <c r="C185" s="32">
        <v>14</v>
      </c>
      <c r="D185" s="32">
        <v>16</v>
      </c>
      <c r="E185" s="32">
        <v>42</v>
      </c>
      <c r="F185" s="32">
        <v>90</v>
      </c>
      <c r="G185" s="32">
        <v>160</v>
      </c>
      <c r="H185" s="32">
        <v>252</v>
      </c>
      <c r="I185" s="32">
        <v>368</v>
      </c>
      <c r="J185" s="32">
        <v>2160</v>
      </c>
      <c r="K185" s="32">
        <v>8834</v>
      </c>
      <c r="L185" s="32">
        <v>15507</v>
      </c>
      <c r="M185" s="32">
        <v>22181</v>
      </c>
      <c r="N185" s="32">
        <v>28854</v>
      </c>
      <c r="O185" s="32">
        <v>35528</v>
      </c>
      <c r="P185" s="32">
        <v>42201</v>
      </c>
      <c r="Q185" s="32">
        <v>48875</v>
      </c>
      <c r="R185" s="32">
        <v>55548</v>
      </c>
      <c r="S185" s="32">
        <v>62222</v>
      </c>
      <c r="T185" s="32">
        <v>68896</v>
      </c>
      <c r="U185" s="32">
        <v>75569</v>
      </c>
      <c r="V185" s="32">
        <v>82243</v>
      </c>
      <c r="W185" s="32">
        <v>88916</v>
      </c>
      <c r="X185" s="32">
        <v>95590</v>
      </c>
      <c r="Y185" s="32">
        <v>102263</v>
      </c>
      <c r="Z185" s="32">
        <v>103619</v>
      </c>
      <c r="AA185" s="32">
        <v>104956</v>
      </c>
      <c r="AB185" s="32">
        <v>106272</v>
      </c>
      <c r="AC185" s="32">
        <v>107562</v>
      </c>
      <c r="AD185" s="32">
        <v>108823</v>
      </c>
      <c r="AE185" s="32">
        <v>110014</v>
      </c>
      <c r="AF185" s="32">
        <v>111194</v>
      </c>
      <c r="AG185" s="32">
        <v>112360</v>
      </c>
      <c r="AH185" s="32">
        <v>114477</v>
      </c>
      <c r="AI185" s="34"/>
    </row>
    <row r="186" spans="1:35" ht="20" x14ac:dyDescent="0.4">
      <c r="A186" s="35"/>
      <c r="B186" s="14" t="s">
        <v>100</v>
      </c>
      <c r="C186" s="33">
        <v>0</v>
      </c>
      <c r="D186" s="33">
        <v>0</v>
      </c>
      <c r="E186" s="33">
        <v>4</v>
      </c>
      <c r="F186" s="33">
        <v>10</v>
      </c>
      <c r="G186" s="33">
        <v>20</v>
      </c>
      <c r="H186" s="33">
        <v>32</v>
      </c>
      <c r="I186" s="33">
        <v>48</v>
      </c>
      <c r="J186" s="33">
        <v>288</v>
      </c>
      <c r="K186" s="33">
        <v>2163</v>
      </c>
      <c r="L186" s="33">
        <v>4038</v>
      </c>
      <c r="M186" s="33">
        <v>5913</v>
      </c>
      <c r="N186" s="33">
        <v>7789</v>
      </c>
      <c r="O186" s="33">
        <v>9664</v>
      </c>
      <c r="P186" s="33">
        <v>11539</v>
      </c>
      <c r="Q186" s="33">
        <v>13414</v>
      </c>
      <c r="R186" s="33">
        <v>15289</v>
      </c>
      <c r="S186" s="33">
        <v>17164</v>
      </c>
      <c r="T186" s="33">
        <v>19039</v>
      </c>
      <c r="U186" s="33">
        <v>20914</v>
      </c>
      <c r="V186" s="33">
        <v>22790</v>
      </c>
      <c r="W186" s="33">
        <v>24665</v>
      </c>
      <c r="X186" s="33">
        <v>26540</v>
      </c>
      <c r="Y186" s="33">
        <v>28415</v>
      </c>
      <c r="Z186" s="33">
        <v>28839</v>
      </c>
      <c r="AA186" s="33">
        <v>29261</v>
      </c>
      <c r="AB186" s="33">
        <v>29682</v>
      </c>
      <c r="AC186" s="33">
        <v>30101</v>
      </c>
      <c r="AD186" s="33">
        <v>30517</v>
      </c>
      <c r="AE186" s="33">
        <v>30925</v>
      </c>
      <c r="AF186" s="33">
        <v>31338</v>
      </c>
      <c r="AG186" s="33">
        <v>31757</v>
      </c>
      <c r="AH186" s="33">
        <v>32182</v>
      </c>
      <c r="AI186" s="34"/>
    </row>
    <row r="187" spans="1:35" ht="20" x14ac:dyDescent="0.4">
      <c r="A187" s="35"/>
      <c r="B187" s="14" t="s">
        <v>101</v>
      </c>
      <c r="C187" s="32">
        <v>0</v>
      </c>
      <c r="D187" s="32">
        <v>0</v>
      </c>
      <c r="E187" s="32">
        <v>1</v>
      </c>
      <c r="F187" s="32">
        <v>2</v>
      </c>
      <c r="G187" s="32">
        <v>4</v>
      </c>
      <c r="H187" s="32">
        <v>8</v>
      </c>
      <c r="I187" s="32">
        <v>17</v>
      </c>
      <c r="J187" s="32">
        <v>331</v>
      </c>
      <c r="K187" s="32">
        <v>1298</v>
      </c>
      <c r="L187" s="32">
        <v>2266</v>
      </c>
      <c r="M187" s="32">
        <v>3234</v>
      </c>
      <c r="N187" s="32">
        <v>4201</v>
      </c>
      <c r="O187" s="32">
        <v>5169</v>
      </c>
      <c r="P187" s="32">
        <v>6137</v>
      </c>
      <c r="Q187" s="32">
        <v>7105</v>
      </c>
      <c r="R187" s="32">
        <v>8072</v>
      </c>
      <c r="S187" s="32">
        <v>9040</v>
      </c>
      <c r="T187" s="32">
        <v>10008</v>
      </c>
      <c r="U187" s="32">
        <v>10976</v>
      </c>
      <c r="V187" s="32">
        <v>11943</v>
      </c>
      <c r="W187" s="32">
        <v>12911</v>
      </c>
      <c r="X187" s="32">
        <v>13879</v>
      </c>
      <c r="Y187" s="32">
        <v>14847</v>
      </c>
      <c r="Z187" s="32">
        <v>15162</v>
      </c>
      <c r="AA187" s="32">
        <v>15475</v>
      </c>
      <c r="AB187" s="32">
        <v>15790</v>
      </c>
      <c r="AC187" s="32">
        <v>16107</v>
      </c>
      <c r="AD187" s="32">
        <v>16426</v>
      </c>
      <c r="AE187" s="32">
        <v>16742</v>
      </c>
      <c r="AF187" s="32">
        <v>17065</v>
      </c>
      <c r="AG187" s="32">
        <v>17395</v>
      </c>
      <c r="AH187" s="32">
        <v>17731</v>
      </c>
      <c r="AI187" s="34"/>
    </row>
    <row r="188" spans="1:35" ht="20" x14ac:dyDescent="0.4">
      <c r="A188" s="35"/>
      <c r="B188" s="14" t="s">
        <v>102</v>
      </c>
      <c r="C188" s="33">
        <v>0</v>
      </c>
      <c r="D188" s="33">
        <v>1</v>
      </c>
      <c r="E188" s="33">
        <v>2</v>
      </c>
      <c r="F188" s="33">
        <v>3</v>
      </c>
      <c r="G188" s="33">
        <v>5</v>
      </c>
      <c r="H188" s="33">
        <v>7</v>
      </c>
      <c r="I188" s="33">
        <v>10</v>
      </c>
      <c r="J188" s="33">
        <v>56</v>
      </c>
      <c r="K188" s="33">
        <v>298</v>
      </c>
      <c r="L188" s="33">
        <v>540</v>
      </c>
      <c r="M188" s="33">
        <v>782</v>
      </c>
      <c r="N188" s="33">
        <v>1024</v>
      </c>
      <c r="O188" s="33">
        <v>1266</v>
      </c>
      <c r="P188" s="33">
        <v>1508</v>
      </c>
      <c r="Q188" s="33">
        <v>1750</v>
      </c>
      <c r="R188" s="33">
        <v>1992</v>
      </c>
      <c r="S188" s="33">
        <v>2234</v>
      </c>
      <c r="T188" s="33">
        <v>2476</v>
      </c>
      <c r="U188" s="33">
        <v>2718</v>
      </c>
      <c r="V188" s="33">
        <v>2960</v>
      </c>
      <c r="W188" s="33">
        <v>3202</v>
      </c>
      <c r="X188" s="33">
        <v>3444</v>
      </c>
      <c r="Y188" s="33">
        <v>3687</v>
      </c>
      <c r="Z188" s="33">
        <v>3752</v>
      </c>
      <c r="AA188" s="33">
        <v>3816</v>
      </c>
      <c r="AB188" s="33">
        <v>3881</v>
      </c>
      <c r="AC188" s="33">
        <v>3946</v>
      </c>
      <c r="AD188" s="33">
        <v>4011</v>
      </c>
      <c r="AE188" s="33">
        <v>4075</v>
      </c>
      <c r="AF188" s="33">
        <v>4141</v>
      </c>
      <c r="AG188" s="33">
        <v>4208</v>
      </c>
      <c r="AH188" s="33">
        <v>4276</v>
      </c>
      <c r="AI188" s="34"/>
    </row>
    <row r="189" spans="1:35" ht="20" x14ac:dyDescent="0.4">
      <c r="A189" s="35"/>
      <c r="B189" s="14" t="s">
        <v>103</v>
      </c>
      <c r="C189" s="32">
        <v>14</v>
      </c>
      <c r="D189" s="32">
        <v>15</v>
      </c>
      <c r="E189" s="32">
        <v>26</v>
      </c>
      <c r="F189" s="32">
        <v>47</v>
      </c>
      <c r="G189" s="32">
        <v>77</v>
      </c>
      <c r="H189" s="32">
        <v>117</v>
      </c>
      <c r="I189" s="32">
        <v>167</v>
      </c>
      <c r="J189" s="32">
        <v>945</v>
      </c>
      <c r="K189" s="32">
        <v>4017</v>
      </c>
      <c r="L189" s="32">
        <v>7090</v>
      </c>
      <c r="M189" s="32">
        <v>10162</v>
      </c>
      <c r="N189" s="32">
        <v>13235</v>
      </c>
      <c r="O189" s="32">
        <v>16307</v>
      </c>
      <c r="P189" s="32">
        <v>19380</v>
      </c>
      <c r="Q189" s="32">
        <v>22452</v>
      </c>
      <c r="R189" s="32">
        <v>25524</v>
      </c>
      <c r="S189" s="32">
        <v>28597</v>
      </c>
      <c r="T189" s="32">
        <v>31669</v>
      </c>
      <c r="U189" s="32">
        <v>34742</v>
      </c>
      <c r="V189" s="32">
        <v>37814</v>
      </c>
      <c r="W189" s="32">
        <v>40887</v>
      </c>
      <c r="X189" s="32">
        <v>43959</v>
      </c>
      <c r="Y189" s="32">
        <v>47032</v>
      </c>
      <c r="Z189" s="32">
        <v>47672</v>
      </c>
      <c r="AA189" s="32">
        <v>48305</v>
      </c>
      <c r="AB189" s="32">
        <v>48931</v>
      </c>
      <c r="AC189" s="32">
        <v>49548</v>
      </c>
      <c r="AD189" s="32">
        <v>50155</v>
      </c>
      <c r="AE189" s="32">
        <v>50732</v>
      </c>
      <c r="AF189" s="32">
        <v>51307</v>
      </c>
      <c r="AG189" s="32">
        <v>51879</v>
      </c>
      <c r="AH189" s="32">
        <v>52756</v>
      </c>
      <c r="AI189" s="34"/>
    </row>
    <row r="190" spans="1:35" ht="20" x14ac:dyDescent="0.4">
      <c r="A190" s="35"/>
      <c r="B190" s="34"/>
      <c r="C190" s="34"/>
      <c r="D190" s="34"/>
      <c r="E190" s="34"/>
      <c r="F190" s="34"/>
      <c r="G190" s="34"/>
      <c r="H190" s="34"/>
      <c r="I190" s="34"/>
      <c r="J190" s="34"/>
      <c r="K190" s="34"/>
      <c r="L190" s="34"/>
      <c r="M190" s="34"/>
      <c r="N190" s="34"/>
      <c r="O190" s="34"/>
      <c r="P190" s="34"/>
      <c r="Q190" s="34"/>
      <c r="R190" s="34"/>
      <c r="S190" s="34"/>
      <c r="T190" s="34"/>
      <c r="U190" s="34"/>
      <c r="V190" s="34"/>
      <c r="W190" s="34"/>
      <c r="X190" s="34"/>
      <c r="Y190" s="34"/>
      <c r="Z190" s="34"/>
      <c r="AA190" s="34"/>
      <c r="AB190" s="34"/>
      <c r="AC190" s="34"/>
      <c r="AD190" s="34"/>
      <c r="AE190" s="34"/>
      <c r="AF190" s="34"/>
      <c r="AG190" s="34"/>
      <c r="AH190" s="34"/>
      <c r="AI190" s="34"/>
    </row>
    <row r="191" spans="1:35" ht="14" x14ac:dyDescent="0.3">
      <c r="A191" s="36"/>
      <c r="B191" s="30"/>
      <c r="D191" s="30"/>
    </row>
    <row r="201" spans="1:4" ht="14" x14ac:dyDescent="0.3">
      <c r="A201" s="36"/>
      <c r="B201" s="30"/>
      <c r="D201" s="30"/>
    </row>
    <row r="211" spans="1:4" ht="14" x14ac:dyDescent="0.3">
      <c r="A211" s="36"/>
      <c r="B211" s="30"/>
      <c r="D211" s="30"/>
    </row>
    <row r="221" spans="1:4" ht="14" x14ac:dyDescent="0.3">
      <c r="A221" s="36"/>
      <c r="B221" s="30"/>
      <c r="D221" s="30"/>
    </row>
    <row r="231" spans="1:4" ht="14" x14ac:dyDescent="0.3">
      <c r="A231" s="36"/>
      <c r="B231" s="30"/>
      <c r="D231" s="30"/>
    </row>
    <row r="241" spans="1:4" ht="14" x14ac:dyDescent="0.3">
      <c r="A241" s="36"/>
      <c r="B241" s="30"/>
      <c r="D241" s="30"/>
    </row>
    <row r="242" spans="1:4" ht="14" x14ac:dyDescent="0.3"/>
    <row r="243" spans="1:4" ht="14" x14ac:dyDescent="0.3"/>
    <row r="244" spans="1:4" ht="14" x14ac:dyDescent="0.3"/>
    <row r="245" spans="1:4" ht="14" x14ac:dyDescent="0.3"/>
    <row r="246" spans="1:4" ht="14" x14ac:dyDescent="0.3"/>
    <row r="247" spans="1:4" ht="14" x14ac:dyDescent="0.3"/>
    <row r="248" spans="1:4" ht="14" x14ac:dyDescent="0.3"/>
    <row r="249" spans="1:4" ht="14" x14ac:dyDescent="0.3"/>
    <row r="250" spans="1:4" ht="14" x14ac:dyDescent="0.3"/>
    <row r="251" spans="1:4" ht="14" x14ac:dyDescent="0.3"/>
    <row r="252" spans="1:4" ht="14" x14ac:dyDescent="0.3"/>
    <row r="253" spans="1:4" ht="14" x14ac:dyDescent="0.3"/>
    <row r="263" ht="14" x14ac:dyDescent="0.3"/>
    <row r="273" ht="14" x14ac:dyDescent="0.3"/>
    <row r="283" ht="14" x14ac:dyDescent="0.3"/>
    <row r="293" ht="14" x14ac:dyDescent="0.3"/>
    <row r="303" ht="14" x14ac:dyDescent="0.3"/>
  </sheetData>
  <phoneticPr fontId="13" type="noConversion"/>
  <hyperlinks>
    <hyperlink ref="O2" r:id="rId1" xr:uid="{86EC4299-AFF3-41C2-9CC8-9726CBF59692}"/>
  </hyperlinks>
  <pageMargins left="0.7" right="0.7" top="0.75" bottom="0.75" header="0.3" footer="0.3"/>
  <headerFooter>
    <oddFooter>&amp;L_x000D_&amp;1#&amp;"Calibri"&amp;8&amp;K000000 For Official use only</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234B39-42EE-42B9-85EA-3DE402B7EA11}">
  <sheetPr>
    <tabColor theme="5" tint="0.749992370372631"/>
  </sheetPr>
  <dimension ref="A1:BP427"/>
  <sheetViews>
    <sheetView workbookViewId="0"/>
  </sheetViews>
  <sheetFormatPr defaultColWidth="8.75" defaultRowHeight="16.5" customHeight="1" thickBottom="1" x14ac:dyDescent="0.35"/>
  <cols>
    <col min="1" max="1" width="3.25" style="37" customWidth="1"/>
    <col min="2" max="2" width="25.08203125" style="31" customWidth="1"/>
    <col min="3" max="16384" width="8.75" style="31"/>
  </cols>
  <sheetData>
    <row r="1" spans="1:68" s="4" customFormat="1" ht="14" x14ac:dyDescent="0.3">
      <c r="A1" s="1"/>
      <c r="B1" s="2"/>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row>
    <row r="2" spans="1:68" s="4" customFormat="1" ht="19" x14ac:dyDescent="0.4">
      <c r="A2" s="3"/>
      <c r="B2" s="5" t="s">
        <v>51</v>
      </c>
      <c r="C2" s="6"/>
      <c r="D2" s="6"/>
      <c r="E2" s="6"/>
      <c r="F2" s="6"/>
      <c r="G2" s="6"/>
      <c r="H2" s="6"/>
      <c r="I2" s="6"/>
      <c r="J2" s="6"/>
      <c r="K2" s="6"/>
      <c r="L2" s="6"/>
      <c r="M2" s="6"/>
      <c r="N2" s="7" t="s">
        <v>56</v>
      </c>
      <c r="O2" s="8" t="s">
        <v>57</v>
      </c>
      <c r="P2" s="3"/>
      <c r="Q2" s="3"/>
      <c r="R2" s="3"/>
      <c r="S2" s="3"/>
      <c r="T2" s="3"/>
      <c r="U2" s="3"/>
      <c r="V2" s="3"/>
      <c r="W2" s="3"/>
      <c r="X2" s="3"/>
      <c r="Y2" s="3"/>
      <c r="Z2" s="3"/>
      <c r="AA2" s="3"/>
      <c r="AB2" s="3"/>
      <c r="AC2" s="3"/>
      <c r="AD2" s="3"/>
      <c r="AE2" s="3"/>
      <c r="AF2" s="3"/>
      <c r="AG2" s="3"/>
      <c r="AH2" s="3"/>
      <c r="AI2" s="3"/>
    </row>
    <row r="3" spans="1:68" s="4" customFormat="1" ht="15.5" x14ac:dyDescent="0.35">
      <c r="A3" s="3"/>
      <c r="B3" s="57" t="s">
        <v>111</v>
      </c>
      <c r="C3" s="3"/>
      <c r="D3" s="3"/>
      <c r="E3" s="3"/>
      <c r="F3" s="3"/>
      <c r="G3" s="3"/>
      <c r="H3" s="3"/>
      <c r="I3" s="3"/>
      <c r="J3" s="3"/>
      <c r="K3" s="3"/>
      <c r="L3" s="3"/>
      <c r="M3" s="3"/>
      <c r="N3" s="3"/>
      <c r="O3" s="3"/>
      <c r="P3" s="3"/>
      <c r="Q3" s="10"/>
      <c r="R3" s="3"/>
      <c r="S3" s="3"/>
      <c r="T3" s="3"/>
      <c r="U3" s="3"/>
      <c r="V3" s="3"/>
      <c r="W3" s="3"/>
      <c r="X3" s="3"/>
      <c r="Y3" s="3"/>
      <c r="Z3" s="3"/>
      <c r="AA3" s="3"/>
      <c r="AB3" s="3"/>
      <c r="AC3" s="3"/>
      <c r="AD3" s="3"/>
      <c r="AE3" s="3"/>
      <c r="AF3" s="3"/>
      <c r="AG3" s="3"/>
      <c r="AH3" s="3"/>
      <c r="AI3" s="3"/>
    </row>
    <row r="4" spans="1:68" s="4" customFormat="1" ht="12.5" x14ac:dyDescent="0.25">
      <c r="A4" s="15"/>
      <c r="B4" s="3"/>
      <c r="C4" s="3"/>
      <c r="D4" s="3"/>
      <c r="E4" s="3"/>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row>
    <row r="5" spans="1:68" ht="20" x14ac:dyDescent="0.4">
      <c r="A5" s="35"/>
      <c r="B5" s="34" t="s">
        <v>59</v>
      </c>
      <c r="C5" s="34"/>
      <c r="D5" s="34"/>
      <c r="E5" s="34"/>
      <c r="F5" s="34"/>
      <c r="G5" s="34"/>
      <c r="H5" s="34"/>
      <c r="I5" s="34"/>
      <c r="J5" s="34"/>
      <c r="K5" s="34"/>
      <c r="L5" s="34"/>
      <c r="M5" s="34"/>
      <c r="N5" s="34"/>
      <c r="O5" s="34"/>
      <c r="P5" s="34"/>
      <c r="Q5" s="34"/>
      <c r="R5" s="34"/>
      <c r="S5" s="34"/>
      <c r="T5" s="34"/>
      <c r="U5" s="34"/>
      <c r="V5" s="34"/>
      <c r="W5" s="34"/>
      <c r="X5" s="34"/>
      <c r="Y5" s="34"/>
      <c r="Z5" s="34"/>
      <c r="AA5" s="34"/>
      <c r="AB5" s="34"/>
      <c r="AC5" s="34"/>
      <c r="AD5" s="34"/>
      <c r="AE5" s="34"/>
      <c r="AF5" s="34"/>
      <c r="AG5" s="34"/>
      <c r="AH5" s="34"/>
      <c r="AI5" s="34"/>
      <c r="AJ5" s="45"/>
      <c r="AK5" s="45"/>
      <c r="AL5" s="45"/>
      <c r="AM5" s="45"/>
      <c r="AN5" s="45"/>
      <c r="AO5" s="45"/>
      <c r="AP5" s="45"/>
      <c r="AQ5" s="45"/>
      <c r="AR5" s="45"/>
      <c r="AS5" s="45"/>
      <c r="AT5" s="45"/>
      <c r="AU5" s="45"/>
      <c r="AV5" s="45"/>
      <c r="AW5" s="45"/>
      <c r="AX5" s="45"/>
      <c r="AY5" s="45"/>
      <c r="AZ5" s="45"/>
      <c r="BA5" s="45"/>
      <c r="BB5" s="45"/>
      <c r="BC5" s="45"/>
      <c r="BD5" s="45"/>
      <c r="BE5" s="45"/>
      <c r="BF5" s="45"/>
      <c r="BG5" s="45"/>
      <c r="BH5" s="45"/>
      <c r="BI5" s="45"/>
      <c r="BJ5" s="45"/>
      <c r="BK5" s="45"/>
      <c r="BL5" s="45"/>
      <c r="BM5" s="45"/>
      <c r="BN5" s="45"/>
      <c r="BO5" s="45"/>
      <c r="BP5" s="45"/>
    </row>
    <row r="6" spans="1:68" ht="20" x14ac:dyDescent="0.4">
      <c r="A6" s="35"/>
      <c r="B6" s="11" t="s">
        <v>60</v>
      </c>
      <c r="C6" s="34"/>
      <c r="D6" s="34"/>
      <c r="E6" s="34"/>
      <c r="F6" s="34"/>
      <c r="G6" s="34"/>
      <c r="H6" s="34"/>
      <c r="I6" s="34"/>
      <c r="J6" s="34"/>
      <c r="K6" s="34"/>
      <c r="L6" s="34"/>
      <c r="M6" s="34"/>
      <c r="N6" s="34"/>
      <c r="O6" s="34"/>
      <c r="P6" s="34"/>
      <c r="Q6" s="34"/>
      <c r="R6" s="34"/>
      <c r="S6" s="34"/>
      <c r="T6" s="34"/>
      <c r="U6" s="34"/>
      <c r="V6" s="34"/>
      <c r="W6" s="34"/>
      <c r="X6" s="34"/>
      <c r="Y6" s="34"/>
      <c r="Z6" s="34"/>
      <c r="AA6" s="34"/>
      <c r="AB6" s="34"/>
      <c r="AC6" s="34"/>
      <c r="AD6" s="34"/>
      <c r="AE6" s="34"/>
      <c r="AF6" s="34"/>
      <c r="AG6" s="34"/>
      <c r="AH6" s="34"/>
      <c r="AI6" s="34"/>
      <c r="AJ6" s="45"/>
      <c r="AK6" s="45"/>
      <c r="AL6" s="45"/>
      <c r="AM6" s="45"/>
      <c r="AN6" s="45"/>
      <c r="AO6" s="45"/>
      <c r="AP6" s="45"/>
      <c r="AQ6" s="45"/>
      <c r="AR6" s="45"/>
      <c r="AS6" s="45"/>
      <c r="AT6" s="45"/>
      <c r="AU6" s="45"/>
      <c r="AV6" s="45"/>
      <c r="AW6" s="45"/>
      <c r="AX6" s="45"/>
      <c r="AY6" s="45"/>
      <c r="AZ6" s="45"/>
      <c r="BA6" s="45"/>
      <c r="BB6" s="45"/>
      <c r="BC6" s="45"/>
      <c r="BD6" s="45"/>
      <c r="BE6" s="45"/>
      <c r="BF6" s="45"/>
      <c r="BG6" s="45"/>
      <c r="BH6" s="45"/>
      <c r="BI6" s="45"/>
      <c r="BJ6" s="45"/>
      <c r="BK6" s="45"/>
      <c r="BL6" s="45"/>
      <c r="BM6" s="45"/>
      <c r="BN6" s="45"/>
      <c r="BO6" s="45"/>
      <c r="BP6" s="45"/>
    </row>
    <row r="7" spans="1:68" ht="20" x14ac:dyDescent="0.4">
      <c r="A7" s="35"/>
      <c r="B7" s="12" t="s">
        <v>61</v>
      </c>
      <c r="C7" s="13" t="s">
        <v>62</v>
      </c>
      <c r="D7" s="13" t="s">
        <v>63</v>
      </c>
      <c r="E7" s="13" t="s">
        <v>64</v>
      </c>
      <c r="F7" s="13" t="s">
        <v>65</v>
      </c>
      <c r="G7" s="13" t="s">
        <v>66</v>
      </c>
      <c r="H7" s="13" t="s">
        <v>67</v>
      </c>
      <c r="I7" s="13" t="s">
        <v>68</v>
      </c>
      <c r="J7" s="13" t="s">
        <v>69</v>
      </c>
      <c r="K7" s="13" t="s">
        <v>70</v>
      </c>
      <c r="L7" s="13" t="s">
        <v>71</v>
      </c>
      <c r="M7" s="13" t="s">
        <v>72</v>
      </c>
      <c r="N7" s="13" t="s">
        <v>73</v>
      </c>
      <c r="O7" s="13" t="s">
        <v>74</v>
      </c>
      <c r="P7" s="13" t="s">
        <v>75</v>
      </c>
      <c r="Q7" s="13" t="s">
        <v>76</v>
      </c>
      <c r="R7" s="13" t="s">
        <v>77</v>
      </c>
      <c r="S7" s="13" t="s">
        <v>78</v>
      </c>
      <c r="T7" s="13" t="s">
        <v>79</v>
      </c>
      <c r="U7" s="13" t="s">
        <v>80</v>
      </c>
      <c r="V7" s="13" t="s">
        <v>81</v>
      </c>
      <c r="W7" s="13" t="s">
        <v>82</v>
      </c>
      <c r="X7" s="13" t="s">
        <v>83</v>
      </c>
      <c r="Y7" s="13" t="s">
        <v>84</v>
      </c>
      <c r="Z7" s="13" t="s">
        <v>85</v>
      </c>
      <c r="AA7" s="13" t="s">
        <v>86</v>
      </c>
      <c r="AB7" s="13" t="s">
        <v>87</v>
      </c>
      <c r="AC7" s="13" t="s">
        <v>88</v>
      </c>
      <c r="AD7" s="13" t="s">
        <v>89</v>
      </c>
      <c r="AE7" s="13" t="s">
        <v>90</v>
      </c>
      <c r="AF7" s="13" t="s">
        <v>91</v>
      </c>
      <c r="AG7" s="13" t="s">
        <v>92</v>
      </c>
      <c r="AH7" s="13" t="s">
        <v>93</v>
      </c>
      <c r="AI7" s="34"/>
    </row>
    <row r="8" spans="1:68" ht="20" x14ac:dyDescent="0.4">
      <c r="A8" s="35"/>
      <c r="B8" s="14" t="s">
        <v>94</v>
      </c>
      <c r="C8" s="33">
        <v>45663</v>
      </c>
      <c r="D8" s="33">
        <v>45107</v>
      </c>
      <c r="E8" s="33">
        <v>45249</v>
      </c>
      <c r="F8" s="33">
        <v>46378</v>
      </c>
      <c r="G8" s="33">
        <v>47193</v>
      </c>
      <c r="H8" s="33">
        <v>48218</v>
      </c>
      <c r="I8" s="33">
        <v>49107</v>
      </c>
      <c r="J8" s="33">
        <v>49859</v>
      </c>
      <c r="K8" s="33">
        <v>50523</v>
      </c>
      <c r="L8" s="33">
        <v>51119</v>
      </c>
      <c r="M8" s="33">
        <v>51657</v>
      </c>
      <c r="N8" s="33">
        <v>52134</v>
      </c>
      <c r="O8" s="33">
        <v>52537</v>
      </c>
      <c r="P8" s="33">
        <v>52827</v>
      </c>
      <c r="Q8" s="33">
        <v>53035</v>
      </c>
      <c r="R8" s="33">
        <v>53190</v>
      </c>
      <c r="S8" s="33">
        <v>53297</v>
      </c>
      <c r="T8" s="33">
        <v>53362</v>
      </c>
      <c r="U8" s="33">
        <v>53390</v>
      </c>
      <c r="V8" s="33">
        <v>53387</v>
      </c>
      <c r="W8" s="33">
        <v>53361</v>
      </c>
      <c r="X8" s="33">
        <v>53313</v>
      </c>
      <c r="Y8" s="33">
        <v>53248</v>
      </c>
      <c r="Z8" s="33">
        <v>53161</v>
      </c>
      <c r="AA8" s="33">
        <v>53055</v>
      </c>
      <c r="AB8" s="33">
        <v>52935</v>
      </c>
      <c r="AC8" s="33">
        <v>52803</v>
      </c>
      <c r="AD8" s="33">
        <v>52633</v>
      </c>
      <c r="AE8" s="33">
        <v>52439</v>
      </c>
      <c r="AF8" s="33">
        <v>52273</v>
      </c>
      <c r="AG8" s="33">
        <v>52128</v>
      </c>
      <c r="AH8" s="33">
        <v>52003</v>
      </c>
      <c r="AI8" s="34"/>
    </row>
    <row r="9" spans="1:68" ht="20" x14ac:dyDescent="0.4">
      <c r="A9" s="35"/>
      <c r="B9" s="14" t="s">
        <v>95</v>
      </c>
      <c r="C9" s="32">
        <v>32722</v>
      </c>
      <c r="D9" s="32">
        <v>32882</v>
      </c>
      <c r="E9" s="32">
        <v>32753</v>
      </c>
      <c r="F9" s="32">
        <v>32561</v>
      </c>
      <c r="G9" s="32">
        <v>32132</v>
      </c>
      <c r="H9" s="32">
        <v>31608</v>
      </c>
      <c r="I9" s="32">
        <v>30846</v>
      </c>
      <c r="J9" s="32">
        <v>30080</v>
      </c>
      <c r="K9" s="32">
        <v>29297</v>
      </c>
      <c r="L9" s="32">
        <v>28500</v>
      </c>
      <c r="M9" s="32">
        <v>27687</v>
      </c>
      <c r="N9" s="32">
        <v>26859</v>
      </c>
      <c r="O9" s="32">
        <v>26037</v>
      </c>
      <c r="P9" s="32">
        <v>25181</v>
      </c>
      <c r="Q9" s="32">
        <v>24336</v>
      </c>
      <c r="R9" s="32">
        <v>23501</v>
      </c>
      <c r="S9" s="32">
        <v>22669</v>
      </c>
      <c r="T9" s="32">
        <v>21841</v>
      </c>
      <c r="U9" s="32">
        <v>21017</v>
      </c>
      <c r="V9" s="32">
        <v>20197</v>
      </c>
      <c r="W9" s="32">
        <v>19378</v>
      </c>
      <c r="X9" s="32">
        <v>18562</v>
      </c>
      <c r="Y9" s="32">
        <v>17749</v>
      </c>
      <c r="Z9" s="32">
        <v>16929</v>
      </c>
      <c r="AA9" s="32">
        <v>16149</v>
      </c>
      <c r="AB9" s="32">
        <v>15376</v>
      </c>
      <c r="AC9" s="32">
        <v>14636</v>
      </c>
      <c r="AD9" s="32">
        <v>13913</v>
      </c>
      <c r="AE9" s="32">
        <v>13293</v>
      </c>
      <c r="AF9" s="32">
        <v>12741</v>
      </c>
      <c r="AG9" s="32">
        <v>12248</v>
      </c>
      <c r="AH9" s="32">
        <v>11813</v>
      </c>
      <c r="AI9" s="34"/>
    </row>
    <row r="10" spans="1:68" ht="20" x14ac:dyDescent="0.4">
      <c r="A10" s="35"/>
      <c r="B10" s="14" t="s">
        <v>96</v>
      </c>
      <c r="C10" s="33">
        <v>660937</v>
      </c>
      <c r="D10" s="33">
        <v>658272</v>
      </c>
      <c r="E10" s="33">
        <v>658598</v>
      </c>
      <c r="F10" s="33">
        <v>662745</v>
      </c>
      <c r="G10" s="33">
        <v>662425</v>
      </c>
      <c r="H10" s="33">
        <v>661073</v>
      </c>
      <c r="I10" s="33">
        <v>656607</v>
      </c>
      <c r="J10" s="33">
        <v>649892</v>
      </c>
      <c r="K10" s="33">
        <v>641235</v>
      </c>
      <c r="L10" s="33">
        <v>630920</v>
      </c>
      <c r="M10" s="33">
        <v>618717</v>
      </c>
      <c r="N10" s="33">
        <v>604777</v>
      </c>
      <c r="O10" s="33">
        <v>589345</v>
      </c>
      <c r="P10" s="33">
        <v>571896</v>
      </c>
      <c r="Q10" s="33">
        <v>553097</v>
      </c>
      <c r="R10" s="33">
        <v>533150</v>
      </c>
      <c r="S10" s="33">
        <v>512113</v>
      </c>
      <c r="T10" s="33">
        <v>490033</v>
      </c>
      <c r="U10" s="33">
        <v>467066</v>
      </c>
      <c r="V10" s="33">
        <v>443312</v>
      </c>
      <c r="W10" s="33">
        <v>418898</v>
      </c>
      <c r="X10" s="33">
        <v>393880</v>
      </c>
      <c r="Y10" s="33">
        <v>368340</v>
      </c>
      <c r="Z10" s="33">
        <v>342305</v>
      </c>
      <c r="AA10" s="33">
        <v>316247</v>
      </c>
      <c r="AB10" s="33">
        <v>290251</v>
      </c>
      <c r="AC10" s="33">
        <v>264255</v>
      </c>
      <c r="AD10" s="33">
        <v>238220</v>
      </c>
      <c r="AE10" s="33">
        <v>214962</v>
      </c>
      <c r="AF10" s="33">
        <v>194277</v>
      </c>
      <c r="AG10" s="33">
        <v>175809</v>
      </c>
      <c r="AH10" s="33">
        <v>159406</v>
      </c>
      <c r="AI10" s="34"/>
    </row>
    <row r="11" spans="1:68" ht="20" x14ac:dyDescent="0.4">
      <c r="A11" s="35"/>
      <c r="B11" s="14" t="s">
        <v>97</v>
      </c>
      <c r="C11" s="32">
        <v>1823711</v>
      </c>
      <c r="D11" s="32">
        <v>1828663</v>
      </c>
      <c r="E11" s="32">
        <v>1829441</v>
      </c>
      <c r="F11" s="32">
        <v>1822749</v>
      </c>
      <c r="G11" s="32">
        <v>1809038</v>
      </c>
      <c r="H11" s="32">
        <v>1788570</v>
      </c>
      <c r="I11" s="32">
        <v>1761083</v>
      </c>
      <c r="J11" s="32">
        <v>1728207</v>
      </c>
      <c r="K11" s="32">
        <v>1689865</v>
      </c>
      <c r="L11" s="32">
        <v>1646571</v>
      </c>
      <c r="M11" s="32">
        <v>1598021</v>
      </c>
      <c r="N11" s="32">
        <v>1544963</v>
      </c>
      <c r="O11" s="32">
        <v>1488801</v>
      </c>
      <c r="P11" s="32">
        <v>1429157</v>
      </c>
      <c r="Q11" s="32">
        <v>1367647</v>
      </c>
      <c r="R11" s="32">
        <v>1304360</v>
      </c>
      <c r="S11" s="32">
        <v>1239399</v>
      </c>
      <c r="T11" s="32">
        <v>1172739</v>
      </c>
      <c r="U11" s="32">
        <v>1104557</v>
      </c>
      <c r="V11" s="32">
        <v>1034900</v>
      </c>
      <c r="W11" s="32">
        <v>963835</v>
      </c>
      <c r="X11" s="32">
        <v>891395</v>
      </c>
      <c r="Y11" s="32">
        <v>818413</v>
      </c>
      <c r="Z11" s="32">
        <v>743532</v>
      </c>
      <c r="AA11" s="32">
        <v>668716</v>
      </c>
      <c r="AB11" s="32">
        <v>593955</v>
      </c>
      <c r="AC11" s="32">
        <v>519141</v>
      </c>
      <c r="AD11" s="32">
        <v>444618</v>
      </c>
      <c r="AE11" s="32">
        <v>377289</v>
      </c>
      <c r="AF11" s="32">
        <v>317087</v>
      </c>
      <c r="AG11" s="32">
        <v>263046</v>
      </c>
      <c r="AH11" s="32">
        <v>215159</v>
      </c>
      <c r="AI11" s="34"/>
    </row>
    <row r="12" spans="1:68" ht="20" x14ac:dyDescent="0.4">
      <c r="A12" s="35"/>
      <c r="B12" s="14" t="s">
        <v>98</v>
      </c>
      <c r="C12" s="33">
        <v>172319</v>
      </c>
      <c r="D12" s="33">
        <v>171645</v>
      </c>
      <c r="E12" s="33">
        <v>171828</v>
      </c>
      <c r="F12" s="33">
        <v>173135</v>
      </c>
      <c r="G12" s="33">
        <v>173394</v>
      </c>
      <c r="H12" s="33">
        <v>173491</v>
      </c>
      <c r="I12" s="33">
        <v>172873</v>
      </c>
      <c r="J12" s="33">
        <v>171711</v>
      </c>
      <c r="K12" s="33">
        <v>170087</v>
      </c>
      <c r="L12" s="33">
        <v>168080</v>
      </c>
      <c r="M12" s="33">
        <v>165647</v>
      </c>
      <c r="N12" s="33">
        <v>162844</v>
      </c>
      <c r="O12" s="33">
        <v>159737</v>
      </c>
      <c r="P12" s="33">
        <v>156210</v>
      </c>
      <c r="Q12" s="33">
        <v>152423</v>
      </c>
      <c r="R12" s="33">
        <v>148432</v>
      </c>
      <c r="S12" s="33">
        <v>144250</v>
      </c>
      <c r="T12" s="33">
        <v>139878</v>
      </c>
      <c r="U12" s="33">
        <v>135347</v>
      </c>
      <c r="V12" s="33">
        <v>130674</v>
      </c>
      <c r="W12" s="33">
        <v>125881</v>
      </c>
      <c r="X12" s="33">
        <v>120974</v>
      </c>
      <c r="Y12" s="33">
        <v>116016</v>
      </c>
      <c r="Z12" s="33">
        <v>110907</v>
      </c>
      <c r="AA12" s="33">
        <v>105788</v>
      </c>
      <c r="AB12" s="33">
        <v>100683</v>
      </c>
      <c r="AC12" s="33">
        <v>95573</v>
      </c>
      <c r="AD12" s="33">
        <v>90442</v>
      </c>
      <c r="AE12" s="33">
        <v>85815</v>
      </c>
      <c r="AF12" s="33">
        <v>81705</v>
      </c>
      <c r="AG12" s="33">
        <v>78037</v>
      </c>
      <c r="AH12" s="33">
        <v>74782</v>
      </c>
      <c r="AI12" s="34"/>
    </row>
    <row r="13" spans="1:68" ht="20" x14ac:dyDescent="0.4">
      <c r="A13" s="35"/>
      <c r="B13" s="14" t="s">
        <v>99</v>
      </c>
      <c r="C13" s="32">
        <v>1968400</v>
      </c>
      <c r="D13" s="32">
        <v>1973741</v>
      </c>
      <c r="E13" s="32">
        <v>1976613</v>
      </c>
      <c r="F13" s="32">
        <v>1973142</v>
      </c>
      <c r="G13" s="32">
        <v>1963840</v>
      </c>
      <c r="H13" s="32">
        <v>1948998</v>
      </c>
      <c r="I13" s="32">
        <v>1928304</v>
      </c>
      <c r="J13" s="32">
        <v>1902951</v>
      </c>
      <c r="K13" s="32">
        <v>1872850</v>
      </c>
      <c r="L13" s="32">
        <v>1838515</v>
      </c>
      <c r="M13" s="32">
        <v>1799579</v>
      </c>
      <c r="N13" s="32">
        <v>1756814</v>
      </c>
      <c r="O13" s="32">
        <v>1711476</v>
      </c>
      <c r="P13" s="32">
        <v>1663111</v>
      </c>
      <c r="Q13" s="32">
        <v>1613200</v>
      </c>
      <c r="R13" s="32">
        <v>1561838</v>
      </c>
      <c r="S13" s="32">
        <v>1509105</v>
      </c>
      <c r="T13" s="32">
        <v>1454942</v>
      </c>
      <c r="U13" s="32">
        <v>1399490</v>
      </c>
      <c r="V13" s="32">
        <v>1342789</v>
      </c>
      <c r="W13" s="32">
        <v>1284878</v>
      </c>
      <c r="X13" s="32">
        <v>1225762</v>
      </c>
      <c r="Y13" s="32">
        <v>1167329</v>
      </c>
      <c r="Z13" s="32">
        <v>1105995</v>
      </c>
      <c r="AA13" s="32">
        <v>1044607</v>
      </c>
      <c r="AB13" s="32">
        <v>983196</v>
      </c>
      <c r="AC13" s="32">
        <v>921635</v>
      </c>
      <c r="AD13" s="32">
        <v>860212</v>
      </c>
      <c r="AE13" s="32">
        <v>804544</v>
      </c>
      <c r="AF13" s="32">
        <v>754821</v>
      </c>
      <c r="AG13" s="32">
        <v>710232</v>
      </c>
      <c r="AH13" s="32">
        <v>670729</v>
      </c>
      <c r="AI13" s="34"/>
    </row>
    <row r="14" spans="1:68" ht="20" x14ac:dyDescent="0.4">
      <c r="A14" s="35"/>
      <c r="B14" s="14" t="s">
        <v>100</v>
      </c>
      <c r="C14" s="33">
        <v>405336</v>
      </c>
      <c r="D14" s="33">
        <v>406481</v>
      </c>
      <c r="E14" s="33">
        <v>407516</v>
      </c>
      <c r="F14" s="33">
        <v>407427</v>
      </c>
      <c r="G14" s="33">
        <v>406377</v>
      </c>
      <c r="H14" s="33">
        <v>404383</v>
      </c>
      <c r="I14" s="33">
        <v>401408</v>
      </c>
      <c r="J14" s="33">
        <v>397662</v>
      </c>
      <c r="K14" s="33">
        <v>393060</v>
      </c>
      <c r="L14" s="33">
        <v>387671</v>
      </c>
      <c r="M14" s="33">
        <v>381466</v>
      </c>
      <c r="N14" s="33">
        <v>374225</v>
      </c>
      <c r="O14" s="33">
        <v>366536</v>
      </c>
      <c r="P14" s="33">
        <v>358367</v>
      </c>
      <c r="Q14" s="33">
        <v>349877</v>
      </c>
      <c r="R14" s="33">
        <v>341074</v>
      </c>
      <c r="S14" s="33">
        <v>331964</v>
      </c>
      <c r="T14" s="33">
        <v>322570</v>
      </c>
      <c r="U14" s="33">
        <v>312893</v>
      </c>
      <c r="V14" s="33">
        <v>302978</v>
      </c>
      <c r="W14" s="33">
        <v>292831</v>
      </c>
      <c r="X14" s="33">
        <v>282458</v>
      </c>
      <c r="Y14" s="33">
        <v>272313</v>
      </c>
      <c r="Z14" s="33">
        <v>261509</v>
      </c>
      <c r="AA14" s="33">
        <v>250676</v>
      </c>
      <c r="AB14" s="33">
        <v>239807</v>
      </c>
      <c r="AC14" s="33">
        <v>228899</v>
      </c>
      <c r="AD14" s="33">
        <v>217990</v>
      </c>
      <c r="AE14" s="33">
        <v>207961</v>
      </c>
      <c r="AF14" s="33">
        <v>198845</v>
      </c>
      <c r="AG14" s="33">
        <v>190512</v>
      </c>
      <c r="AH14" s="33">
        <v>182913</v>
      </c>
      <c r="AI14" s="34"/>
    </row>
    <row r="15" spans="1:68" ht="20" x14ac:dyDescent="0.4">
      <c r="A15" s="35"/>
      <c r="B15" s="14" t="s">
        <v>101</v>
      </c>
      <c r="C15" s="32">
        <v>127347</v>
      </c>
      <c r="D15" s="32">
        <v>125877</v>
      </c>
      <c r="E15" s="32">
        <v>126328</v>
      </c>
      <c r="F15" s="32">
        <v>129529</v>
      </c>
      <c r="G15" s="32">
        <v>131846</v>
      </c>
      <c r="H15" s="32">
        <v>134725</v>
      </c>
      <c r="I15" s="32">
        <v>137227</v>
      </c>
      <c r="J15" s="32">
        <v>138722</v>
      </c>
      <c r="K15" s="32">
        <v>139396</v>
      </c>
      <c r="L15" s="32">
        <v>139324</v>
      </c>
      <c r="M15" s="32">
        <v>138554</v>
      </c>
      <c r="N15" s="32">
        <v>137099</v>
      </c>
      <c r="O15" s="32">
        <v>134980</v>
      </c>
      <c r="P15" s="32">
        <v>132104</v>
      </c>
      <c r="Q15" s="32">
        <v>128651</v>
      </c>
      <c r="R15" s="32">
        <v>124729</v>
      </c>
      <c r="S15" s="32">
        <v>120372</v>
      </c>
      <c r="T15" s="32">
        <v>115677</v>
      </c>
      <c r="U15" s="32">
        <v>110680</v>
      </c>
      <c r="V15" s="32">
        <v>105379</v>
      </c>
      <c r="W15" s="32">
        <v>99817</v>
      </c>
      <c r="X15" s="32">
        <v>94019</v>
      </c>
      <c r="Y15" s="32">
        <v>88018</v>
      </c>
      <c r="Z15" s="32">
        <v>81767</v>
      </c>
      <c r="AA15" s="32">
        <v>75328</v>
      </c>
      <c r="AB15" s="32">
        <v>68732</v>
      </c>
      <c r="AC15" s="32">
        <v>62002</v>
      </c>
      <c r="AD15" s="32">
        <v>55093</v>
      </c>
      <c r="AE15" s="32">
        <v>48774</v>
      </c>
      <c r="AF15" s="32">
        <v>43149</v>
      </c>
      <c r="AG15" s="32">
        <v>38125</v>
      </c>
      <c r="AH15" s="32">
        <v>33655</v>
      </c>
      <c r="AI15" s="34"/>
    </row>
    <row r="16" spans="1:68" ht="20" x14ac:dyDescent="0.4">
      <c r="A16" s="35"/>
      <c r="B16" s="14" t="s">
        <v>102</v>
      </c>
      <c r="C16" s="33">
        <v>59397</v>
      </c>
      <c r="D16" s="33">
        <v>59164</v>
      </c>
      <c r="E16" s="33">
        <v>59246</v>
      </c>
      <c r="F16" s="33">
        <v>59731</v>
      </c>
      <c r="G16" s="33">
        <v>59872</v>
      </c>
      <c r="H16" s="33">
        <v>59972</v>
      </c>
      <c r="I16" s="33">
        <v>59843</v>
      </c>
      <c r="J16" s="33">
        <v>59537</v>
      </c>
      <c r="K16" s="33">
        <v>59084</v>
      </c>
      <c r="L16" s="33">
        <v>58510</v>
      </c>
      <c r="M16" s="33">
        <v>57799</v>
      </c>
      <c r="N16" s="33">
        <v>56972</v>
      </c>
      <c r="O16" s="33">
        <v>56048</v>
      </c>
      <c r="P16" s="33">
        <v>54986</v>
      </c>
      <c r="Q16" s="33">
        <v>53840</v>
      </c>
      <c r="R16" s="33">
        <v>52629</v>
      </c>
      <c r="S16" s="33">
        <v>51356</v>
      </c>
      <c r="T16" s="33">
        <v>50021</v>
      </c>
      <c r="U16" s="33">
        <v>48636</v>
      </c>
      <c r="V16" s="33">
        <v>47205</v>
      </c>
      <c r="W16" s="33">
        <v>45736</v>
      </c>
      <c r="X16" s="33">
        <v>44230</v>
      </c>
      <c r="Y16" s="33">
        <v>42697</v>
      </c>
      <c r="Z16" s="33">
        <v>41127</v>
      </c>
      <c r="AA16" s="33">
        <v>39551</v>
      </c>
      <c r="AB16" s="33">
        <v>37980</v>
      </c>
      <c r="AC16" s="33">
        <v>36407</v>
      </c>
      <c r="AD16" s="33">
        <v>34825</v>
      </c>
      <c r="AE16" s="33">
        <v>33397</v>
      </c>
      <c r="AF16" s="33">
        <v>32129</v>
      </c>
      <c r="AG16" s="33">
        <v>30999</v>
      </c>
      <c r="AH16" s="33">
        <v>29997</v>
      </c>
      <c r="AI16" s="34"/>
    </row>
    <row r="17" spans="1:35" ht="20" x14ac:dyDescent="0.4">
      <c r="A17" s="35"/>
      <c r="B17" s="14" t="s">
        <v>103</v>
      </c>
      <c r="C17" s="32">
        <v>896641</v>
      </c>
      <c r="D17" s="32">
        <v>899234</v>
      </c>
      <c r="E17" s="32">
        <v>900886</v>
      </c>
      <c r="F17" s="32">
        <v>899791</v>
      </c>
      <c r="G17" s="32">
        <v>896199</v>
      </c>
      <c r="H17" s="32">
        <v>890236</v>
      </c>
      <c r="I17" s="32">
        <v>881768</v>
      </c>
      <c r="J17" s="32">
        <v>871249</v>
      </c>
      <c r="K17" s="32">
        <v>858641</v>
      </c>
      <c r="L17" s="32">
        <v>844173</v>
      </c>
      <c r="M17" s="32">
        <v>827676</v>
      </c>
      <c r="N17" s="32">
        <v>809499</v>
      </c>
      <c r="O17" s="32">
        <v>790196</v>
      </c>
      <c r="P17" s="32">
        <v>769550</v>
      </c>
      <c r="Q17" s="32">
        <v>748219</v>
      </c>
      <c r="R17" s="32">
        <v>726248</v>
      </c>
      <c r="S17" s="32">
        <v>703673</v>
      </c>
      <c r="T17" s="32">
        <v>680467</v>
      </c>
      <c r="U17" s="32">
        <v>656686</v>
      </c>
      <c r="V17" s="32">
        <v>632352</v>
      </c>
      <c r="W17" s="32">
        <v>607481</v>
      </c>
      <c r="X17" s="32">
        <v>582074</v>
      </c>
      <c r="Y17" s="32">
        <v>557954</v>
      </c>
      <c r="Z17" s="32">
        <v>531503</v>
      </c>
      <c r="AA17" s="32">
        <v>505011</v>
      </c>
      <c r="AB17" s="32">
        <v>478499</v>
      </c>
      <c r="AC17" s="32">
        <v>451904</v>
      </c>
      <c r="AD17" s="32">
        <v>425354</v>
      </c>
      <c r="AE17" s="32">
        <v>401268</v>
      </c>
      <c r="AF17" s="32">
        <v>379761</v>
      </c>
      <c r="AG17" s="32">
        <v>360480</v>
      </c>
      <c r="AH17" s="32">
        <v>343388</v>
      </c>
      <c r="AI17" s="34"/>
    </row>
    <row r="18" spans="1:35" ht="20" x14ac:dyDescent="0.4">
      <c r="A18" s="35"/>
      <c r="B18" s="11" t="s">
        <v>104</v>
      </c>
      <c r="C18" s="34"/>
      <c r="D18" s="34"/>
      <c r="E18" s="34"/>
      <c r="F18" s="34"/>
      <c r="G18" s="34"/>
      <c r="H18" s="34"/>
      <c r="I18" s="34"/>
      <c r="J18" s="34"/>
      <c r="K18" s="34"/>
      <c r="L18" s="34"/>
      <c r="M18" s="34"/>
      <c r="N18" s="34"/>
      <c r="O18" s="34"/>
      <c r="P18" s="34"/>
      <c r="Q18" s="34"/>
      <c r="R18" s="34"/>
      <c r="S18" s="34"/>
      <c r="T18" s="34"/>
      <c r="U18" s="34"/>
      <c r="V18" s="34"/>
      <c r="W18" s="34"/>
      <c r="X18" s="34"/>
      <c r="Y18" s="34"/>
      <c r="Z18" s="34"/>
      <c r="AA18" s="34"/>
      <c r="AB18" s="34"/>
      <c r="AC18" s="34"/>
      <c r="AD18" s="34"/>
      <c r="AE18" s="34"/>
      <c r="AF18" s="34"/>
      <c r="AG18" s="34"/>
      <c r="AH18" s="34"/>
      <c r="AI18" s="34"/>
    </row>
    <row r="19" spans="1:35" ht="20" x14ac:dyDescent="0.4">
      <c r="A19" s="35"/>
      <c r="B19" s="12" t="s">
        <v>61</v>
      </c>
      <c r="C19" s="13" t="s">
        <v>62</v>
      </c>
      <c r="D19" s="13" t="s">
        <v>63</v>
      </c>
      <c r="E19" s="13" t="s">
        <v>64</v>
      </c>
      <c r="F19" s="13" t="s">
        <v>65</v>
      </c>
      <c r="G19" s="13" t="s">
        <v>66</v>
      </c>
      <c r="H19" s="13" t="s">
        <v>67</v>
      </c>
      <c r="I19" s="13" t="s">
        <v>68</v>
      </c>
      <c r="J19" s="13" t="s">
        <v>69</v>
      </c>
      <c r="K19" s="13" t="s">
        <v>70</v>
      </c>
      <c r="L19" s="13" t="s">
        <v>71</v>
      </c>
      <c r="M19" s="13" t="s">
        <v>72</v>
      </c>
      <c r="N19" s="13" t="s">
        <v>73</v>
      </c>
      <c r="O19" s="13" t="s">
        <v>74</v>
      </c>
      <c r="P19" s="13" t="s">
        <v>75</v>
      </c>
      <c r="Q19" s="13" t="s">
        <v>76</v>
      </c>
      <c r="R19" s="13" t="s">
        <v>77</v>
      </c>
      <c r="S19" s="13" t="s">
        <v>78</v>
      </c>
      <c r="T19" s="13" t="s">
        <v>79</v>
      </c>
      <c r="U19" s="13" t="s">
        <v>80</v>
      </c>
      <c r="V19" s="13" t="s">
        <v>81</v>
      </c>
      <c r="W19" s="13" t="s">
        <v>82</v>
      </c>
      <c r="X19" s="13" t="s">
        <v>83</v>
      </c>
      <c r="Y19" s="13" t="s">
        <v>84</v>
      </c>
      <c r="Z19" s="13" t="s">
        <v>85</v>
      </c>
      <c r="AA19" s="13" t="s">
        <v>86</v>
      </c>
      <c r="AB19" s="13" t="s">
        <v>87</v>
      </c>
      <c r="AC19" s="13" t="s">
        <v>88</v>
      </c>
      <c r="AD19" s="13" t="s">
        <v>89</v>
      </c>
      <c r="AE19" s="13" t="s">
        <v>90</v>
      </c>
      <c r="AF19" s="13" t="s">
        <v>91</v>
      </c>
      <c r="AG19" s="13" t="s">
        <v>92</v>
      </c>
      <c r="AH19" s="13" t="s">
        <v>93</v>
      </c>
      <c r="AI19" s="34"/>
    </row>
    <row r="20" spans="1:35" ht="20" x14ac:dyDescent="0.4">
      <c r="A20" s="35"/>
      <c r="B20" s="14" t="s">
        <v>94</v>
      </c>
      <c r="C20" s="33">
        <v>24429</v>
      </c>
      <c r="D20" s="33">
        <v>23972</v>
      </c>
      <c r="E20" s="33">
        <v>24078</v>
      </c>
      <c r="F20" s="33">
        <v>24692</v>
      </c>
      <c r="G20" s="33">
        <v>25187</v>
      </c>
      <c r="H20" s="33">
        <v>25803</v>
      </c>
      <c r="I20" s="33">
        <v>26344</v>
      </c>
      <c r="J20" s="33">
        <v>26833</v>
      </c>
      <c r="K20" s="33">
        <v>27281</v>
      </c>
      <c r="L20" s="33">
        <v>27664</v>
      </c>
      <c r="M20" s="33">
        <v>27978</v>
      </c>
      <c r="N20" s="33">
        <v>28247</v>
      </c>
      <c r="O20" s="33">
        <v>28475</v>
      </c>
      <c r="P20" s="33">
        <v>28643</v>
      </c>
      <c r="Q20" s="33">
        <v>28762</v>
      </c>
      <c r="R20" s="33">
        <v>28846</v>
      </c>
      <c r="S20" s="33">
        <v>28894</v>
      </c>
      <c r="T20" s="33">
        <v>28913</v>
      </c>
      <c r="U20" s="33">
        <v>28906</v>
      </c>
      <c r="V20" s="33">
        <v>28869</v>
      </c>
      <c r="W20" s="33">
        <v>28804</v>
      </c>
      <c r="X20" s="33">
        <v>28715</v>
      </c>
      <c r="Y20" s="33">
        <v>28601</v>
      </c>
      <c r="Z20" s="33">
        <v>28472</v>
      </c>
      <c r="AA20" s="33">
        <v>28312</v>
      </c>
      <c r="AB20" s="33">
        <v>28132</v>
      </c>
      <c r="AC20" s="33">
        <v>27935</v>
      </c>
      <c r="AD20" s="33">
        <v>27708</v>
      </c>
      <c r="AE20" s="33">
        <v>27471</v>
      </c>
      <c r="AF20" s="33">
        <v>27258</v>
      </c>
      <c r="AG20" s="33">
        <v>27065</v>
      </c>
      <c r="AH20" s="33">
        <v>26892</v>
      </c>
      <c r="AI20" s="34"/>
    </row>
    <row r="21" spans="1:35" ht="20" x14ac:dyDescent="0.4">
      <c r="A21" s="35"/>
      <c r="B21" s="14" t="s">
        <v>95</v>
      </c>
      <c r="C21" s="32">
        <v>20425</v>
      </c>
      <c r="D21" s="32">
        <v>20551</v>
      </c>
      <c r="E21" s="32">
        <v>20662</v>
      </c>
      <c r="F21" s="32">
        <v>20730</v>
      </c>
      <c r="G21" s="32">
        <v>20650</v>
      </c>
      <c r="H21" s="32">
        <v>20504</v>
      </c>
      <c r="I21" s="32">
        <v>20213</v>
      </c>
      <c r="J21" s="32">
        <v>19889</v>
      </c>
      <c r="K21" s="32">
        <v>19530</v>
      </c>
      <c r="L21" s="32">
        <v>19137</v>
      </c>
      <c r="M21" s="32">
        <v>18716</v>
      </c>
      <c r="N21" s="32">
        <v>18267</v>
      </c>
      <c r="O21" s="32">
        <v>17801</v>
      </c>
      <c r="P21" s="32">
        <v>17301</v>
      </c>
      <c r="Q21" s="32">
        <v>16791</v>
      </c>
      <c r="R21" s="32">
        <v>16271</v>
      </c>
      <c r="S21" s="32">
        <v>15738</v>
      </c>
      <c r="T21" s="32">
        <v>15194</v>
      </c>
      <c r="U21" s="32">
        <v>14639</v>
      </c>
      <c r="V21" s="32">
        <v>14073</v>
      </c>
      <c r="W21" s="32">
        <v>13499</v>
      </c>
      <c r="X21" s="32">
        <v>12915</v>
      </c>
      <c r="Y21" s="32">
        <v>12323</v>
      </c>
      <c r="Z21" s="32">
        <v>11717</v>
      </c>
      <c r="AA21" s="32">
        <v>11128</v>
      </c>
      <c r="AB21" s="32">
        <v>10537</v>
      </c>
      <c r="AC21" s="32">
        <v>9960</v>
      </c>
      <c r="AD21" s="32">
        <v>9387</v>
      </c>
      <c r="AE21" s="32">
        <v>8888</v>
      </c>
      <c r="AF21" s="32">
        <v>8442</v>
      </c>
      <c r="AG21" s="32">
        <v>8043</v>
      </c>
      <c r="AH21" s="32">
        <v>7689</v>
      </c>
      <c r="AI21" s="34"/>
    </row>
    <row r="22" spans="1:35" ht="20" x14ac:dyDescent="0.4">
      <c r="A22" s="35"/>
      <c r="B22" s="14" t="s">
        <v>96</v>
      </c>
      <c r="C22" s="33">
        <v>486726</v>
      </c>
      <c r="D22" s="33">
        <v>485108</v>
      </c>
      <c r="E22" s="33">
        <v>487454</v>
      </c>
      <c r="F22" s="33">
        <v>491381</v>
      </c>
      <c r="G22" s="33">
        <v>491914</v>
      </c>
      <c r="H22" s="33">
        <v>491009</v>
      </c>
      <c r="I22" s="33">
        <v>487254</v>
      </c>
      <c r="J22" s="33">
        <v>481669</v>
      </c>
      <c r="K22" s="33">
        <v>474385</v>
      </c>
      <c r="L22" s="33">
        <v>465330</v>
      </c>
      <c r="M22" s="33">
        <v>454326</v>
      </c>
      <c r="N22" s="33">
        <v>441682</v>
      </c>
      <c r="O22" s="33">
        <v>427729</v>
      </c>
      <c r="P22" s="33">
        <v>412127</v>
      </c>
      <c r="Q22" s="33">
        <v>395375</v>
      </c>
      <c r="R22" s="33">
        <v>377564</v>
      </c>
      <c r="S22" s="33">
        <v>358742</v>
      </c>
      <c r="T22" s="33">
        <v>338943</v>
      </c>
      <c r="U22" s="33">
        <v>318298</v>
      </c>
      <c r="V22" s="33">
        <v>296817</v>
      </c>
      <c r="W22" s="33">
        <v>274578</v>
      </c>
      <c r="X22" s="33">
        <v>251633</v>
      </c>
      <c r="Y22" s="33">
        <v>228038</v>
      </c>
      <c r="Z22" s="33">
        <v>203825</v>
      </c>
      <c r="AA22" s="33">
        <v>179494</v>
      </c>
      <c r="AB22" s="33">
        <v>155084</v>
      </c>
      <c r="AC22" s="33">
        <v>130544</v>
      </c>
      <c r="AD22" s="33">
        <v>105908</v>
      </c>
      <c r="AE22" s="33">
        <v>83613</v>
      </c>
      <c r="AF22" s="33">
        <v>63530</v>
      </c>
      <c r="AG22" s="33">
        <v>45355</v>
      </c>
      <c r="AH22" s="33">
        <v>28975</v>
      </c>
      <c r="AI22" s="34"/>
    </row>
    <row r="23" spans="1:35" ht="20" x14ac:dyDescent="0.4">
      <c r="A23" s="35"/>
      <c r="B23" s="14" t="s">
        <v>97</v>
      </c>
      <c r="C23" s="32">
        <v>1195945</v>
      </c>
      <c r="D23" s="32">
        <v>1202695</v>
      </c>
      <c r="E23" s="32">
        <v>1213030</v>
      </c>
      <c r="F23" s="32">
        <v>1218206</v>
      </c>
      <c r="G23" s="32">
        <v>1217936</v>
      </c>
      <c r="H23" s="32">
        <v>1212504</v>
      </c>
      <c r="I23" s="32">
        <v>1201788</v>
      </c>
      <c r="J23" s="32">
        <v>1187057</v>
      </c>
      <c r="K23" s="32">
        <v>1168537</v>
      </c>
      <c r="L23" s="32">
        <v>1146507</v>
      </c>
      <c r="M23" s="32">
        <v>1121013</v>
      </c>
      <c r="N23" s="32">
        <v>1092486</v>
      </c>
      <c r="O23" s="32">
        <v>1061724</v>
      </c>
      <c r="P23" s="32">
        <v>1028527</v>
      </c>
      <c r="Q23" s="32">
        <v>993891</v>
      </c>
      <c r="R23" s="32">
        <v>957826</v>
      </c>
      <c r="S23" s="32">
        <v>920433</v>
      </c>
      <c r="T23" s="32">
        <v>881635</v>
      </c>
      <c r="U23" s="32">
        <v>841589</v>
      </c>
      <c r="V23" s="32">
        <v>800314</v>
      </c>
      <c r="W23" s="32">
        <v>757866</v>
      </c>
      <c r="X23" s="32">
        <v>714267</v>
      </c>
      <c r="Y23" s="32">
        <v>670001</v>
      </c>
      <c r="Z23" s="32">
        <v>624293</v>
      </c>
      <c r="AA23" s="32">
        <v>578439</v>
      </c>
      <c r="AB23" s="32">
        <v>532502</v>
      </c>
      <c r="AC23" s="32">
        <v>486349</v>
      </c>
      <c r="AD23" s="32">
        <v>440228</v>
      </c>
      <c r="AE23" s="32">
        <v>398293</v>
      </c>
      <c r="AF23" s="32">
        <v>360628</v>
      </c>
      <c r="AG23" s="32">
        <v>326653</v>
      </c>
      <c r="AH23" s="32">
        <v>296420</v>
      </c>
      <c r="AI23" s="34"/>
    </row>
    <row r="24" spans="1:35" ht="20" x14ac:dyDescent="0.4">
      <c r="A24" s="35"/>
      <c r="B24" s="14" t="s">
        <v>98</v>
      </c>
      <c r="C24" s="33">
        <v>127003</v>
      </c>
      <c r="D24" s="33">
        <v>126587</v>
      </c>
      <c r="E24" s="33">
        <v>127315</v>
      </c>
      <c r="F24" s="33">
        <v>128585</v>
      </c>
      <c r="G24" s="33">
        <v>129089</v>
      </c>
      <c r="H24" s="33">
        <v>129333</v>
      </c>
      <c r="I24" s="33">
        <v>128943</v>
      </c>
      <c r="J24" s="33">
        <v>128136</v>
      </c>
      <c r="K24" s="33">
        <v>126948</v>
      </c>
      <c r="L24" s="33">
        <v>125361</v>
      </c>
      <c r="M24" s="33">
        <v>123340</v>
      </c>
      <c r="N24" s="33">
        <v>120974</v>
      </c>
      <c r="O24" s="33">
        <v>118341</v>
      </c>
      <c r="P24" s="33">
        <v>115362</v>
      </c>
      <c r="Q24" s="33">
        <v>112154</v>
      </c>
      <c r="R24" s="33">
        <v>108738</v>
      </c>
      <c r="S24" s="33">
        <v>105125</v>
      </c>
      <c r="T24" s="33">
        <v>101318</v>
      </c>
      <c r="U24" s="33">
        <v>97346</v>
      </c>
      <c r="V24" s="33">
        <v>93205</v>
      </c>
      <c r="W24" s="33">
        <v>88911</v>
      </c>
      <c r="X24" s="33">
        <v>84470</v>
      </c>
      <c r="Y24" s="33">
        <v>79917</v>
      </c>
      <c r="Z24" s="33">
        <v>75208</v>
      </c>
      <c r="AA24" s="33">
        <v>70465</v>
      </c>
      <c r="AB24" s="33">
        <v>65701</v>
      </c>
      <c r="AC24" s="33">
        <v>60902</v>
      </c>
      <c r="AD24" s="33">
        <v>56070</v>
      </c>
      <c r="AE24" s="33">
        <v>51676</v>
      </c>
      <c r="AF24" s="33">
        <v>47729</v>
      </c>
      <c r="AG24" s="33">
        <v>44165</v>
      </c>
      <c r="AH24" s="33">
        <v>40961</v>
      </c>
      <c r="AI24" s="34"/>
    </row>
    <row r="25" spans="1:35" ht="20" x14ac:dyDescent="0.4">
      <c r="A25" s="35"/>
      <c r="B25" s="14" t="s">
        <v>99</v>
      </c>
      <c r="C25" s="32">
        <v>1290623</v>
      </c>
      <c r="D25" s="32">
        <v>1297885</v>
      </c>
      <c r="E25" s="32">
        <v>1310332</v>
      </c>
      <c r="F25" s="32">
        <v>1318368</v>
      </c>
      <c r="G25" s="32">
        <v>1321670</v>
      </c>
      <c r="H25" s="32">
        <v>1320529</v>
      </c>
      <c r="I25" s="32">
        <v>1314810</v>
      </c>
      <c r="J25" s="32">
        <v>1305457</v>
      </c>
      <c r="K25" s="32">
        <v>1292724</v>
      </c>
      <c r="L25" s="32">
        <v>1276899</v>
      </c>
      <c r="M25" s="32">
        <v>1258026</v>
      </c>
      <c r="N25" s="32">
        <v>1236567</v>
      </c>
      <c r="O25" s="32">
        <v>1213236</v>
      </c>
      <c r="P25" s="32">
        <v>1187790</v>
      </c>
      <c r="Q25" s="32">
        <v>1161134</v>
      </c>
      <c r="R25" s="32">
        <v>1133276</v>
      </c>
      <c r="S25" s="32">
        <v>1104305</v>
      </c>
      <c r="T25" s="32">
        <v>1074122</v>
      </c>
      <c r="U25" s="32">
        <v>1042863</v>
      </c>
      <c r="V25" s="32">
        <v>1010545</v>
      </c>
      <c r="W25" s="32">
        <v>977205</v>
      </c>
      <c r="X25" s="32">
        <v>942846</v>
      </c>
      <c r="Y25" s="32">
        <v>908799</v>
      </c>
      <c r="Z25" s="32">
        <v>872527</v>
      </c>
      <c r="AA25" s="32">
        <v>836035</v>
      </c>
      <c r="AB25" s="32">
        <v>799414</v>
      </c>
      <c r="AC25" s="32">
        <v>762524</v>
      </c>
      <c r="AD25" s="32">
        <v>725582</v>
      </c>
      <c r="AE25" s="32">
        <v>691933</v>
      </c>
      <c r="AF25" s="32">
        <v>661848</v>
      </c>
      <c r="AG25" s="32">
        <v>634839</v>
      </c>
      <c r="AH25" s="32">
        <v>610929</v>
      </c>
      <c r="AI25" s="34"/>
    </row>
    <row r="26" spans="1:35" ht="20" x14ac:dyDescent="0.4">
      <c r="A26" s="35"/>
      <c r="B26" s="14" t="s">
        <v>100</v>
      </c>
      <c r="C26" s="33">
        <v>202811</v>
      </c>
      <c r="D26" s="33">
        <v>203940</v>
      </c>
      <c r="E26" s="33">
        <v>205789</v>
      </c>
      <c r="F26" s="33">
        <v>206802</v>
      </c>
      <c r="G26" s="33">
        <v>206932</v>
      </c>
      <c r="H26" s="33">
        <v>206206</v>
      </c>
      <c r="I26" s="33">
        <v>204622</v>
      </c>
      <c r="J26" s="33">
        <v>202414</v>
      </c>
      <c r="K26" s="33">
        <v>199592</v>
      </c>
      <c r="L26" s="33">
        <v>196188</v>
      </c>
      <c r="M26" s="33">
        <v>192237</v>
      </c>
      <c r="N26" s="33">
        <v>187807</v>
      </c>
      <c r="O26" s="33">
        <v>183010</v>
      </c>
      <c r="P26" s="33">
        <v>177811</v>
      </c>
      <c r="Q26" s="33">
        <v>172339</v>
      </c>
      <c r="R26" s="33">
        <v>166595</v>
      </c>
      <c r="S26" s="33">
        <v>160589</v>
      </c>
      <c r="T26" s="33">
        <v>154333</v>
      </c>
      <c r="U26" s="33">
        <v>147836</v>
      </c>
      <c r="V26" s="33">
        <v>141122</v>
      </c>
      <c r="W26" s="33">
        <v>134202</v>
      </c>
      <c r="X26" s="33">
        <v>127083</v>
      </c>
      <c r="Y26" s="33">
        <v>119785</v>
      </c>
      <c r="Z26" s="33">
        <v>112307</v>
      </c>
      <c r="AA26" s="33">
        <v>104807</v>
      </c>
      <c r="AB26" s="33">
        <v>97281</v>
      </c>
      <c r="AC26" s="33">
        <v>89724</v>
      </c>
      <c r="AD26" s="33">
        <v>82171</v>
      </c>
      <c r="AE26" s="33">
        <v>75323</v>
      </c>
      <c r="AF26" s="33">
        <v>69150</v>
      </c>
      <c r="AG26" s="33">
        <v>63560</v>
      </c>
      <c r="AH26" s="33">
        <v>58520</v>
      </c>
      <c r="AI26" s="34"/>
    </row>
    <row r="27" spans="1:35" ht="20" x14ac:dyDescent="0.4">
      <c r="A27" s="35"/>
      <c r="B27" s="14" t="s">
        <v>101</v>
      </c>
      <c r="C27" s="32">
        <v>74118</v>
      </c>
      <c r="D27" s="32">
        <v>72959</v>
      </c>
      <c r="E27" s="32">
        <v>73296</v>
      </c>
      <c r="F27" s="32">
        <v>75166</v>
      </c>
      <c r="G27" s="32">
        <v>76669</v>
      </c>
      <c r="H27" s="32">
        <v>78538</v>
      </c>
      <c r="I27" s="32">
        <v>80191</v>
      </c>
      <c r="J27" s="32">
        <v>81282</v>
      </c>
      <c r="K27" s="32">
        <v>81874</v>
      </c>
      <c r="L27" s="32">
        <v>81902</v>
      </c>
      <c r="M27" s="32">
        <v>81363</v>
      </c>
      <c r="N27" s="32">
        <v>80335</v>
      </c>
      <c r="O27" s="32">
        <v>78870</v>
      </c>
      <c r="P27" s="32">
        <v>76910</v>
      </c>
      <c r="Q27" s="32">
        <v>74556</v>
      </c>
      <c r="R27" s="32">
        <v>71855</v>
      </c>
      <c r="S27" s="32">
        <v>68825</v>
      </c>
      <c r="T27" s="32">
        <v>65501</v>
      </c>
      <c r="U27" s="32">
        <v>61909</v>
      </c>
      <c r="V27" s="32">
        <v>58050</v>
      </c>
      <c r="W27" s="32">
        <v>53948</v>
      </c>
      <c r="X27" s="32">
        <v>49623</v>
      </c>
      <c r="Y27" s="32">
        <v>45090</v>
      </c>
      <c r="Z27" s="32">
        <v>40324</v>
      </c>
      <c r="AA27" s="32">
        <v>35373</v>
      </c>
      <c r="AB27" s="32">
        <v>30252</v>
      </c>
      <c r="AC27" s="32">
        <v>24976</v>
      </c>
      <c r="AD27" s="32">
        <v>19532</v>
      </c>
      <c r="AE27" s="32">
        <v>14480</v>
      </c>
      <c r="AF27" s="32">
        <v>9912</v>
      </c>
      <c r="AG27" s="32">
        <v>5764</v>
      </c>
      <c r="AH27" s="32">
        <v>2005</v>
      </c>
      <c r="AI27" s="34"/>
    </row>
    <row r="28" spans="1:35" ht="20" x14ac:dyDescent="0.4">
      <c r="A28" s="35"/>
      <c r="B28" s="14" t="s">
        <v>102</v>
      </c>
      <c r="C28" s="33">
        <v>43711</v>
      </c>
      <c r="D28" s="33">
        <v>43568</v>
      </c>
      <c r="E28" s="33">
        <v>43839</v>
      </c>
      <c r="F28" s="33">
        <v>44312</v>
      </c>
      <c r="G28" s="33">
        <v>44538</v>
      </c>
      <c r="H28" s="33">
        <v>44689</v>
      </c>
      <c r="I28" s="33">
        <v>44638</v>
      </c>
      <c r="J28" s="33">
        <v>44453</v>
      </c>
      <c r="K28" s="33">
        <v>44147</v>
      </c>
      <c r="L28" s="33">
        <v>43713</v>
      </c>
      <c r="M28" s="33">
        <v>43138</v>
      </c>
      <c r="N28" s="33">
        <v>42455</v>
      </c>
      <c r="O28" s="33">
        <v>41687</v>
      </c>
      <c r="P28" s="33">
        <v>40807</v>
      </c>
      <c r="Q28" s="33">
        <v>39853</v>
      </c>
      <c r="R28" s="33">
        <v>38832</v>
      </c>
      <c r="S28" s="33">
        <v>37747</v>
      </c>
      <c r="T28" s="33">
        <v>36600</v>
      </c>
      <c r="U28" s="33">
        <v>35399</v>
      </c>
      <c r="V28" s="33">
        <v>34144</v>
      </c>
      <c r="W28" s="33">
        <v>32839</v>
      </c>
      <c r="X28" s="33">
        <v>31487</v>
      </c>
      <c r="Y28" s="33">
        <v>30117</v>
      </c>
      <c r="Z28" s="33">
        <v>28676</v>
      </c>
      <c r="AA28" s="33">
        <v>27224</v>
      </c>
      <c r="AB28" s="33">
        <v>25764</v>
      </c>
      <c r="AC28" s="33">
        <v>24290</v>
      </c>
      <c r="AD28" s="33">
        <v>22805</v>
      </c>
      <c r="AE28" s="33">
        <v>21453</v>
      </c>
      <c r="AF28" s="33">
        <v>20241</v>
      </c>
      <c r="AG28" s="33">
        <v>19148</v>
      </c>
      <c r="AH28" s="33">
        <v>18167</v>
      </c>
      <c r="AI28" s="34"/>
    </row>
    <row r="29" spans="1:35" ht="20" x14ac:dyDescent="0.4">
      <c r="A29" s="35"/>
      <c r="B29" s="14" t="s">
        <v>103</v>
      </c>
      <c r="C29" s="32">
        <v>588158</v>
      </c>
      <c r="D29" s="32">
        <v>591555</v>
      </c>
      <c r="E29" s="32">
        <v>597450</v>
      </c>
      <c r="F29" s="32">
        <v>601433</v>
      </c>
      <c r="G29" s="32">
        <v>603360</v>
      </c>
      <c r="H29" s="32">
        <v>603363</v>
      </c>
      <c r="I29" s="32">
        <v>601382</v>
      </c>
      <c r="J29" s="32">
        <v>597787</v>
      </c>
      <c r="K29" s="32">
        <v>592698</v>
      </c>
      <c r="L29" s="32">
        <v>586245</v>
      </c>
      <c r="M29" s="32">
        <v>578448</v>
      </c>
      <c r="N29" s="32">
        <v>569519</v>
      </c>
      <c r="O29" s="32">
        <v>559770</v>
      </c>
      <c r="P29" s="32">
        <v>549085</v>
      </c>
      <c r="Q29" s="32">
        <v>537865</v>
      </c>
      <c r="R29" s="32">
        <v>526116</v>
      </c>
      <c r="S29" s="32">
        <v>513877</v>
      </c>
      <c r="T29" s="32">
        <v>501102</v>
      </c>
      <c r="U29" s="32">
        <v>487849</v>
      </c>
      <c r="V29" s="32">
        <v>474126</v>
      </c>
      <c r="W29" s="32">
        <v>459952</v>
      </c>
      <c r="X29" s="32">
        <v>445324</v>
      </c>
      <c r="Y29" s="32">
        <v>431545</v>
      </c>
      <c r="Z29" s="32">
        <v>416031</v>
      </c>
      <c r="AA29" s="32">
        <v>400409</v>
      </c>
      <c r="AB29" s="32">
        <v>384723</v>
      </c>
      <c r="AC29" s="32">
        <v>368906</v>
      </c>
      <c r="AD29" s="32">
        <v>353055</v>
      </c>
      <c r="AE29" s="32">
        <v>338609</v>
      </c>
      <c r="AF29" s="32">
        <v>325709</v>
      </c>
      <c r="AG29" s="32">
        <v>314144</v>
      </c>
      <c r="AH29" s="32">
        <v>303900</v>
      </c>
      <c r="AI29" s="34"/>
    </row>
    <row r="30" spans="1:35" ht="20" x14ac:dyDescent="0.4">
      <c r="A30" s="35"/>
      <c r="B30" s="11" t="s">
        <v>105</v>
      </c>
      <c r="C30" s="34"/>
      <c r="D30" s="34"/>
      <c r="E30" s="34"/>
      <c r="F30" s="34"/>
      <c r="G30" s="34"/>
      <c r="H30" s="34"/>
      <c r="I30" s="34"/>
      <c r="J30" s="34"/>
      <c r="K30" s="34"/>
      <c r="L30" s="34"/>
      <c r="M30" s="34"/>
      <c r="N30" s="34"/>
      <c r="O30" s="34"/>
      <c r="P30" s="34"/>
      <c r="Q30" s="34"/>
      <c r="R30" s="34"/>
      <c r="S30" s="34"/>
      <c r="T30" s="34"/>
      <c r="U30" s="34"/>
      <c r="V30" s="34"/>
      <c r="W30" s="34"/>
      <c r="X30" s="34"/>
      <c r="Y30" s="34"/>
      <c r="Z30" s="34"/>
      <c r="AA30" s="34"/>
      <c r="AB30" s="34"/>
      <c r="AC30" s="34"/>
      <c r="AD30" s="34"/>
      <c r="AE30" s="34"/>
      <c r="AF30" s="34"/>
      <c r="AG30" s="34"/>
      <c r="AH30" s="34"/>
      <c r="AI30" s="34"/>
    </row>
    <row r="31" spans="1:35" ht="20" x14ac:dyDescent="0.4">
      <c r="A31" s="35"/>
      <c r="B31" s="12" t="s">
        <v>61</v>
      </c>
      <c r="C31" s="13" t="s">
        <v>62</v>
      </c>
      <c r="D31" s="13" t="s">
        <v>63</v>
      </c>
      <c r="E31" s="13" t="s">
        <v>64</v>
      </c>
      <c r="F31" s="13" t="s">
        <v>65</v>
      </c>
      <c r="G31" s="13" t="s">
        <v>66</v>
      </c>
      <c r="H31" s="13" t="s">
        <v>67</v>
      </c>
      <c r="I31" s="13" t="s">
        <v>68</v>
      </c>
      <c r="J31" s="13" t="s">
        <v>69</v>
      </c>
      <c r="K31" s="13" t="s">
        <v>70</v>
      </c>
      <c r="L31" s="13" t="s">
        <v>71</v>
      </c>
      <c r="M31" s="13" t="s">
        <v>72</v>
      </c>
      <c r="N31" s="13" t="s">
        <v>73</v>
      </c>
      <c r="O31" s="13" t="s">
        <v>74</v>
      </c>
      <c r="P31" s="13" t="s">
        <v>75</v>
      </c>
      <c r="Q31" s="13" t="s">
        <v>76</v>
      </c>
      <c r="R31" s="13" t="s">
        <v>77</v>
      </c>
      <c r="S31" s="13" t="s">
        <v>78</v>
      </c>
      <c r="T31" s="13" t="s">
        <v>79</v>
      </c>
      <c r="U31" s="13" t="s">
        <v>80</v>
      </c>
      <c r="V31" s="13" t="s">
        <v>81</v>
      </c>
      <c r="W31" s="13" t="s">
        <v>82</v>
      </c>
      <c r="X31" s="13" t="s">
        <v>83</v>
      </c>
      <c r="Y31" s="13" t="s">
        <v>84</v>
      </c>
      <c r="Z31" s="13" t="s">
        <v>85</v>
      </c>
      <c r="AA31" s="13" t="s">
        <v>86</v>
      </c>
      <c r="AB31" s="13" t="s">
        <v>87</v>
      </c>
      <c r="AC31" s="13" t="s">
        <v>88</v>
      </c>
      <c r="AD31" s="13" t="s">
        <v>89</v>
      </c>
      <c r="AE31" s="13" t="s">
        <v>90</v>
      </c>
      <c r="AF31" s="13" t="s">
        <v>91</v>
      </c>
      <c r="AG31" s="13" t="s">
        <v>92</v>
      </c>
      <c r="AH31" s="13" t="s">
        <v>93</v>
      </c>
      <c r="AI31" s="34"/>
    </row>
    <row r="32" spans="1:35" ht="20" x14ac:dyDescent="0.4">
      <c r="A32" s="35"/>
      <c r="B32" s="14" t="s">
        <v>94</v>
      </c>
      <c r="C32" s="33">
        <v>10079</v>
      </c>
      <c r="D32" s="33">
        <v>9790</v>
      </c>
      <c r="E32" s="33">
        <v>9751</v>
      </c>
      <c r="F32" s="33">
        <v>9943</v>
      </c>
      <c r="G32" s="33">
        <v>10052</v>
      </c>
      <c r="H32" s="33">
        <v>10211</v>
      </c>
      <c r="I32" s="33">
        <v>10359</v>
      </c>
      <c r="J32" s="33">
        <v>10499</v>
      </c>
      <c r="K32" s="33">
        <v>10622</v>
      </c>
      <c r="L32" s="33">
        <v>10723</v>
      </c>
      <c r="M32" s="33">
        <v>10802</v>
      </c>
      <c r="N32" s="33">
        <v>10861</v>
      </c>
      <c r="O32" s="33">
        <v>10903</v>
      </c>
      <c r="P32" s="33">
        <v>10924</v>
      </c>
      <c r="Q32" s="33">
        <v>10928</v>
      </c>
      <c r="R32" s="33">
        <v>10921</v>
      </c>
      <c r="S32" s="33">
        <v>10902</v>
      </c>
      <c r="T32" s="33">
        <v>10871</v>
      </c>
      <c r="U32" s="33">
        <v>10831</v>
      </c>
      <c r="V32" s="33">
        <v>10783</v>
      </c>
      <c r="W32" s="33">
        <v>10726</v>
      </c>
      <c r="X32" s="33">
        <v>10661</v>
      </c>
      <c r="Y32" s="33">
        <v>10589</v>
      </c>
      <c r="Z32" s="33">
        <v>10510</v>
      </c>
      <c r="AA32" s="33">
        <v>10425</v>
      </c>
      <c r="AB32" s="33">
        <v>10335</v>
      </c>
      <c r="AC32" s="33">
        <v>10240</v>
      </c>
      <c r="AD32" s="33">
        <v>10137</v>
      </c>
      <c r="AE32" s="33">
        <v>10031</v>
      </c>
      <c r="AF32" s="33">
        <v>9933</v>
      </c>
      <c r="AG32" s="33">
        <v>9843</v>
      </c>
      <c r="AH32" s="33">
        <v>9759</v>
      </c>
      <c r="AI32" s="34"/>
    </row>
    <row r="33" spans="1:35" ht="20" x14ac:dyDescent="0.4">
      <c r="A33" s="35"/>
      <c r="B33" s="14" t="s">
        <v>95</v>
      </c>
      <c r="C33" s="32">
        <v>6475</v>
      </c>
      <c r="D33" s="32">
        <v>6508</v>
      </c>
      <c r="E33" s="32">
        <v>6537</v>
      </c>
      <c r="F33" s="32">
        <v>6560</v>
      </c>
      <c r="G33" s="32">
        <v>6572</v>
      </c>
      <c r="H33" s="32">
        <v>6577</v>
      </c>
      <c r="I33" s="32">
        <v>6573</v>
      </c>
      <c r="J33" s="32">
        <v>6549</v>
      </c>
      <c r="K33" s="32">
        <v>6507</v>
      </c>
      <c r="L33" s="32">
        <v>6447</v>
      </c>
      <c r="M33" s="32">
        <v>6369</v>
      </c>
      <c r="N33" s="32">
        <v>6275</v>
      </c>
      <c r="O33" s="32">
        <v>6166</v>
      </c>
      <c r="P33" s="32">
        <v>6042</v>
      </c>
      <c r="Q33" s="32">
        <v>5908</v>
      </c>
      <c r="R33" s="32">
        <v>5763</v>
      </c>
      <c r="S33" s="32">
        <v>5610</v>
      </c>
      <c r="T33" s="32">
        <v>5447</v>
      </c>
      <c r="U33" s="32">
        <v>5278</v>
      </c>
      <c r="V33" s="32">
        <v>5101</v>
      </c>
      <c r="W33" s="32">
        <v>4918</v>
      </c>
      <c r="X33" s="32">
        <v>4729</v>
      </c>
      <c r="Y33" s="32">
        <v>4536</v>
      </c>
      <c r="Z33" s="32">
        <v>4337</v>
      </c>
      <c r="AA33" s="32">
        <v>4134</v>
      </c>
      <c r="AB33" s="32">
        <v>3929</v>
      </c>
      <c r="AC33" s="32">
        <v>3721</v>
      </c>
      <c r="AD33" s="32">
        <v>3513</v>
      </c>
      <c r="AE33" s="32">
        <v>3324</v>
      </c>
      <c r="AF33" s="32">
        <v>3154</v>
      </c>
      <c r="AG33" s="32">
        <v>3001</v>
      </c>
      <c r="AH33" s="32">
        <v>2864</v>
      </c>
      <c r="AI33" s="34"/>
    </row>
    <row r="34" spans="1:35" ht="20" x14ac:dyDescent="0.4">
      <c r="A34" s="35"/>
      <c r="B34" s="14" t="s">
        <v>96</v>
      </c>
      <c r="C34" s="33">
        <v>166218</v>
      </c>
      <c r="D34" s="33">
        <v>164605</v>
      </c>
      <c r="E34" s="33">
        <v>164353</v>
      </c>
      <c r="F34" s="33">
        <v>165223</v>
      </c>
      <c r="G34" s="33">
        <v>164962</v>
      </c>
      <c r="H34" s="33">
        <v>164546</v>
      </c>
      <c r="I34" s="33">
        <v>163572</v>
      </c>
      <c r="J34" s="33">
        <v>162277</v>
      </c>
      <c r="K34" s="33">
        <v>160599</v>
      </c>
      <c r="L34" s="33">
        <v>158526</v>
      </c>
      <c r="M34" s="33">
        <v>156013</v>
      </c>
      <c r="N34" s="33">
        <v>153108</v>
      </c>
      <c r="O34" s="33">
        <v>149909</v>
      </c>
      <c r="P34" s="33">
        <v>146303</v>
      </c>
      <c r="Q34" s="33">
        <v>142433</v>
      </c>
      <c r="R34" s="33">
        <v>138347</v>
      </c>
      <c r="S34" s="33">
        <v>134038</v>
      </c>
      <c r="T34" s="33">
        <v>129509</v>
      </c>
      <c r="U34" s="33">
        <v>124813</v>
      </c>
      <c r="V34" s="33">
        <v>119968</v>
      </c>
      <c r="W34" s="33">
        <v>114990</v>
      </c>
      <c r="X34" s="33">
        <v>109892</v>
      </c>
      <c r="Y34" s="33">
        <v>104697</v>
      </c>
      <c r="Z34" s="33">
        <v>99411</v>
      </c>
      <c r="AA34" s="33">
        <v>94154</v>
      </c>
      <c r="AB34" s="33">
        <v>88946</v>
      </c>
      <c r="AC34" s="33">
        <v>83767</v>
      </c>
      <c r="AD34" s="33">
        <v>78621</v>
      </c>
      <c r="AE34" s="33">
        <v>73979</v>
      </c>
      <c r="AF34" s="33">
        <v>69832</v>
      </c>
      <c r="AG34" s="33">
        <v>66116</v>
      </c>
      <c r="AH34" s="33">
        <v>62805</v>
      </c>
      <c r="AI34" s="34"/>
    </row>
    <row r="35" spans="1:35" ht="20" x14ac:dyDescent="0.4">
      <c r="A35" s="35"/>
      <c r="B35" s="14" t="s">
        <v>97</v>
      </c>
      <c r="C35" s="32">
        <v>380392</v>
      </c>
      <c r="D35" s="32">
        <v>382341</v>
      </c>
      <c r="E35" s="32">
        <v>382536</v>
      </c>
      <c r="F35" s="32">
        <v>381065</v>
      </c>
      <c r="G35" s="32">
        <v>377876</v>
      </c>
      <c r="H35" s="32">
        <v>373062</v>
      </c>
      <c r="I35" s="32">
        <v>366643</v>
      </c>
      <c r="J35" s="32">
        <v>359030</v>
      </c>
      <c r="K35" s="32">
        <v>350235</v>
      </c>
      <c r="L35" s="32">
        <v>340364</v>
      </c>
      <c r="M35" s="32">
        <v>329427</v>
      </c>
      <c r="N35" s="32">
        <v>317578</v>
      </c>
      <c r="O35" s="32">
        <v>305123</v>
      </c>
      <c r="P35" s="32">
        <v>291961</v>
      </c>
      <c r="Q35" s="32">
        <v>278457</v>
      </c>
      <c r="R35" s="32">
        <v>264636</v>
      </c>
      <c r="S35" s="32">
        <v>250529</v>
      </c>
      <c r="T35" s="32">
        <v>236135</v>
      </c>
      <c r="U35" s="32">
        <v>221509</v>
      </c>
      <c r="V35" s="32">
        <v>206659</v>
      </c>
      <c r="W35" s="32">
        <v>191608</v>
      </c>
      <c r="X35" s="32">
        <v>176373</v>
      </c>
      <c r="Y35" s="32">
        <v>161131</v>
      </c>
      <c r="Z35" s="32">
        <v>145605</v>
      </c>
      <c r="AA35" s="32">
        <v>130269</v>
      </c>
      <c r="AB35" s="32">
        <v>115110</v>
      </c>
      <c r="AC35" s="32">
        <v>100111</v>
      </c>
      <c r="AD35" s="32">
        <v>85355</v>
      </c>
      <c r="AE35" s="32">
        <v>72050</v>
      </c>
      <c r="AF35" s="32">
        <v>60163</v>
      </c>
      <c r="AG35" s="32">
        <v>49508</v>
      </c>
      <c r="AH35" s="32">
        <v>40154</v>
      </c>
      <c r="AI35" s="34"/>
    </row>
    <row r="36" spans="1:35" ht="20" x14ac:dyDescent="0.4">
      <c r="A36" s="35"/>
      <c r="B36" s="14" t="s">
        <v>98</v>
      </c>
      <c r="C36" s="33">
        <v>43373</v>
      </c>
      <c r="D36" s="33">
        <v>42956</v>
      </c>
      <c r="E36" s="33">
        <v>42905</v>
      </c>
      <c r="F36" s="33">
        <v>43170</v>
      </c>
      <c r="G36" s="33">
        <v>43160</v>
      </c>
      <c r="H36" s="33">
        <v>43129</v>
      </c>
      <c r="I36" s="33">
        <v>42970</v>
      </c>
      <c r="J36" s="33">
        <v>42733</v>
      </c>
      <c r="K36" s="33">
        <v>42403</v>
      </c>
      <c r="L36" s="33">
        <v>41978</v>
      </c>
      <c r="M36" s="33">
        <v>41449</v>
      </c>
      <c r="N36" s="33">
        <v>40835</v>
      </c>
      <c r="O36" s="33">
        <v>40161</v>
      </c>
      <c r="P36" s="33">
        <v>39403</v>
      </c>
      <c r="Q36" s="33">
        <v>38597</v>
      </c>
      <c r="R36" s="33">
        <v>37753</v>
      </c>
      <c r="S36" s="33">
        <v>36869</v>
      </c>
      <c r="T36" s="33">
        <v>35944</v>
      </c>
      <c r="U36" s="33">
        <v>34991</v>
      </c>
      <c r="V36" s="33">
        <v>34010</v>
      </c>
      <c r="W36" s="33">
        <v>33003</v>
      </c>
      <c r="X36" s="33">
        <v>31974</v>
      </c>
      <c r="Y36" s="33">
        <v>30932</v>
      </c>
      <c r="Z36" s="33">
        <v>29863</v>
      </c>
      <c r="AA36" s="33">
        <v>28798</v>
      </c>
      <c r="AB36" s="33">
        <v>27742</v>
      </c>
      <c r="AC36" s="33">
        <v>26691</v>
      </c>
      <c r="AD36" s="33">
        <v>25643</v>
      </c>
      <c r="AE36" s="33">
        <v>24684</v>
      </c>
      <c r="AF36" s="33">
        <v>23826</v>
      </c>
      <c r="AG36" s="33">
        <v>23053</v>
      </c>
      <c r="AH36" s="33">
        <v>22362</v>
      </c>
      <c r="AI36" s="34"/>
    </row>
    <row r="37" spans="1:35" ht="20" x14ac:dyDescent="0.4">
      <c r="A37" s="35"/>
      <c r="B37" s="14" t="s">
        <v>99</v>
      </c>
      <c r="C37" s="32">
        <v>410477</v>
      </c>
      <c r="D37" s="32">
        <v>412587</v>
      </c>
      <c r="E37" s="32">
        <v>413216</v>
      </c>
      <c r="F37" s="32">
        <v>412407</v>
      </c>
      <c r="G37" s="32">
        <v>410111</v>
      </c>
      <c r="H37" s="32">
        <v>406423</v>
      </c>
      <c r="I37" s="32">
        <v>401370</v>
      </c>
      <c r="J37" s="32">
        <v>395262</v>
      </c>
      <c r="K37" s="32">
        <v>388112</v>
      </c>
      <c r="L37" s="32">
        <v>380024</v>
      </c>
      <c r="M37" s="32">
        <v>370996</v>
      </c>
      <c r="N37" s="32">
        <v>361187</v>
      </c>
      <c r="O37" s="32">
        <v>350871</v>
      </c>
      <c r="P37" s="32">
        <v>339933</v>
      </c>
      <c r="Q37" s="32">
        <v>328704</v>
      </c>
      <c r="R37" s="32">
        <v>317210</v>
      </c>
      <c r="S37" s="32">
        <v>305477</v>
      </c>
      <c r="T37" s="32">
        <v>293497</v>
      </c>
      <c r="U37" s="32">
        <v>281313</v>
      </c>
      <c r="V37" s="32">
        <v>268935</v>
      </c>
      <c r="W37" s="32">
        <v>256380</v>
      </c>
      <c r="X37" s="32">
        <v>243659</v>
      </c>
      <c r="Y37" s="32">
        <v>231243</v>
      </c>
      <c r="Z37" s="32">
        <v>218241</v>
      </c>
      <c r="AA37" s="32">
        <v>205378</v>
      </c>
      <c r="AB37" s="32">
        <v>192653</v>
      </c>
      <c r="AC37" s="32">
        <v>180043</v>
      </c>
      <c r="AD37" s="32">
        <v>167624</v>
      </c>
      <c r="AE37" s="32">
        <v>156371</v>
      </c>
      <c r="AF37" s="32">
        <v>146303</v>
      </c>
      <c r="AG37" s="32">
        <v>137264</v>
      </c>
      <c r="AH37" s="32">
        <v>129275</v>
      </c>
      <c r="AI37" s="34"/>
    </row>
    <row r="38" spans="1:35" ht="20" x14ac:dyDescent="0.4">
      <c r="A38" s="35"/>
      <c r="B38" s="14" t="s">
        <v>100</v>
      </c>
      <c r="C38" s="33">
        <v>148356</v>
      </c>
      <c r="D38" s="33">
        <v>149102</v>
      </c>
      <c r="E38" s="33">
        <v>149642</v>
      </c>
      <c r="F38" s="33">
        <v>149899</v>
      </c>
      <c r="G38" s="33">
        <v>149860</v>
      </c>
      <c r="H38" s="33">
        <v>149541</v>
      </c>
      <c r="I38" s="33">
        <v>148961</v>
      </c>
      <c r="J38" s="33">
        <v>148167</v>
      </c>
      <c r="K38" s="33">
        <v>147142</v>
      </c>
      <c r="L38" s="33">
        <v>145904</v>
      </c>
      <c r="M38" s="33">
        <v>144456</v>
      </c>
      <c r="N38" s="33">
        <v>142197</v>
      </c>
      <c r="O38" s="33">
        <v>139828</v>
      </c>
      <c r="P38" s="33">
        <v>137363</v>
      </c>
      <c r="Q38" s="33">
        <v>134815</v>
      </c>
      <c r="R38" s="33">
        <v>132190</v>
      </c>
      <c r="S38" s="33">
        <v>129483</v>
      </c>
      <c r="T38" s="33">
        <v>126700</v>
      </c>
      <c r="U38" s="33">
        <v>123839</v>
      </c>
      <c r="V38" s="33">
        <v>120916</v>
      </c>
      <c r="W38" s="33">
        <v>117930</v>
      </c>
      <c r="X38" s="33">
        <v>114881</v>
      </c>
      <c r="Y38" s="33">
        <v>111773</v>
      </c>
      <c r="Z38" s="33">
        <v>108596</v>
      </c>
      <c r="AA38" s="33">
        <v>105390</v>
      </c>
      <c r="AB38" s="33">
        <v>102157</v>
      </c>
      <c r="AC38" s="33">
        <v>98890</v>
      </c>
      <c r="AD38" s="33">
        <v>95598</v>
      </c>
      <c r="AE38" s="33">
        <v>92348</v>
      </c>
      <c r="AF38" s="33">
        <v>89191</v>
      </c>
      <c r="AG38" s="33">
        <v>86102</v>
      </c>
      <c r="AH38" s="33">
        <v>83064</v>
      </c>
      <c r="AI38" s="34"/>
    </row>
    <row r="39" spans="1:35" ht="20" x14ac:dyDescent="0.4">
      <c r="A39" s="35"/>
      <c r="B39" s="14" t="s">
        <v>101</v>
      </c>
      <c r="C39" s="32">
        <v>32268</v>
      </c>
      <c r="D39" s="32">
        <v>31342</v>
      </c>
      <c r="E39" s="32">
        <v>31238</v>
      </c>
      <c r="F39" s="32">
        <v>31870</v>
      </c>
      <c r="G39" s="32">
        <v>32237</v>
      </c>
      <c r="H39" s="32">
        <v>32755</v>
      </c>
      <c r="I39" s="32">
        <v>33237</v>
      </c>
      <c r="J39" s="32">
        <v>33618</v>
      </c>
      <c r="K39" s="32">
        <v>33874</v>
      </c>
      <c r="L39" s="32">
        <v>33987</v>
      </c>
      <c r="M39" s="32">
        <v>33965</v>
      </c>
      <c r="N39" s="32">
        <v>33813</v>
      </c>
      <c r="O39" s="32">
        <v>33550</v>
      </c>
      <c r="P39" s="32">
        <v>33162</v>
      </c>
      <c r="Q39" s="32">
        <v>32680</v>
      </c>
      <c r="R39" s="32">
        <v>32125</v>
      </c>
      <c r="S39" s="32">
        <v>31493</v>
      </c>
      <c r="T39" s="32">
        <v>30792</v>
      </c>
      <c r="U39" s="32">
        <v>30034</v>
      </c>
      <c r="V39" s="32">
        <v>29224</v>
      </c>
      <c r="W39" s="32">
        <v>28364</v>
      </c>
      <c r="X39" s="32">
        <v>27459</v>
      </c>
      <c r="Y39" s="32">
        <v>26515</v>
      </c>
      <c r="Z39" s="32">
        <v>25525</v>
      </c>
      <c r="AA39" s="32">
        <v>24502</v>
      </c>
      <c r="AB39" s="32">
        <v>23450</v>
      </c>
      <c r="AC39" s="32">
        <v>22372</v>
      </c>
      <c r="AD39" s="32">
        <v>21262</v>
      </c>
      <c r="AE39" s="32">
        <v>20223</v>
      </c>
      <c r="AF39" s="32">
        <v>19290</v>
      </c>
      <c r="AG39" s="32">
        <v>18450</v>
      </c>
      <c r="AH39" s="32">
        <v>17695</v>
      </c>
      <c r="AI39" s="34"/>
    </row>
    <row r="40" spans="1:35" ht="20" x14ac:dyDescent="0.4">
      <c r="A40" s="35"/>
      <c r="B40" s="14" t="s">
        <v>102</v>
      </c>
      <c r="C40" s="33">
        <v>14929</v>
      </c>
      <c r="D40" s="33">
        <v>14786</v>
      </c>
      <c r="E40" s="33">
        <v>14773</v>
      </c>
      <c r="F40" s="33">
        <v>14872</v>
      </c>
      <c r="G40" s="33">
        <v>14881</v>
      </c>
      <c r="H40" s="33">
        <v>14885</v>
      </c>
      <c r="I40" s="33">
        <v>14849</v>
      </c>
      <c r="J40" s="33">
        <v>14788</v>
      </c>
      <c r="K40" s="33">
        <v>14697</v>
      </c>
      <c r="L40" s="33">
        <v>14576</v>
      </c>
      <c r="M40" s="33">
        <v>14421</v>
      </c>
      <c r="N40" s="33">
        <v>14238</v>
      </c>
      <c r="O40" s="33">
        <v>14036</v>
      </c>
      <c r="P40" s="33">
        <v>13807</v>
      </c>
      <c r="Q40" s="33">
        <v>13561</v>
      </c>
      <c r="R40" s="33">
        <v>13303</v>
      </c>
      <c r="S40" s="33">
        <v>13032</v>
      </c>
      <c r="T40" s="33">
        <v>12748</v>
      </c>
      <c r="U40" s="33">
        <v>12454</v>
      </c>
      <c r="V40" s="33">
        <v>12150</v>
      </c>
      <c r="W40" s="33">
        <v>11839</v>
      </c>
      <c r="X40" s="33">
        <v>11520</v>
      </c>
      <c r="Y40" s="33">
        <v>11203</v>
      </c>
      <c r="Z40" s="33">
        <v>10870</v>
      </c>
      <c r="AA40" s="33">
        <v>10538</v>
      </c>
      <c r="AB40" s="33">
        <v>10208</v>
      </c>
      <c r="AC40" s="33">
        <v>9880</v>
      </c>
      <c r="AD40" s="33">
        <v>9552</v>
      </c>
      <c r="AE40" s="33">
        <v>9251</v>
      </c>
      <c r="AF40" s="33">
        <v>8981</v>
      </c>
      <c r="AG40" s="33">
        <v>8738</v>
      </c>
      <c r="AH40" s="33">
        <v>8520</v>
      </c>
      <c r="AI40" s="34"/>
    </row>
    <row r="41" spans="1:35" ht="20" x14ac:dyDescent="0.4">
      <c r="A41" s="35"/>
      <c r="B41" s="14" t="s">
        <v>103</v>
      </c>
      <c r="C41" s="32">
        <v>187037</v>
      </c>
      <c r="D41" s="32">
        <v>188037</v>
      </c>
      <c r="E41" s="32">
        <v>188395</v>
      </c>
      <c r="F41" s="32">
        <v>188126</v>
      </c>
      <c r="G41" s="32">
        <v>187211</v>
      </c>
      <c r="H41" s="32">
        <v>185690</v>
      </c>
      <c r="I41" s="32">
        <v>183579</v>
      </c>
      <c r="J41" s="32">
        <v>181001</v>
      </c>
      <c r="K41" s="32">
        <v>177965</v>
      </c>
      <c r="L41" s="32">
        <v>174516</v>
      </c>
      <c r="M41" s="32">
        <v>170651</v>
      </c>
      <c r="N41" s="32">
        <v>166445</v>
      </c>
      <c r="O41" s="32">
        <v>162016</v>
      </c>
      <c r="P41" s="32">
        <v>157311</v>
      </c>
      <c r="Q41" s="32">
        <v>152477</v>
      </c>
      <c r="R41" s="32">
        <v>147525</v>
      </c>
      <c r="S41" s="32">
        <v>142468</v>
      </c>
      <c r="T41" s="32">
        <v>137300</v>
      </c>
      <c r="U41" s="32">
        <v>132041</v>
      </c>
      <c r="V41" s="32">
        <v>126695</v>
      </c>
      <c r="W41" s="32">
        <v>121269</v>
      </c>
      <c r="X41" s="32">
        <v>115768</v>
      </c>
      <c r="Y41" s="32">
        <v>110650</v>
      </c>
      <c r="Z41" s="32">
        <v>105008</v>
      </c>
      <c r="AA41" s="32">
        <v>99424</v>
      </c>
      <c r="AB41" s="32">
        <v>93898</v>
      </c>
      <c r="AC41" s="32">
        <v>88419</v>
      </c>
      <c r="AD41" s="32">
        <v>83022</v>
      </c>
      <c r="AE41" s="32">
        <v>78125</v>
      </c>
      <c r="AF41" s="32">
        <v>73742</v>
      </c>
      <c r="AG41" s="32">
        <v>69807</v>
      </c>
      <c r="AH41" s="32">
        <v>66317</v>
      </c>
      <c r="AI41" s="34"/>
    </row>
    <row r="42" spans="1:35" ht="20" x14ac:dyDescent="0.4">
      <c r="A42" s="35"/>
      <c r="B42" s="11" t="s">
        <v>106</v>
      </c>
      <c r="C42" s="34"/>
      <c r="D42" s="34"/>
      <c r="E42" s="34"/>
      <c r="F42" s="34"/>
      <c r="G42" s="34"/>
      <c r="H42" s="34"/>
      <c r="I42" s="34"/>
      <c r="J42" s="34"/>
      <c r="K42" s="34"/>
      <c r="L42" s="34"/>
      <c r="M42" s="34"/>
      <c r="N42" s="34"/>
      <c r="O42" s="34"/>
      <c r="P42" s="34"/>
      <c r="Q42" s="34"/>
      <c r="R42" s="34"/>
      <c r="S42" s="34"/>
      <c r="T42" s="34"/>
      <c r="U42" s="34"/>
      <c r="V42" s="34"/>
      <c r="W42" s="34"/>
      <c r="X42" s="34"/>
      <c r="Y42" s="34"/>
      <c r="Z42" s="34"/>
      <c r="AA42" s="34"/>
      <c r="AB42" s="34"/>
      <c r="AC42" s="34"/>
      <c r="AD42" s="34"/>
      <c r="AE42" s="34"/>
      <c r="AF42" s="34"/>
      <c r="AG42" s="34"/>
      <c r="AH42" s="34"/>
      <c r="AI42" s="34"/>
    </row>
    <row r="43" spans="1:35" ht="20" x14ac:dyDescent="0.4">
      <c r="A43" s="35"/>
      <c r="B43" s="12" t="s">
        <v>61</v>
      </c>
      <c r="C43" s="13" t="s">
        <v>62</v>
      </c>
      <c r="D43" s="13" t="s">
        <v>63</v>
      </c>
      <c r="E43" s="13" t="s">
        <v>64</v>
      </c>
      <c r="F43" s="13" t="s">
        <v>65</v>
      </c>
      <c r="G43" s="13" t="s">
        <v>66</v>
      </c>
      <c r="H43" s="13" t="s">
        <v>67</v>
      </c>
      <c r="I43" s="13" t="s">
        <v>68</v>
      </c>
      <c r="J43" s="13" t="s">
        <v>69</v>
      </c>
      <c r="K43" s="13" t="s">
        <v>70</v>
      </c>
      <c r="L43" s="13" t="s">
        <v>71</v>
      </c>
      <c r="M43" s="13" t="s">
        <v>72</v>
      </c>
      <c r="N43" s="13" t="s">
        <v>73</v>
      </c>
      <c r="O43" s="13" t="s">
        <v>74</v>
      </c>
      <c r="P43" s="13" t="s">
        <v>75</v>
      </c>
      <c r="Q43" s="13" t="s">
        <v>76</v>
      </c>
      <c r="R43" s="13" t="s">
        <v>77</v>
      </c>
      <c r="S43" s="13" t="s">
        <v>78</v>
      </c>
      <c r="T43" s="13" t="s">
        <v>79</v>
      </c>
      <c r="U43" s="13" t="s">
        <v>80</v>
      </c>
      <c r="V43" s="13" t="s">
        <v>81</v>
      </c>
      <c r="W43" s="13" t="s">
        <v>82</v>
      </c>
      <c r="X43" s="13" t="s">
        <v>83</v>
      </c>
      <c r="Y43" s="13" t="s">
        <v>84</v>
      </c>
      <c r="Z43" s="13" t="s">
        <v>85</v>
      </c>
      <c r="AA43" s="13" t="s">
        <v>86</v>
      </c>
      <c r="AB43" s="13" t="s">
        <v>87</v>
      </c>
      <c r="AC43" s="13" t="s">
        <v>88</v>
      </c>
      <c r="AD43" s="13" t="s">
        <v>89</v>
      </c>
      <c r="AE43" s="13" t="s">
        <v>90</v>
      </c>
      <c r="AF43" s="13" t="s">
        <v>91</v>
      </c>
      <c r="AG43" s="13" t="s">
        <v>92</v>
      </c>
      <c r="AH43" s="13" t="s">
        <v>93</v>
      </c>
      <c r="AI43" s="34"/>
    </row>
    <row r="44" spans="1:35" ht="20" x14ac:dyDescent="0.4">
      <c r="A44" s="35"/>
      <c r="B44" s="14" t="s">
        <v>94</v>
      </c>
      <c r="C44" s="33">
        <v>2286</v>
      </c>
      <c r="D44" s="33">
        <v>2228</v>
      </c>
      <c r="E44" s="33">
        <v>2222</v>
      </c>
      <c r="F44" s="33">
        <v>2267</v>
      </c>
      <c r="G44" s="33">
        <v>2288</v>
      </c>
      <c r="H44" s="33">
        <v>2324</v>
      </c>
      <c r="I44" s="33">
        <v>2357</v>
      </c>
      <c r="J44" s="33">
        <v>2384</v>
      </c>
      <c r="K44" s="33">
        <v>2407</v>
      </c>
      <c r="L44" s="33">
        <v>2425</v>
      </c>
      <c r="M44" s="33">
        <v>2440</v>
      </c>
      <c r="N44" s="33">
        <v>2450</v>
      </c>
      <c r="O44" s="33">
        <v>2457</v>
      </c>
      <c r="P44" s="33">
        <v>2460</v>
      </c>
      <c r="Q44" s="33">
        <v>2459</v>
      </c>
      <c r="R44" s="33">
        <v>2457</v>
      </c>
      <c r="S44" s="33">
        <v>2452</v>
      </c>
      <c r="T44" s="33">
        <v>2446</v>
      </c>
      <c r="U44" s="33">
        <v>2438</v>
      </c>
      <c r="V44" s="33">
        <v>2429</v>
      </c>
      <c r="W44" s="33">
        <v>2417</v>
      </c>
      <c r="X44" s="33">
        <v>2405</v>
      </c>
      <c r="Y44" s="33">
        <v>2391</v>
      </c>
      <c r="Z44" s="33">
        <v>2376</v>
      </c>
      <c r="AA44" s="33">
        <v>2360</v>
      </c>
      <c r="AB44" s="33">
        <v>2343</v>
      </c>
      <c r="AC44" s="33">
        <v>2325</v>
      </c>
      <c r="AD44" s="33">
        <v>2307</v>
      </c>
      <c r="AE44" s="33">
        <v>2287</v>
      </c>
      <c r="AF44" s="33">
        <v>2270</v>
      </c>
      <c r="AG44" s="33">
        <v>2253</v>
      </c>
      <c r="AH44" s="33">
        <v>2238</v>
      </c>
      <c r="AI44" s="34"/>
    </row>
    <row r="45" spans="1:35" ht="20" x14ac:dyDescent="0.4">
      <c r="A45" s="35"/>
      <c r="B45" s="14" t="s">
        <v>95</v>
      </c>
      <c r="C45" s="32">
        <v>3015</v>
      </c>
      <c r="D45" s="32">
        <v>3043</v>
      </c>
      <c r="E45" s="32">
        <v>3033</v>
      </c>
      <c r="F45" s="32">
        <v>3016</v>
      </c>
      <c r="G45" s="32">
        <v>2975</v>
      </c>
      <c r="H45" s="32">
        <v>2923</v>
      </c>
      <c r="I45" s="32">
        <v>2847</v>
      </c>
      <c r="J45" s="32">
        <v>2770</v>
      </c>
      <c r="K45" s="32">
        <v>2689</v>
      </c>
      <c r="L45" s="32">
        <v>2607</v>
      </c>
      <c r="M45" s="32">
        <v>2523</v>
      </c>
      <c r="N45" s="32">
        <v>2437</v>
      </c>
      <c r="O45" s="32">
        <v>2352</v>
      </c>
      <c r="P45" s="32">
        <v>2265</v>
      </c>
      <c r="Q45" s="32">
        <v>2178</v>
      </c>
      <c r="R45" s="32">
        <v>2094</v>
      </c>
      <c r="S45" s="32">
        <v>2010</v>
      </c>
      <c r="T45" s="32">
        <v>1928</v>
      </c>
      <c r="U45" s="32">
        <v>1846</v>
      </c>
      <c r="V45" s="32">
        <v>1766</v>
      </c>
      <c r="W45" s="32">
        <v>1687</v>
      </c>
      <c r="X45" s="32">
        <v>1610</v>
      </c>
      <c r="Y45" s="32">
        <v>1533</v>
      </c>
      <c r="Z45" s="32">
        <v>1457</v>
      </c>
      <c r="AA45" s="32">
        <v>1388</v>
      </c>
      <c r="AB45" s="32">
        <v>1321</v>
      </c>
      <c r="AC45" s="32">
        <v>1260</v>
      </c>
      <c r="AD45" s="32">
        <v>1202</v>
      </c>
      <c r="AE45" s="32">
        <v>1155</v>
      </c>
      <c r="AF45" s="32">
        <v>1112</v>
      </c>
      <c r="AG45" s="32">
        <v>1073</v>
      </c>
      <c r="AH45" s="32">
        <v>1039</v>
      </c>
      <c r="AI45" s="34"/>
    </row>
    <row r="46" spans="1:35" ht="20" x14ac:dyDescent="0.4">
      <c r="A46" s="35"/>
      <c r="B46" s="14" t="s">
        <v>96</v>
      </c>
      <c r="C46" s="33">
        <v>49684</v>
      </c>
      <c r="D46" s="33">
        <v>49529</v>
      </c>
      <c r="E46" s="33">
        <v>49682</v>
      </c>
      <c r="F46" s="33">
        <v>50213</v>
      </c>
      <c r="G46" s="33">
        <v>50530</v>
      </c>
      <c r="H46" s="33">
        <v>50958</v>
      </c>
      <c r="I46" s="33">
        <v>51356</v>
      </c>
      <c r="J46" s="33">
        <v>51475</v>
      </c>
      <c r="K46" s="33">
        <v>51329</v>
      </c>
      <c r="L46" s="33">
        <v>50932</v>
      </c>
      <c r="M46" s="33">
        <v>50268</v>
      </c>
      <c r="N46" s="33">
        <v>49342</v>
      </c>
      <c r="O46" s="33">
        <v>48189</v>
      </c>
      <c r="P46" s="33">
        <v>46801</v>
      </c>
      <c r="Q46" s="33">
        <v>45223</v>
      </c>
      <c r="R46" s="33">
        <v>43481</v>
      </c>
      <c r="S46" s="33">
        <v>41584</v>
      </c>
      <c r="T46" s="33">
        <v>39540</v>
      </c>
      <c r="U46" s="33">
        <v>37368</v>
      </c>
      <c r="V46" s="33">
        <v>35079</v>
      </c>
      <c r="W46" s="33">
        <v>32686</v>
      </c>
      <c r="X46" s="33">
        <v>30196</v>
      </c>
      <c r="Y46" s="33">
        <v>27624</v>
      </c>
      <c r="Z46" s="33">
        <v>24978</v>
      </c>
      <c r="AA46" s="33">
        <v>22264</v>
      </c>
      <c r="AB46" s="33">
        <v>19497</v>
      </c>
      <c r="AC46" s="33">
        <v>16681</v>
      </c>
      <c r="AD46" s="33">
        <v>13827</v>
      </c>
      <c r="AE46" s="33">
        <v>11185</v>
      </c>
      <c r="AF46" s="33">
        <v>8803</v>
      </c>
      <c r="AG46" s="33">
        <v>6651</v>
      </c>
      <c r="AH46" s="33">
        <v>4717</v>
      </c>
      <c r="AI46" s="34"/>
    </row>
    <row r="47" spans="1:35" ht="20" x14ac:dyDescent="0.4">
      <c r="A47" s="35"/>
      <c r="B47" s="14" t="s">
        <v>97</v>
      </c>
      <c r="C47" s="32">
        <v>130462</v>
      </c>
      <c r="D47" s="32">
        <v>131673</v>
      </c>
      <c r="E47" s="32">
        <v>132316</v>
      </c>
      <c r="F47" s="32">
        <v>132834</v>
      </c>
      <c r="G47" s="32">
        <v>133198</v>
      </c>
      <c r="H47" s="32">
        <v>133512</v>
      </c>
      <c r="I47" s="32">
        <v>133699</v>
      </c>
      <c r="J47" s="32">
        <v>133359</v>
      </c>
      <c r="K47" s="32">
        <v>132516</v>
      </c>
      <c r="L47" s="32">
        <v>131188</v>
      </c>
      <c r="M47" s="32">
        <v>129362</v>
      </c>
      <c r="N47" s="32">
        <v>127085</v>
      </c>
      <c r="O47" s="32">
        <v>124423</v>
      </c>
      <c r="P47" s="32">
        <v>121390</v>
      </c>
      <c r="Q47" s="32">
        <v>118078</v>
      </c>
      <c r="R47" s="32">
        <v>114509</v>
      </c>
      <c r="S47" s="32">
        <v>110707</v>
      </c>
      <c r="T47" s="32">
        <v>106681</v>
      </c>
      <c r="U47" s="32">
        <v>102456</v>
      </c>
      <c r="V47" s="32">
        <v>98046</v>
      </c>
      <c r="W47" s="32">
        <v>93469</v>
      </c>
      <c r="X47" s="32">
        <v>88737</v>
      </c>
      <c r="Y47" s="32">
        <v>83932</v>
      </c>
      <c r="Z47" s="32">
        <v>78936</v>
      </c>
      <c r="AA47" s="32">
        <v>73824</v>
      </c>
      <c r="AB47" s="32">
        <v>68622</v>
      </c>
      <c r="AC47" s="32">
        <v>63332</v>
      </c>
      <c r="AD47" s="32">
        <v>57980</v>
      </c>
      <c r="AE47" s="32">
        <v>52967</v>
      </c>
      <c r="AF47" s="32">
        <v>48419</v>
      </c>
      <c r="AG47" s="32">
        <v>44280</v>
      </c>
      <c r="AH47" s="32">
        <v>40557</v>
      </c>
      <c r="AI47" s="34"/>
    </row>
    <row r="48" spans="1:35" ht="20" x14ac:dyDescent="0.4">
      <c r="A48" s="35"/>
      <c r="B48" s="14" t="s">
        <v>98</v>
      </c>
      <c r="C48" s="33">
        <v>12963</v>
      </c>
      <c r="D48" s="33">
        <v>12923</v>
      </c>
      <c r="E48" s="33">
        <v>12959</v>
      </c>
      <c r="F48" s="33">
        <v>13091</v>
      </c>
      <c r="G48" s="33">
        <v>13164</v>
      </c>
      <c r="H48" s="33">
        <v>13266</v>
      </c>
      <c r="I48" s="33">
        <v>13357</v>
      </c>
      <c r="J48" s="33">
        <v>13387</v>
      </c>
      <c r="K48" s="33">
        <v>13359</v>
      </c>
      <c r="L48" s="33">
        <v>13278</v>
      </c>
      <c r="M48" s="33">
        <v>13139</v>
      </c>
      <c r="N48" s="33">
        <v>12947</v>
      </c>
      <c r="O48" s="33">
        <v>12708</v>
      </c>
      <c r="P48" s="33">
        <v>12421</v>
      </c>
      <c r="Q48" s="33">
        <v>12096</v>
      </c>
      <c r="R48" s="33">
        <v>11740</v>
      </c>
      <c r="S48" s="33">
        <v>11353</v>
      </c>
      <c r="T48" s="33">
        <v>10938</v>
      </c>
      <c r="U48" s="33">
        <v>10497</v>
      </c>
      <c r="V48" s="33">
        <v>10034</v>
      </c>
      <c r="W48" s="33">
        <v>9549</v>
      </c>
      <c r="X48" s="33">
        <v>9045</v>
      </c>
      <c r="Y48" s="33">
        <v>8528</v>
      </c>
      <c r="Z48" s="33">
        <v>7992</v>
      </c>
      <c r="AA48" s="33">
        <v>7442</v>
      </c>
      <c r="AB48" s="33">
        <v>6881</v>
      </c>
      <c r="AC48" s="33">
        <v>6311</v>
      </c>
      <c r="AD48" s="33">
        <v>5732</v>
      </c>
      <c r="AE48" s="33">
        <v>5193</v>
      </c>
      <c r="AF48" s="33">
        <v>4707</v>
      </c>
      <c r="AG48" s="33">
        <v>4267</v>
      </c>
      <c r="AH48" s="33">
        <v>3870</v>
      </c>
      <c r="AI48" s="34"/>
    </row>
    <row r="49" spans="1:35" ht="20" x14ac:dyDescent="0.4">
      <c r="A49" s="35"/>
      <c r="B49" s="14" t="s">
        <v>99</v>
      </c>
      <c r="C49" s="32">
        <v>140775</v>
      </c>
      <c r="D49" s="32">
        <v>142085</v>
      </c>
      <c r="E49" s="32">
        <v>142776</v>
      </c>
      <c r="F49" s="32">
        <v>143329</v>
      </c>
      <c r="G49" s="32">
        <v>143709</v>
      </c>
      <c r="H49" s="32">
        <v>144061</v>
      </c>
      <c r="I49" s="32">
        <v>144283</v>
      </c>
      <c r="J49" s="32">
        <v>144040</v>
      </c>
      <c r="K49" s="32">
        <v>143355</v>
      </c>
      <c r="L49" s="32">
        <v>142247</v>
      </c>
      <c r="M49" s="32">
        <v>140701</v>
      </c>
      <c r="N49" s="32">
        <v>138769</v>
      </c>
      <c r="O49" s="32">
        <v>136509</v>
      </c>
      <c r="P49" s="32">
        <v>133929</v>
      </c>
      <c r="Q49" s="32">
        <v>131113</v>
      </c>
      <c r="R49" s="32">
        <v>128081</v>
      </c>
      <c r="S49" s="32">
        <v>124854</v>
      </c>
      <c r="T49" s="32">
        <v>121435</v>
      </c>
      <c r="U49" s="32">
        <v>117847</v>
      </c>
      <c r="V49" s="32">
        <v>114102</v>
      </c>
      <c r="W49" s="32">
        <v>110213</v>
      </c>
      <c r="X49" s="32">
        <v>106191</v>
      </c>
      <c r="Y49" s="32">
        <v>102249</v>
      </c>
      <c r="Z49" s="32">
        <v>97994</v>
      </c>
      <c r="AA49" s="32">
        <v>93637</v>
      </c>
      <c r="AB49" s="32">
        <v>89205</v>
      </c>
      <c r="AC49" s="32">
        <v>84698</v>
      </c>
      <c r="AD49" s="32">
        <v>80129</v>
      </c>
      <c r="AE49" s="32">
        <v>75828</v>
      </c>
      <c r="AF49" s="32">
        <v>71915</v>
      </c>
      <c r="AG49" s="32">
        <v>68345</v>
      </c>
      <c r="AH49" s="32">
        <v>65113</v>
      </c>
      <c r="AI49" s="34"/>
    </row>
    <row r="50" spans="1:35" ht="20" x14ac:dyDescent="0.4">
      <c r="A50" s="35"/>
      <c r="B50" s="14" t="s">
        <v>100</v>
      </c>
      <c r="C50" s="33">
        <v>58739</v>
      </c>
      <c r="D50" s="33">
        <v>59279</v>
      </c>
      <c r="E50" s="33">
        <v>59600</v>
      </c>
      <c r="F50" s="33">
        <v>59879</v>
      </c>
      <c r="G50" s="33">
        <v>60110</v>
      </c>
      <c r="H50" s="33">
        <v>60310</v>
      </c>
      <c r="I50" s="33">
        <v>60473</v>
      </c>
      <c r="J50" s="33">
        <v>60551</v>
      </c>
      <c r="K50" s="33">
        <v>60522</v>
      </c>
      <c r="L50" s="33">
        <v>60387</v>
      </c>
      <c r="M50" s="33">
        <v>60147</v>
      </c>
      <c r="N50" s="33">
        <v>59540</v>
      </c>
      <c r="O50" s="33">
        <v>58862</v>
      </c>
      <c r="P50" s="33">
        <v>58121</v>
      </c>
      <c r="Q50" s="33">
        <v>57325</v>
      </c>
      <c r="R50" s="33">
        <v>56477</v>
      </c>
      <c r="S50" s="33">
        <v>55580</v>
      </c>
      <c r="T50" s="33">
        <v>54638</v>
      </c>
      <c r="U50" s="33">
        <v>53653</v>
      </c>
      <c r="V50" s="33">
        <v>52631</v>
      </c>
      <c r="W50" s="33">
        <v>51574</v>
      </c>
      <c r="X50" s="33">
        <v>50485</v>
      </c>
      <c r="Y50" s="33">
        <v>49366</v>
      </c>
      <c r="Z50" s="33">
        <v>48218</v>
      </c>
      <c r="AA50" s="33">
        <v>47043</v>
      </c>
      <c r="AB50" s="33">
        <v>45845</v>
      </c>
      <c r="AC50" s="33">
        <v>44626</v>
      </c>
      <c r="AD50" s="33">
        <v>43389</v>
      </c>
      <c r="AE50" s="33">
        <v>42175</v>
      </c>
      <c r="AF50" s="33">
        <v>41011</v>
      </c>
      <c r="AG50" s="33">
        <v>39891</v>
      </c>
      <c r="AH50" s="33">
        <v>38810</v>
      </c>
      <c r="AI50" s="34"/>
    </row>
    <row r="51" spans="1:35" ht="20" x14ac:dyDescent="0.4">
      <c r="A51" s="35"/>
      <c r="B51" s="14" t="s">
        <v>101</v>
      </c>
      <c r="C51" s="32">
        <v>7635</v>
      </c>
      <c r="D51" s="32">
        <v>7441</v>
      </c>
      <c r="E51" s="32">
        <v>7425</v>
      </c>
      <c r="F51" s="32">
        <v>7581</v>
      </c>
      <c r="G51" s="32">
        <v>7654</v>
      </c>
      <c r="H51" s="32">
        <v>7776</v>
      </c>
      <c r="I51" s="32">
        <v>7890</v>
      </c>
      <c r="J51" s="32">
        <v>7952</v>
      </c>
      <c r="K51" s="32">
        <v>7964</v>
      </c>
      <c r="L51" s="32">
        <v>7931</v>
      </c>
      <c r="M51" s="32">
        <v>7854</v>
      </c>
      <c r="N51" s="32">
        <v>7730</v>
      </c>
      <c r="O51" s="32">
        <v>7568</v>
      </c>
      <c r="P51" s="32">
        <v>7366</v>
      </c>
      <c r="Q51" s="32">
        <v>7132</v>
      </c>
      <c r="R51" s="32">
        <v>6872</v>
      </c>
      <c r="S51" s="32">
        <v>6589</v>
      </c>
      <c r="T51" s="32">
        <v>6284</v>
      </c>
      <c r="U51" s="32">
        <v>5958</v>
      </c>
      <c r="V51" s="32">
        <v>5615</v>
      </c>
      <c r="W51" s="32">
        <v>5255</v>
      </c>
      <c r="X51" s="32">
        <v>4880</v>
      </c>
      <c r="Y51" s="32">
        <v>4492</v>
      </c>
      <c r="Z51" s="32">
        <v>4088</v>
      </c>
      <c r="AA51" s="32">
        <v>3674</v>
      </c>
      <c r="AB51" s="32">
        <v>3250</v>
      </c>
      <c r="AC51" s="32">
        <v>2819</v>
      </c>
      <c r="AD51" s="32">
        <v>2381</v>
      </c>
      <c r="AE51" s="32">
        <v>1975</v>
      </c>
      <c r="AF51" s="32">
        <v>1611</v>
      </c>
      <c r="AG51" s="32">
        <v>1285</v>
      </c>
      <c r="AH51" s="32">
        <v>993</v>
      </c>
      <c r="AI51" s="34"/>
    </row>
    <row r="52" spans="1:35" ht="20" x14ac:dyDescent="0.4">
      <c r="A52" s="35"/>
      <c r="B52" s="14" t="s">
        <v>102</v>
      </c>
      <c r="C52" s="33">
        <v>4460</v>
      </c>
      <c r="D52" s="33">
        <v>4447</v>
      </c>
      <c r="E52" s="33">
        <v>4459</v>
      </c>
      <c r="F52" s="33">
        <v>4505</v>
      </c>
      <c r="G52" s="33">
        <v>4529</v>
      </c>
      <c r="H52" s="33">
        <v>4565</v>
      </c>
      <c r="I52" s="33">
        <v>4596</v>
      </c>
      <c r="J52" s="33">
        <v>4608</v>
      </c>
      <c r="K52" s="33">
        <v>4602</v>
      </c>
      <c r="L52" s="33">
        <v>4579</v>
      </c>
      <c r="M52" s="33">
        <v>4538</v>
      </c>
      <c r="N52" s="33">
        <v>4479</v>
      </c>
      <c r="O52" s="33">
        <v>4406</v>
      </c>
      <c r="P52" s="33">
        <v>4318</v>
      </c>
      <c r="Q52" s="33">
        <v>4218</v>
      </c>
      <c r="R52" s="33">
        <v>4108</v>
      </c>
      <c r="S52" s="33">
        <v>3988</v>
      </c>
      <c r="T52" s="33">
        <v>3859</v>
      </c>
      <c r="U52" s="33">
        <v>3722</v>
      </c>
      <c r="V52" s="33">
        <v>3578</v>
      </c>
      <c r="W52" s="33">
        <v>3427</v>
      </c>
      <c r="X52" s="33">
        <v>3270</v>
      </c>
      <c r="Y52" s="33">
        <v>3112</v>
      </c>
      <c r="Z52" s="33">
        <v>2944</v>
      </c>
      <c r="AA52" s="33">
        <v>2773</v>
      </c>
      <c r="AB52" s="33">
        <v>2598</v>
      </c>
      <c r="AC52" s="33">
        <v>2420</v>
      </c>
      <c r="AD52" s="33">
        <v>2239</v>
      </c>
      <c r="AE52" s="33">
        <v>2070</v>
      </c>
      <c r="AF52" s="33">
        <v>1918</v>
      </c>
      <c r="AG52" s="33">
        <v>1780</v>
      </c>
      <c r="AH52" s="33">
        <v>1656</v>
      </c>
      <c r="AI52" s="34"/>
    </row>
    <row r="53" spans="1:35" ht="20" x14ac:dyDescent="0.4">
      <c r="A53" s="35"/>
      <c r="B53" s="14" t="s">
        <v>103</v>
      </c>
      <c r="C53" s="32">
        <v>64141</v>
      </c>
      <c r="D53" s="32">
        <v>64748</v>
      </c>
      <c r="E53" s="32">
        <v>65073</v>
      </c>
      <c r="F53" s="32">
        <v>65336</v>
      </c>
      <c r="G53" s="32">
        <v>65518</v>
      </c>
      <c r="H53" s="32">
        <v>65693</v>
      </c>
      <c r="I53" s="32">
        <v>65809</v>
      </c>
      <c r="J53" s="32">
        <v>65720</v>
      </c>
      <c r="K53" s="32">
        <v>65438</v>
      </c>
      <c r="L53" s="32">
        <v>64970</v>
      </c>
      <c r="M53" s="32">
        <v>64310</v>
      </c>
      <c r="N53" s="32">
        <v>63480</v>
      </c>
      <c r="O53" s="32">
        <v>62508</v>
      </c>
      <c r="P53" s="32">
        <v>61395</v>
      </c>
      <c r="Q53" s="32">
        <v>60179</v>
      </c>
      <c r="R53" s="32">
        <v>58868</v>
      </c>
      <c r="S53" s="32">
        <v>57472</v>
      </c>
      <c r="T53" s="32">
        <v>55992</v>
      </c>
      <c r="U53" s="32">
        <v>54437</v>
      </c>
      <c r="V53" s="32">
        <v>52814</v>
      </c>
      <c r="W53" s="32">
        <v>51127</v>
      </c>
      <c r="X53" s="32">
        <v>49382</v>
      </c>
      <c r="Y53" s="32">
        <v>47783</v>
      </c>
      <c r="Z53" s="32">
        <v>45930</v>
      </c>
      <c r="AA53" s="32">
        <v>44032</v>
      </c>
      <c r="AB53" s="32">
        <v>42101</v>
      </c>
      <c r="AC53" s="32">
        <v>40138</v>
      </c>
      <c r="AD53" s="32">
        <v>38146</v>
      </c>
      <c r="AE53" s="32">
        <v>36268</v>
      </c>
      <c r="AF53" s="32">
        <v>34559</v>
      </c>
      <c r="AG53" s="32">
        <v>32999</v>
      </c>
      <c r="AH53" s="32">
        <v>31585</v>
      </c>
      <c r="AI53" s="34"/>
    </row>
    <row r="54" spans="1:35" ht="20" x14ac:dyDescent="0.4">
      <c r="A54" s="35"/>
      <c r="B54" s="11" t="s">
        <v>107</v>
      </c>
      <c r="C54" s="34"/>
      <c r="D54" s="34"/>
      <c r="E54" s="34"/>
      <c r="F54" s="34"/>
      <c r="G54" s="34"/>
      <c r="H54" s="34"/>
      <c r="I54" s="34"/>
      <c r="J54" s="34"/>
      <c r="K54" s="34"/>
      <c r="L54" s="34"/>
      <c r="M54" s="34"/>
      <c r="N54" s="34"/>
      <c r="O54" s="34"/>
      <c r="P54" s="34"/>
      <c r="Q54" s="34"/>
      <c r="R54" s="34"/>
      <c r="S54" s="34"/>
      <c r="T54" s="34"/>
      <c r="U54" s="34"/>
      <c r="V54" s="34"/>
      <c r="W54" s="34"/>
      <c r="X54" s="34"/>
      <c r="Y54" s="34"/>
      <c r="Z54" s="34"/>
      <c r="AA54" s="34"/>
      <c r="AB54" s="34"/>
      <c r="AC54" s="34"/>
      <c r="AD54" s="34"/>
      <c r="AE54" s="34"/>
      <c r="AF54" s="34"/>
      <c r="AG54" s="34"/>
      <c r="AH54" s="34"/>
      <c r="AI54" s="34"/>
    </row>
    <row r="55" spans="1:35" ht="20" x14ac:dyDescent="0.4">
      <c r="A55" s="35"/>
      <c r="B55" s="12" t="s">
        <v>61</v>
      </c>
      <c r="C55" s="13" t="s">
        <v>62</v>
      </c>
      <c r="D55" s="13" t="s">
        <v>63</v>
      </c>
      <c r="E55" s="13" t="s">
        <v>64</v>
      </c>
      <c r="F55" s="13" t="s">
        <v>65</v>
      </c>
      <c r="G55" s="13" t="s">
        <v>66</v>
      </c>
      <c r="H55" s="13" t="s">
        <v>67</v>
      </c>
      <c r="I55" s="13" t="s">
        <v>68</v>
      </c>
      <c r="J55" s="13" t="s">
        <v>69</v>
      </c>
      <c r="K55" s="13" t="s">
        <v>70</v>
      </c>
      <c r="L55" s="13" t="s">
        <v>71</v>
      </c>
      <c r="M55" s="13" t="s">
        <v>72</v>
      </c>
      <c r="N55" s="13" t="s">
        <v>73</v>
      </c>
      <c r="O55" s="13" t="s">
        <v>74</v>
      </c>
      <c r="P55" s="13" t="s">
        <v>75</v>
      </c>
      <c r="Q55" s="13" t="s">
        <v>76</v>
      </c>
      <c r="R55" s="13" t="s">
        <v>77</v>
      </c>
      <c r="S55" s="13" t="s">
        <v>78</v>
      </c>
      <c r="T55" s="13" t="s">
        <v>79</v>
      </c>
      <c r="U55" s="13" t="s">
        <v>80</v>
      </c>
      <c r="V55" s="13" t="s">
        <v>81</v>
      </c>
      <c r="W55" s="13" t="s">
        <v>82</v>
      </c>
      <c r="X55" s="13" t="s">
        <v>83</v>
      </c>
      <c r="Y55" s="13" t="s">
        <v>84</v>
      </c>
      <c r="Z55" s="13" t="s">
        <v>85</v>
      </c>
      <c r="AA55" s="13" t="s">
        <v>86</v>
      </c>
      <c r="AB55" s="13" t="s">
        <v>87</v>
      </c>
      <c r="AC55" s="13" t="s">
        <v>88</v>
      </c>
      <c r="AD55" s="13" t="s">
        <v>89</v>
      </c>
      <c r="AE55" s="13" t="s">
        <v>90</v>
      </c>
      <c r="AF55" s="13" t="s">
        <v>91</v>
      </c>
      <c r="AG55" s="13" t="s">
        <v>92</v>
      </c>
      <c r="AH55" s="13" t="s">
        <v>93</v>
      </c>
      <c r="AI55" s="34"/>
    </row>
    <row r="56" spans="1:35" ht="20" x14ac:dyDescent="0.4">
      <c r="A56" s="35"/>
      <c r="B56" s="14" t="s">
        <v>94</v>
      </c>
      <c r="C56" s="33">
        <v>29923</v>
      </c>
      <c r="D56" s="33">
        <v>29641</v>
      </c>
      <c r="E56" s="33">
        <v>29905</v>
      </c>
      <c r="F56" s="33">
        <v>30924</v>
      </c>
      <c r="G56" s="33">
        <v>31690</v>
      </c>
      <c r="H56" s="33">
        <v>32570</v>
      </c>
      <c r="I56" s="33">
        <v>33382</v>
      </c>
      <c r="J56" s="33">
        <v>34097</v>
      </c>
      <c r="K56" s="33">
        <v>34739</v>
      </c>
      <c r="L56" s="33">
        <v>35293</v>
      </c>
      <c r="M56" s="33">
        <v>35748</v>
      </c>
      <c r="N56" s="33">
        <v>36119</v>
      </c>
      <c r="O56" s="33">
        <v>36414</v>
      </c>
      <c r="P56" s="33">
        <v>36616</v>
      </c>
      <c r="Q56" s="33">
        <v>36751</v>
      </c>
      <c r="R56" s="33">
        <v>36842</v>
      </c>
      <c r="S56" s="33">
        <v>36887</v>
      </c>
      <c r="T56" s="33">
        <v>36882</v>
      </c>
      <c r="U56" s="33">
        <v>36831</v>
      </c>
      <c r="V56" s="33">
        <v>36738</v>
      </c>
      <c r="W56" s="33">
        <v>36604</v>
      </c>
      <c r="X56" s="33">
        <v>36430</v>
      </c>
      <c r="Y56" s="33">
        <v>36217</v>
      </c>
      <c r="Z56" s="33">
        <v>35969</v>
      </c>
      <c r="AA56" s="33">
        <v>35682</v>
      </c>
      <c r="AB56" s="33">
        <v>35360</v>
      </c>
      <c r="AC56" s="33">
        <v>35004</v>
      </c>
      <c r="AD56" s="33">
        <v>34593</v>
      </c>
      <c r="AE56" s="33">
        <v>34153</v>
      </c>
      <c r="AF56" s="33">
        <v>33744</v>
      </c>
      <c r="AG56" s="33">
        <v>33361</v>
      </c>
      <c r="AH56" s="33">
        <v>33001</v>
      </c>
      <c r="AI56" s="34"/>
    </row>
    <row r="57" spans="1:35" ht="20" x14ac:dyDescent="0.4">
      <c r="A57" s="35"/>
      <c r="B57" s="14" t="s">
        <v>95</v>
      </c>
      <c r="C57" s="32">
        <v>24216</v>
      </c>
      <c r="D57" s="32">
        <v>24244</v>
      </c>
      <c r="E57" s="32">
        <v>24450</v>
      </c>
      <c r="F57" s="32">
        <v>24640</v>
      </c>
      <c r="G57" s="32">
        <v>24770</v>
      </c>
      <c r="H57" s="32">
        <v>24848</v>
      </c>
      <c r="I57" s="32">
        <v>24869</v>
      </c>
      <c r="J57" s="32">
        <v>24826</v>
      </c>
      <c r="K57" s="32">
        <v>24720</v>
      </c>
      <c r="L57" s="32">
        <v>24554</v>
      </c>
      <c r="M57" s="32">
        <v>24330</v>
      </c>
      <c r="N57" s="32">
        <v>24050</v>
      </c>
      <c r="O57" s="32">
        <v>23724</v>
      </c>
      <c r="P57" s="32">
        <v>23344</v>
      </c>
      <c r="Q57" s="32">
        <v>22929</v>
      </c>
      <c r="R57" s="32">
        <v>22480</v>
      </c>
      <c r="S57" s="32">
        <v>21997</v>
      </c>
      <c r="T57" s="32">
        <v>21484</v>
      </c>
      <c r="U57" s="32">
        <v>20942</v>
      </c>
      <c r="V57" s="32">
        <v>20373</v>
      </c>
      <c r="W57" s="32">
        <v>19778</v>
      </c>
      <c r="X57" s="32">
        <v>19161</v>
      </c>
      <c r="Y57" s="32">
        <v>18521</v>
      </c>
      <c r="Z57" s="32">
        <v>17855</v>
      </c>
      <c r="AA57" s="32">
        <v>17173</v>
      </c>
      <c r="AB57" s="32">
        <v>16476</v>
      </c>
      <c r="AC57" s="32">
        <v>15771</v>
      </c>
      <c r="AD57" s="32">
        <v>15061</v>
      </c>
      <c r="AE57" s="32">
        <v>14423</v>
      </c>
      <c r="AF57" s="32">
        <v>13856</v>
      </c>
      <c r="AG57" s="32">
        <v>13350</v>
      </c>
      <c r="AH57" s="32">
        <v>12902</v>
      </c>
      <c r="AI57" s="34"/>
    </row>
    <row r="58" spans="1:35" ht="20" x14ac:dyDescent="0.4">
      <c r="A58" s="35"/>
      <c r="B58" s="14" t="s">
        <v>96</v>
      </c>
      <c r="C58" s="33">
        <v>488121</v>
      </c>
      <c r="D58" s="33">
        <v>486502</v>
      </c>
      <c r="E58" s="33">
        <v>489278</v>
      </c>
      <c r="F58" s="33">
        <v>494945</v>
      </c>
      <c r="G58" s="33">
        <v>497101</v>
      </c>
      <c r="H58" s="33">
        <v>498121</v>
      </c>
      <c r="I58" s="33">
        <v>496956</v>
      </c>
      <c r="J58" s="33">
        <v>494201</v>
      </c>
      <c r="K58" s="33">
        <v>490014</v>
      </c>
      <c r="L58" s="33">
        <v>484409</v>
      </c>
      <c r="M58" s="33">
        <v>477118</v>
      </c>
      <c r="N58" s="33">
        <v>468359</v>
      </c>
      <c r="O58" s="33">
        <v>458391</v>
      </c>
      <c r="P58" s="33">
        <v>446857</v>
      </c>
      <c r="Q58" s="33">
        <v>434249</v>
      </c>
      <c r="R58" s="33">
        <v>420722</v>
      </c>
      <c r="S58" s="33">
        <v>406276</v>
      </c>
      <c r="T58" s="33">
        <v>390886</v>
      </c>
      <c r="U58" s="33">
        <v>374677</v>
      </c>
      <c r="V58" s="33">
        <v>357710</v>
      </c>
      <c r="W58" s="33">
        <v>340053</v>
      </c>
      <c r="X58" s="33">
        <v>321736</v>
      </c>
      <c r="Y58" s="33">
        <v>302840</v>
      </c>
      <c r="Z58" s="33">
        <v>283382</v>
      </c>
      <c r="AA58" s="33">
        <v>263735</v>
      </c>
      <c r="AB58" s="33">
        <v>243980</v>
      </c>
      <c r="AC58" s="33">
        <v>224048</v>
      </c>
      <c r="AD58" s="33">
        <v>203906</v>
      </c>
      <c r="AE58" s="33">
        <v>185598</v>
      </c>
      <c r="AF58" s="33">
        <v>169130</v>
      </c>
      <c r="AG58" s="33">
        <v>154243</v>
      </c>
      <c r="AH58" s="33">
        <v>140834</v>
      </c>
      <c r="AI58" s="34"/>
    </row>
    <row r="59" spans="1:35" ht="20" x14ac:dyDescent="0.4">
      <c r="A59" s="35"/>
      <c r="B59" s="14" t="s">
        <v>97</v>
      </c>
      <c r="C59" s="32">
        <v>1385132</v>
      </c>
      <c r="D59" s="32">
        <v>1386135</v>
      </c>
      <c r="E59" s="32">
        <v>1392509</v>
      </c>
      <c r="F59" s="32">
        <v>1393222</v>
      </c>
      <c r="G59" s="32">
        <v>1387345</v>
      </c>
      <c r="H59" s="32">
        <v>1375225</v>
      </c>
      <c r="I59" s="32">
        <v>1356740</v>
      </c>
      <c r="J59" s="32">
        <v>1333601</v>
      </c>
      <c r="K59" s="32">
        <v>1305897</v>
      </c>
      <c r="L59" s="32">
        <v>1273976</v>
      </c>
      <c r="M59" s="32">
        <v>1237804</v>
      </c>
      <c r="N59" s="32">
        <v>1197941</v>
      </c>
      <c r="O59" s="32">
        <v>1155476</v>
      </c>
      <c r="P59" s="32">
        <v>1110002</v>
      </c>
      <c r="Q59" s="32">
        <v>1062813</v>
      </c>
      <c r="R59" s="32">
        <v>1013969</v>
      </c>
      <c r="S59" s="32">
        <v>963556</v>
      </c>
      <c r="T59" s="32">
        <v>911554</v>
      </c>
      <c r="U59" s="32">
        <v>858115</v>
      </c>
      <c r="V59" s="32">
        <v>803280</v>
      </c>
      <c r="W59" s="32">
        <v>747113</v>
      </c>
      <c r="X59" s="32">
        <v>689646</v>
      </c>
      <c r="Y59" s="32">
        <v>631556</v>
      </c>
      <c r="Z59" s="32">
        <v>571760</v>
      </c>
      <c r="AA59" s="32">
        <v>511974</v>
      </c>
      <c r="AB59" s="32">
        <v>452253</v>
      </c>
      <c r="AC59" s="32">
        <v>392487</v>
      </c>
      <c r="AD59" s="32">
        <v>332952</v>
      </c>
      <c r="AE59" s="32">
        <v>279190</v>
      </c>
      <c r="AF59" s="32">
        <v>231092</v>
      </c>
      <c r="AG59" s="32">
        <v>187871</v>
      </c>
      <c r="AH59" s="32">
        <v>149526</v>
      </c>
      <c r="AI59" s="34"/>
    </row>
    <row r="60" spans="1:35" ht="20" x14ac:dyDescent="0.4">
      <c r="A60" s="35"/>
      <c r="B60" s="14" t="s">
        <v>98</v>
      </c>
      <c r="C60" s="33">
        <v>127312</v>
      </c>
      <c r="D60" s="33">
        <v>126903</v>
      </c>
      <c r="E60" s="33">
        <v>127691</v>
      </c>
      <c r="F60" s="33">
        <v>129330</v>
      </c>
      <c r="G60" s="33">
        <v>130139</v>
      </c>
      <c r="H60" s="33">
        <v>130728</v>
      </c>
      <c r="I60" s="33">
        <v>130817</v>
      </c>
      <c r="J60" s="33">
        <v>130518</v>
      </c>
      <c r="K60" s="33">
        <v>129871</v>
      </c>
      <c r="L60" s="33">
        <v>128888</v>
      </c>
      <c r="M60" s="33">
        <v>127511</v>
      </c>
      <c r="N60" s="33">
        <v>125811</v>
      </c>
      <c r="O60" s="33">
        <v>123860</v>
      </c>
      <c r="P60" s="33">
        <v>121587</v>
      </c>
      <c r="Q60" s="33">
        <v>119108</v>
      </c>
      <c r="R60" s="33">
        <v>116468</v>
      </c>
      <c r="S60" s="33">
        <v>113663</v>
      </c>
      <c r="T60" s="33">
        <v>110682</v>
      </c>
      <c r="U60" s="33">
        <v>107547</v>
      </c>
      <c r="V60" s="33">
        <v>104268</v>
      </c>
      <c r="W60" s="33">
        <v>100854</v>
      </c>
      <c r="X60" s="33">
        <v>97306</v>
      </c>
      <c r="Y60" s="33">
        <v>93671</v>
      </c>
      <c r="Z60" s="33">
        <v>89883</v>
      </c>
      <c r="AA60" s="33">
        <v>86045</v>
      </c>
      <c r="AB60" s="33">
        <v>82179</v>
      </c>
      <c r="AC60" s="33">
        <v>78266</v>
      </c>
      <c r="AD60" s="33">
        <v>74290</v>
      </c>
      <c r="AE60" s="33">
        <v>70634</v>
      </c>
      <c r="AF60" s="33">
        <v>67347</v>
      </c>
      <c r="AG60" s="33">
        <v>64377</v>
      </c>
      <c r="AH60" s="33">
        <v>61702</v>
      </c>
      <c r="AI60" s="34"/>
    </row>
    <row r="61" spans="1:35" ht="20" x14ac:dyDescent="0.4">
      <c r="A61" s="35"/>
      <c r="B61" s="14" t="s">
        <v>99</v>
      </c>
      <c r="C61" s="32">
        <v>1493663</v>
      </c>
      <c r="D61" s="32">
        <v>1494711</v>
      </c>
      <c r="E61" s="32">
        <v>1503274</v>
      </c>
      <c r="F61" s="32">
        <v>1507250</v>
      </c>
      <c r="G61" s="32">
        <v>1505621</v>
      </c>
      <c r="H61" s="32">
        <v>1498732</v>
      </c>
      <c r="I61" s="32">
        <v>1486458</v>
      </c>
      <c r="J61" s="32">
        <v>1470083</v>
      </c>
      <c r="K61" s="32">
        <v>1449711</v>
      </c>
      <c r="L61" s="32">
        <v>1425692</v>
      </c>
      <c r="M61" s="32">
        <v>1397951</v>
      </c>
      <c r="N61" s="32">
        <v>1367071</v>
      </c>
      <c r="O61" s="32">
        <v>1334027</v>
      </c>
      <c r="P61" s="32">
        <v>1298366</v>
      </c>
      <c r="Q61" s="32">
        <v>1261275</v>
      </c>
      <c r="R61" s="32">
        <v>1222819</v>
      </c>
      <c r="S61" s="32">
        <v>1183067</v>
      </c>
      <c r="T61" s="32">
        <v>1141970</v>
      </c>
      <c r="U61" s="32">
        <v>1099650</v>
      </c>
      <c r="V61" s="32">
        <v>1056142</v>
      </c>
      <c r="W61" s="32">
        <v>1011486</v>
      </c>
      <c r="X61" s="32">
        <v>965689</v>
      </c>
      <c r="Y61" s="32">
        <v>920571</v>
      </c>
      <c r="Z61" s="32">
        <v>872660</v>
      </c>
      <c r="AA61" s="32">
        <v>824650</v>
      </c>
      <c r="AB61" s="32">
        <v>776625</v>
      </c>
      <c r="AC61" s="32">
        <v>728461</v>
      </c>
      <c r="AD61" s="32">
        <v>680396</v>
      </c>
      <c r="AE61" s="32">
        <v>636947</v>
      </c>
      <c r="AF61" s="32">
        <v>598237</v>
      </c>
      <c r="AG61" s="32">
        <v>563606</v>
      </c>
      <c r="AH61" s="32">
        <v>533008</v>
      </c>
      <c r="AI61" s="34"/>
    </row>
    <row r="62" spans="1:35" ht="20" x14ac:dyDescent="0.4">
      <c r="A62" s="35"/>
      <c r="B62" s="14" t="s">
        <v>100</v>
      </c>
      <c r="C62" s="33">
        <v>448240</v>
      </c>
      <c r="D62" s="33">
        <v>448532</v>
      </c>
      <c r="E62" s="33">
        <v>452067</v>
      </c>
      <c r="F62" s="33">
        <v>455017</v>
      </c>
      <c r="G62" s="33">
        <v>457058</v>
      </c>
      <c r="H62" s="33">
        <v>458234</v>
      </c>
      <c r="I62" s="33">
        <v>458527</v>
      </c>
      <c r="J62" s="33">
        <v>458146</v>
      </c>
      <c r="K62" s="33">
        <v>457062</v>
      </c>
      <c r="L62" s="33">
        <v>455322</v>
      </c>
      <c r="M62" s="33">
        <v>452939</v>
      </c>
      <c r="N62" s="33">
        <v>448364</v>
      </c>
      <c r="O62" s="33">
        <v>443433</v>
      </c>
      <c r="P62" s="33">
        <v>438163</v>
      </c>
      <c r="Q62" s="33">
        <v>432628</v>
      </c>
      <c r="R62" s="33">
        <v>426831</v>
      </c>
      <c r="S62" s="33">
        <v>420768</v>
      </c>
      <c r="T62" s="33">
        <v>414453</v>
      </c>
      <c r="U62" s="33">
        <v>407876</v>
      </c>
      <c r="V62" s="33">
        <v>401084</v>
      </c>
      <c r="W62" s="33">
        <v>394074</v>
      </c>
      <c r="X62" s="33">
        <v>386842</v>
      </c>
      <c r="Y62" s="33">
        <v>379404</v>
      </c>
      <c r="Z62" s="33">
        <v>371732</v>
      </c>
      <c r="AA62" s="33">
        <v>363968</v>
      </c>
      <c r="AB62" s="33">
        <v>356126</v>
      </c>
      <c r="AC62" s="33">
        <v>348187</v>
      </c>
      <c r="AD62" s="33">
        <v>340179</v>
      </c>
      <c r="AE62" s="33">
        <v>332619</v>
      </c>
      <c r="AF62" s="33">
        <v>325635</v>
      </c>
      <c r="AG62" s="33">
        <v>319141</v>
      </c>
      <c r="AH62" s="33">
        <v>313101</v>
      </c>
      <c r="AI62" s="34"/>
    </row>
    <row r="63" spans="1:35" ht="20" x14ac:dyDescent="0.4">
      <c r="A63" s="35"/>
      <c r="B63" s="14" t="s">
        <v>101</v>
      </c>
      <c r="C63" s="32">
        <v>73051</v>
      </c>
      <c r="D63" s="32">
        <v>72443</v>
      </c>
      <c r="E63" s="32">
        <v>73110</v>
      </c>
      <c r="F63" s="32">
        <v>75614</v>
      </c>
      <c r="G63" s="32">
        <v>77485</v>
      </c>
      <c r="H63" s="32">
        <v>79641</v>
      </c>
      <c r="I63" s="32">
        <v>81624</v>
      </c>
      <c r="J63" s="32">
        <v>82935</v>
      </c>
      <c r="K63" s="32">
        <v>83657</v>
      </c>
      <c r="L63" s="32">
        <v>83769</v>
      </c>
      <c r="M63" s="32">
        <v>83251</v>
      </c>
      <c r="N63" s="32">
        <v>82155</v>
      </c>
      <c r="O63" s="32">
        <v>80540</v>
      </c>
      <c r="P63" s="32">
        <v>78366</v>
      </c>
      <c r="Q63" s="32">
        <v>75762</v>
      </c>
      <c r="R63" s="32">
        <v>72802</v>
      </c>
      <c r="S63" s="32">
        <v>69493</v>
      </c>
      <c r="T63" s="32">
        <v>65849</v>
      </c>
      <c r="U63" s="32">
        <v>61895</v>
      </c>
      <c r="V63" s="32">
        <v>57655</v>
      </c>
      <c r="W63" s="32">
        <v>53148</v>
      </c>
      <c r="X63" s="32">
        <v>48389</v>
      </c>
      <c r="Y63" s="32">
        <v>43404</v>
      </c>
      <c r="Z63" s="32">
        <v>38165</v>
      </c>
      <c r="AA63" s="32">
        <v>32714</v>
      </c>
      <c r="AB63" s="32">
        <v>27072</v>
      </c>
      <c r="AC63" s="32">
        <v>21253</v>
      </c>
      <c r="AD63" s="32">
        <v>15227</v>
      </c>
      <c r="AE63" s="32">
        <v>9599</v>
      </c>
      <c r="AF63" s="32">
        <v>4494</v>
      </c>
      <c r="AG63" s="32">
        <v>0</v>
      </c>
      <c r="AH63" s="32">
        <v>0</v>
      </c>
      <c r="AI63" s="34"/>
    </row>
    <row r="64" spans="1:35" ht="20" x14ac:dyDescent="0.4">
      <c r="A64" s="35"/>
      <c r="B64" s="14" t="s">
        <v>102</v>
      </c>
      <c r="C64" s="33">
        <v>43780</v>
      </c>
      <c r="D64" s="33">
        <v>43641</v>
      </c>
      <c r="E64" s="33">
        <v>43930</v>
      </c>
      <c r="F64" s="33">
        <v>44526</v>
      </c>
      <c r="G64" s="33">
        <v>44851</v>
      </c>
      <c r="H64" s="33">
        <v>45112</v>
      </c>
      <c r="I64" s="33">
        <v>45216</v>
      </c>
      <c r="J64" s="33">
        <v>45193</v>
      </c>
      <c r="K64" s="33">
        <v>45060</v>
      </c>
      <c r="L64" s="33">
        <v>44818</v>
      </c>
      <c r="M64" s="33">
        <v>44448</v>
      </c>
      <c r="N64" s="33">
        <v>43974</v>
      </c>
      <c r="O64" s="33">
        <v>43420</v>
      </c>
      <c r="P64" s="33">
        <v>42760</v>
      </c>
      <c r="Q64" s="33">
        <v>42032</v>
      </c>
      <c r="R64" s="33">
        <v>41253</v>
      </c>
      <c r="S64" s="33">
        <v>40420</v>
      </c>
      <c r="T64" s="33">
        <v>39529</v>
      </c>
      <c r="U64" s="33">
        <v>38588</v>
      </c>
      <c r="V64" s="33">
        <v>37601</v>
      </c>
      <c r="W64" s="33">
        <v>36569</v>
      </c>
      <c r="X64" s="33">
        <v>35493</v>
      </c>
      <c r="Y64" s="33">
        <v>34412</v>
      </c>
      <c r="Z64" s="33">
        <v>33257</v>
      </c>
      <c r="AA64" s="33">
        <v>32083</v>
      </c>
      <c r="AB64" s="33">
        <v>30898</v>
      </c>
      <c r="AC64" s="33">
        <v>29696</v>
      </c>
      <c r="AD64" s="33">
        <v>28471</v>
      </c>
      <c r="AE64" s="33">
        <v>27342</v>
      </c>
      <c r="AF64" s="33">
        <v>26327</v>
      </c>
      <c r="AG64" s="33">
        <v>25412</v>
      </c>
      <c r="AH64" s="33">
        <v>24588</v>
      </c>
      <c r="AI64" s="34"/>
    </row>
    <row r="65" spans="1:35" ht="20" x14ac:dyDescent="0.4">
      <c r="A65" s="35"/>
      <c r="B65" s="14" t="s">
        <v>103</v>
      </c>
      <c r="C65" s="32">
        <v>679743</v>
      </c>
      <c r="D65" s="32">
        <v>680331</v>
      </c>
      <c r="E65" s="32">
        <v>684521</v>
      </c>
      <c r="F65" s="32">
        <v>686754</v>
      </c>
      <c r="G65" s="32">
        <v>686569</v>
      </c>
      <c r="H65" s="32">
        <v>684122</v>
      </c>
      <c r="I65" s="32">
        <v>679357</v>
      </c>
      <c r="J65" s="32">
        <v>672781</v>
      </c>
      <c r="K65" s="32">
        <v>664444</v>
      </c>
      <c r="L65" s="32">
        <v>654503</v>
      </c>
      <c r="M65" s="32">
        <v>642921</v>
      </c>
      <c r="N65" s="32">
        <v>629963</v>
      </c>
      <c r="O65" s="32">
        <v>616057</v>
      </c>
      <c r="P65" s="32">
        <v>600992</v>
      </c>
      <c r="Q65" s="32">
        <v>585293</v>
      </c>
      <c r="R65" s="32">
        <v>568992</v>
      </c>
      <c r="S65" s="32">
        <v>552120</v>
      </c>
      <c r="T65" s="32">
        <v>534652</v>
      </c>
      <c r="U65" s="32">
        <v>516642</v>
      </c>
      <c r="V65" s="32">
        <v>498106</v>
      </c>
      <c r="W65" s="32">
        <v>479061</v>
      </c>
      <c r="X65" s="32">
        <v>459508</v>
      </c>
      <c r="Y65" s="32">
        <v>441216</v>
      </c>
      <c r="Z65" s="32">
        <v>420671</v>
      </c>
      <c r="AA65" s="32">
        <v>400068</v>
      </c>
      <c r="AB65" s="32">
        <v>379446</v>
      </c>
      <c r="AC65" s="32">
        <v>358748</v>
      </c>
      <c r="AD65" s="32">
        <v>338078</v>
      </c>
      <c r="AE65" s="32">
        <v>319383</v>
      </c>
      <c r="AF65" s="32">
        <v>302746</v>
      </c>
      <c r="AG65" s="32">
        <v>287879</v>
      </c>
      <c r="AH65" s="32">
        <v>274758</v>
      </c>
      <c r="AI65" s="34"/>
    </row>
    <row r="66" spans="1:35" ht="20" x14ac:dyDescent="0.4">
      <c r="A66" s="35"/>
      <c r="B66" s="34"/>
      <c r="C66" s="34"/>
      <c r="D66" s="34"/>
      <c r="E66" s="34"/>
      <c r="F66" s="34"/>
      <c r="G66" s="34"/>
      <c r="H66" s="34"/>
      <c r="I66" s="34"/>
      <c r="J66" s="34"/>
      <c r="K66" s="34"/>
      <c r="L66" s="34"/>
      <c r="M66" s="34"/>
      <c r="N66" s="34"/>
      <c r="O66" s="34"/>
      <c r="P66" s="34"/>
      <c r="Q66" s="34"/>
      <c r="R66" s="34"/>
      <c r="S66" s="34"/>
      <c r="T66" s="34"/>
      <c r="U66" s="34"/>
      <c r="V66" s="34"/>
      <c r="W66" s="34"/>
      <c r="X66" s="34"/>
      <c r="Y66" s="34"/>
      <c r="Z66" s="34"/>
      <c r="AA66" s="34"/>
      <c r="AB66" s="34"/>
      <c r="AC66" s="34"/>
      <c r="AD66" s="34"/>
      <c r="AE66" s="34"/>
      <c r="AF66" s="34"/>
      <c r="AG66" s="34"/>
      <c r="AH66" s="34"/>
      <c r="AI66" s="34"/>
    </row>
    <row r="67" spans="1:35" ht="20" x14ac:dyDescent="0.4">
      <c r="A67" s="35"/>
      <c r="B67" s="34" t="s">
        <v>108</v>
      </c>
      <c r="C67" s="34"/>
      <c r="D67" s="34"/>
      <c r="E67" s="34"/>
      <c r="F67" s="34"/>
      <c r="G67" s="34"/>
      <c r="H67" s="34"/>
      <c r="I67" s="34"/>
      <c r="J67" s="34"/>
      <c r="K67" s="34"/>
      <c r="L67" s="34"/>
      <c r="M67" s="34"/>
      <c r="N67" s="34"/>
      <c r="O67" s="34"/>
      <c r="P67" s="34"/>
      <c r="Q67" s="34"/>
      <c r="R67" s="34"/>
      <c r="S67" s="34"/>
      <c r="T67" s="34"/>
      <c r="U67" s="34"/>
      <c r="V67" s="34"/>
      <c r="W67" s="34"/>
      <c r="X67" s="34"/>
      <c r="Y67" s="34"/>
      <c r="Z67" s="34"/>
      <c r="AA67" s="34"/>
      <c r="AB67" s="34"/>
      <c r="AC67" s="34"/>
      <c r="AD67" s="34"/>
      <c r="AE67" s="34"/>
      <c r="AF67" s="34"/>
      <c r="AG67" s="34"/>
      <c r="AH67" s="34"/>
      <c r="AI67" s="34"/>
    </row>
    <row r="68" spans="1:35" ht="20" x14ac:dyDescent="0.4">
      <c r="A68" s="35"/>
      <c r="B68" s="11" t="s">
        <v>60</v>
      </c>
      <c r="C68" s="34"/>
      <c r="D68" s="34"/>
      <c r="E68" s="34"/>
      <c r="F68" s="34"/>
      <c r="G68" s="34"/>
      <c r="H68" s="34"/>
      <c r="I68" s="34"/>
      <c r="J68" s="34"/>
      <c r="K68" s="34"/>
      <c r="L68" s="34"/>
      <c r="M68" s="34"/>
      <c r="N68" s="34"/>
      <c r="O68" s="34"/>
      <c r="P68" s="34"/>
      <c r="Q68" s="34"/>
      <c r="R68" s="34"/>
      <c r="S68" s="34"/>
      <c r="T68" s="34"/>
      <c r="U68" s="34"/>
      <c r="V68" s="34"/>
      <c r="W68" s="34"/>
      <c r="X68" s="34"/>
      <c r="Y68" s="34"/>
      <c r="Z68" s="34"/>
      <c r="AA68" s="34"/>
      <c r="AB68" s="34"/>
      <c r="AC68" s="34"/>
      <c r="AD68" s="34"/>
      <c r="AE68" s="34"/>
      <c r="AF68" s="34"/>
      <c r="AG68" s="34"/>
      <c r="AH68" s="34"/>
      <c r="AI68" s="34"/>
    </row>
    <row r="69" spans="1:35" ht="20" x14ac:dyDescent="0.4">
      <c r="A69" s="35"/>
      <c r="B69" s="12" t="s">
        <v>61</v>
      </c>
      <c r="C69" s="13" t="s">
        <v>62</v>
      </c>
      <c r="D69" s="13" t="s">
        <v>63</v>
      </c>
      <c r="E69" s="13" t="s">
        <v>64</v>
      </c>
      <c r="F69" s="13" t="s">
        <v>65</v>
      </c>
      <c r="G69" s="13" t="s">
        <v>66</v>
      </c>
      <c r="H69" s="13" t="s">
        <v>67</v>
      </c>
      <c r="I69" s="13" t="s">
        <v>68</v>
      </c>
      <c r="J69" s="13" t="s">
        <v>69</v>
      </c>
      <c r="K69" s="13" t="s">
        <v>70</v>
      </c>
      <c r="L69" s="13" t="s">
        <v>71</v>
      </c>
      <c r="M69" s="13" t="s">
        <v>72</v>
      </c>
      <c r="N69" s="13" t="s">
        <v>73</v>
      </c>
      <c r="O69" s="13" t="s">
        <v>74</v>
      </c>
      <c r="P69" s="13" t="s">
        <v>75</v>
      </c>
      <c r="Q69" s="13" t="s">
        <v>76</v>
      </c>
      <c r="R69" s="13" t="s">
        <v>77</v>
      </c>
      <c r="S69" s="13" t="s">
        <v>78</v>
      </c>
      <c r="T69" s="13" t="s">
        <v>79</v>
      </c>
      <c r="U69" s="13" t="s">
        <v>80</v>
      </c>
      <c r="V69" s="13" t="s">
        <v>81</v>
      </c>
      <c r="W69" s="13" t="s">
        <v>82</v>
      </c>
      <c r="X69" s="13" t="s">
        <v>83</v>
      </c>
      <c r="Y69" s="13" t="s">
        <v>84</v>
      </c>
      <c r="Z69" s="13" t="s">
        <v>85</v>
      </c>
      <c r="AA69" s="13" t="s">
        <v>86</v>
      </c>
      <c r="AB69" s="13" t="s">
        <v>87</v>
      </c>
      <c r="AC69" s="13" t="s">
        <v>88</v>
      </c>
      <c r="AD69" s="13" t="s">
        <v>89</v>
      </c>
      <c r="AE69" s="13" t="s">
        <v>90</v>
      </c>
      <c r="AF69" s="13" t="s">
        <v>91</v>
      </c>
      <c r="AG69" s="13" t="s">
        <v>92</v>
      </c>
      <c r="AH69" s="13" t="s">
        <v>93</v>
      </c>
      <c r="AI69" s="34"/>
    </row>
    <row r="70" spans="1:35" ht="20" x14ac:dyDescent="0.4">
      <c r="A70" s="35"/>
      <c r="B70" s="14" t="s">
        <v>94</v>
      </c>
      <c r="C70" s="33">
        <v>46347</v>
      </c>
      <c r="D70" s="33">
        <v>46825</v>
      </c>
      <c r="E70" s="33">
        <v>47901</v>
      </c>
      <c r="F70" s="33">
        <v>48591</v>
      </c>
      <c r="G70" s="33">
        <v>49275</v>
      </c>
      <c r="H70" s="33">
        <v>50330</v>
      </c>
      <c r="I70" s="33">
        <v>51554</v>
      </c>
      <c r="J70" s="33">
        <v>52811</v>
      </c>
      <c r="K70" s="33">
        <v>53966</v>
      </c>
      <c r="L70" s="33">
        <v>54980</v>
      </c>
      <c r="M70" s="33">
        <v>52080</v>
      </c>
      <c r="N70" s="33">
        <v>49194</v>
      </c>
      <c r="O70" s="33">
        <v>46284</v>
      </c>
      <c r="P70" s="33">
        <v>43251</v>
      </c>
      <c r="Q70" s="33">
        <v>40218</v>
      </c>
      <c r="R70" s="33">
        <v>37179</v>
      </c>
      <c r="S70" s="33">
        <v>34104</v>
      </c>
      <c r="T70" s="33">
        <v>31001</v>
      </c>
      <c r="U70" s="33">
        <v>27916</v>
      </c>
      <c r="V70" s="33">
        <v>24837</v>
      </c>
      <c r="W70" s="33">
        <v>21775</v>
      </c>
      <c r="X70" s="33">
        <v>18731</v>
      </c>
      <c r="Y70" s="33">
        <v>15702</v>
      </c>
      <c r="Z70" s="33">
        <v>12686</v>
      </c>
      <c r="AA70" s="33">
        <v>9683</v>
      </c>
      <c r="AB70" s="33">
        <v>6698</v>
      </c>
      <c r="AC70" s="33">
        <v>3733</v>
      </c>
      <c r="AD70" s="33">
        <v>782</v>
      </c>
      <c r="AE70" s="33">
        <v>793</v>
      </c>
      <c r="AF70" s="33">
        <v>805</v>
      </c>
      <c r="AG70" s="33">
        <v>817</v>
      </c>
      <c r="AH70" s="33">
        <v>829</v>
      </c>
      <c r="AI70" s="34"/>
    </row>
    <row r="71" spans="1:35" ht="20" x14ac:dyDescent="0.4">
      <c r="A71" s="35"/>
      <c r="B71" s="14" t="s">
        <v>95</v>
      </c>
      <c r="C71" s="32">
        <v>32911</v>
      </c>
      <c r="D71" s="32">
        <v>33225</v>
      </c>
      <c r="E71" s="32">
        <v>33162</v>
      </c>
      <c r="F71" s="32">
        <v>33018</v>
      </c>
      <c r="G71" s="32">
        <v>32578</v>
      </c>
      <c r="H71" s="32">
        <v>32005</v>
      </c>
      <c r="I71" s="32">
        <v>31113</v>
      </c>
      <c r="J71" s="32">
        <v>29909</v>
      </c>
      <c r="K71" s="32">
        <v>28657</v>
      </c>
      <c r="L71" s="32">
        <v>27373</v>
      </c>
      <c r="M71" s="32">
        <v>25896</v>
      </c>
      <c r="N71" s="32">
        <v>24427</v>
      </c>
      <c r="O71" s="32">
        <v>22973</v>
      </c>
      <c r="P71" s="32">
        <v>21478</v>
      </c>
      <c r="Q71" s="32">
        <v>19984</v>
      </c>
      <c r="R71" s="32">
        <v>18491</v>
      </c>
      <c r="S71" s="32">
        <v>16998</v>
      </c>
      <c r="T71" s="32">
        <v>15507</v>
      </c>
      <c r="U71" s="32">
        <v>14006</v>
      </c>
      <c r="V71" s="32">
        <v>12504</v>
      </c>
      <c r="W71" s="32">
        <v>11001</v>
      </c>
      <c r="X71" s="32">
        <v>9496</v>
      </c>
      <c r="Y71" s="32">
        <v>7989</v>
      </c>
      <c r="Z71" s="32">
        <v>6478</v>
      </c>
      <c r="AA71" s="32">
        <v>4964</v>
      </c>
      <c r="AB71" s="32">
        <v>3447</v>
      </c>
      <c r="AC71" s="32">
        <v>1927</v>
      </c>
      <c r="AD71" s="32">
        <v>404</v>
      </c>
      <c r="AE71" s="32">
        <v>407</v>
      </c>
      <c r="AF71" s="32">
        <v>409</v>
      </c>
      <c r="AG71" s="32">
        <v>412</v>
      </c>
      <c r="AH71" s="32">
        <v>416</v>
      </c>
      <c r="AI71" s="34"/>
    </row>
    <row r="72" spans="1:35" ht="20" x14ac:dyDescent="0.4">
      <c r="A72" s="35"/>
      <c r="B72" s="14" t="s">
        <v>96</v>
      </c>
      <c r="C72" s="33">
        <v>668175</v>
      </c>
      <c r="D72" s="33">
        <v>674027</v>
      </c>
      <c r="E72" s="33">
        <v>678420</v>
      </c>
      <c r="F72" s="33">
        <v>674669</v>
      </c>
      <c r="G72" s="33">
        <v>665251</v>
      </c>
      <c r="H72" s="33">
        <v>652433</v>
      </c>
      <c r="I72" s="33">
        <v>634926</v>
      </c>
      <c r="J72" s="33">
        <v>611961</v>
      </c>
      <c r="K72" s="33">
        <v>587004</v>
      </c>
      <c r="L72" s="33">
        <v>560232</v>
      </c>
      <c r="M72" s="33">
        <v>532049</v>
      </c>
      <c r="N72" s="33">
        <v>503992</v>
      </c>
      <c r="O72" s="33">
        <v>475691</v>
      </c>
      <c r="P72" s="33">
        <v>446360</v>
      </c>
      <c r="Q72" s="33">
        <v>416621</v>
      </c>
      <c r="R72" s="33">
        <v>386399</v>
      </c>
      <c r="S72" s="33">
        <v>355477</v>
      </c>
      <c r="T72" s="33">
        <v>323918</v>
      </c>
      <c r="U72" s="33">
        <v>291988</v>
      </c>
      <c r="V72" s="33">
        <v>259796</v>
      </c>
      <c r="W72" s="33">
        <v>227444</v>
      </c>
      <c r="X72" s="33">
        <v>194988</v>
      </c>
      <c r="Y72" s="33">
        <v>162430</v>
      </c>
      <c r="Z72" s="33">
        <v>129790</v>
      </c>
      <c r="AA72" s="33">
        <v>97063</v>
      </c>
      <c r="AB72" s="33">
        <v>64340</v>
      </c>
      <c r="AC72" s="33">
        <v>31621</v>
      </c>
      <c r="AD72" s="33">
        <v>10186</v>
      </c>
      <c r="AE72" s="33">
        <v>10301</v>
      </c>
      <c r="AF72" s="33">
        <v>10416</v>
      </c>
      <c r="AG72" s="33">
        <v>10534</v>
      </c>
      <c r="AH72" s="33">
        <v>10652</v>
      </c>
      <c r="AI72" s="34"/>
    </row>
    <row r="73" spans="1:35" ht="20" x14ac:dyDescent="0.4">
      <c r="A73" s="35"/>
      <c r="B73" s="14" t="s">
        <v>97</v>
      </c>
      <c r="C73" s="32">
        <v>1833151</v>
      </c>
      <c r="D73" s="32">
        <v>1844962</v>
      </c>
      <c r="E73" s="32">
        <v>1841526</v>
      </c>
      <c r="F73" s="32">
        <v>1820514</v>
      </c>
      <c r="G73" s="32">
        <v>1782653</v>
      </c>
      <c r="H73" s="32">
        <v>1727707</v>
      </c>
      <c r="I73" s="32">
        <v>1654600</v>
      </c>
      <c r="J73" s="32">
        <v>1563011</v>
      </c>
      <c r="K73" s="32">
        <v>1464189</v>
      </c>
      <c r="L73" s="32">
        <v>1359644</v>
      </c>
      <c r="M73" s="32">
        <v>1282351</v>
      </c>
      <c r="N73" s="32">
        <v>1204778</v>
      </c>
      <c r="O73" s="32">
        <v>1127525</v>
      </c>
      <c r="P73" s="32">
        <v>1050796</v>
      </c>
      <c r="Q73" s="32">
        <v>974545</v>
      </c>
      <c r="R73" s="32">
        <v>898802</v>
      </c>
      <c r="S73" s="32">
        <v>823417</v>
      </c>
      <c r="T73" s="32">
        <v>748180</v>
      </c>
      <c r="U73" s="32">
        <v>674074</v>
      </c>
      <c r="V73" s="32">
        <v>600204</v>
      </c>
      <c r="W73" s="32">
        <v>526388</v>
      </c>
      <c r="X73" s="32">
        <v>452442</v>
      </c>
      <c r="Y73" s="32">
        <v>378246</v>
      </c>
      <c r="Z73" s="32">
        <v>303617</v>
      </c>
      <c r="AA73" s="32">
        <v>228459</v>
      </c>
      <c r="AB73" s="32">
        <v>152750</v>
      </c>
      <c r="AC73" s="32">
        <v>76393</v>
      </c>
      <c r="AD73" s="32">
        <v>21512</v>
      </c>
      <c r="AE73" s="32">
        <v>21614</v>
      </c>
      <c r="AF73" s="32">
        <v>21715</v>
      </c>
      <c r="AG73" s="32">
        <v>21811</v>
      </c>
      <c r="AH73" s="32">
        <v>22068</v>
      </c>
      <c r="AI73" s="34"/>
    </row>
    <row r="74" spans="1:35" ht="20" x14ac:dyDescent="0.4">
      <c r="A74" s="35"/>
      <c r="B74" s="14" t="s">
        <v>98</v>
      </c>
      <c r="C74" s="33">
        <v>174019</v>
      </c>
      <c r="D74" s="33">
        <v>175486</v>
      </c>
      <c r="E74" s="33">
        <v>176850</v>
      </c>
      <c r="F74" s="33">
        <v>176401</v>
      </c>
      <c r="G74" s="33">
        <v>174780</v>
      </c>
      <c r="H74" s="33">
        <v>172574</v>
      </c>
      <c r="I74" s="33">
        <v>169443</v>
      </c>
      <c r="J74" s="33">
        <v>165174</v>
      </c>
      <c r="K74" s="33">
        <v>160359</v>
      </c>
      <c r="L74" s="33">
        <v>155046</v>
      </c>
      <c r="M74" s="33">
        <v>146692</v>
      </c>
      <c r="N74" s="33">
        <v>138342</v>
      </c>
      <c r="O74" s="33">
        <v>129950</v>
      </c>
      <c r="P74" s="33">
        <v>121368</v>
      </c>
      <c r="Q74" s="33">
        <v>112779</v>
      </c>
      <c r="R74" s="33">
        <v>104176</v>
      </c>
      <c r="S74" s="33">
        <v>95502</v>
      </c>
      <c r="T74" s="33">
        <v>86766</v>
      </c>
      <c r="U74" s="33">
        <v>78018</v>
      </c>
      <c r="V74" s="33">
        <v>69271</v>
      </c>
      <c r="W74" s="33">
        <v>60537</v>
      </c>
      <c r="X74" s="33">
        <v>51816</v>
      </c>
      <c r="Y74" s="33">
        <v>43100</v>
      </c>
      <c r="Z74" s="33">
        <v>34387</v>
      </c>
      <c r="AA74" s="33">
        <v>25668</v>
      </c>
      <c r="AB74" s="33">
        <v>16963</v>
      </c>
      <c r="AC74" s="33">
        <v>8267</v>
      </c>
      <c r="AD74" s="33">
        <v>2522</v>
      </c>
      <c r="AE74" s="33">
        <v>2549</v>
      </c>
      <c r="AF74" s="33">
        <v>2576</v>
      </c>
      <c r="AG74" s="33">
        <v>2604</v>
      </c>
      <c r="AH74" s="33">
        <v>2632</v>
      </c>
      <c r="AI74" s="34"/>
    </row>
    <row r="75" spans="1:35" ht="20" x14ac:dyDescent="0.4">
      <c r="A75" s="35"/>
      <c r="B75" s="14" t="s">
        <v>99</v>
      </c>
      <c r="C75" s="32">
        <v>1978148</v>
      </c>
      <c r="D75" s="32">
        <v>1990586</v>
      </c>
      <c r="E75" s="32">
        <v>1991372</v>
      </c>
      <c r="F75" s="32">
        <v>1977451</v>
      </c>
      <c r="G75" s="32">
        <v>1949676</v>
      </c>
      <c r="H75" s="32">
        <v>1908259</v>
      </c>
      <c r="I75" s="32">
        <v>1852052</v>
      </c>
      <c r="J75" s="32">
        <v>1780837</v>
      </c>
      <c r="K75" s="32">
        <v>1702923</v>
      </c>
      <c r="L75" s="32">
        <v>1619759</v>
      </c>
      <c r="M75" s="32">
        <v>1527101</v>
      </c>
      <c r="N75" s="32">
        <v>1434169</v>
      </c>
      <c r="O75" s="32">
        <v>1341635</v>
      </c>
      <c r="P75" s="32">
        <v>1249752</v>
      </c>
      <c r="Q75" s="32">
        <v>1158499</v>
      </c>
      <c r="R75" s="32">
        <v>1067931</v>
      </c>
      <c r="S75" s="32">
        <v>977878</v>
      </c>
      <c r="T75" s="32">
        <v>888082</v>
      </c>
      <c r="U75" s="32">
        <v>799299</v>
      </c>
      <c r="V75" s="32">
        <v>710847</v>
      </c>
      <c r="W75" s="32">
        <v>622544</v>
      </c>
      <c r="X75" s="32">
        <v>534201</v>
      </c>
      <c r="Y75" s="32">
        <v>445704</v>
      </c>
      <c r="Z75" s="32">
        <v>356870</v>
      </c>
      <c r="AA75" s="32">
        <v>267616</v>
      </c>
      <c r="AB75" s="32">
        <v>177939</v>
      </c>
      <c r="AC75" s="32">
        <v>87744</v>
      </c>
      <c r="AD75" s="32">
        <v>23414</v>
      </c>
      <c r="AE75" s="32">
        <v>23540</v>
      </c>
      <c r="AF75" s="32">
        <v>23665</v>
      </c>
      <c r="AG75" s="32">
        <v>23787</v>
      </c>
      <c r="AH75" s="32">
        <v>24019</v>
      </c>
      <c r="AI75" s="34"/>
    </row>
    <row r="76" spans="1:35" ht="20" x14ac:dyDescent="0.4">
      <c r="A76" s="35"/>
      <c r="B76" s="14" t="s">
        <v>100</v>
      </c>
      <c r="C76" s="33">
        <v>407617</v>
      </c>
      <c r="D76" s="33">
        <v>410437</v>
      </c>
      <c r="E76" s="33">
        <v>411638</v>
      </c>
      <c r="F76" s="33">
        <v>410354</v>
      </c>
      <c r="G76" s="33">
        <v>406834</v>
      </c>
      <c r="H76" s="33">
        <v>401165</v>
      </c>
      <c r="I76" s="33">
        <v>393128</v>
      </c>
      <c r="J76" s="33">
        <v>382625</v>
      </c>
      <c r="K76" s="33">
        <v>371085</v>
      </c>
      <c r="L76" s="33">
        <v>358739</v>
      </c>
      <c r="M76" s="33">
        <v>338952</v>
      </c>
      <c r="N76" s="33">
        <v>319120</v>
      </c>
      <c r="O76" s="33">
        <v>299274</v>
      </c>
      <c r="P76" s="33">
        <v>279548</v>
      </c>
      <c r="Q76" s="33">
        <v>259794</v>
      </c>
      <c r="R76" s="33">
        <v>240017</v>
      </c>
      <c r="S76" s="33">
        <v>220194</v>
      </c>
      <c r="T76" s="33">
        <v>200339</v>
      </c>
      <c r="U76" s="33">
        <v>180421</v>
      </c>
      <c r="V76" s="33">
        <v>160488</v>
      </c>
      <c r="W76" s="33">
        <v>140521</v>
      </c>
      <c r="X76" s="33">
        <v>120504</v>
      </c>
      <c r="Y76" s="33">
        <v>100439</v>
      </c>
      <c r="Z76" s="33">
        <v>80286</v>
      </c>
      <c r="AA76" s="33">
        <v>60060</v>
      </c>
      <c r="AB76" s="33">
        <v>39778</v>
      </c>
      <c r="AC76" s="33">
        <v>19433</v>
      </c>
      <c r="AD76" s="33">
        <v>4663</v>
      </c>
      <c r="AE76" s="33">
        <v>4694</v>
      </c>
      <c r="AF76" s="33">
        <v>4727</v>
      </c>
      <c r="AG76" s="33">
        <v>4759</v>
      </c>
      <c r="AH76" s="33">
        <v>4792</v>
      </c>
      <c r="AI76" s="34"/>
    </row>
    <row r="77" spans="1:35" ht="20" x14ac:dyDescent="0.4">
      <c r="A77" s="35"/>
      <c r="B77" s="14" t="s">
        <v>101</v>
      </c>
      <c r="C77" s="32">
        <v>129254</v>
      </c>
      <c r="D77" s="32">
        <v>130660</v>
      </c>
      <c r="E77" s="32">
        <v>133775</v>
      </c>
      <c r="F77" s="32">
        <v>135932</v>
      </c>
      <c r="G77" s="32">
        <v>138113</v>
      </c>
      <c r="H77" s="32">
        <v>141379</v>
      </c>
      <c r="I77" s="32">
        <v>145092</v>
      </c>
      <c r="J77" s="32">
        <v>148890</v>
      </c>
      <c r="K77" s="32">
        <v>150617</v>
      </c>
      <c r="L77" s="32">
        <v>150213</v>
      </c>
      <c r="M77" s="32">
        <v>142287</v>
      </c>
      <c r="N77" s="32">
        <v>134454</v>
      </c>
      <c r="O77" s="32">
        <v>126614</v>
      </c>
      <c r="P77" s="32">
        <v>118379</v>
      </c>
      <c r="Q77" s="32">
        <v>110155</v>
      </c>
      <c r="R77" s="32">
        <v>101919</v>
      </c>
      <c r="S77" s="32">
        <v>93584</v>
      </c>
      <c r="T77" s="32">
        <v>85182</v>
      </c>
      <c r="U77" s="32">
        <v>76740</v>
      </c>
      <c r="V77" s="32">
        <v>68313</v>
      </c>
      <c r="W77" s="32">
        <v>59919</v>
      </c>
      <c r="X77" s="32">
        <v>51570</v>
      </c>
      <c r="Y77" s="32">
        <v>43254</v>
      </c>
      <c r="Z77" s="32">
        <v>34966</v>
      </c>
      <c r="AA77" s="32">
        <v>26701</v>
      </c>
      <c r="AB77" s="32">
        <v>18476</v>
      </c>
      <c r="AC77" s="32">
        <v>10295</v>
      </c>
      <c r="AD77" s="32">
        <v>2146</v>
      </c>
      <c r="AE77" s="32">
        <v>2177</v>
      </c>
      <c r="AF77" s="32">
        <v>2209</v>
      </c>
      <c r="AG77" s="32">
        <v>2241</v>
      </c>
      <c r="AH77" s="32">
        <v>2273</v>
      </c>
      <c r="AI77" s="34"/>
    </row>
    <row r="78" spans="1:35" ht="20" x14ac:dyDescent="0.4">
      <c r="A78" s="35"/>
      <c r="B78" s="14" t="s">
        <v>102</v>
      </c>
      <c r="C78" s="33">
        <v>59988</v>
      </c>
      <c r="D78" s="33">
        <v>60501</v>
      </c>
      <c r="E78" s="33">
        <v>61028</v>
      </c>
      <c r="F78" s="33">
        <v>60972</v>
      </c>
      <c r="G78" s="33">
        <v>60554</v>
      </c>
      <c r="H78" s="33">
        <v>59981</v>
      </c>
      <c r="I78" s="33">
        <v>59136</v>
      </c>
      <c r="J78" s="33">
        <v>57950</v>
      </c>
      <c r="K78" s="33">
        <v>56582</v>
      </c>
      <c r="L78" s="33">
        <v>55050</v>
      </c>
      <c r="M78" s="33">
        <v>52079</v>
      </c>
      <c r="N78" s="33">
        <v>49109</v>
      </c>
      <c r="O78" s="33">
        <v>46126</v>
      </c>
      <c r="P78" s="33">
        <v>43077</v>
      </c>
      <c r="Q78" s="33">
        <v>40026</v>
      </c>
      <c r="R78" s="33">
        <v>36969</v>
      </c>
      <c r="S78" s="33">
        <v>33888</v>
      </c>
      <c r="T78" s="33">
        <v>30786</v>
      </c>
      <c r="U78" s="33">
        <v>27679</v>
      </c>
      <c r="V78" s="33">
        <v>24573</v>
      </c>
      <c r="W78" s="33">
        <v>21472</v>
      </c>
      <c r="X78" s="33">
        <v>18375</v>
      </c>
      <c r="Y78" s="33">
        <v>15279</v>
      </c>
      <c r="Z78" s="33">
        <v>12185</v>
      </c>
      <c r="AA78" s="33">
        <v>9089</v>
      </c>
      <c r="AB78" s="33">
        <v>5998</v>
      </c>
      <c r="AC78" s="33">
        <v>2909</v>
      </c>
      <c r="AD78" s="33">
        <v>868</v>
      </c>
      <c r="AE78" s="33">
        <v>877</v>
      </c>
      <c r="AF78" s="33">
        <v>887</v>
      </c>
      <c r="AG78" s="33">
        <v>897</v>
      </c>
      <c r="AH78" s="33">
        <v>906</v>
      </c>
      <c r="AI78" s="34"/>
    </row>
    <row r="79" spans="1:35" ht="20" x14ac:dyDescent="0.4">
      <c r="A79" s="35"/>
      <c r="B79" s="14" t="s">
        <v>103</v>
      </c>
      <c r="C79" s="32">
        <v>900665</v>
      </c>
      <c r="D79" s="32">
        <v>904768</v>
      </c>
      <c r="E79" s="32">
        <v>905559</v>
      </c>
      <c r="F79" s="32">
        <v>900047</v>
      </c>
      <c r="G79" s="32">
        <v>888622</v>
      </c>
      <c r="H79" s="32">
        <v>871387</v>
      </c>
      <c r="I79" s="32">
        <v>847927</v>
      </c>
      <c r="J79" s="32">
        <v>818078</v>
      </c>
      <c r="K79" s="32">
        <v>785234</v>
      </c>
      <c r="L79" s="32">
        <v>750039</v>
      </c>
      <c r="M79" s="32">
        <v>706893</v>
      </c>
      <c r="N79" s="32">
        <v>663629</v>
      </c>
      <c r="O79" s="32">
        <v>620560</v>
      </c>
      <c r="P79" s="32">
        <v>577814</v>
      </c>
      <c r="Q79" s="32">
        <v>535394</v>
      </c>
      <c r="R79" s="32">
        <v>493344</v>
      </c>
      <c r="S79" s="32">
        <v>451598</v>
      </c>
      <c r="T79" s="32">
        <v>410048</v>
      </c>
      <c r="U79" s="32">
        <v>368849</v>
      </c>
      <c r="V79" s="32">
        <v>327832</v>
      </c>
      <c r="W79" s="32">
        <v>286919</v>
      </c>
      <c r="X79" s="32">
        <v>246029</v>
      </c>
      <c r="Y79" s="32">
        <v>205112</v>
      </c>
      <c r="Z79" s="32">
        <v>164095</v>
      </c>
      <c r="AA79" s="32">
        <v>122947</v>
      </c>
      <c r="AB79" s="32">
        <v>81672</v>
      </c>
      <c r="AC79" s="32">
        <v>40235</v>
      </c>
      <c r="AD79" s="32">
        <v>10783</v>
      </c>
      <c r="AE79" s="32">
        <v>10847</v>
      </c>
      <c r="AF79" s="32">
        <v>10909</v>
      </c>
      <c r="AG79" s="32">
        <v>10972</v>
      </c>
      <c r="AH79" s="32">
        <v>11061</v>
      </c>
      <c r="AI79" s="34"/>
    </row>
    <row r="80" spans="1:35" ht="20" x14ac:dyDescent="0.4">
      <c r="A80" s="35"/>
      <c r="B80" s="11" t="s">
        <v>104</v>
      </c>
      <c r="C80" s="34"/>
      <c r="D80" s="34"/>
      <c r="E80" s="34"/>
      <c r="F80" s="34"/>
      <c r="G80" s="34"/>
      <c r="H80" s="34"/>
      <c r="I80" s="34"/>
      <c r="J80" s="34"/>
      <c r="K80" s="34"/>
      <c r="L80" s="34"/>
      <c r="M80" s="34"/>
      <c r="N80" s="34"/>
      <c r="O80" s="34"/>
      <c r="P80" s="34"/>
      <c r="Q80" s="34"/>
      <c r="R80" s="34"/>
      <c r="S80" s="34"/>
      <c r="T80" s="34"/>
      <c r="U80" s="34"/>
      <c r="V80" s="34"/>
      <c r="W80" s="34"/>
      <c r="X80" s="34"/>
      <c r="Y80" s="34"/>
      <c r="Z80" s="34"/>
      <c r="AA80" s="34"/>
      <c r="AB80" s="34"/>
      <c r="AC80" s="34"/>
      <c r="AD80" s="34"/>
      <c r="AE80" s="34"/>
      <c r="AF80" s="34"/>
      <c r="AG80" s="34"/>
      <c r="AH80" s="34"/>
      <c r="AI80" s="34"/>
    </row>
    <row r="81" spans="1:35" ht="20" x14ac:dyDescent="0.4">
      <c r="A81" s="35"/>
      <c r="B81" s="12" t="s">
        <v>61</v>
      </c>
      <c r="C81" s="13" t="s">
        <v>62</v>
      </c>
      <c r="D81" s="13" t="s">
        <v>63</v>
      </c>
      <c r="E81" s="13" t="s">
        <v>64</v>
      </c>
      <c r="F81" s="13" t="s">
        <v>65</v>
      </c>
      <c r="G81" s="13" t="s">
        <v>66</v>
      </c>
      <c r="H81" s="13" t="s">
        <v>67</v>
      </c>
      <c r="I81" s="13" t="s">
        <v>68</v>
      </c>
      <c r="J81" s="13" t="s">
        <v>69</v>
      </c>
      <c r="K81" s="13" t="s">
        <v>70</v>
      </c>
      <c r="L81" s="13" t="s">
        <v>71</v>
      </c>
      <c r="M81" s="13" t="s">
        <v>72</v>
      </c>
      <c r="N81" s="13" t="s">
        <v>73</v>
      </c>
      <c r="O81" s="13" t="s">
        <v>74</v>
      </c>
      <c r="P81" s="13" t="s">
        <v>75</v>
      </c>
      <c r="Q81" s="13" t="s">
        <v>76</v>
      </c>
      <c r="R81" s="13" t="s">
        <v>77</v>
      </c>
      <c r="S81" s="13" t="s">
        <v>78</v>
      </c>
      <c r="T81" s="13" t="s">
        <v>79</v>
      </c>
      <c r="U81" s="13" t="s">
        <v>80</v>
      </c>
      <c r="V81" s="13" t="s">
        <v>81</v>
      </c>
      <c r="W81" s="13" t="s">
        <v>82</v>
      </c>
      <c r="X81" s="13" t="s">
        <v>83</v>
      </c>
      <c r="Y81" s="13" t="s">
        <v>84</v>
      </c>
      <c r="Z81" s="13" t="s">
        <v>85</v>
      </c>
      <c r="AA81" s="13" t="s">
        <v>86</v>
      </c>
      <c r="AB81" s="13" t="s">
        <v>87</v>
      </c>
      <c r="AC81" s="13" t="s">
        <v>88</v>
      </c>
      <c r="AD81" s="13" t="s">
        <v>89</v>
      </c>
      <c r="AE81" s="13" t="s">
        <v>90</v>
      </c>
      <c r="AF81" s="13" t="s">
        <v>91</v>
      </c>
      <c r="AG81" s="13" t="s">
        <v>92</v>
      </c>
      <c r="AH81" s="13" t="s">
        <v>93</v>
      </c>
      <c r="AI81" s="34"/>
    </row>
    <row r="82" spans="1:35" ht="20" x14ac:dyDescent="0.4">
      <c r="A82" s="35"/>
      <c r="B82" s="14" t="s">
        <v>94</v>
      </c>
      <c r="C82" s="33">
        <v>24880</v>
      </c>
      <c r="D82" s="33">
        <v>25139</v>
      </c>
      <c r="E82" s="33">
        <v>25714</v>
      </c>
      <c r="F82" s="33">
        <v>26229</v>
      </c>
      <c r="G82" s="33">
        <v>26742</v>
      </c>
      <c r="H82" s="33">
        <v>27335</v>
      </c>
      <c r="I82" s="33">
        <v>27946</v>
      </c>
      <c r="J82" s="33">
        <v>28551</v>
      </c>
      <c r="K82" s="33">
        <v>29119</v>
      </c>
      <c r="L82" s="33">
        <v>29613</v>
      </c>
      <c r="M82" s="33">
        <v>28056</v>
      </c>
      <c r="N82" s="33">
        <v>26506</v>
      </c>
      <c r="O82" s="33">
        <v>24949</v>
      </c>
      <c r="P82" s="33">
        <v>23338</v>
      </c>
      <c r="Q82" s="33">
        <v>21728</v>
      </c>
      <c r="R82" s="33">
        <v>20125</v>
      </c>
      <c r="S82" s="33">
        <v>18508</v>
      </c>
      <c r="T82" s="33">
        <v>16865</v>
      </c>
      <c r="U82" s="33">
        <v>15225</v>
      </c>
      <c r="V82" s="33">
        <v>13585</v>
      </c>
      <c r="W82" s="33">
        <v>11946</v>
      </c>
      <c r="X82" s="33">
        <v>10306</v>
      </c>
      <c r="Y82" s="33">
        <v>8664</v>
      </c>
      <c r="Z82" s="33">
        <v>7019</v>
      </c>
      <c r="AA82" s="33">
        <v>5372</v>
      </c>
      <c r="AB82" s="33">
        <v>3726</v>
      </c>
      <c r="AC82" s="33">
        <v>2081</v>
      </c>
      <c r="AD82" s="33">
        <v>436</v>
      </c>
      <c r="AE82" s="33">
        <v>442</v>
      </c>
      <c r="AF82" s="33">
        <v>449</v>
      </c>
      <c r="AG82" s="33">
        <v>455</v>
      </c>
      <c r="AH82" s="33">
        <v>461</v>
      </c>
      <c r="AI82" s="34"/>
    </row>
    <row r="83" spans="1:35" ht="20" x14ac:dyDescent="0.4">
      <c r="A83" s="35"/>
      <c r="B83" s="14" t="s">
        <v>95</v>
      </c>
      <c r="C83" s="32">
        <v>20539</v>
      </c>
      <c r="D83" s="32">
        <v>20740</v>
      </c>
      <c r="E83" s="32">
        <v>20889</v>
      </c>
      <c r="F83" s="32">
        <v>20988</v>
      </c>
      <c r="G83" s="32">
        <v>20907</v>
      </c>
      <c r="H83" s="32">
        <v>20741</v>
      </c>
      <c r="I83" s="32">
        <v>20386</v>
      </c>
      <c r="J83" s="32">
        <v>19844</v>
      </c>
      <c r="K83" s="32">
        <v>19219</v>
      </c>
      <c r="L83" s="32">
        <v>18517</v>
      </c>
      <c r="M83" s="32">
        <v>17519</v>
      </c>
      <c r="N83" s="32">
        <v>16529</v>
      </c>
      <c r="O83" s="32">
        <v>15545</v>
      </c>
      <c r="P83" s="32">
        <v>14543</v>
      </c>
      <c r="Q83" s="32">
        <v>13541</v>
      </c>
      <c r="R83" s="32">
        <v>12537</v>
      </c>
      <c r="S83" s="32">
        <v>11532</v>
      </c>
      <c r="T83" s="32">
        <v>10525</v>
      </c>
      <c r="U83" s="32">
        <v>9510</v>
      </c>
      <c r="V83" s="32">
        <v>8494</v>
      </c>
      <c r="W83" s="32">
        <v>7477</v>
      </c>
      <c r="X83" s="32">
        <v>6456</v>
      </c>
      <c r="Y83" s="32">
        <v>5434</v>
      </c>
      <c r="Z83" s="32">
        <v>4409</v>
      </c>
      <c r="AA83" s="32">
        <v>3381</v>
      </c>
      <c r="AB83" s="32">
        <v>2351</v>
      </c>
      <c r="AC83" s="32">
        <v>1319</v>
      </c>
      <c r="AD83" s="32">
        <v>285</v>
      </c>
      <c r="AE83" s="32">
        <v>288</v>
      </c>
      <c r="AF83" s="32">
        <v>290</v>
      </c>
      <c r="AG83" s="32">
        <v>293</v>
      </c>
      <c r="AH83" s="32">
        <v>296</v>
      </c>
      <c r="AI83" s="34"/>
    </row>
    <row r="84" spans="1:35" ht="20" x14ac:dyDescent="0.4">
      <c r="A84" s="35"/>
      <c r="B84" s="14" t="s">
        <v>96</v>
      </c>
      <c r="C84" s="33">
        <v>492219</v>
      </c>
      <c r="D84" s="33">
        <v>497109</v>
      </c>
      <c r="E84" s="33">
        <v>501672</v>
      </c>
      <c r="F84" s="33">
        <v>500430</v>
      </c>
      <c r="G84" s="33">
        <v>493818</v>
      </c>
      <c r="H84" s="33">
        <v>482356</v>
      </c>
      <c r="I84" s="33">
        <v>465711</v>
      </c>
      <c r="J84" s="33">
        <v>443799</v>
      </c>
      <c r="K84" s="33">
        <v>420016</v>
      </c>
      <c r="L84" s="33">
        <v>394390</v>
      </c>
      <c r="M84" s="33">
        <v>374186</v>
      </c>
      <c r="N84" s="33">
        <v>354057</v>
      </c>
      <c r="O84" s="33">
        <v>333838</v>
      </c>
      <c r="P84" s="33">
        <v>313128</v>
      </c>
      <c r="Q84" s="33">
        <v>292217</v>
      </c>
      <c r="R84" s="33">
        <v>271122</v>
      </c>
      <c r="S84" s="33">
        <v>249673</v>
      </c>
      <c r="T84" s="33">
        <v>227737</v>
      </c>
      <c r="U84" s="33">
        <v>205542</v>
      </c>
      <c r="V84" s="33">
        <v>183183</v>
      </c>
      <c r="W84" s="33">
        <v>160669</v>
      </c>
      <c r="X84" s="33">
        <v>138010</v>
      </c>
      <c r="Y84" s="33">
        <v>115212</v>
      </c>
      <c r="Z84" s="33">
        <v>92274</v>
      </c>
      <c r="AA84" s="33">
        <v>69201</v>
      </c>
      <c r="AB84" s="33">
        <v>46050</v>
      </c>
      <c r="AC84" s="33">
        <v>22826</v>
      </c>
      <c r="AD84" s="33">
        <v>7676</v>
      </c>
      <c r="AE84" s="33">
        <v>7763</v>
      </c>
      <c r="AF84" s="33">
        <v>7850</v>
      </c>
      <c r="AG84" s="33">
        <v>7939</v>
      </c>
      <c r="AH84" s="33">
        <v>8029</v>
      </c>
      <c r="AI84" s="34"/>
    </row>
    <row r="85" spans="1:35" ht="20" x14ac:dyDescent="0.4">
      <c r="A85" s="35"/>
      <c r="B85" s="14" t="s">
        <v>97</v>
      </c>
      <c r="C85" s="32">
        <v>1201684</v>
      </c>
      <c r="D85" s="32">
        <v>1211964</v>
      </c>
      <c r="E85" s="32">
        <v>1220129</v>
      </c>
      <c r="F85" s="32">
        <v>1217115</v>
      </c>
      <c r="G85" s="32">
        <v>1202562</v>
      </c>
      <c r="H85" s="32">
        <v>1176195</v>
      </c>
      <c r="I85" s="32">
        <v>1137952</v>
      </c>
      <c r="J85" s="32">
        <v>1087659</v>
      </c>
      <c r="K85" s="32">
        <v>1032190</v>
      </c>
      <c r="L85" s="32">
        <v>972331</v>
      </c>
      <c r="M85" s="32">
        <v>917496</v>
      </c>
      <c r="N85" s="32">
        <v>862476</v>
      </c>
      <c r="O85" s="32">
        <v>807557</v>
      </c>
      <c r="P85" s="32">
        <v>753012</v>
      </c>
      <c r="Q85" s="32">
        <v>698760</v>
      </c>
      <c r="R85" s="32">
        <v>644723</v>
      </c>
      <c r="S85" s="32">
        <v>590880</v>
      </c>
      <c r="T85" s="32">
        <v>537024</v>
      </c>
      <c r="U85" s="32">
        <v>483839</v>
      </c>
      <c r="V85" s="32">
        <v>430762</v>
      </c>
      <c r="W85" s="32">
        <v>377679</v>
      </c>
      <c r="X85" s="32">
        <v>324472</v>
      </c>
      <c r="Y85" s="32">
        <v>271065</v>
      </c>
      <c r="Z85" s="32">
        <v>217346</v>
      </c>
      <c r="AA85" s="32">
        <v>163257</v>
      </c>
      <c r="AB85" s="32">
        <v>108797</v>
      </c>
      <c r="AC85" s="32">
        <v>53891</v>
      </c>
      <c r="AD85" s="32">
        <v>15519</v>
      </c>
      <c r="AE85" s="32">
        <v>15628</v>
      </c>
      <c r="AF85" s="32">
        <v>15734</v>
      </c>
      <c r="AG85" s="32">
        <v>15838</v>
      </c>
      <c r="AH85" s="32">
        <v>16049</v>
      </c>
      <c r="AI85" s="34"/>
    </row>
    <row r="86" spans="1:35" ht="20" x14ac:dyDescent="0.4">
      <c r="A86" s="35"/>
      <c r="B86" s="14" t="s">
        <v>98</v>
      </c>
      <c r="C86" s="33">
        <v>128350</v>
      </c>
      <c r="D86" s="33">
        <v>129582</v>
      </c>
      <c r="E86" s="33">
        <v>131030</v>
      </c>
      <c r="F86" s="33">
        <v>131257</v>
      </c>
      <c r="G86" s="33">
        <v>130370</v>
      </c>
      <c r="H86" s="33">
        <v>128504</v>
      </c>
      <c r="I86" s="33">
        <v>125568</v>
      </c>
      <c r="J86" s="33">
        <v>121529</v>
      </c>
      <c r="K86" s="33">
        <v>117054</v>
      </c>
      <c r="L86" s="33">
        <v>112149</v>
      </c>
      <c r="M86" s="33">
        <v>106120</v>
      </c>
      <c r="N86" s="33">
        <v>100096</v>
      </c>
      <c r="O86" s="33">
        <v>94056</v>
      </c>
      <c r="P86" s="33">
        <v>87926</v>
      </c>
      <c r="Q86" s="33">
        <v>81794</v>
      </c>
      <c r="R86" s="33">
        <v>75664</v>
      </c>
      <c r="S86" s="33">
        <v>69494</v>
      </c>
      <c r="T86" s="33">
        <v>63246</v>
      </c>
      <c r="U86" s="33">
        <v>56971</v>
      </c>
      <c r="V86" s="33">
        <v>50686</v>
      </c>
      <c r="W86" s="33">
        <v>44388</v>
      </c>
      <c r="X86" s="33">
        <v>38072</v>
      </c>
      <c r="Y86" s="33">
        <v>31735</v>
      </c>
      <c r="Z86" s="33">
        <v>25374</v>
      </c>
      <c r="AA86" s="33">
        <v>18987</v>
      </c>
      <c r="AB86" s="33">
        <v>12587</v>
      </c>
      <c r="AC86" s="33">
        <v>6172</v>
      </c>
      <c r="AD86" s="33">
        <v>1941</v>
      </c>
      <c r="AE86" s="33">
        <v>1962</v>
      </c>
      <c r="AF86" s="33">
        <v>1984</v>
      </c>
      <c r="AG86" s="33">
        <v>2006</v>
      </c>
      <c r="AH86" s="33">
        <v>2028</v>
      </c>
      <c r="AI86" s="34"/>
    </row>
    <row r="87" spans="1:35" ht="20" x14ac:dyDescent="0.4">
      <c r="A87" s="35"/>
      <c r="B87" s="14" t="s">
        <v>99</v>
      </c>
      <c r="C87" s="32">
        <v>1296526</v>
      </c>
      <c r="D87" s="32">
        <v>1307349</v>
      </c>
      <c r="E87" s="32">
        <v>1318696</v>
      </c>
      <c r="F87" s="32">
        <v>1320649</v>
      </c>
      <c r="G87" s="32">
        <v>1312851</v>
      </c>
      <c r="H87" s="32">
        <v>1295082</v>
      </c>
      <c r="I87" s="32">
        <v>1267306</v>
      </c>
      <c r="J87" s="32">
        <v>1229303</v>
      </c>
      <c r="K87" s="32">
        <v>1186619</v>
      </c>
      <c r="L87" s="32">
        <v>1140027</v>
      </c>
      <c r="M87" s="32">
        <v>1075462</v>
      </c>
      <c r="N87" s="32">
        <v>1010712</v>
      </c>
      <c r="O87" s="32">
        <v>946099</v>
      </c>
      <c r="P87" s="32">
        <v>881931</v>
      </c>
      <c r="Q87" s="32">
        <v>818133</v>
      </c>
      <c r="R87" s="32">
        <v>754625</v>
      </c>
      <c r="S87" s="32">
        <v>691370</v>
      </c>
      <c r="T87" s="32">
        <v>628131</v>
      </c>
      <c r="U87" s="32">
        <v>565535</v>
      </c>
      <c r="V87" s="32">
        <v>503090</v>
      </c>
      <c r="W87" s="32">
        <v>440675</v>
      </c>
      <c r="X87" s="32">
        <v>378167</v>
      </c>
      <c r="Y87" s="32">
        <v>315491</v>
      </c>
      <c r="Z87" s="32">
        <v>252532</v>
      </c>
      <c r="AA87" s="32">
        <v>189234</v>
      </c>
      <c r="AB87" s="32">
        <v>125604</v>
      </c>
      <c r="AC87" s="32">
        <v>61573</v>
      </c>
      <c r="AD87" s="32">
        <v>16857</v>
      </c>
      <c r="AE87" s="32">
        <v>16981</v>
      </c>
      <c r="AF87" s="32">
        <v>17103</v>
      </c>
      <c r="AG87" s="32">
        <v>17224</v>
      </c>
      <c r="AH87" s="32">
        <v>17432</v>
      </c>
      <c r="AI87" s="34"/>
    </row>
    <row r="88" spans="1:35" ht="20" x14ac:dyDescent="0.4">
      <c r="A88" s="35"/>
      <c r="B88" s="14" t="s">
        <v>100</v>
      </c>
      <c r="C88" s="33">
        <v>203942</v>
      </c>
      <c r="D88" s="33">
        <v>205812</v>
      </c>
      <c r="E88" s="33">
        <v>207357</v>
      </c>
      <c r="F88" s="33">
        <v>207121</v>
      </c>
      <c r="G88" s="33">
        <v>205051</v>
      </c>
      <c r="H88" s="33">
        <v>201099</v>
      </c>
      <c r="I88" s="33">
        <v>195277</v>
      </c>
      <c r="J88" s="33">
        <v>187603</v>
      </c>
      <c r="K88" s="33">
        <v>179156</v>
      </c>
      <c r="L88" s="33">
        <v>170059</v>
      </c>
      <c r="M88" s="33">
        <v>160711</v>
      </c>
      <c r="N88" s="33">
        <v>151348</v>
      </c>
      <c r="O88" s="33">
        <v>141978</v>
      </c>
      <c r="P88" s="33">
        <v>132667</v>
      </c>
      <c r="Q88" s="33">
        <v>123338</v>
      </c>
      <c r="R88" s="33">
        <v>113985</v>
      </c>
      <c r="S88" s="33">
        <v>104603</v>
      </c>
      <c r="T88" s="33">
        <v>95194</v>
      </c>
      <c r="U88" s="33">
        <v>85750</v>
      </c>
      <c r="V88" s="33">
        <v>76292</v>
      </c>
      <c r="W88" s="33">
        <v>66812</v>
      </c>
      <c r="X88" s="33">
        <v>57304</v>
      </c>
      <c r="Y88" s="33">
        <v>47771</v>
      </c>
      <c r="Z88" s="33">
        <v>38197</v>
      </c>
      <c r="AA88" s="33">
        <v>28589</v>
      </c>
      <c r="AB88" s="33">
        <v>18955</v>
      </c>
      <c r="AC88" s="33">
        <v>9295</v>
      </c>
      <c r="AD88" s="33">
        <v>2690</v>
      </c>
      <c r="AE88" s="33">
        <v>2714</v>
      </c>
      <c r="AF88" s="33">
        <v>2738</v>
      </c>
      <c r="AG88" s="33">
        <v>2762</v>
      </c>
      <c r="AH88" s="33">
        <v>2787</v>
      </c>
      <c r="AI88" s="34"/>
    </row>
    <row r="89" spans="1:35" ht="20" x14ac:dyDescent="0.4">
      <c r="A89" s="35"/>
      <c r="B89" s="14" t="s">
        <v>101</v>
      </c>
      <c r="C89" s="32">
        <v>75485</v>
      </c>
      <c r="D89" s="32">
        <v>76370</v>
      </c>
      <c r="E89" s="32">
        <v>78286</v>
      </c>
      <c r="F89" s="32">
        <v>80014</v>
      </c>
      <c r="G89" s="32">
        <v>81673</v>
      </c>
      <c r="H89" s="32">
        <v>83653</v>
      </c>
      <c r="I89" s="32">
        <v>85588</v>
      </c>
      <c r="J89" s="32">
        <v>87353</v>
      </c>
      <c r="K89" s="32">
        <v>87898</v>
      </c>
      <c r="L89" s="32">
        <v>87133</v>
      </c>
      <c r="M89" s="32">
        <v>82544</v>
      </c>
      <c r="N89" s="32">
        <v>78014</v>
      </c>
      <c r="O89" s="32">
        <v>73502</v>
      </c>
      <c r="P89" s="32">
        <v>68793</v>
      </c>
      <c r="Q89" s="32">
        <v>64099</v>
      </c>
      <c r="R89" s="32">
        <v>59429</v>
      </c>
      <c r="S89" s="32">
        <v>54719</v>
      </c>
      <c r="T89" s="32">
        <v>49931</v>
      </c>
      <c r="U89" s="32">
        <v>45098</v>
      </c>
      <c r="V89" s="32">
        <v>40265</v>
      </c>
      <c r="W89" s="32">
        <v>35426</v>
      </c>
      <c r="X89" s="32">
        <v>30580</v>
      </c>
      <c r="Y89" s="32">
        <v>25726</v>
      </c>
      <c r="Z89" s="32">
        <v>20857</v>
      </c>
      <c r="AA89" s="32">
        <v>15974</v>
      </c>
      <c r="AB89" s="32">
        <v>11085</v>
      </c>
      <c r="AC89" s="32">
        <v>6197</v>
      </c>
      <c r="AD89" s="32">
        <v>1304</v>
      </c>
      <c r="AE89" s="32">
        <v>1322</v>
      </c>
      <c r="AF89" s="32">
        <v>1340</v>
      </c>
      <c r="AG89" s="32">
        <v>1359</v>
      </c>
      <c r="AH89" s="32">
        <v>1378</v>
      </c>
      <c r="AI89" s="34"/>
    </row>
    <row r="90" spans="1:35" ht="20" x14ac:dyDescent="0.4">
      <c r="A90" s="35"/>
      <c r="B90" s="14" t="s">
        <v>102</v>
      </c>
      <c r="C90" s="33">
        <v>44169</v>
      </c>
      <c r="D90" s="33">
        <v>44581</v>
      </c>
      <c r="E90" s="33">
        <v>45123</v>
      </c>
      <c r="F90" s="33">
        <v>45280</v>
      </c>
      <c r="G90" s="33">
        <v>45091</v>
      </c>
      <c r="H90" s="33">
        <v>44601</v>
      </c>
      <c r="I90" s="33">
        <v>43781</v>
      </c>
      <c r="J90" s="33">
        <v>42619</v>
      </c>
      <c r="K90" s="33">
        <v>41319</v>
      </c>
      <c r="L90" s="33">
        <v>39883</v>
      </c>
      <c r="M90" s="33">
        <v>37735</v>
      </c>
      <c r="N90" s="33">
        <v>35590</v>
      </c>
      <c r="O90" s="33">
        <v>33439</v>
      </c>
      <c r="P90" s="33">
        <v>31257</v>
      </c>
      <c r="Q90" s="33">
        <v>29075</v>
      </c>
      <c r="R90" s="33">
        <v>26892</v>
      </c>
      <c r="S90" s="33">
        <v>24697</v>
      </c>
      <c r="T90" s="33">
        <v>22474</v>
      </c>
      <c r="U90" s="33">
        <v>20242</v>
      </c>
      <c r="V90" s="33">
        <v>18007</v>
      </c>
      <c r="W90" s="33">
        <v>15767</v>
      </c>
      <c r="X90" s="33">
        <v>13520</v>
      </c>
      <c r="Y90" s="33">
        <v>11267</v>
      </c>
      <c r="Z90" s="33">
        <v>9005</v>
      </c>
      <c r="AA90" s="33">
        <v>6735</v>
      </c>
      <c r="AB90" s="33">
        <v>4460</v>
      </c>
      <c r="AC90" s="33">
        <v>2179</v>
      </c>
      <c r="AD90" s="33">
        <v>669</v>
      </c>
      <c r="AE90" s="33">
        <v>677</v>
      </c>
      <c r="AF90" s="33">
        <v>684</v>
      </c>
      <c r="AG90" s="33">
        <v>692</v>
      </c>
      <c r="AH90" s="33">
        <v>699</v>
      </c>
      <c r="AI90" s="34"/>
    </row>
    <row r="91" spans="1:35" ht="20" x14ac:dyDescent="0.4">
      <c r="A91" s="35"/>
      <c r="B91" s="14" t="s">
        <v>103</v>
      </c>
      <c r="C91" s="32">
        <v>590605</v>
      </c>
      <c r="D91" s="32">
        <v>595375</v>
      </c>
      <c r="E91" s="32">
        <v>600787</v>
      </c>
      <c r="F91" s="32">
        <v>602159</v>
      </c>
      <c r="G91" s="32">
        <v>599342</v>
      </c>
      <c r="H91" s="32">
        <v>592241</v>
      </c>
      <c r="I91" s="32">
        <v>580844</v>
      </c>
      <c r="J91" s="32">
        <v>565048</v>
      </c>
      <c r="K91" s="32">
        <v>547169</v>
      </c>
      <c r="L91" s="32">
        <v>527556</v>
      </c>
      <c r="M91" s="32">
        <v>497417</v>
      </c>
      <c r="N91" s="32">
        <v>467201</v>
      </c>
      <c r="O91" s="32">
        <v>437064</v>
      </c>
      <c r="P91" s="32">
        <v>407157</v>
      </c>
      <c r="Q91" s="32">
        <v>377461</v>
      </c>
      <c r="R91" s="32">
        <v>347954</v>
      </c>
      <c r="S91" s="32">
        <v>318633</v>
      </c>
      <c r="T91" s="32">
        <v>289391</v>
      </c>
      <c r="U91" s="32">
        <v>260335</v>
      </c>
      <c r="V91" s="32">
        <v>231380</v>
      </c>
      <c r="W91" s="32">
        <v>202474</v>
      </c>
      <c r="X91" s="32">
        <v>173567</v>
      </c>
      <c r="Y91" s="32">
        <v>144630</v>
      </c>
      <c r="Z91" s="32">
        <v>115617</v>
      </c>
      <c r="AA91" s="32">
        <v>86509</v>
      </c>
      <c r="AB91" s="32">
        <v>57318</v>
      </c>
      <c r="AC91" s="32">
        <v>28022</v>
      </c>
      <c r="AD91" s="32">
        <v>7778</v>
      </c>
      <c r="AE91" s="32">
        <v>7841</v>
      </c>
      <c r="AF91" s="32">
        <v>7903</v>
      </c>
      <c r="AG91" s="32">
        <v>7966</v>
      </c>
      <c r="AH91" s="32">
        <v>8043</v>
      </c>
      <c r="AI91" s="34"/>
    </row>
    <row r="92" spans="1:35" ht="20" x14ac:dyDescent="0.4">
      <c r="A92" s="35"/>
      <c r="B92" s="11" t="s">
        <v>105</v>
      </c>
      <c r="C92" s="34"/>
      <c r="D92" s="34"/>
      <c r="E92" s="34"/>
      <c r="F92" s="34"/>
      <c r="G92" s="34"/>
      <c r="H92" s="34"/>
      <c r="I92" s="34"/>
      <c r="J92" s="34"/>
      <c r="K92" s="34"/>
      <c r="L92" s="34"/>
      <c r="M92" s="34"/>
      <c r="N92" s="34"/>
      <c r="O92" s="34"/>
      <c r="P92" s="34"/>
      <c r="Q92" s="34"/>
      <c r="R92" s="34"/>
      <c r="S92" s="34"/>
      <c r="T92" s="34"/>
      <c r="U92" s="34"/>
      <c r="V92" s="34"/>
      <c r="W92" s="34"/>
      <c r="X92" s="34"/>
      <c r="Y92" s="34"/>
      <c r="Z92" s="34"/>
      <c r="AA92" s="34"/>
      <c r="AB92" s="34"/>
      <c r="AC92" s="34"/>
      <c r="AD92" s="34"/>
      <c r="AE92" s="34"/>
      <c r="AF92" s="34"/>
      <c r="AG92" s="34"/>
      <c r="AH92" s="34"/>
      <c r="AI92" s="34"/>
    </row>
    <row r="93" spans="1:35" ht="20" x14ac:dyDescent="0.4">
      <c r="A93" s="35"/>
      <c r="B93" s="12" t="s">
        <v>61</v>
      </c>
      <c r="C93" s="13" t="s">
        <v>62</v>
      </c>
      <c r="D93" s="13" t="s">
        <v>63</v>
      </c>
      <c r="E93" s="13" t="s">
        <v>64</v>
      </c>
      <c r="F93" s="13" t="s">
        <v>65</v>
      </c>
      <c r="G93" s="13" t="s">
        <v>66</v>
      </c>
      <c r="H93" s="13" t="s">
        <v>67</v>
      </c>
      <c r="I93" s="13" t="s">
        <v>68</v>
      </c>
      <c r="J93" s="13" t="s">
        <v>69</v>
      </c>
      <c r="K93" s="13" t="s">
        <v>70</v>
      </c>
      <c r="L93" s="13" t="s">
        <v>71</v>
      </c>
      <c r="M93" s="13" t="s">
        <v>72</v>
      </c>
      <c r="N93" s="13" t="s">
        <v>73</v>
      </c>
      <c r="O93" s="13" t="s">
        <v>74</v>
      </c>
      <c r="P93" s="13" t="s">
        <v>75</v>
      </c>
      <c r="Q93" s="13" t="s">
        <v>76</v>
      </c>
      <c r="R93" s="13" t="s">
        <v>77</v>
      </c>
      <c r="S93" s="13" t="s">
        <v>78</v>
      </c>
      <c r="T93" s="13" t="s">
        <v>79</v>
      </c>
      <c r="U93" s="13" t="s">
        <v>80</v>
      </c>
      <c r="V93" s="13" t="s">
        <v>81</v>
      </c>
      <c r="W93" s="13" t="s">
        <v>82</v>
      </c>
      <c r="X93" s="13" t="s">
        <v>83</v>
      </c>
      <c r="Y93" s="13" t="s">
        <v>84</v>
      </c>
      <c r="Z93" s="13" t="s">
        <v>85</v>
      </c>
      <c r="AA93" s="13" t="s">
        <v>86</v>
      </c>
      <c r="AB93" s="13" t="s">
        <v>87</v>
      </c>
      <c r="AC93" s="13" t="s">
        <v>88</v>
      </c>
      <c r="AD93" s="13" t="s">
        <v>89</v>
      </c>
      <c r="AE93" s="13" t="s">
        <v>90</v>
      </c>
      <c r="AF93" s="13" t="s">
        <v>91</v>
      </c>
      <c r="AG93" s="13" t="s">
        <v>92</v>
      </c>
      <c r="AH93" s="13" t="s">
        <v>93</v>
      </c>
      <c r="AI93" s="34"/>
    </row>
    <row r="94" spans="1:35" ht="20" x14ac:dyDescent="0.4">
      <c r="A94" s="35"/>
      <c r="B94" s="14" t="s">
        <v>94</v>
      </c>
      <c r="C94" s="33">
        <v>10282</v>
      </c>
      <c r="D94" s="33">
        <v>10345</v>
      </c>
      <c r="E94" s="33">
        <v>10478</v>
      </c>
      <c r="F94" s="33">
        <v>10608</v>
      </c>
      <c r="G94" s="33">
        <v>10725</v>
      </c>
      <c r="H94" s="33">
        <v>10893</v>
      </c>
      <c r="I94" s="33">
        <v>11072</v>
      </c>
      <c r="J94" s="33">
        <v>11252</v>
      </c>
      <c r="K94" s="33">
        <v>11431</v>
      </c>
      <c r="L94" s="33">
        <v>11575</v>
      </c>
      <c r="M94" s="33">
        <v>10969</v>
      </c>
      <c r="N94" s="33">
        <v>10365</v>
      </c>
      <c r="O94" s="33">
        <v>9757</v>
      </c>
      <c r="P94" s="33">
        <v>9126</v>
      </c>
      <c r="Q94" s="33">
        <v>8496</v>
      </c>
      <c r="R94" s="33">
        <v>7865</v>
      </c>
      <c r="S94" s="33">
        <v>7229</v>
      </c>
      <c r="T94" s="33">
        <v>6586</v>
      </c>
      <c r="U94" s="33">
        <v>5943</v>
      </c>
      <c r="V94" s="33">
        <v>5300</v>
      </c>
      <c r="W94" s="33">
        <v>4656</v>
      </c>
      <c r="X94" s="33">
        <v>4013</v>
      </c>
      <c r="Y94" s="33">
        <v>3370</v>
      </c>
      <c r="Z94" s="33">
        <v>2726</v>
      </c>
      <c r="AA94" s="33">
        <v>2083</v>
      </c>
      <c r="AB94" s="33">
        <v>1439</v>
      </c>
      <c r="AC94" s="33">
        <v>797</v>
      </c>
      <c r="AD94" s="33">
        <v>157</v>
      </c>
      <c r="AE94" s="33">
        <v>159</v>
      </c>
      <c r="AF94" s="33">
        <v>161</v>
      </c>
      <c r="AG94" s="33">
        <v>163</v>
      </c>
      <c r="AH94" s="33">
        <v>165</v>
      </c>
      <c r="AI94" s="34"/>
    </row>
    <row r="95" spans="1:35" ht="20" x14ac:dyDescent="0.4">
      <c r="A95" s="35"/>
      <c r="B95" s="14" t="s">
        <v>95</v>
      </c>
      <c r="C95" s="32">
        <v>6512</v>
      </c>
      <c r="D95" s="32">
        <v>6570</v>
      </c>
      <c r="E95" s="32">
        <v>6623</v>
      </c>
      <c r="F95" s="32">
        <v>6667</v>
      </c>
      <c r="G95" s="32">
        <v>6700</v>
      </c>
      <c r="H95" s="32">
        <v>6723</v>
      </c>
      <c r="I95" s="32">
        <v>6736</v>
      </c>
      <c r="J95" s="32">
        <v>6737</v>
      </c>
      <c r="K95" s="32">
        <v>6687</v>
      </c>
      <c r="L95" s="32">
        <v>6585</v>
      </c>
      <c r="M95" s="32">
        <v>6227</v>
      </c>
      <c r="N95" s="32">
        <v>5871</v>
      </c>
      <c r="O95" s="32">
        <v>5517</v>
      </c>
      <c r="P95" s="32">
        <v>5159</v>
      </c>
      <c r="Q95" s="32">
        <v>4800</v>
      </c>
      <c r="R95" s="32">
        <v>4441</v>
      </c>
      <c r="S95" s="32">
        <v>4082</v>
      </c>
      <c r="T95" s="32">
        <v>3722</v>
      </c>
      <c r="U95" s="32">
        <v>3360</v>
      </c>
      <c r="V95" s="32">
        <v>2997</v>
      </c>
      <c r="W95" s="32">
        <v>2634</v>
      </c>
      <c r="X95" s="32">
        <v>2270</v>
      </c>
      <c r="Y95" s="32">
        <v>1906</v>
      </c>
      <c r="Z95" s="32">
        <v>1540</v>
      </c>
      <c r="AA95" s="32">
        <v>1175</v>
      </c>
      <c r="AB95" s="32">
        <v>809</v>
      </c>
      <c r="AC95" s="32">
        <v>442</v>
      </c>
      <c r="AD95" s="32">
        <v>76</v>
      </c>
      <c r="AE95" s="32">
        <v>76</v>
      </c>
      <c r="AF95" s="32">
        <v>77</v>
      </c>
      <c r="AG95" s="32">
        <v>77</v>
      </c>
      <c r="AH95" s="32">
        <v>77</v>
      </c>
      <c r="AI95" s="34"/>
    </row>
    <row r="96" spans="1:35" ht="20" x14ac:dyDescent="0.4">
      <c r="A96" s="35"/>
      <c r="B96" s="14" t="s">
        <v>96</v>
      </c>
      <c r="C96" s="33">
        <v>168357</v>
      </c>
      <c r="D96" s="33">
        <v>169696</v>
      </c>
      <c r="E96" s="33">
        <v>170332</v>
      </c>
      <c r="F96" s="33">
        <v>169779</v>
      </c>
      <c r="G96" s="33">
        <v>168016</v>
      </c>
      <c r="H96" s="33">
        <v>165369</v>
      </c>
      <c r="I96" s="33">
        <v>161747</v>
      </c>
      <c r="J96" s="33">
        <v>157087</v>
      </c>
      <c r="K96" s="33">
        <v>152134</v>
      </c>
      <c r="L96" s="33">
        <v>146752</v>
      </c>
      <c r="M96" s="33">
        <v>139399</v>
      </c>
      <c r="N96" s="33">
        <v>132053</v>
      </c>
      <c r="O96" s="33">
        <v>124653</v>
      </c>
      <c r="P96" s="33">
        <v>117013</v>
      </c>
      <c r="Q96" s="33">
        <v>109259</v>
      </c>
      <c r="R96" s="33">
        <v>101399</v>
      </c>
      <c r="S96" s="33">
        <v>93383</v>
      </c>
      <c r="T96" s="33">
        <v>85191</v>
      </c>
      <c r="U96" s="33">
        <v>76886</v>
      </c>
      <c r="V96" s="33">
        <v>68495</v>
      </c>
      <c r="W96" s="33">
        <v>60036</v>
      </c>
      <c r="X96" s="33">
        <v>51522</v>
      </c>
      <c r="Y96" s="33">
        <v>42960</v>
      </c>
      <c r="Z96" s="33">
        <v>34349</v>
      </c>
      <c r="AA96" s="33">
        <v>25695</v>
      </c>
      <c r="AB96" s="33">
        <v>17017</v>
      </c>
      <c r="AC96" s="33">
        <v>8327</v>
      </c>
      <c r="AD96" s="33">
        <v>2303</v>
      </c>
      <c r="AE96" s="33">
        <v>2321</v>
      </c>
      <c r="AF96" s="33">
        <v>2340</v>
      </c>
      <c r="AG96" s="33">
        <v>2359</v>
      </c>
      <c r="AH96" s="33">
        <v>2378</v>
      </c>
      <c r="AI96" s="34"/>
    </row>
    <row r="97" spans="1:35" ht="20" x14ac:dyDescent="0.4">
      <c r="A97" s="35"/>
      <c r="B97" s="14" t="s">
        <v>97</v>
      </c>
      <c r="C97" s="32">
        <v>382271</v>
      </c>
      <c r="D97" s="32">
        <v>385512</v>
      </c>
      <c r="E97" s="32">
        <v>384733</v>
      </c>
      <c r="F97" s="32">
        <v>380279</v>
      </c>
      <c r="G97" s="32">
        <v>372042</v>
      </c>
      <c r="H97" s="32">
        <v>359903</v>
      </c>
      <c r="I97" s="32">
        <v>343884</v>
      </c>
      <c r="J97" s="32">
        <v>323928</v>
      </c>
      <c r="K97" s="32">
        <v>302248</v>
      </c>
      <c r="L97" s="32">
        <v>279226</v>
      </c>
      <c r="M97" s="32">
        <v>263683</v>
      </c>
      <c r="N97" s="32">
        <v>248052</v>
      </c>
      <c r="O97" s="32">
        <v>232449</v>
      </c>
      <c r="P97" s="32">
        <v>216887</v>
      </c>
      <c r="Q97" s="32">
        <v>201366</v>
      </c>
      <c r="R97" s="32">
        <v>185902</v>
      </c>
      <c r="S97" s="32">
        <v>170485</v>
      </c>
      <c r="T97" s="32">
        <v>155080</v>
      </c>
      <c r="U97" s="32">
        <v>139857</v>
      </c>
      <c r="V97" s="32">
        <v>124648</v>
      </c>
      <c r="W97" s="32">
        <v>109414</v>
      </c>
      <c r="X97" s="32">
        <v>94122</v>
      </c>
      <c r="Y97" s="32">
        <v>78750</v>
      </c>
      <c r="Z97" s="32">
        <v>63263</v>
      </c>
      <c r="AA97" s="32">
        <v>47643</v>
      </c>
      <c r="AB97" s="32">
        <v>31885</v>
      </c>
      <c r="AC97" s="32">
        <v>15974</v>
      </c>
      <c r="AD97" s="32">
        <v>4176</v>
      </c>
      <c r="AE97" s="32">
        <v>4181</v>
      </c>
      <c r="AF97" s="32">
        <v>4185</v>
      </c>
      <c r="AG97" s="32">
        <v>4188</v>
      </c>
      <c r="AH97" s="32">
        <v>4235</v>
      </c>
      <c r="AI97" s="34"/>
    </row>
    <row r="98" spans="1:35" ht="20" x14ac:dyDescent="0.4">
      <c r="A98" s="35"/>
      <c r="B98" s="14" t="s">
        <v>98</v>
      </c>
      <c r="C98" s="33">
        <v>43889</v>
      </c>
      <c r="D98" s="33">
        <v>44224</v>
      </c>
      <c r="E98" s="33">
        <v>44427</v>
      </c>
      <c r="F98" s="33">
        <v>44375</v>
      </c>
      <c r="G98" s="33">
        <v>44062</v>
      </c>
      <c r="H98" s="33">
        <v>43569</v>
      </c>
      <c r="I98" s="33">
        <v>42872</v>
      </c>
      <c r="J98" s="33">
        <v>41951</v>
      </c>
      <c r="K98" s="33">
        <v>40950</v>
      </c>
      <c r="L98" s="33">
        <v>39833</v>
      </c>
      <c r="M98" s="33">
        <v>37705</v>
      </c>
      <c r="N98" s="33">
        <v>35574</v>
      </c>
      <c r="O98" s="33">
        <v>33434</v>
      </c>
      <c r="P98" s="33">
        <v>31253</v>
      </c>
      <c r="Q98" s="33">
        <v>29068</v>
      </c>
      <c r="R98" s="33">
        <v>26879</v>
      </c>
      <c r="S98" s="33">
        <v>24676</v>
      </c>
      <c r="T98" s="33">
        <v>22452</v>
      </c>
      <c r="U98" s="33">
        <v>20218</v>
      </c>
      <c r="V98" s="33">
        <v>17977</v>
      </c>
      <c r="W98" s="33">
        <v>15732</v>
      </c>
      <c r="X98" s="33">
        <v>13483</v>
      </c>
      <c r="Y98" s="33">
        <v>11228</v>
      </c>
      <c r="Z98" s="33">
        <v>8966</v>
      </c>
      <c r="AA98" s="33">
        <v>6698</v>
      </c>
      <c r="AB98" s="33">
        <v>4426</v>
      </c>
      <c r="AC98" s="33">
        <v>2153</v>
      </c>
      <c r="AD98" s="33">
        <v>571</v>
      </c>
      <c r="AE98" s="33">
        <v>575</v>
      </c>
      <c r="AF98" s="33">
        <v>580</v>
      </c>
      <c r="AG98" s="33">
        <v>584</v>
      </c>
      <c r="AH98" s="33">
        <v>589</v>
      </c>
      <c r="AI98" s="34"/>
    </row>
    <row r="99" spans="1:35" ht="20" x14ac:dyDescent="0.4">
      <c r="A99" s="35"/>
      <c r="B99" s="14" t="s">
        <v>99</v>
      </c>
      <c r="C99" s="32">
        <v>412435</v>
      </c>
      <c r="D99" s="32">
        <v>415887</v>
      </c>
      <c r="E99" s="32">
        <v>415968</v>
      </c>
      <c r="F99" s="32">
        <v>412930</v>
      </c>
      <c r="G99" s="32">
        <v>406691</v>
      </c>
      <c r="H99" s="32">
        <v>397155</v>
      </c>
      <c r="I99" s="32">
        <v>384368</v>
      </c>
      <c r="J99" s="32">
        <v>368258</v>
      </c>
      <c r="K99" s="32">
        <v>350607</v>
      </c>
      <c r="L99" s="32">
        <v>331771</v>
      </c>
      <c r="M99" s="32">
        <v>313126</v>
      </c>
      <c r="N99" s="32">
        <v>294399</v>
      </c>
      <c r="O99" s="32">
        <v>275722</v>
      </c>
      <c r="P99" s="32">
        <v>257117</v>
      </c>
      <c r="Q99" s="32">
        <v>238579</v>
      </c>
      <c r="R99" s="32">
        <v>220121</v>
      </c>
      <c r="S99" s="32">
        <v>201719</v>
      </c>
      <c r="T99" s="32">
        <v>183327</v>
      </c>
      <c r="U99" s="32">
        <v>165129</v>
      </c>
      <c r="V99" s="32">
        <v>146965</v>
      </c>
      <c r="W99" s="32">
        <v>128798</v>
      </c>
      <c r="X99" s="32">
        <v>110592</v>
      </c>
      <c r="Y99" s="32">
        <v>92330</v>
      </c>
      <c r="Z99" s="32">
        <v>73976</v>
      </c>
      <c r="AA99" s="32">
        <v>55516</v>
      </c>
      <c r="AB99" s="32">
        <v>36950</v>
      </c>
      <c r="AC99" s="32">
        <v>18265</v>
      </c>
      <c r="AD99" s="32">
        <v>4552</v>
      </c>
      <c r="AE99" s="32">
        <v>4561</v>
      </c>
      <c r="AF99" s="32">
        <v>4569</v>
      </c>
      <c r="AG99" s="32">
        <v>4577</v>
      </c>
      <c r="AH99" s="32">
        <v>4616</v>
      </c>
      <c r="AI99" s="34"/>
    </row>
    <row r="100" spans="1:35" ht="20" x14ac:dyDescent="0.4">
      <c r="A100" s="35"/>
      <c r="B100" s="14" t="s">
        <v>100</v>
      </c>
      <c r="C100" s="33">
        <v>149198</v>
      </c>
      <c r="D100" s="33">
        <v>150530</v>
      </c>
      <c r="E100" s="33">
        <v>151324</v>
      </c>
      <c r="F100" s="33">
        <v>151570</v>
      </c>
      <c r="G100" s="33">
        <v>151258</v>
      </c>
      <c r="H100" s="33">
        <v>150380</v>
      </c>
      <c r="I100" s="33">
        <v>148955</v>
      </c>
      <c r="J100" s="33">
        <v>146981</v>
      </c>
      <c r="K100" s="33">
        <v>144758</v>
      </c>
      <c r="L100" s="33">
        <v>142341</v>
      </c>
      <c r="M100" s="33">
        <v>135083</v>
      </c>
      <c r="N100" s="33">
        <v>127753</v>
      </c>
      <c r="O100" s="33">
        <v>120358</v>
      </c>
      <c r="P100" s="33">
        <v>112960</v>
      </c>
      <c r="Q100" s="33">
        <v>105494</v>
      </c>
      <c r="R100" s="33">
        <v>97961</v>
      </c>
      <c r="S100" s="33">
        <v>90347</v>
      </c>
      <c r="T100" s="33">
        <v>82654</v>
      </c>
      <c r="U100" s="33">
        <v>74863</v>
      </c>
      <c r="V100" s="33">
        <v>66998</v>
      </c>
      <c r="W100" s="33">
        <v>59042</v>
      </c>
      <c r="X100" s="33">
        <v>50983</v>
      </c>
      <c r="Y100" s="33">
        <v>42815</v>
      </c>
      <c r="Z100" s="33">
        <v>34502</v>
      </c>
      <c r="AA100" s="33">
        <v>26041</v>
      </c>
      <c r="AB100" s="33">
        <v>17422</v>
      </c>
      <c r="AC100" s="33">
        <v>8618</v>
      </c>
      <c r="AD100" s="33">
        <v>1278</v>
      </c>
      <c r="AE100" s="33">
        <v>1283</v>
      </c>
      <c r="AF100" s="33">
        <v>1288</v>
      </c>
      <c r="AG100" s="33">
        <v>1293</v>
      </c>
      <c r="AH100" s="33">
        <v>1298</v>
      </c>
      <c r="AI100" s="34"/>
    </row>
    <row r="101" spans="1:35" ht="20" x14ac:dyDescent="0.4">
      <c r="A101" s="35"/>
      <c r="B101" s="14" t="s">
        <v>101</v>
      </c>
      <c r="C101" s="32">
        <v>32917</v>
      </c>
      <c r="D101" s="32">
        <v>33119</v>
      </c>
      <c r="E101" s="32">
        <v>33569</v>
      </c>
      <c r="F101" s="32">
        <v>34019</v>
      </c>
      <c r="G101" s="32">
        <v>34469</v>
      </c>
      <c r="H101" s="32">
        <v>35074</v>
      </c>
      <c r="I101" s="32">
        <v>35774</v>
      </c>
      <c r="J101" s="32">
        <v>36551</v>
      </c>
      <c r="K101" s="32">
        <v>37074</v>
      </c>
      <c r="L101" s="32">
        <v>37238</v>
      </c>
      <c r="M101" s="32">
        <v>35286</v>
      </c>
      <c r="N101" s="32">
        <v>33353</v>
      </c>
      <c r="O101" s="32">
        <v>31421</v>
      </c>
      <c r="P101" s="32">
        <v>29405</v>
      </c>
      <c r="Q101" s="32">
        <v>27392</v>
      </c>
      <c r="R101" s="32">
        <v>25382</v>
      </c>
      <c r="S101" s="32">
        <v>23355</v>
      </c>
      <c r="T101" s="32">
        <v>21306</v>
      </c>
      <c r="U101" s="32">
        <v>19238</v>
      </c>
      <c r="V101" s="32">
        <v>17164</v>
      </c>
      <c r="W101" s="32">
        <v>15087</v>
      </c>
      <c r="X101" s="32">
        <v>13010</v>
      </c>
      <c r="Y101" s="32">
        <v>10930</v>
      </c>
      <c r="Z101" s="32">
        <v>8845</v>
      </c>
      <c r="AA101" s="32">
        <v>6756</v>
      </c>
      <c r="AB101" s="32">
        <v>4665</v>
      </c>
      <c r="AC101" s="32">
        <v>2578</v>
      </c>
      <c r="AD101" s="32">
        <v>494</v>
      </c>
      <c r="AE101" s="32">
        <v>500</v>
      </c>
      <c r="AF101" s="32">
        <v>505</v>
      </c>
      <c r="AG101" s="32">
        <v>511</v>
      </c>
      <c r="AH101" s="32">
        <v>517</v>
      </c>
      <c r="AI101" s="34"/>
    </row>
    <row r="102" spans="1:35" ht="20" x14ac:dyDescent="0.4">
      <c r="A102" s="35"/>
      <c r="B102" s="14" t="s">
        <v>102</v>
      </c>
      <c r="C102" s="33">
        <v>15106</v>
      </c>
      <c r="D102" s="33">
        <v>15220</v>
      </c>
      <c r="E102" s="33">
        <v>15299</v>
      </c>
      <c r="F102" s="33">
        <v>15299</v>
      </c>
      <c r="G102" s="33">
        <v>15217</v>
      </c>
      <c r="H102" s="33">
        <v>15082</v>
      </c>
      <c r="I102" s="33">
        <v>14886</v>
      </c>
      <c r="J102" s="33">
        <v>14621</v>
      </c>
      <c r="K102" s="33">
        <v>14332</v>
      </c>
      <c r="L102" s="33">
        <v>14005</v>
      </c>
      <c r="M102" s="33">
        <v>13256</v>
      </c>
      <c r="N102" s="33">
        <v>12506</v>
      </c>
      <c r="O102" s="33">
        <v>11753</v>
      </c>
      <c r="P102" s="33">
        <v>10986</v>
      </c>
      <c r="Q102" s="33">
        <v>10217</v>
      </c>
      <c r="R102" s="33">
        <v>9447</v>
      </c>
      <c r="S102" s="33">
        <v>8672</v>
      </c>
      <c r="T102" s="33">
        <v>7890</v>
      </c>
      <c r="U102" s="33">
        <v>7105</v>
      </c>
      <c r="V102" s="33">
        <v>6317</v>
      </c>
      <c r="W102" s="33">
        <v>5528</v>
      </c>
      <c r="X102" s="33">
        <v>4737</v>
      </c>
      <c r="Y102" s="33">
        <v>3944</v>
      </c>
      <c r="Z102" s="33">
        <v>3149</v>
      </c>
      <c r="AA102" s="33">
        <v>2351</v>
      </c>
      <c r="AB102" s="33">
        <v>1553</v>
      </c>
      <c r="AC102" s="33">
        <v>754</v>
      </c>
      <c r="AD102" s="33">
        <v>197</v>
      </c>
      <c r="AE102" s="33">
        <v>198</v>
      </c>
      <c r="AF102" s="33">
        <v>200</v>
      </c>
      <c r="AG102" s="33">
        <v>202</v>
      </c>
      <c r="AH102" s="33">
        <v>203</v>
      </c>
      <c r="AI102" s="34"/>
    </row>
    <row r="103" spans="1:35" ht="20" x14ac:dyDescent="0.4">
      <c r="A103" s="35"/>
      <c r="B103" s="14" t="s">
        <v>103</v>
      </c>
      <c r="C103" s="32">
        <v>187870</v>
      </c>
      <c r="D103" s="32">
        <v>189447</v>
      </c>
      <c r="E103" s="32">
        <v>189583</v>
      </c>
      <c r="F103" s="32">
        <v>188370</v>
      </c>
      <c r="G103" s="32">
        <v>185774</v>
      </c>
      <c r="H103" s="32">
        <v>181753</v>
      </c>
      <c r="I103" s="32">
        <v>176330</v>
      </c>
      <c r="J103" s="32">
        <v>169472</v>
      </c>
      <c r="K103" s="32">
        <v>161931</v>
      </c>
      <c r="L103" s="32">
        <v>153865</v>
      </c>
      <c r="M103" s="32">
        <v>145137</v>
      </c>
      <c r="N103" s="32">
        <v>136375</v>
      </c>
      <c r="O103" s="32">
        <v>127642</v>
      </c>
      <c r="P103" s="32">
        <v>118951</v>
      </c>
      <c r="Q103" s="32">
        <v>110305</v>
      </c>
      <c r="R103" s="32">
        <v>101711</v>
      </c>
      <c r="S103" s="32">
        <v>93156</v>
      </c>
      <c r="T103" s="32">
        <v>84614</v>
      </c>
      <c r="U103" s="32">
        <v>76145</v>
      </c>
      <c r="V103" s="32">
        <v>67702</v>
      </c>
      <c r="W103" s="32">
        <v>59268</v>
      </c>
      <c r="X103" s="32">
        <v>50830</v>
      </c>
      <c r="Y103" s="32">
        <v>42380</v>
      </c>
      <c r="Z103" s="32">
        <v>33906</v>
      </c>
      <c r="AA103" s="32">
        <v>25403</v>
      </c>
      <c r="AB103" s="32">
        <v>16874</v>
      </c>
      <c r="AC103" s="32">
        <v>8315</v>
      </c>
      <c r="AD103" s="32">
        <v>2102</v>
      </c>
      <c r="AE103" s="32">
        <v>2108</v>
      </c>
      <c r="AF103" s="32">
        <v>2114</v>
      </c>
      <c r="AG103" s="32">
        <v>2120</v>
      </c>
      <c r="AH103" s="32">
        <v>2132</v>
      </c>
      <c r="AI103" s="34"/>
    </row>
    <row r="104" spans="1:35" ht="20" x14ac:dyDescent="0.4">
      <c r="A104" s="35"/>
      <c r="B104" s="11" t="s">
        <v>106</v>
      </c>
      <c r="C104" s="34"/>
      <c r="D104" s="34"/>
      <c r="E104" s="34"/>
      <c r="F104" s="34"/>
      <c r="G104" s="34"/>
      <c r="H104" s="34"/>
      <c r="I104" s="34"/>
      <c r="J104" s="34"/>
      <c r="K104" s="34"/>
      <c r="L104" s="34"/>
      <c r="M104" s="34"/>
      <c r="N104" s="34"/>
      <c r="O104" s="34"/>
      <c r="P104" s="34"/>
      <c r="Q104" s="34"/>
      <c r="R104" s="34"/>
      <c r="S104" s="34"/>
      <c r="T104" s="34"/>
      <c r="U104" s="34"/>
      <c r="V104" s="34"/>
      <c r="W104" s="34"/>
      <c r="X104" s="34"/>
      <c r="Y104" s="34"/>
      <c r="Z104" s="34"/>
      <c r="AA104" s="34"/>
      <c r="AB104" s="34"/>
      <c r="AC104" s="34"/>
      <c r="AD104" s="34"/>
      <c r="AE104" s="34"/>
      <c r="AF104" s="34"/>
      <c r="AG104" s="34"/>
      <c r="AH104" s="34"/>
      <c r="AI104" s="34"/>
    </row>
    <row r="105" spans="1:35" ht="20" x14ac:dyDescent="0.4">
      <c r="A105" s="35"/>
      <c r="B105" s="12" t="s">
        <v>61</v>
      </c>
      <c r="C105" s="13" t="s">
        <v>62</v>
      </c>
      <c r="D105" s="13" t="s">
        <v>63</v>
      </c>
      <c r="E105" s="13" t="s">
        <v>64</v>
      </c>
      <c r="F105" s="13" t="s">
        <v>65</v>
      </c>
      <c r="G105" s="13" t="s">
        <v>66</v>
      </c>
      <c r="H105" s="13" t="s">
        <v>67</v>
      </c>
      <c r="I105" s="13" t="s">
        <v>68</v>
      </c>
      <c r="J105" s="13" t="s">
        <v>69</v>
      </c>
      <c r="K105" s="13" t="s">
        <v>70</v>
      </c>
      <c r="L105" s="13" t="s">
        <v>71</v>
      </c>
      <c r="M105" s="13" t="s">
        <v>72</v>
      </c>
      <c r="N105" s="13" t="s">
        <v>73</v>
      </c>
      <c r="O105" s="13" t="s">
        <v>74</v>
      </c>
      <c r="P105" s="13" t="s">
        <v>75</v>
      </c>
      <c r="Q105" s="13" t="s">
        <v>76</v>
      </c>
      <c r="R105" s="13" t="s">
        <v>77</v>
      </c>
      <c r="S105" s="13" t="s">
        <v>78</v>
      </c>
      <c r="T105" s="13" t="s">
        <v>79</v>
      </c>
      <c r="U105" s="13" t="s">
        <v>80</v>
      </c>
      <c r="V105" s="13" t="s">
        <v>81</v>
      </c>
      <c r="W105" s="13" t="s">
        <v>82</v>
      </c>
      <c r="X105" s="13" t="s">
        <v>83</v>
      </c>
      <c r="Y105" s="13" t="s">
        <v>84</v>
      </c>
      <c r="Z105" s="13" t="s">
        <v>85</v>
      </c>
      <c r="AA105" s="13" t="s">
        <v>86</v>
      </c>
      <c r="AB105" s="13" t="s">
        <v>87</v>
      </c>
      <c r="AC105" s="13" t="s">
        <v>88</v>
      </c>
      <c r="AD105" s="13" t="s">
        <v>89</v>
      </c>
      <c r="AE105" s="13" t="s">
        <v>90</v>
      </c>
      <c r="AF105" s="13" t="s">
        <v>91</v>
      </c>
      <c r="AG105" s="13" t="s">
        <v>92</v>
      </c>
      <c r="AH105" s="13" t="s">
        <v>93</v>
      </c>
      <c r="AI105" s="34"/>
    </row>
    <row r="106" spans="1:35" ht="20" x14ac:dyDescent="0.4">
      <c r="A106" s="35"/>
      <c r="B106" s="14" t="s">
        <v>94</v>
      </c>
      <c r="C106" s="33">
        <v>2330</v>
      </c>
      <c r="D106" s="33">
        <v>2348</v>
      </c>
      <c r="E106" s="33">
        <v>2376</v>
      </c>
      <c r="F106" s="33">
        <v>2410</v>
      </c>
      <c r="G106" s="33">
        <v>2442</v>
      </c>
      <c r="H106" s="33">
        <v>2483</v>
      </c>
      <c r="I106" s="33">
        <v>2525</v>
      </c>
      <c r="J106" s="33">
        <v>2568</v>
      </c>
      <c r="K106" s="33">
        <v>2606</v>
      </c>
      <c r="L106" s="33">
        <v>2638</v>
      </c>
      <c r="M106" s="33">
        <v>2499</v>
      </c>
      <c r="N106" s="33">
        <v>2360</v>
      </c>
      <c r="O106" s="33">
        <v>2220</v>
      </c>
      <c r="P106" s="33">
        <v>2076</v>
      </c>
      <c r="Q106" s="33">
        <v>1931</v>
      </c>
      <c r="R106" s="33">
        <v>1787</v>
      </c>
      <c r="S106" s="33">
        <v>1642</v>
      </c>
      <c r="T106" s="33">
        <v>1496</v>
      </c>
      <c r="U106" s="33">
        <v>1350</v>
      </c>
      <c r="V106" s="33">
        <v>1203</v>
      </c>
      <c r="W106" s="33">
        <v>1056</v>
      </c>
      <c r="X106" s="33">
        <v>910</v>
      </c>
      <c r="Y106" s="33">
        <v>764</v>
      </c>
      <c r="Z106" s="33">
        <v>617</v>
      </c>
      <c r="AA106" s="33">
        <v>471</v>
      </c>
      <c r="AB106" s="33">
        <v>325</v>
      </c>
      <c r="AC106" s="33">
        <v>180</v>
      </c>
      <c r="AD106" s="33">
        <v>36</v>
      </c>
      <c r="AE106" s="33">
        <v>36</v>
      </c>
      <c r="AF106" s="33">
        <v>37</v>
      </c>
      <c r="AG106" s="33">
        <v>37</v>
      </c>
      <c r="AH106" s="33">
        <v>37</v>
      </c>
      <c r="AI106" s="34"/>
    </row>
    <row r="107" spans="1:35" ht="20" x14ac:dyDescent="0.4">
      <c r="A107" s="35"/>
      <c r="B107" s="14" t="s">
        <v>95</v>
      </c>
      <c r="C107" s="32">
        <v>3032</v>
      </c>
      <c r="D107" s="32">
        <v>3069</v>
      </c>
      <c r="E107" s="32">
        <v>3060</v>
      </c>
      <c r="F107" s="32">
        <v>3042</v>
      </c>
      <c r="G107" s="32">
        <v>2992</v>
      </c>
      <c r="H107" s="32">
        <v>2926</v>
      </c>
      <c r="I107" s="32">
        <v>2827</v>
      </c>
      <c r="J107" s="32">
        <v>2695</v>
      </c>
      <c r="K107" s="32">
        <v>2559</v>
      </c>
      <c r="L107" s="32">
        <v>2421</v>
      </c>
      <c r="M107" s="32">
        <v>2296</v>
      </c>
      <c r="N107" s="32">
        <v>2170</v>
      </c>
      <c r="O107" s="32">
        <v>2045</v>
      </c>
      <c r="P107" s="32">
        <v>1915</v>
      </c>
      <c r="Q107" s="32">
        <v>1785</v>
      </c>
      <c r="R107" s="32">
        <v>1654</v>
      </c>
      <c r="S107" s="32">
        <v>1522</v>
      </c>
      <c r="T107" s="32">
        <v>1389</v>
      </c>
      <c r="U107" s="32">
        <v>1255</v>
      </c>
      <c r="V107" s="32">
        <v>1121</v>
      </c>
      <c r="W107" s="32">
        <v>986</v>
      </c>
      <c r="X107" s="32">
        <v>851</v>
      </c>
      <c r="Y107" s="32">
        <v>715</v>
      </c>
      <c r="Z107" s="32">
        <v>579</v>
      </c>
      <c r="AA107" s="32">
        <v>443</v>
      </c>
      <c r="AB107" s="32">
        <v>306</v>
      </c>
      <c r="AC107" s="32">
        <v>169</v>
      </c>
      <c r="AD107" s="32">
        <v>32</v>
      </c>
      <c r="AE107" s="32">
        <v>32</v>
      </c>
      <c r="AF107" s="32">
        <v>32</v>
      </c>
      <c r="AG107" s="32">
        <v>32</v>
      </c>
      <c r="AH107" s="32">
        <v>32</v>
      </c>
      <c r="AI107" s="34"/>
    </row>
    <row r="108" spans="1:35" ht="20" x14ac:dyDescent="0.4">
      <c r="A108" s="35"/>
      <c r="B108" s="14" t="s">
        <v>96</v>
      </c>
      <c r="C108" s="33">
        <v>50224</v>
      </c>
      <c r="D108" s="33">
        <v>50763</v>
      </c>
      <c r="E108" s="33">
        <v>51288</v>
      </c>
      <c r="F108" s="33">
        <v>51775</v>
      </c>
      <c r="G108" s="33">
        <v>52013</v>
      </c>
      <c r="H108" s="33">
        <v>52210</v>
      </c>
      <c r="I108" s="33">
        <v>51678</v>
      </c>
      <c r="J108" s="33">
        <v>49855</v>
      </c>
      <c r="K108" s="33">
        <v>47650</v>
      </c>
      <c r="L108" s="33">
        <v>45079</v>
      </c>
      <c r="M108" s="33">
        <v>42787</v>
      </c>
      <c r="N108" s="33">
        <v>40486</v>
      </c>
      <c r="O108" s="33">
        <v>38161</v>
      </c>
      <c r="P108" s="33">
        <v>35780</v>
      </c>
      <c r="Q108" s="33">
        <v>33368</v>
      </c>
      <c r="R108" s="33">
        <v>30932</v>
      </c>
      <c r="S108" s="33">
        <v>28464</v>
      </c>
      <c r="T108" s="33">
        <v>25958</v>
      </c>
      <c r="U108" s="33">
        <v>23423</v>
      </c>
      <c r="V108" s="33">
        <v>20864</v>
      </c>
      <c r="W108" s="33">
        <v>18289</v>
      </c>
      <c r="X108" s="33">
        <v>15700</v>
      </c>
      <c r="Y108" s="33">
        <v>13100</v>
      </c>
      <c r="Z108" s="33">
        <v>10488</v>
      </c>
      <c r="AA108" s="33">
        <v>7866</v>
      </c>
      <c r="AB108" s="33">
        <v>5239</v>
      </c>
      <c r="AC108" s="33">
        <v>2613</v>
      </c>
      <c r="AD108" s="33">
        <v>655</v>
      </c>
      <c r="AE108" s="33">
        <v>659</v>
      </c>
      <c r="AF108" s="33">
        <v>663</v>
      </c>
      <c r="AG108" s="33">
        <v>667</v>
      </c>
      <c r="AH108" s="33">
        <v>671</v>
      </c>
      <c r="AI108" s="34"/>
    </row>
    <row r="109" spans="1:35" ht="20" x14ac:dyDescent="0.4">
      <c r="A109" s="35"/>
      <c r="B109" s="14" t="s">
        <v>97</v>
      </c>
      <c r="C109" s="32">
        <v>131067</v>
      </c>
      <c r="D109" s="32">
        <v>132626</v>
      </c>
      <c r="E109" s="32">
        <v>133351</v>
      </c>
      <c r="F109" s="32">
        <v>133615</v>
      </c>
      <c r="G109" s="32">
        <v>133104</v>
      </c>
      <c r="H109" s="32">
        <v>132571</v>
      </c>
      <c r="I109" s="32">
        <v>130757</v>
      </c>
      <c r="J109" s="32">
        <v>127124</v>
      </c>
      <c r="K109" s="32">
        <v>122612</v>
      </c>
      <c r="L109" s="32">
        <v>117308</v>
      </c>
      <c r="M109" s="32">
        <v>110859</v>
      </c>
      <c r="N109" s="32">
        <v>104359</v>
      </c>
      <c r="O109" s="32">
        <v>97844</v>
      </c>
      <c r="P109" s="32">
        <v>91330</v>
      </c>
      <c r="Q109" s="32">
        <v>84823</v>
      </c>
      <c r="R109" s="32">
        <v>78333</v>
      </c>
      <c r="S109" s="32">
        <v>71851</v>
      </c>
      <c r="T109" s="32">
        <v>65359</v>
      </c>
      <c r="U109" s="32">
        <v>58910</v>
      </c>
      <c r="V109" s="32">
        <v>52459</v>
      </c>
      <c r="W109" s="32">
        <v>45995</v>
      </c>
      <c r="X109" s="32">
        <v>39509</v>
      </c>
      <c r="Y109" s="32">
        <v>32994</v>
      </c>
      <c r="Z109" s="32">
        <v>26438</v>
      </c>
      <c r="AA109" s="32">
        <v>19836</v>
      </c>
      <c r="AB109" s="32">
        <v>13188</v>
      </c>
      <c r="AC109" s="32">
        <v>6496</v>
      </c>
      <c r="AD109" s="32">
        <v>1346</v>
      </c>
      <c r="AE109" s="32">
        <v>1344</v>
      </c>
      <c r="AF109" s="32">
        <v>1341</v>
      </c>
      <c r="AG109" s="32">
        <v>1339</v>
      </c>
      <c r="AH109" s="32">
        <v>1349</v>
      </c>
      <c r="AI109" s="34"/>
    </row>
    <row r="110" spans="1:35" ht="20" x14ac:dyDescent="0.4">
      <c r="A110" s="35"/>
      <c r="B110" s="14" t="s">
        <v>98</v>
      </c>
      <c r="C110" s="33">
        <v>13095</v>
      </c>
      <c r="D110" s="33">
        <v>13232</v>
      </c>
      <c r="E110" s="33">
        <v>13354</v>
      </c>
      <c r="F110" s="33">
        <v>13462</v>
      </c>
      <c r="G110" s="33">
        <v>13517</v>
      </c>
      <c r="H110" s="33">
        <v>13609</v>
      </c>
      <c r="I110" s="33">
        <v>13618</v>
      </c>
      <c r="J110" s="33">
        <v>13480</v>
      </c>
      <c r="K110" s="33">
        <v>13229</v>
      </c>
      <c r="L110" s="33">
        <v>12867</v>
      </c>
      <c r="M110" s="33">
        <v>12180</v>
      </c>
      <c r="N110" s="33">
        <v>11491</v>
      </c>
      <c r="O110" s="33">
        <v>10797</v>
      </c>
      <c r="P110" s="33">
        <v>10092</v>
      </c>
      <c r="Q110" s="33">
        <v>9385</v>
      </c>
      <c r="R110" s="33">
        <v>8676</v>
      </c>
      <c r="S110" s="33">
        <v>7964</v>
      </c>
      <c r="T110" s="33">
        <v>7247</v>
      </c>
      <c r="U110" s="33">
        <v>6527</v>
      </c>
      <c r="V110" s="33">
        <v>5803</v>
      </c>
      <c r="W110" s="33">
        <v>5078</v>
      </c>
      <c r="X110" s="33">
        <v>4350</v>
      </c>
      <c r="Y110" s="33">
        <v>3622</v>
      </c>
      <c r="Z110" s="33">
        <v>2891</v>
      </c>
      <c r="AA110" s="33">
        <v>2159</v>
      </c>
      <c r="AB110" s="33">
        <v>1426</v>
      </c>
      <c r="AC110" s="33">
        <v>694</v>
      </c>
      <c r="AD110" s="33">
        <v>166</v>
      </c>
      <c r="AE110" s="33">
        <v>166</v>
      </c>
      <c r="AF110" s="33">
        <v>167</v>
      </c>
      <c r="AG110" s="33">
        <v>168</v>
      </c>
      <c r="AH110" s="33">
        <v>169</v>
      </c>
      <c r="AI110" s="34"/>
    </row>
    <row r="111" spans="1:35" ht="20" x14ac:dyDescent="0.4">
      <c r="A111" s="35"/>
      <c r="B111" s="14" t="s">
        <v>99</v>
      </c>
      <c r="C111" s="32">
        <v>141395</v>
      </c>
      <c r="D111" s="32">
        <v>143063</v>
      </c>
      <c r="E111" s="32">
        <v>143834</v>
      </c>
      <c r="F111" s="32">
        <v>144176</v>
      </c>
      <c r="G111" s="32">
        <v>143911</v>
      </c>
      <c r="H111" s="32">
        <v>143985</v>
      </c>
      <c r="I111" s="32">
        <v>143270</v>
      </c>
      <c r="J111" s="32">
        <v>141445</v>
      </c>
      <c r="K111" s="32">
        <v>138703</v>
      </c>
      <c r="L111" s="32">
        <v>135106</v>
      </c>
      <c r="M111" s="32">
        <v>127600</v>
      </c>
      <c r="N111" s="32">
        <v>120041</v>
      </c>
      <c r="O111" s="32">
        <v>112472</v>
      </c>
      <c r="P111" s="32">
        <v>104911</v>
      </c>
      <c r="Q111" s="32">
        <v>97370</v>
      </c>
      <c r="R111" s="32">
        <v>89856</v>
      </c>
      <c r="S111" s="32">
        <v>82356</v>
      </c>
      <c r="T111" s="32">
        <v>74850</v>
      </c>
      <c r="U111" s="32">
        <v>67386</v>
      </c>
      <c r="V111" s="32">
        <v>59928</v>
      </c>
      <c r="W111" s="32">
        <v>52466</v>
      </c>
      <c r="X111" s="32">
        <v>44990</v>
      </c>
      <c r="Y111" s="32">
        <v>37497</v>
      </c>
      <c r="Z111" s="32">
        <v>29974</v>
      </c>
      <c r="AA111" s="32">
        <v>22420</v>
      </c>
      <c r="AB111" s="32">
        <v>14835</v>
      </c>
      <c r="AC111" s="32">
        <v>7225</v>
      </c>
      <c r="AD111" s="32">
        <v>1469</v>
      </c>
      <c r="AE111" s="32">
        <v>1469</v>
      </c>
      <c r="AF111" s="32">
        <v>1468</v>
      </c>
      <c r="AG111" s="32">
        <v>1467</v>
      </c>
      <c r="AH111" s="32">
        <v>1473</v>
      </c>
      <c r="AI111" s="34"/>
    </row>
    <row r="112" spans="1:35" ht="20" x14ac:dyDescent="0.4">
      <c r="A112" s="35"/>
      <c r="B112" s="14" t="s">
        <v>100</v>
      </c>
      <c r="C112" s="33">
        <v>59058</v>
      </c>
      <c r="D112" s="33">
        <v>59787</v>
      </c>
      <c r="E112" s="33">
        <v>60281</v>
      </c>
      <c r="F112" s="33">
        <v>60729</v>
      </c>
      <c r="G112" s="33">
        <v>61116</v>
      </c>
      <c r="H112" s="33">
        <v>61493</v>
      </c>
      <c r="I112" s="33">
        <v>61823</v>
      </c>
      <c r="J112" s="33">
        <v>62025</v>
      </c>
      <c r="K112" s="33">
        <v>62014</v>
      </c>
      <c r="L112" s="33">
        <v>61791</v>
      </c>
      <c r="M112" s="33">
        <v>58537</v>
      </c>
      <c r="N112" s="33">
        <v>55251</v>
      </c>
      <c r="O112" s="33">
        <v>51938</v>
      </c>
      <c r="P112" s="33">
        <v>48613</v>
      </c>
      <c r="Q112" s="33">
        <v>45267</v>
      </c>
      <c r="R112" s="33">
        <v>41900</v>
      </c>
      <c r="S112" s="33">
        <v>38510</v>
      </c>
      <c r="T112" s="33">
        <v>35097</v>
      </c>
      <c r="U112" s="33">
        <v>31660</v>
      </c>
      <c r="V112" s="33">
        <v>28205</v>
      </c>
      <c r="W112" s="33">
        <v>24731</v>
      </c>
      <c r="X112" s="33">
        <v>21236</v>
      </c>
      <c r="Y112" s="33">
        <v>17721</v>
      </c>
      <c r="Z112" s="33">
        <v>14178</v>
      </c>
      <c r="AA112" s="33">
        <v>10611</v>
      </c>
      <c r="AB112" s="33">
        <v>7022</v>
      </c>
      <c r="AC112" s="33">
        <v>3410</v>
      </c>
      <c r="AD112" s="33">
        <v>539</v>
      </c>
      <c r="AE112" s="33">
        <v>540</v>
      </c>
      <c r="AF112" s="33">
        <v>540</v>
      </c>
      <c r="AG112" s="33">
        <v>541</v>
      </c>
      <c r="AH112" s="33">
        <v>542</v>
      </c>
      <c r="AI112" s="34"/>
    </row>
    <row r="113" spans="1:35" ht="20" x14ac:dyDescent="0.4">
      <c r="A113" s="35"/>
      <c r="B113" s="14" t="s">
        <v>101</v>
      </c>
      <c r="C113" s="32">
        <v>7782</v>
      </c>
      <c r="D113" s="32">
        <v>7840</v>
      </c>
      <c r="E113" s="32">
        <v>7951</v>
      </c>
      <c r="F113" s="32">
        <v>8084</v>
      </c>
      <c r="G113" s="32">
        <v>8216</v>
      </c>
      <c r="H113" s="32">
        <v>8378</v>
      </c>
      <c r="I113" s="32">
        <v>8549</v>
      </c>
      <c r="J113" s="32">
        <v>8726</v>
      </c>
      <c r="K113" s="32">
        <v>8783</v>
      </c>
      <c r="L113" s="32">
        <v>8710</v>
      </c>
      <c r="M113" s="32">
        <v>8252</v>
      </c>
      <c r="N113" s="32">
        <v>7798</v>
      </c>
      <c r="O113" s="32">
        <v>7344</v>
      </c>
      <c r="P113" s="32">
        <v>6872</v>
      </c>
      <c r="Q113" s="32">
        <v>6400</v>
      </c>
      <c r="R113" s="32">
        <v>5928</v>
      </c>
      <c r="S113" s="32">
        <v>5454</v>
      </c>
      <c r="T113" s="32">
        <v>4978</v>
      </c>
      <c r="U113" s="32">
        <v>4495</v>
      </c>
      <c r="V113" s="32">
        <v>4010</v>
      </c>
      <c r="W113" s="32">
        <v>3524</v>
      </c>
      <c r="X113" s="32">
        <v>3038</v>
      </c>
      <c r="Y113" s="32">
        <v>2551</v>
      </c>
      <c r="Z113" s="32">
        <v>2064</v>
      </c>
      <c r="AA113" s="32">
        <v>1575</v>
      </c>
      <c r="AB113" s="32">
        <v>1087</v>
      </c>
      <c r="AC113" s="32">
        <v>601</v>
      </c>
      <c r="AD113" s="32">
        <v>117</v>
      </c>
      <c r="AE113" s="32">
        <v>118</v>
      </c>
      <c r="AF113" s="32">
        <v>120</v>
      </c>
      <c r="AG113" s="32">
        <v>121</v>
      </c>
      <c r="AH113" s="32">
        <v>122</v>
      </c>
      <c r="AI113" s="34"/>
    </row>
    <row r="114" spans="1:35" ht="20" x14ac:dyDescent="0.4">
      <c r="A114" s="35"/>
      <c r="B114" s="14" t="s">
        <v>102</v>
      </c>
      <c r="C114" s="33">
        <v>4505</v>
      </c>
      <c r="D114" s="33">
        <v>4552</v>
      </c>
      <c r="E114" s="33">
        <v>4590</v>
      </c>
      <c r="F114" s="33">
        <v>4623</v>
      </c>
      <c r="G114" s="33">
        <v>4639</v>
      </c>
      <c r="H114" s="33">
        <v>4670</v>
      </c>
      <c r="I114" s="33">
        <v>4684</v>
      </c>
      <c r="J114" s="33">
        <v>4668</v>
      </c>
      <c r="K114" s="33">
        <v>4613</v>
      </c>
      <c r="L114" s="33">
        <v>4521</v>
      </c>
      <c r="M114" s="33">
        <v>4280</v>
      </c>
      <c r="N114" s="33">
        <v>4037</v>
      </c>
      <c r="O114" s="33">
        <v>3794</v>
      </c>
      <c r="P114" s="33">
        <v>3546</v>
      </c>
      <c r="Q114" s="33">
        <v>3297</v>
      </c>
      <c r="R114" s="33">
        <v>3048</v>
      </c>
      <c r="S114" s="33">
        <v>2798</v>
      </c>
      <c r="T114" s="33">
        <v>2546</v>
      </c>
      <c r="U114" s="33">
        <v>2293</v>
      </c>
      <c r="V114" s="33">
        <v>2039</v>
      </c>
      <c r="W114" s="33">
        <v>1784</v>
      </c>
      <c r="X114" s="33">
        <v>1529</v>
      </c>
      <c r="Y114" s="33">
        <v>1273</v>
      </c>
      <c r="Z114" s="33">
        <v>1017</v>
      </c>
      <c r="AA114" s="33">
        <v>759</v>
      </c>
      <c r="AB114" s="33">
        <v>502</v>
      </c>
      <c r="AC114" s="33">
        <v>245</v>
      </c>
      <c r="AD114" s="33">
        <v>57</v>
      </c>
      <c r="AE114" s="33">
        <v>57</v>
      </c>
      <c r="AF114" s="33">
        <v>58</v>
      </c>
      <c r="AG114" s="33">
        <v>58</v>
      </c>
      <c r="AH114" s="33">
        <v>58</v>
      </c>
      <c r="AI114" s="34"/>
    </row>
    <row r="115" spans="1:35" ht="20" x14ac:dyDescent="0.4">
      <c r="A115" s="35"/>
      <c r="B115" s="14" t="s">
        <v>103</v>
      </c>
      <c r="C115" s="32">
        <v>64396</v>
      </c>
      <c r="D115" s="32">
        <v>65152</v>
      </c>
      <c r="E115" s="32">
        <v>65465</v>
      </c>
      <c r="F115" s="32">
        <v>65593</v>
      </c>
      <c r="G115" s="32">
        <v>65481</v>
      </c>
      <c r="H115" s="32">
        <v>65567</v>
      </c>
      <c r="I115" s="32">
        <v>65406</v>
      </c>
      <c r="J115" s="32">
        <v>64923</v>
      </c>
      <c r="K115" s="32">
        <v>64002</v>
      </c>
      <c r="L115" s="32">
        <v>62667</v>
      </c>
      <c r="M115" s="32">
        <v>59164</v>
      </c>
      <c r="N115" s="32">
        <v>55638</v>
      </c>
      <c r="O115" s="32">
        <v>52108</v>
      </c>
      <c r="P115" s="32">
        <v>48583</v>
      </c>
      <c r="Q115" s="32">
        <v>45070</v>
      </c>
      <c r="R115" s="32">
        <v>41574</v>
      </c>
      <c r="S115" s="32">
        <v>38090</v>
      </c>
      <c r="T115" s="32">
        <v>34610</v>
      </c>
      <c r="U115" s="32">
        <v>31142</v>
      </c>
      <c r="V115" s="32">
        <v>27678</v>
      </c>
      <c r="W115" s="32">
        <v>24216</v>
      </c>
      <c r="X115" s="32">
        <v>20751</v>
      </c>
      <c r="Y115" s="32">
        <v>17282</v>
      </c>
      <c r="Z115" s="32">
        <v>13805</v>
      </c>
      <c r="AA115" s="32">
        <v>10319</v>
      </c>
      <c r="AB115" s="32">
        <v>6825</v>
      </c>
      <c r="AC115" s="32">
        <v>3326</v>
      </c>
      <c r="AD115" s="32">
        <v>678</v>
      </c>
      <c r="AE115" s="32">
        <v>678</v>
      </c>
      <c r="AF115" s="32">
        <v>678</v>
      </c>
      <c r="AG115" s="32">
        <v>678</v>
      </c>
      <c r="AH115" s="32">
        <v>679</v>
      </c>
      <c r="AI115" s="34"/>
    </row>
    <row r="116" spans="1:35" ht="20" x14ac:dyDescent="0.4">
      <c r="A116" s="35"/>
      <c r="B116" s="11" t="s">
        <v>107</v>
      </c>
      <c r="C116" s="34"/>
      <c r="D116" s="34"/>
      <c r="E116" s="34"/>
      <c r="F116" s="34"/>
      <c r="G116" s="34"/>
      <c r="H116" s="34"/>
      <c r="I116" s="34"/>
      <c r="J116" s="34"/>
      <c r="K116" s="34"/>
      <c r="L116" s="34"/>
      <c r="M116" s="34"/>
      <c r="N116" s="34"/>
      <c r="O116" s="34"/>
      <c r="P116" s="34"/>
      <c r="Q116" s="34"/>
      <c r="R116" s="34"/>
      <c r="S116" s="34"/>
      <c r="T116" s="34"/>
      <c r="U116" s="34"/>
      <c r="V116" s="34"/>
      <c r="W116" s="34"/>
      <c r="X116" s="34"/>
      <c r="Y116" s="34"/>
      <c r="Z116" s="34"/>
      <c r="AA116" s="34"/>
      <c r="AB116" s="34"/>
      <c r="AC116" s="34"/>
      <c r="AD116" s="34"/>
      <c r="AE116" s="34"/>
      <c r="AF116" s="34"/>
      <c r="AG116" s="34"/>
      <c r="AH116" s="34"/>
      <c r="AI116" s="34"/>
    </row>
    <row r="117" spans="1:35" ht="20" x14ac:dyDescent="0.4">
      <c r="A117" s="35"/>
      <c r="B117" s="12" t="s">
        <v>61</v>
      </c>
      <c r="C117" s="13" t="s">
        <v>62</v>
      </c>
      <c r="D117" s="13" t="s">
        <v>63</v>
      </c>
      <c r="E117" s="13" t="s">
        <v>64</v>
      </c>
      <c r="F117" s="13" t="s">
        <v>65</v>
      </c>
      <c r="G117" s="13" t="s">
        <v>66</v>
      </c>
      <c r="H117" s="13" t="s">
        <v>67</v>
      </c>
      <c r="I117" s="13" t="s">
        <v>68</v>
      </c>
      <c r="J117" s="13" t="s">
        <v>69</v>
      </c>
      <c r="K117" s="13" t="s">
        <v>70</v>
      </c>
      <c r="L117" s="13" t="s">
        <v>71</v>
      </c>
      <c r="M117" s="13" t="s">
        <v>72</v>
      </c>
      <c r="N117" s="13" t="s">
        <v>73</v>
      </c>
      <c r="O117" s="13" t="s">
        <v>74</v>
      </c>
      <c r="P117" s="13" t="s">
        <v>75</v>
      </c>
      <c r="Q117" s="13" t="s">
        <v>76</v>
      </c>
      <c r="R117" s="13" t="s">
        <v>77</v>
      </c>
      <c r="S117" s="13" t="s">
        <v>78</v>
      </c>
      <c r="T117" s="13" t="s">
        <v>79</v>
      </c>
      <c r="U117" s="13" t="s">
        <v>80</v>
      </c>
      <c r="V117" s="13" t="s">
        <v>81</v>
      </c>
      <c r="W117" s="13" t="s">
        <v>82</v>
      </c>
      <c r="X117" s="13" t="s">
        <v>83</v>
      </c>
      <c r="Y117" s="13" t="s">
        <v>84</v>
      </c>
      <c r="Z117" s="13" t="s">
        <v>85</v>
      </c>
      <c r="AA117" s="13" t="s">
        <v>86</v>
      </c>
      <c r="AB117" s="13" t="s">
        <v>87</v>
      </c>
      <c r="AC117" s="13" t="s">
        <v>88</v>
      </c>
      <c r="AD117" s="13" t="s">
        <v>89</v>
      </c>
      <c r="AE117" s="13" t="s">
        <v>90</v>
      </c>
      <c r="AF117" s="13" t="s">
        <v>91</v>
      </c>
      <c r="AG117" s="13" t="s">
        <v>92</v>
      </c>
      <c r="AH117" s="13" t="s">
        <v>93</v>
      </c>
      <c r="AI117" s="34"/>
    </row>
    <row r="118" spans="1:35" ht="20" x14ac:dyDescent="0.4">
      <c r="A118" s="35"/>
      <c r="B118" s="14" t="s">
        <v>94</v>
      </c>
      <c r="C118" s="33">
        <v>30424</v>
      </c>
      <c r="D118" s="33">
        <v>31012</v>
      </c>
      <c r="E118" s="33">
        <v>31907</v>
      </c>
      <c r="F118" s="33">
        <v>32764</v>
      </c>
      <c r="G118" s="33">
        <v>33591</v>
      </c>
      <c r="H118" s="33">
        <v>34489</v>
      </c>
      <c r="I118" s="33">
        <v>35360</v>
      </c>
      <c r="J118" s="33">
        <v>36219</v>
      </c>
      <c r="K118" s="33">
        <v>37044</v>
      </c>
      <c r="L118" s="33">
        <v>37763</v>
      </c>
      <c r="M118" s="33">
        <v>35870</v>
      </c>
      <c r="N118" s="33">
        <v>33968</v>
      </c>
      <c r="O118" s="33">
        <v>32031</v>
      </c>
      <c r="P118" s="33">
        <v>29994</v>
      </c>
      <c r="Q118" s="33">
        <v>27958</v>
      </c>
      <c r="R118" s="33">
        <v>25934</v>
      </c>
      <c r="S118" s="33">
        <v>23904</v>
      </c>
      <c r="T118" s="33">
        <v>21840</v>
      </c>
      <c r="U118" s="33">
        <v>19766</v>
      </c>
      <c r="V118" s="33">
        <v>17679</v>
      </c>
      <c r="W118" s="33">
        <v>15582</v>
      </c>
      <c r="X118" s="33">
        <v>13478</v>
      </c>
      <c r="Y118" s="33">
        <v>11361</v>
      </c>
      <c r="Z118" s="33">
        <v>9231</v>
      </c>
      <c r="AA118" s="33">
        <v>7084</v>
      </c>
      <c r="AB118" s="33">
        <v>4922</v>
      </c>
      <c r="AC118" s="33">
        <v>2744</v>
      </c>
      <c r="AD118" s="33">
        <v>543</v>
      </c>
      <c r="AE118" s="33">
        <v>549</v>
      </c>
      <c r="AF118" s="33">
        <v>556</v>
      </c>
      <c r="AG118" s="33">
        <v>562</v>
      </c>
      <c r="AH118" s="33">
        <v>568</v>
      </c>
      <c r="AI118" s="34"/>
    </row>
    <row r="119" spans="1:35" ht="20" x14ac:dyDescent="0.4">
      <c r="A119" s="35"/>
      <c r="B119" s="14" t="s">
        <v>95</v>
      </c>
      <c r="C119" s="32">
        <v>24364</v>
      </c>
      <c r="D119" s="32">
        <v>24512</v>
      </c>
      <c r="E119" s="32">
        <v>24824</v>
      </c>
      <c r="F119" s="32">
        <v>25111</v>
      </c>
      <c r="G119" s="32">
        <v>25324</v>
      </c>
      <c r="H119" s="32">
        <v>25475</v>
      </c>
      <c r="I119" s="32">
        <v>25550</v>
      </c>
      <c r="J119" s="32">
        <v>25542</v>
      </c>
      <c r="K119" s="32">
        <v>25364</v>
      </c>
      <c r="L119" s="32">
        <v>25021</v>
      </c>
      <c r="M119" s="32">
        <v>23644</v>
      </c>
      <c r="N119" s="32">
        <v>22277</v>
      </c>
      <c r="O119" s="32">
        <v>20923</v>
      </c>
      <c r="P119" s="32">
        <v>19553</v>
      </c>
      <c r="Q119" s="32">
        <v>18186</v>
      </c>
      <c r="R119" s="32">
        <v>16820</v>
      </c>
      <c r="S119" s="32">
        <v>15455</v>
      </c>
      <c r="T119" s="32">
        <v>14092</v>
      </c>
      <c r="U119" s="32">
        <v>12722</v>
      </c>
      <c r="V119" s="32">
        <v>11353</v>
      </c>
      <c r="W119" s="32">
        <v>9983</v>
      </c>
      <c r="X119" s="32">
        <v>8611</v>
      </c>
      <c r="Y119" s="32">
        <v>7238</v>
      </c>
      <c r="Z119" s="32">
        <v>5862</v>
      </c>
      <c r="AA119" s="32">
        <v>4484</v>
      </c>
      <c r="AB119" s="32">
        <v>3103</v>
      </c>
      <c r="AC119" s="32">
        <v>1720</v>
      </c>
      <c r="AD119" s="32">
        <v>334</v>
      </c>
      <c r="AE119" s="32">
        <v>338</v>
      </c>
      <c r="AF119" s="32">
        <v>341</v>
      </c>
      <c r="AG119" s="32">
        <v>344</v>
      </c>
      <c r="AH119" s="32">
        <v>347</v>
      </c>
      <c r="AI119" s="34"/>
    </row>
    <row r="120" spans="1:35" ht="20" x14ac:dyDescent="0.4">
      <c r="A120" s="35"/>
      <c r="B120" s="14" t="s">
        <v>96</v>
      </c>
      <c r="C120" s="33">
        <v>493563</v>
      </c>
      <c r="D120" s="33">
        <v>498992</v>
      </c>
      <c r="E120" s="33">
        <v>504650</v>
      </c>
      <c r="F120" s="33">
        <v>505878</v>
      </c>
      <c r="G120" s="33">
        <v>502862</v>
      </c>
      <c r="H120" s="33">
        <v>495892</v>
      </c>
      <c r="I120" s="33">
        <v>484926</v>
      </c>
      <c r="J120" s="33">
        <v>469824</v>
      </c>
      <c r="K120" s="33">
        <v>453509</v>
      </c>
      <c r="L120" s="33">
        <v>435841</v>
      </c>
      <c r="M120" s="33">
        <v>414393</v>
      </c>
      <c r="N120" s="33">
        <v>392968</v>
      </c>
      <c r="O120" s="33">
        <v>371263</v>
      </c>
      <c r="P120" s="33">
        <v>348749</v>
      </c>
      <c r="Q120" s="33">
        <v>325919</v>
      </c>
      <c r="R120" s="33">
        <v>302835</v>
      </c>
      <c r="S120" s="33">
        <v>279360</v>
      </c>
      <c r="T120" s="33">
        <v>255309</v>
      </c>
      <c r="U120" s="33">
        <v>230832</v>
      </c>
      <c r="V120" s="33">
        <v>206023</v>
      </c>
      <c r="W120" s="33">
        <v>180949</v>
      </c>
      <c r="X120" s="33">
        <v>155634</v>
      </c>
      <c r="Y120" s="33">
        <v>130085</v>
      </c>
      <c r="Z120" s="33">
        <v>104305</v>
      </c>
      <c r="AA120" s="33">
        <v>78275</v>
      </c>
      <c r="AB120" s="33">
        <v>52045</v>
      </c>
      <c r="AC120" s="33">
        <v>25600</v>
      </c>
      <c r="AD120" s="33">
        <v>7944</v>
      </c>
      <c r="AE120" s="33">
        <v>8028</v>
      </c>
      <c r="AF120" s="33">
        <v>8112</v>
      </c>
      <c r="AG120" s="33">
        <v>8197</v>
      </c>
      <c r="AH120" s="33">
        <v>8283</v>
      </c>
      <c r="AI120" s="34"/>
    </row>
    <row r="121" spans="1:35" ht="20" x14ac:dyDescent="0.4">
      <c r="A121" s="35"/>
      <c r="B121" s="14" t="s">
        <v>97</v>
      </c>
      <c r="C121" s="32">
        <v>1392527</v>
      </c>
      <c r="D121" s="32">
        <v>1399267</v>
      </c>
      <c r="E121" s="32">
        <v>1403163</v>
      </c>
      <c r="F121" s="32">
        <v>1393169</v>
      </c>
      <c r="G121" s="32">
        <v>1368496</v>
      </c>
      <c r="H121" s="32">
        <v>1328775</v>
      </c>
      <c r="I121" s="32">
        <v>1274010</v>
      </c>
      <c r="J121" s="32">
        <v>1203969</v>
      </c>
      <c r="K121" s="32">
        <v>1127569</v>
      </c>
      <c r="L121" s="32">
        <v>1045979</v>
      </c>
      <c r="M121" s="32">
        <v>986226</v>
      </c>
      <c r="N121" s="32">
        <v>926307</v>
      </c>
      <c r="O121" s="32">
        <v>866635</v>
      </c>
      <c r="P121" s="32">
        <v>807373</v>
      </c>
      <c r="Q121" s="32">
        <v>748522</v>
      </c>
      <c r="R121" s="32">
        <v>690102</v>
      </c>
      <c r="S121" s="32">
        <v>631986</v>
      </c>
      <c r="T121" s="32">
        <v>573971</v>
      </c>
      <c r="U121" s="32">
        <v>516912</v>
      </c>
      <c r="V121" s="32">
        <v>460082</v>
      </c>
      <c r="W121" s="32">
        <v>403335</v>
      </c>
      <c r="X121" s="32">
        <v>346530</v>
      </c>
      <c r="Y121" s="32">
        <v>289566</v>
      </c>
      <c r="Z121" s="32">
        <v>232305</v>
      </c>
      <c r="AA121" s="32">
        <v>174669</v>
      </c>
      <c r="AB121" s="32">
        <v>116638</v>
      </c>
      <c r="AC121" s="32">
        <v>58130</v>
      </c>
      <c r="AD121" s="32">
        <v>17800</v>
      </c>
      <c r="AE121" s="32">
        <v>17936</v>
      </c>
      <c r="AF121" s="32">
        <v>18070</v>
      </c>
      <c r="AG121" s="32">
        <v>18203</v>
      </c>
      <c r="AH121" s="32">
        <v>18446</v>
      </c>
      <c r="AI121" s="34"/>
    </row>
    <row r="122" spans="1:35" ht="20" x14ac:dyDescent="0.4">
      <c r="A122" s="35"/>
      <c r="B122" s="14" t="s">
        <v>98</v>
      </c>
      <c r="C122" s="33">
        <v>128591</v>
      </c>
      <c r="D122" s="33">
        <v>129947</v>
      </c>
      <c r="E122" s="33">
        <v>131567</v>
      </c>
      <c r="F122" s="33">
        <v>132255</v>
      </c>
      <c r="G122" s="33">
        <v>132047</v>
      </c>
      <c r="H122" s="33">
        <v>131009</v>
      </c>
      <c r="I122" s="33">
        <v>129117</v>
      </c>
      <c r="J122" s="33">
        <v>126322</v>
      </c>
      <c r="K122" s="33">
        <v>123198</v>
      </c>
      <c r="L122" s="33">
        <v>119711</v>
      </c>
      <c r="M122" s="33">
        <v>113377</v>
      </c>
      <c r="N122" s="33">
        <v>107022</v>
      </c>
      <c r="O122" s="33">
        <v>100611</v>
      </c>
      <c r="P122" s="33">
        <v>94053</v>
      </c>
      <c r="Q122" s="33">
        <v>87493</v>
      </c>
      <c r="R122" s="33">
        <v>80951</v>
      </c>
      <c r="S122" s="33">
        <v>74395</v>
      </c>
      <c r="T122" s="33">
        <v>67772</v>
      </c>
      <c r="U122" s="33">
        <v>61108</v>
      </c>
      <c r="V122" s="33">
        <v>54415</v>
      </c>
      <c r="W122" s="33">
        <v>47697</v>
      </c>
      <c r="X122" s="33">
        <v>40952</v>
      </c>
      <c r="Y122" s="33">
        <v>34173</v>
      </c>
      <c r="Z122" s="33">
        <v>27356</v>
      </c>
      <c r="AA122" s="33">
        <v>20490</v>
      </c>
      <c r="AB122" s="33">
        <v>13585</v>
      </c>
      <c r="AC122" s="33">
        <v>6634</v>
      </c>
      <c r="AD122" s="33">
        <v>1963</v>
      </c>
      <c r="AE122" s="33">
        <v>1983</v>
      </c>
      <c r="AF122" s="33">
        <v>2003</v>
      </c>
      <c r="AG122" s="33">
        <v>2023</v>
      </c>
      <c r="AH122" s="33">
        <v>2044</v>
      </c>
      <c r="AI122" s="34"/>
    </row>
    <row r="123" spans="1:35" ht="20" x14ac:dyDescent="0.4">
      <c r="A123" s="35"/>
      <c r="B123" s="14" t="s">
        <v>99</v>
      </c>
      <c r="C123" s="32">
        <v>1501239</v>
      </c>
      <c r="D123" s="32">
        <v>1508175</v>
      </c>
      <c r="E123" s="32">
        <v>1515742</v>
      </c>
      <c r="F123" s="32">
        <v>1511850</v>
      </c>
      <c r="G123" s="32">
        <v>1495690</v>
      </c>
      <c r="H123" s="32">
        <v>1466953</v>
      </c>
      <c r="I123" s="32">
        <v>1425688</v>
      </c>
      <c r="J123" s="32">
        <v>1371614</v>
      </c>
      <c r="K123" s="32">
        <v>1311869</v>
      </c>
      <c r="L123" s="32">
        <v>1247565</v>
      </c>
      <c r="M123" s="32">
        <v>1175627</v>
      </c>
      <c r="N123" s="32">
        <v>1103534</v>
      </c>
      <c r="O123" s="32">
        <v>1031754</v>
      </c>
      <c r="P123" s="32">
        <v>960498</v>
      </c>
      <c r="Q123" s="32">
        <v>889813</v>
      </c>
      <c r="R123" s="32">
        <v>819776</v>
      </c>
      <c r="S123" s="32">
        <v>750296</v>
      </c>
      <c r="T123" s="32">
        <v>681184</v>
      </c>
      <c r="U123" s="32">
        <v>612680</v>
      </c>
      <c r="V123" s="32">
        <v>544511</v>
      </c>
      <c r="W123" s="32">
        <v>476532</v>
      </c>
      <c r="X123" s="32">
        <v>408604</v>
      </c>
      <c r="Y123" s="32">
        <v>340635</v>
      </c>
      <c r="Z123" s="32">
        <v>272491</v>
      </c>
      <c r="AA123" s="32">
        <v>204110</v>
      </c>
      <c r="AB123" s="32">
        <v>135490</v>
      </c>
      <c r="AC123" s="32">
        <v>66568</v>
      </c>
      <c r="AD123" s="32">
        <v>19414</v>
      </c>
      <c r="AE123" s="32">
        <v>19578</v>
      </c>
      <c r="AF123" s="32">
        <v>19743</v>
      </c>
      <c r="AG123" s="32">
        <v>19907</v>
      </c>
      <c r="AH123" s="32">
        <v>20118</v>
      </c>
      <c r="AI123" s="34"/>
    </row>
    <row r="124" spans="1:35" ht="20" x14ac:dyDescent="0.4">
      <c r="A124" s="35"/>
      <c r="B124" s="14" t="s">
        <v>100</v>
      </c>
      <c r="C124" s="33">
        <v>450987</v>
      </c>
      <c r="D124" s="33">
        <v>453480</v>
      </c>
      <c r="E124" s="33">
        <v>458031</v>
      </c>
      <c r="F124" s="33">
        <v>461001</v>
      </c>
      <c r="G124" s="33">
        <v>462137</v>
      </c>
      <c r="H124" s="33">
        <v>461414</v>
      </c>
      <c r="I124" s="33">
        <v>458823</v>
      </c>
      <c r="J124" s="33">
        <v>454381</v>
      </c>
      <c r="K124" s="33">
        <v>449161</v>
      </c>
      <c r="L124" s="33">
        <v>443327</v>
      </c>
      <c r="M124" s="33">
        <v>419053</v>
      </c>
      <c r="N124" s="33">
        <v>394698</v>
      </c>
      <c r="O124" s="33">
        <v>370291</v>
      </c>
      <c r="P124" s="33">
        <v>346002</v>
      </c>
      <c r="Q124" s="33">
        <v>321669</v>
      </c>
      <c r="R124" s="33">
        <v>297297</v>
      </c>
      <c r="S124" s="33">
        <v>272853</v>
      </c>
      <c r="T124" s="33">
        <v>248350</v>
      </c>
      <c r="U124" s="33">
        <v>223748</v>
      </c>
      <c r="V124" s="33">
        <v>199106</v>
      </c>
      <c r="W124" s="33">
        <v>174396</v>
      </c>
      <c r="X124" s="33">
        <v>149599</v>
      </c>
      <c r="Y124" s="33">
        <v>124713</v>
      </c>
      <c r="Z124" s="33">
        <v>99679</v>
      </c>
      <c r="AA124" s="33">
        <v>74517</v>
      </c>
      <c r="AB124" s="33">
        <v>49243</v>
      </c>
      <c r="AC124" s="33">
        <v>23844</v>
      </c>
      <c r="AD124" s="33">
        <v>5298</v>
      </c>
      <c r="AE124" s="33">
        <v>5347</v>
      </c>
      <c r="AF124" s="33">
        <v>5398</v>
      </c>
      <c r="AG124" s="33">
        <v>5448</v>
      </c>
      <c r="AH124" s="33">
        <v>5499</v>
      </c>
      <c r="AI124" s="34"/>
    </row>
    <row r="125" spans="1:35" ht="20" x14ac:dyDescent="0.4">
      <c r="A125" s="35"/>
      <c r="B125" s="14" t="s">
        <v>101</v>
      </c>
      <c r="C125" s="32">
        <v>74273</v>
      </c>
      <c r="D125" s="32">
        <v>75792</v>
      </c>
      <c r="E125" s="32">
        <v>78012</v>
      </c>
      <c r="F125" s="32">
        <v>80145</v>
      </c>
      <c r="G125" s="32">
        <v>82241</v>
      </c>
      <c r="H125" s="32">
        <v>84583</v>
      </c>
      <c r="I125" s="32">
        <v>86920</v>
      </c>
      <c r="J125" s="32">
        <v>89119</v>
      </c>
      <c r="K125" s="32">
        <v>89986</v>
      </c>
      <c r="L125" s="32">
        <v>89376</v>
      </c>
      <c r="M125" s="32">
        <v>84916</v>
      </c>
      <c r="N125" s="32">
        <v>80467</v>
      </c>
      <c r="O125" s="32">
        <v>75962</v>
      </c>
      <c r="P125" s="32">
        <v>71183</v>
      </c>
      <c r="Q125" s="32">
        <v>66409</v>
      </c>
      <c r="R125" s="32">
        <v>61668</v>
      </c>
      <c r="S125" s="32">
        <v>56913</v>
      </c>
      <c r="T125" s="32">
        <v>52078</v>
      </c>
      <c r="U125" s="32">
        <v>47167</v>
      </c>
      <c r="V125" s="32">
        <v>42218</v>
      </c>
      <c r="W125" s="32">
        <v>37240</v>
      </c>
      <c r="X125" s="32">
        <v>32234</v>
      </c>
      <c r="Y125" s="32">
        <v>27196</v>
      </c>
      <c r="Z125" s="32">
        <v>22118</v>
      </c>
      <c r="AA125" s="32">
        <v>16990</v>
      </c>
      <c r="AB125" s="32">
        <v>11817</v>
      </c>
      <c r="AC125" s="32">
        <v>6599</v>
      </c>
      <c r="AD125" s="32">
        <v>1322</v>
      </c>
      <c r="AE125" s="32">
        <v>1336</v>
      </c>
      <c r="AF125" s="32">
        <v>1351</v>
      </c>
      <c r="AG125" s="32">
        <v>1366</v>
      </c>
      <c r="AH125" s="32">
        <v>1380</v>
      </c>
      <c r="AI125" s="34"/>
    </row>
    <row r="126" spans="1:35" ht="20" x14ac:dyDescent="0.4">
      <c r="A126" s="35"/>
      <c r="B126" s="14" t="s">
        <v>102</v>
      </c>
      <c r="C126" s="33">
        <v>44212</v>
      </c>
      <c r="D126" s="33">
        <v>44667</v>
      </c>
      <c r="E126" s="33">
        <v>45259</v>
      </c>
      <c r="F126" s="33">
        <v>45562</v>
      </c>
      <c r="G126" s="33">
        <v>45589</v>
      </c>
      <c r="H126" s="33">
        <v>45363</v>
      </c>
      <c r="I126" s="33">
        <v>44877</v>
      </c>
      <c r="J126" s="33">
        <v>44113</v>
      </c>
      <c r="K126" s="33">
        <v>43246</v>
      </c>
      <c r="L126" s="33">
        <v>42263</v>
      </c>
      <c r="M126" s="33">
        <v>40024</v>
      </c>
      <c r="N126" s="33">
        <v>37777</v>
      </c>
      <c r="O126" s="33">
        <v>35511</v>
      </c>
      <c r="P126" s="33">
        <v>33194</v>
      </c>
      <c r="Q126" s="33">
        <v>30877</v>
      </c>
      <c r="R126" s="33">
        <v>28565</v>
      </c>
      <c r="S126" s="33">
        <v>26250</v>
      </c>
      <c r="T126" s="33">
        <v>23910</v>
      </c>
      <c r="U126" s="33">
        <v>21557</v>
      </c>
      <c r="V126" s="33">
        <v>19194</v>
      </c>
      <c r="W126" s="33">
        <v>16822</v>
      </c>
      <c r="X126" s="33">
        <v>14440</v>
      </c>
      <c r="Y126" s="33">
        <v>12048</v>
      </c>
      <c r="Z126" s="33">
        <v>9641</v>
      </c>
      <c r="AA126" s="33">
        <v>7219</v>
      </c>
      <c r="AB126" s="33">
        <v>4782</v>
      </c>
      <c r="AC126" s="33">
        <v>2330</v>
      </c>
      <c r="AD126" s="33">
        <v>677</v>
      </c>
      <c r="AE126" s="33">
        <v>684</v>
      </c>
      <c r="AF126" s="33">
        <v>691</v>
      </c>
      <c r="AG126" s="33">
        <v>698</v>
      </c>
      <c r="AH126" s="33">
        <v>705</v>
      </c>
      <c r="AI126" s="34"/>
    </row>
    <row r="127" spans="1:35" ht="20" x14ac:dyDescent="0.4">
      <c r="A127" s="35"/>
      <c r="B127" s="14" t="s">
        <v>103</v>
      </c>
      <c r="C127" s="32">
        <v>682857</v>
      </c>
      <c r="D127" s="32">
        <v>685804</v>
      </c>
      <c r="E127" s="32">
        <v>689572</v>
      </c>
      <c r="F127" s="32">
        <v>688440</v>
      </c>
      <c r="G127" s="32">
        <v>682057</v>
      </c>
      <c r="H127" s="32">
        <v>670289</v>
      </c>
      <c r="I127" s="32">
        <v>653163</v>
      </c>
      <c r="J127" s="32">
        <v>630549</v>
      </c>
      <c r="K127" s="32">
        <v>605416</v>
      </c>
      <c r="L127" s="32">
        <v>578260</v>
      </c>
      <c r="M127" s="32">
        <v>544823</v>
      </c>
      <c r="N127" s="32">
        <v>511318</v>
      </c>
      <c r="O127" s="32">
        <v>477961</v>
      </c>
      <c r="P127" s="32">
        <v>444853</v>
      </c>
      <c r="Q127" s="32">
        <v>412020</v>
      </c>
      <c r="R127" s="32">
        <v>379508</v>
      </c>
      <c r="S127" s="32">
        <v>347289</v>
      </c>
      <c r="T127" s="32">
        <v>315293</v>
      </c>
      <c r="U127" s="32">
        <v>283503</v>
      </c>
      <c r="V127" s="32">
        <v>251877</v>
      </c>
      <c r="W127" s="32">
        <v>220353</v>
      </c>
      <c r="X127" s="32">
        <v>188868</v>
      </c>
      <c r="Y127" s="32">
        <v>157381</v>
      </c>
      <c r="Z127" s="32">
        <v>125835</v>
      </c>
      <c r="AA127" s="32">
        <v>94203</v>
      </c>
      <c r="AB127" s="32">
        <v>62487</v>
      </c>
      <c r="AC127" s="32">
        <v>30661</v>
      </c>
      <c r="AD127" s="32">
        <v>8921</v>
      </c>
      <c r="AE127" s="32">
        <v>8998</v>
      </c>
      <c r="AF127" s="32">
        <v>9076</v>
      </c>
      <c r="AG127" s="32">
        <v>9155</v>
      </c>
      <c r="AH127" s="32">
        <v>9244</v>
      </c>
      <c r="AI127" s="34"/>
    </row>
    <row r="128" spans="1:35" ht="20" x14ac:dyDescent="0.4">
      <c r="A128" s="35"/>
      <c r="B128" s="34"/>
      <c r="C128" s="34"/>
      <c r="D128" s="34"/>
      <c r="E128" s="34"/>
      <c r="F128" s="34"/>
      <c r="G128" s="34"/>
      <c r="H128" s="34"/>
      <c r="I128" s="34"/>
      <c r="J128" s="34"/>
      <c r="K128" s="34"/>
      <c r="L128" s="34"/>
      <c r="M128" s="34"/>
      <c r="N128" s="34"/>
      <c r="O128" s="34"/>
      <c r="P128" s="34"/>
      <c r="Q128" s="34"/>
      <c r="R128" s="34"/>
      <c r="S128" s="34"/>
      <c r="T128" s="34"/>
      <c r="U128" s="34"/>
      <c r="V128" s="34"/>
      <c r="W128" s="34"/>
      <c r="X128" s="34"/>
      <c r="Y128" s="34"/>
      <c r="Z128" s="34"/>
      <c r="AA128" s="34"/>
      <c r="AB128" s="34"/>
      <c r="AC128" s="34"/>
      <c r="AD128" s="34"/>
      <c r="AE128" s="34"/>
      <c r="AF128" s="34"/>
      <c r="AG128" s="34"/>
      <c r="AH128" s="34"/>
      <c r="AI128" s="34"/>
    </row>
    <row r="129" spans="1:35" ht="20" x14ac:dyDescent="0.4">
      <c r="A129" s="35"/>
      <c r="B129" s="34" t="s">
        <v>109</v>
      </c>
      <c r="C129" s="34"/>
      <c r="D129" s="34"/>
      <c r="E129" s="34"/>
      <c r="F129" s="34"/>
      <c r="G129" s="34"/>
      <c r="H129" s="34"/>
      <c r="I129" s="34"/>
      <c r="J129" s="34"/>
      <c r="K129" s="34"/>
      <c r="L129" s="34"/>
      <c r="M129" s="34"/>
      <c r="N129" s="34"/>
      <c r="O129" s="34"/>
      <c r="P129" s="34"/>
      <c r="Q129" s="34"/>
      <c r="R129" s="34"/>
      <c r="S129" s="34"/>
      <c r="T129" s="34"/>
      <c r="U129" s="34"/>
      <c r="V129" s="34"/>
      <c r="W129" s="34"/>
      <c r="X129" s="34"/>
      <c r="Y129" s="34"/>
      <c r="Z129" s="34"/>
      <c r="AA129" s="34"/>
      <c r="AB129" s="34"/>
      <c r="AC129" s="34"/>
      <c r="AD129" s="34"/>
      <c r="AE129" s="34"/>
      <c r="AF129" s="34"/>
      <c r="AG129" s="34"/>
      <c r="AH129" s="34"/>
      <c r="AI129" s="34"/>
    </row>
    <row r="130" spans="1:35" ht="20" x14ac:dyDescent="0.4">
      <c r="A130" s="35"/>
      <c r="B130" s="11" t="s">
        <v>60</v>
      </c>
      <c r="C130" s="34"/>
      <c r="D130" s="34"/>
      <c r="E130" s="34"/>
      <c r="F130" s="34"/>
      <c r="G130" s="34"/>
      <c r="H130" s="34"/>
      <c r="I130" s="34"/>
      <c r="J130" s="34"/>
      <c r="K130" s="34"/>
      <c r="L130" s="34"/>
      <c r="M130" s="34"/>
      <c r="N130" s="34"/>
      <c r="O130" s="34"/>
      <c r="P130" s="34"/>
      <c r="Q130" s="34"/>
      <c r="R130" s="34"/>
      <c r="S130" s="34"/>
      <c r="T130" s="34"/>
      <c r="U130" s="34"/>
      <c r="V130" s="34"/>
      <c r="W130" s="34"/>
      <c r="X130" s="34"/>
      <c r="Y130" s="34"/>
      <c r="Z130" s="34"/>
      <c r="AA130" s="34"/>
      <c r="AB130" s="34"/>
      <c r="AC130" s="34"/>
      <c r="AD130" s="34"/>
      <c r="AE130" s="34"/>
      <c r="AF130" s="34"/>
      <c r="AG130" s="34"/>
      <c r="AH130" s="34"/>
      <c r="AI130" s="34"/>
    </row>
    <row r="131" spans="1:35" ht="20" x14ac:dyDescent="0.4">
      <c r="A131" s="35"/>
      <c r="B131" s="12" t="s">
        <v>61</v>
      </c>
      <c r="C131" s="13" t="s">
        <v>62</v>
      </c>
      <c r="D131" s="13" t="s">
        <v>63</v>
      </c>
      <c r="E131" s="13" t="s">
        <v>64</v>
      </c>
      <c r="F131" s="13" t="s">
        <v>65</v>
      </c>
      <c r="G131" s="13" t="s">
        <v>66</v>
      </c>
      <c r="H131" s="13" t="s">
        <v>67</v>
      </c>
      <c r="I131" s="13" t="s">
        <v>68</v>
      </c>
      <c r="J131" s="13" t="s">
        <v>69</v>
      </c>
      <c r="K131" s="13" t="s">
        <v>70</v>
      </c>
      <c r="L131" s="13" t="s">
        <v>71</v>
      </c>
      <c r="M131" s="13" t="s">
        <v>72</v>
      </c>
      <c r="N131" s="13" t="s">
        <v>73</v>
      </c>
      <c r="O131" s="13" t="s">
        <v>74</v>
      </c>
      <c r="P131" s="13" t="s">
        <v>75</v>
      </c>
      <c r="Q131" s="13" t="s">
        <v>76</v>
      </c>
      <c r="R131" s="13" t="s">
        <v>77</v>
      </c>
      <c r="S131" s="13" t="s">
        <v>78</v>
      </c>
      <c r="T131" s="13" t="s">
        <v>79</v>
      </c>
      <c r="U131" s="13" t="s">
        <v>80</v>
      </c>
      <c r="V131" s="13" t="s">
        <v>81</v>
      </c>
      <c r="W131" s="13" t="s">
        <v>82</v>
      </c>
      <c r="X131" s="13" t="s">
        <v>83</v>
      </c>
      <c r="Y131" s="13" t="s">
        <v>84</v>
      </c>
      <c r="Z131" s="13" t="s">
        <v>85</v>
      </c>
      <c r="AA131" s="13" t="s">
        <v>86</v>
      </c>
      <c r="AB131" s="13" t="s">
        <v>87</v>
      </c>
      <c r="AC131" s="13" t="s">
        <v>88</v>
      </c>
      <c r="AD131" s="13" t="s">
        <v>89</v>
      </c>
      <c r="AE131" s="13" t="s">
        <v>90</v>
      </c>
      <c r="AF131" s="13" t="s">
        <v>91</v>
      </c>
      <c r="AG131" s="13" t="s">
        <v>92</v>
      </c>
      <c r="AH131" s="13" t="s">
        <v>93</v>
      </c>
      <c r="AI131" s="34"/>
    </row>
    <row r="132" spans="1:35" ht="20" x14ac:dyDescent="0.4">
      <c r="A132" s="35"/>
      <c r="B132" s="14" t="s">
        <v>94</v>
      </c>
      <c r="C132" s="33">
        <v>46820</v>
      </c>
      <c r="D132" s="33">
        <v>48321</v>
      </c>
      <c r="E132" s="33">
        <v>50412</v>
      </c>
      <c r="F132" s="33">
        <v>52063</v>
      </c>
      <c r="G132" s="33">
        <v>53403</v>
      </c>
      <c r="H132" s="33">
        <v>54693</v>
      </c>
      <c r="I132" s="33">
        <v>55926</v>
      </c>
      <c r="J132" s="33">
        <v>57095</v>
      </c>
      <c r="K132" s="33">
        <v>53341</v>
      </c>
      <c r="L132" s="33">
        <v>49567</v>
      </c>
      <c r="M132" s="33">
        <v>45801</v>
      </c>
      <c r="N132" s="33">
        <v>42074</v>
      </c>
      <c r="O132" s="33">
        <v>38346</v>
      </c>
      <c r="P132" s="33">
        <v>34519</v>
      </c>
      <c r="Q132" s="33">
        <v>30707</v>
      </c>
      <c r="R132" s="33">
        <v>26952</v>
      </c>
      <c r="S132" s="33">
        <v>23206</v>
      </c>
      <c r="T132" s="33">
        <v>19403</v>
      </c>
      <c r="U132" s="33">
        <v>15609</v>
      </c>
      <c r="V132" s="33">
        <v>11864</v>
      </c>
      <c r="W132" s="33">
        <v>8157</v>
      </c>
      <c r="X132" s="33">
        <v>4486</v>
      </c>
      <c r="Y132" s="33">
        <v>858</v>
      </c>
      <c r="Z132" s="33">
        <v>877</v>
      </c>
      <c r="AA132" s="33">
        <v>896</v>
      </c>
      <c r="AB132" s="33">
        <v>915</v>
      </c>
      <c r="AC132" s="33">
        <v>935</v>
      </c>
      <c r="AD132" s="33">
        <v>956</v>
      </c>
      <c r="AE132" s="33">
        <v>978</v>
      </c>
      <c r="AF132" s="33">
        <v>1000</v>
      </c>
      <c r="AG132" s="33">
        <v>1022</v>
      </c>
      <c r="AH132" s="33">
        <v>1044</v>
      </c>
      <c r="AI132" s="34"/>
    </row>
    <row r="133" spans="1:35" ht="20" x14ac:dyDescent="0.4">
      <c r="A133" s="35"/>
      <c r="B133" s="14" t="s">
        <v>95</v>
      </c>
      <c r="C133" s="32">
        <v>33003</v>
      </c>
      <c r="D133" s="32">
        <v>33456</v>
      </c>
      <c r="E133" s="32">
        <v>33514</v>
      </c>
      <c r="F133" s="32">
        <v>33484</v>
      </c>
      <c r="G133" s="32">
        <v>33136</v>
      </c>
      <c r="H133" s="32">
        <v>32653</v>
      </c>
      <c r="I133" s="32">
        <v>31826</v>
      </c>
      <c r="J133" s="32">
        <v>29495</v>
      </c>
      <c r="K133" s="32">
        <v>27514</v>
      </c>
      <c r="L133" s="32">
        <v>25560</v>
      </c>
      <c r="M133" s="32">
        <v>23626</v>
      </c>
      <c r="N133" s="32">
        <v>21711</v>
      </c>
      <c r="O133" s="32">
        <v>19817</v>
      </c>
      <c r="P133" s="32">
        <v>17870</v>
      </c>
      <c r="Q133" s="32">
        <v>15926</v>
      </c>
      <c r="R133" s="32">
        <v>13985</v>
      </c>
      <c r="S133" s="32">
        <v>12046</v>
      </c>
      <c r="T133" s="32">
        <v>10108</v>
      </c>
      <c r="U133" s="32">
        <v>8171</v>
      </c>
      <c r="V133" s="32">
        <v>6236</v>
      </c>
      <c r="W133" s="32">
        <v>4299</v>
      </c>
      <c r="X133" s="32">
        <v>2364</v>
      </c>
      <c r="Y133" s="32">
        <v>427</v>
      </c>
      <c r="Z133" s="32">
        <v>432</v>
      </c>
      <c r="AA133" s="32">
        <v>438</v>
      </c>
      <c r="AB133" s="32">
        <v>442</v>
      </c>
      <c r="AC133" s="32">
        <v>447</v>
      </c>
      <c r="AD133" s="32">
        <v>451</v>
      </c>
      <c r="AE133" s="32">
        <v>457</v>
      </c>
      <c r="AF133" s="32">
        <v>462</v>
      </c>
      <c r="AG133" s="32">
        <v>466</v>
      </c>
      <c r="AH133" s="32">
        <v>471</v>
      </c>
      <c r="AI133" s="34"/>
    </row>
    <row r="134" spans="1:35" ht="20" x14ac:dyDescent="0.4">
      <c r="A134" s="35"/>
      <c r="B134" s="14" t="s">
        <v>96</v>
      </c>
      <c r="C134" s="33">
        <v>672343</v>
      </c>
      <c r="D134" s="33">
        <v>681500</v>
      </c>
      <c r="E134" s="33">
        <v>689116</v>
      </c>
      <c r="F134" s="33">
        <v>686370</v>
      </c>
      <c r="G134" s="33">
        <v>674502</v>
      </c>
      <c r="H134" s="33">
        <v>654840</v>
      </c>
      <c r="I134" s="33">
        <v>627812</v>
      </c>
      <c r="J134" s="33">
        <v>598114</v>
      </c>
      <c r="K134" s="33">
        <v>559468</v>
      </c>
      <c r="L134" s="33">
        <v>521192</v>
      </c>
      <c r="M134" s="33">
        <v>483080</v>
      </c>
      <c r="N134" s="33">
        <v>445334</v>
      </c>
      <c r="O134" s="33">
        <v>407580</v>
      </c>
      <c r="P134" s="33">
        <v>369078</v>
      </c>
      <c r="Q134" s="33">
        <v>330303</v>
      </c>
      <c r="R134" s="33">
        <v>291493</v>
      </c>
      <c r="S134" s="33">
        <v>252306</v>
      </c>
      <c r="T134" s="33">
        <v>212276</v>
      </c>
      <c r="U134" s="33">
        <v>171957</v>
      </c>
      <c r="V134" s="33">
        <v>131668</v>
      </c>
      <c r="W134" s="33">
        <v>91401</v>
      </c>
      <c r="X134" s="33">
        <v>51154</v>
      </c>
      <c r="Y134" s="33">
        <v>11034</v>
      </c>
      <c r="Z134" s="33">
        <v>11225</v>
      </c>
      <c r="AA134" s="33">
        <v>11416</v>
      </c>
      <c r="AB134" s="33">
        <v>11610</v>
      </c>
      <c r="AC134" s="33">
        <v>11807</v>
      </c>
      <c r="AD134" s="33">
        <v>12008</v>
      </c>
      <c r="AE134" s="33">
        <v>12216</v>
      </c>
      <c r="AF134" s="33">
        <v>12428</v>
      </c>
      <c r="AG134" s="33">
        <v>12645</v>
      </c>
      <c r="AH134" s="33">
        <v>12865</v>
      </c>
      <c r="AI134" s="34"/>
    </row>
    <row r="135" spans="1:35" ht="20" x14ac:dyDescent="0.4">
      <c r="A135" s="35"/>
      <c r="B135" s="14" t="s">
        <v>97</v>
      </c>
      <c r="C135" s="32">
        <v>1838436</v>
      </c>
      <c r="D135" s="32">
        <v>1849110</v>
      </c>
      <c r="E135" s="32">
        <v>1843507</v>
      </c>
      <c r="F135" s="32">
        <v>1814490</v>
      </c>
      <c r="G135" s="32">
        <v>1763522</v>
      </c>
      <c r="H135" s="32">
        <v>1689342</v>
      </c>
      <c r="I135" s="32">
        <v>1592156</v>
      </c>
      <c r="J135" s="32">
        <v>1484103</v>
      </c>
      <c r="K135" s="32">
        <v>1387066</v>
      </c>
      <c r="L135" s="32">
        <v>1289408</v>
      </c>
      <c r="M135" s="32">
        <v>1190881</v>
      </c>
      <c r="N135" s="32">
        <v>1092084</v>
      </c>
      <c r="O135" s="32">
        <v>993626</v>
      </c>
      <c r="P135" s="32">
        <v>895624</v>
      </c>
      <c r="Q135" s="32">
        <v>797891</v>
      </c>
      <c r="R135" s="32">
        <v>700412</v>
      </c>
      <c r="S135" s="32">
        <v>603020</v>
      </c>
      <c r="T135" s="32">
        <v>505511</v>
      </c>
      <c r="U135" s="32">
        <v>409599</v>
      </c>
      <c r="V135" s="32">
        <v>313645</v>
      </c>
      <c r="W135" s="32">
        <v>217372</v>
      </c>
      <c r="X135" s="32">
        <v>120508</v>
      </c>
      <c r="Y135" s="32">
        <v>22826</v>
      </c>
      <c r="Z135" s="32">
        <v>23038</v>
      </c>
      <c r="AA135" s="32">
        <v>23244</v>
      </c>
      <c r="AB135" s="32">
        <v>23441</v>
      </c>
      <c r="AC135" s="32">
        <v>23629</v>
      </c>
      <c r="AD135" s="32">
        <v>23808</v>
      </c>
      <c r="AE135" s="32">
        <v>23967</v>
      </c>
      <c r="AF135" s="32">
        <v>24120</v>
      </c>
      <c r="AG135" s="32">
        <v>24265</v>
      </c>
      <c r="AH135" s="32">
        <v>24816</v>
      </c>
      <c r="AI135" s="34"/>
    </row>
    <row r="136" spans="1:35" ht="20" x14ac:dyDescent="0.4">
      <c r="A136" s="35"/>
      <c r="B136" s="14" t="s">
        <v>98</v>
      </c>
      <c r="C136" s="33">
        <v>175072</v>
      </c>
      <c r="D136" s="33">
        <v>178320</v>
      </c>
      <c r="E136" s="33">
        <v>181451</v>
      </c>
      <c r="F136" s="33">
        <v>182139</v>
      </c>
      <c r="G136" s="33">
        <v>180667</v>
      </c>
      <c r="H136" s="33">
        <v>177369</v>
      </c>
      <c r="I136" s="33">
        <v>172339</v>
      </c>
      <c r="J136" s="33">
        <v>166683</v>
      </c>
      <c r="K136" s="33">
        <v>155780</v>
      </c>
      <c r="L136" s="33">
        <v>144844</v>
      </c>
      <c r="M136" s="33">
        <v>133856</v>
      </c>
      <c r="N136" s="33">
        <v>122921</v>
      </c>
      <c r="O136" s="33">
        <v>111996</v>
      </c>
      <c r="P136" s="33">
        <v>100948</v>
      </c>
      <c r="Q136" s="33">
        <v>89927</v>
      </c>
      <c r="R136" s="33">
        <v>79005</v>
      </c>
      <c r="S136" s="33">
        <v>68098</v>
      </c>
      <c r="T136" s="33">
        <v>57082</v>
      </c>
      <c r="U136" s="33">
        <v>46081</v>
      </c>
      <c r="V136" s="33">
        <v>35158</v>
      </c>
      <c r="W136" s="33">
        <v>24296</v>
      </c>
      <c r="X136" s="33">
        <v>13483</v>
      </c>
      <c r="Y136" s="33">
        <v>2734</v>
      </c>
      <c r="Z136" s="33">
        <v>2781</v>
      </c>
      <c r="AA136" s="33">
        <v>2827</v>
      </c>
      <c r="AB136" s="33">
        <v>2875</v>
      </c>
      <c r="AC136" s="33">
        <v>2923</v>
      </c>
      <c r="AD136" s="33">
        <v>2973</v>
      </c>
      <c r="AE136" s="33">
        <v>3023</v>
      </c>
      <c r="AF136" s="33">
        <v>3075</v>
      </c>
      <c r="AG136" s="33">
        <v>3127</v>
      </c>
      <c r="AH136" s="33">
        <v>3179</v>
      </c>
      <c r="AI136" s="34"/>
    </row>
    <row r="137" spans="1:35" ht="20" x14ac:dyDescent="0.4">
      <c r="A137" s="35"/>
      <c r="B137" s="14" t="s">
        <v>99</v>
      </c>
      <c r="C137" s="32">
        <v>1983159</v>
      </c>
      <c r="D137" s="32">
        <v>1996171</v>
      </c>
      <c r="E137" s="32">
        <v>1996480</v>
      </c>
      <c r="F137" s="32">
        <v>1977244</v>
      </c>
      <c r="G137" s="32">
        <v>1940078</v>
      </c>
      <c r="H137" s="32">
        <v>1883780</v>
      </c>
      <c r="I137" s="32">
        <v>1808652</v>
      </c>
      <c r="J137" s="32">
        <v>1724194</v>
      </c>
      <c r="K137" s="32">
        <v>1610531</v>
      </c>
      <c r="L137" s="32">
        <v>1496220</v>
      </c>
      <c r="M137" s="32">
        <v>1381016</v>
      </c>
      <c r="N137" s="32">
        <v>1265609</v>
      </c>
      <c r="O137" s="32">
        <v>1150706</v>
      </c>
      <c r="P137" s="32">
        <v>1036497</v>
      </c>
      <c r="Q137" s="32">
        <v>922806</v>
      </c>
      <c r="R137" s="32">
        <v>809587</v>
      </c>
      <c r="S137" s="32">
        <v>696575</v>
      </c>
      <c r="T137" s="32">
        <v>583466</v>
      </c>
      <c r="U137" s="32">
        <v>472005</v>
      </c>
      <c r="V137" s="32">
        <v>360677</v>
      </c>
      <c r="W137" s="32">
        <v>249208</v>
      </c>
      <c r="X137" s="32">
        <v>137331</v>
      </c>
      <c r="Y137" s="32">
        <v>24838</v>
      </c>
      <c r="Z137" s="32">
        <v>25085</v>
      </c>
      <c r="AA137" s="32">
        <v>25327</v>
      </c>
      <c r="AB137" s="32">
        <v>25562</v>
      </c>
      <c r="AC137" s="32">
        <v>25789</v>
      </c>
      <c r="AD137" s="32">
        <v>26008</v>
      </c>
      <c r="AE137" s="32">
        <v>26209</v>
      </c>
      <c r="AF137" s="32">
        <v>26403</v>
      </c>
      <c r="AG137" s="32">
        <v>26592</v>
      </c>
      <c r="AH137" s="32">
        <v>27105</v>
      </c>
      <c r="AI137" s="34"/>
    </row>
    <row r="138" spans="1:35" ht="20" x14ac:dyDescent="0.4">
      <c r="A138" s="35"/>
      <c r="B138" s="14" t="s">
        <v>100</v>
      </c>
      <c r="C138" s="33">
        <v>408579</v>
      </c>
      <c r="D138" s="33">
        <v>412391</v>
      </c>
      <c r="E138" s="33">
        <v>414336</v>
      </c>
      <c r="F138" s="33">
        <v>412835</v>
      </c>
      <c r="G138" s="33">
        <v>408272</v>
      </c>
      <c r="H138" s="33">
        <v>400461</v>
      </c>
      <c r="I138" s="33">
        <v>389418</v>
      </c>
      <c r="J138" s="33">
        <v>377032</v>
      </c>
      <c r="K138" s="33">
        <v>352089</v>
      </c>
      <c r="L138" s="33">
        <v>327154</v>
      </c>
      <c r="M138" s="33">
        <v>302195</v>
      </c>
      <c r="N138" s="33">
        <v>277239</v>
      </c>
      <c r="O138" s="33">
        <v>252321</v>
      </c>
      <c r="P138" s="33">
        <v>227617</v>
      </c>
      <c r="Q138" s="33">
        <v>202918</v>
      </c>
      <c r="R138" s="33">
        <v>178233</v>
      </c>
      <c r="S138" s="33">
        <v>153530</v>
      </c>
      <c r="T138" s="33">
        <v>128824</v>
      </c>
      <c r="U138" s="33">
        <v>104074</v>
      </c>
      <c r="V138" s="33">
        <v>79339</v>
      </c>
      <c r="W138" s="33">
        <v>54592</v>
      </c>
      <c r="X138" s="33">
        <v>29813</v>
      </c>
      <c r="Y138" s="33">
        <v>5004</v>
      </c>
      <c r="Z138" s="33">
        <v>5065</v>
      </c>
      <c r="AA138" s="33">
        <v>5125</v>
      </c>
      <c r="AB138" s="33">
        <v>5185</v>
      </c>
      <c r="AC138" s="33">
        <v>5244</v>
      </c>
      <c r="AD138" s="33">
        <v>5304</v>
      </c>
      <c r="AE138" s="33">
        <v>5361</v>
      </c>
      <c r="AF138" s="33">
        <v>5419</v>
      </c>
      <c r="AG138" s="33">
        <v>5478</v>
      </c>
      <c r="AH138" s="33">
        <v>5539</v>
      </c>
      <c r="AI138" s="34"/>
    </row>
    <row r="139" spans="1:35" ht="20" x14ac:dyDescent="0.4">
      <c r="A139" s="35"/>
      <c r="B139" s="14" t="s">
        <v>101</v>
      </c>
      <c r="C139" s="32">
        <v>130564</v>
      </c>
      <c r="D139" s="32">
        <v>134830</v>
      </c>
      <c r="E139" s="32">
        <v>140938</v>
      </c>
      <c r="F139" s="32">
        <v>145848</v>
      </c>
      <c r="G139" s="32">
        <v>149854</v>
      </c>
      <c r="H139" s="32">
        <v>153770</v>
      </c>
      <c r="I139" s="32">
        <v>157384</v>
      </c>
      <c r="J139" s="32">
        <v>157367</v>
      </c>
      <c r="K139" s="32">
        <v>146876</v>
      </c>
      <c r="L139" s="32">
        <v>136409</v>
      </c>
      <c r="M139" s="32">
        <v>126040</v>
      </c>
      <c r="N139" s="32">
        <v>115857</v>
      </c>
      <c r="O139" s="32">
        <v>105764</v>
      </c>
      <c r="P139" s="32">
        <v>95213</v>
      </c>
      <c r="Q139" s="32">
        <v>84704</v>
      </c>
      <c r="R139" s="32">
        <v>74350</v>
      </c>
      <c r="S139" s="32">
        <v>64018</v>
      </c>
      <c r="T139" s="32">
        <v>53522</v>
      </c>
      <c r="U139" s="32">
        <v>43050</v>
      </c>
      <c r="V139" s="32">
        <v>32714</v>
      </c>
      <c r="W139" s="32">
        <v>22489</v>
      </c>
      <c r="X139" s="32">
        <v>12358</v>
      </c>
      <c r="Y139" s="32">
        <v>2352</v>
      </c>
      <c r="Z139" s="32">
        <v>2404</v>
      </c>
      <c r="AA139" s="32">
        <v>2456</v>
      </c>
      <c r="AB139" s="32">
        <v>2510</v>
      </c>
      <c r="AC139" s="32">
        <v>2565</v>
      </c>
      <c r="AD139" s="32">
        <v>2621</v>
      </c>
      <c r="AE139" s="32">
        <v>2680</v>
      </c>
      <c r="AF139" s="32">
        <v>2739</v>
      </c>
      <c r="AG139" s="32">
        <v>2799</v>
      </c>
      <c r="AH139" s="32">
        <v>2861</v>
      </c>
      <c r="AI139" s="34"/>
    </row>
    <row r="140" spans="1:35" ht="20" x14ac:dyDescent="0.4">
      <c r="A140" s="35"/>
      <c r="B140" s="14" t="s">
        <v>102</v>
      </c>
      <c r="C140" s="33">
        <v>60361</v>
      </c>
      <c r="D140" s="33">
        <v>61458</v>
      </c>
      <c r="E140" s="33">
        <v>62540</v>
      </c>
      <c r="F140" s="33">
        <v>62847</v>
      </c>
      <c r="G140" s="33">
        <v>62480</v>
      </c>
      <c r="H140" s="33">
        <v>61557</v>
      </c>
      <c r="I140" s="33">
        <v>60109</v>
      </c>
      <c r="J140" s="33">
        <v>58471</v>
      </c>
      <c r="K140" s="33">
        <v>54645</v>
      </c>
      <c r="L140" s="33">
        <v>50807</v>
      </c>
      <c r="M140" s="33">
        <v>46952</v>
      </c>
      <c r="N140" s="33">
        <v>43115</v>
      </c>
      <c r="O140" s="33">
        <v>39282</v>
      </c>
      <c r="P140" s="33">
        <v>35406</v>
      </c>
      <c r="Q140" s="33">
        <v>31539</v>
      </c>
      <c r="R140" s="33">
        <v>27706</v>
      </c>
      <c r="S140" s="33">
        <v>23879</v>
      </c>
      <c r="T140" s="33">
        <v>20014</v>
      </c>
      <c r="U140" s="33">
        <v>16154</v>
      </c>
      <c r="V140" s="33">
        <v>12321</v>
      </c>
      <c r="W140" s="33">
        <v>8509</v>
      </c>
      <c r="X140" s="33">
        <v>4714</v>
      </c>
      <c r="Y140" s="33">
        <v>941</v>
      </c>
      <c r="Z140" s="33">
        <v>957</v>
      </c>
      <c r="AA140" s="33">
        <v>973</v>
      </c>
      <c r="AB140" s="33">
        <v>989</v>
      </c>
      <c r="AC140" s="33">
        <v>1007</v>
      </c>
      <c r="AD140" s="33">
        <v>1023</v>
      </c>
      <c r="AE140" s="33">
        <v>1041</v>
      </c>
      <c r="AF140" s="33">
        <v>1058</v>
      </c>
      <c r="AG140" s="33">
        <v>1076</v>
      </c>
      <c r="AH140" s="33">
        <v>1095</v>
      </c>
      <c r="AI140" s="34"/>
    </row>
    <row r="141" spans="1:35" ht="20" x14ac:dyDescent="0.4">
      <c r="A141" s="35"/>
      <c r="B141" s="14" t="s">
        <v>103</v>
      </c>
      <c r="C141" s="32">
        <v>902293</v>
      </c>
      <c r="D141" s="32">
        <v>907208</v>
      </c>
      <c r="E141" s="32">
        <v>906476</v>
      </c>
      <c r="F141" s="32">
        <v>897678</v>
      </c>
      <c r="G141" s="32">
        <v>881607</v>
      </c>
      <c r="H141" s="32">
        <v>857735</v>
      </c>
      <c r="I141" s="32">
        <v>826220</v>
      </c>
      <c r="J141" s="32">
        <v>790603</v>
      </c>
      <c r="K141" s="32">
        <v>738138</v>
      </c>
      <c r="L141" s="32">
        <v>685381</v>
      </c>
      <c r="M141" s="32">
        <v>632227</v>
      </c>
      <c r="N141" s="32">
        <v>579005</v>
      </c>
      <c r="O141" s="32">
        <v>526057</v>
      </c>
      <c r="P141" s="32">
        <v>473497</v>
      </c>
      <c r="Q141" s="32">
        <v>421277</v>
      </c>
      <c r="R141" s="32">
        <v>369400</v>
      </c>
      <c r="S141" s="32">
        <v>317745</v>
      </c>
      <c r="T141" s="32">
        <v>266146</v>
      </c>
      <c r="U141" s="32">
        <v>215140</v>
      </c>
      <c r="V141" s="32">
        <v>164276</v>
      </c>
      <c r="W141" s="32">
        <v>113439</v>
      </c>
      <c r="X141" s="32">
        <v>62522</v>
      </c>
      <c r="Y141" s="32">
        <v>11443</v>
      </c>
      <c r="Z141" s="32">
        <v>11563</v>
      </c>
      <c r="AA141" s="32">
        <v>11682</v>
      </c>
      <c r="AB141" s="32">
        <v>11798</v>
      </c>
      <c r="AC141" s="32">
        <v>11913</v>
      </c>
      <c r="AD141" s="32">
        <v>12023</v>
      </c>
      <c r="AE141" s="32">
        <v>12127</v>
      </c>
      <c r="AF141" s="32">
        <v>12228</v>
      </c>
      <c r="AG141" s="32">
        <v>12329</v>
      </c>
      <c r="AH141" s="32">
        <v>12529</v>
      </c>
      <c r="AI141" s="34"/>
    </row>
    <row r="142" spans="1:35" ht="20" x14ac:dyDescent="0.4">
      <c r="A142" s="35"/>
      <c r="B142" s="11" t="s">
        <v>104</v>
      </c>
      <c r="C142" s="34"/>
      <c r="D142" s="34"/>
      <c r="E142" s="34"/>
      <c r="F142" s="34"/>
      <c r="G142" s="34"/>
      <c r="H142" s="34"/>
      <c r="I142" s="34"/>
      <c r="J142" s="34"/>
      <c r="K142" s="34"/>
      <c r="L142" s="34"/>
      <c r="M142" s="34"/>
      <c r="N142" s="34"/>
      <c r="O142" s="34"/>
      <c r="P142" s="34"/>
      <c r="Q142" s="34"/>
      <c r="R142" s="34"/>
      <c r="S142" s="34"/>
      <c r="T142" s="34"/>
      <c r="U142" s="34"/>
      <c r="V142" s="34"/>
      <c r="W142" s="34"/>
      <c r="X142" s="34"/>
      <c r="Y142" s="34"/>
      <c r="Z142" s="34"/>
      <c r="AA142" s="34"/>
      <c r="AB142" s="34"/>
      <c r="AC142" s="34"/>
      <c r="AD142" s="34"/>
      <c r="AE142" s="34"/>
      <c r="AF142" s="34"/>
      <c r="AG142" s="34"/>
      <c r="AH142" s="34"/>
      <c r="AI142" s="34"/>
    </row>
    <row r="143" spans="1:35" ht="20" x14ac:dyDescent="0.4">
      <c r="A143" s="35"/>
      <c r="B143" s="12" t="s">
        <v>61</v>
      </c>
      <c r="C143" s="13" t="s">
        <v>62</v>
      </c>
      <c r="D143" s="13" t="s">
        <v>63</v>
      </c>
      <c r="E143" s="13" t="s">
        <v>64</v>
      </c>
      <c r="F143" s="13" t="s">
        <v>65</v>
      </c>
      <c r="G143" s="13" t="s">
        <v>66</v>
      </c>
      <c r="H143" s="13" t="s">
        <v>67</v>
      </c>
      <c r="I143" s="13" t="s">
        <v>68</v>
      </c>
      <c r="J143" s="13" t="s">
        <v>69</v>
      </c>
      <c r="K143" s="13" t="s">
        <v>70</v>
      </c>
      <c r="L143" s="13" t="s">
        <v>71</v>
      </c>
      <c r="M143" s="13" t="s">
        <v>72</v>
      </c>
      <c r="N143" s="13" t="s">
        <v>73</v>
      </c>
      <c r="O143" s="13" t="s">
        <v>74</v>
      </c>
      <c r="P143" s="13" t="s">
        <v>75</v>
      </c>
      <c r="Q143" s="13" t="s">
        <v>76</v>
      </c>
      <c r="R143" s="13" t="s">
        <v>77</v>
      </c>
      <c r="S143" s="13" t="s">
        <v>78</v>
      </c>
      <c r="T143" s="13" t="s">
        <v>79</v>
      </c>
      <c r="U143" s="13" t="s">
        <v>80</v>
      </c>
      <c r="V143" s="13" t="s">
        <v>81</v>
      </c>
      <c r="W143" s="13" t="s">
        <v>82</v>
      </c>
      <c r="X143" s="13" t="s">
        <v>83</v>
      </c>
      <c r="Y143" s="13" t="s">
        <v>84</v>
      </c>
      <c r="Z143" s="13" t="s">
        <v>85</v>
      </c>
      <c r="AA143" s="13" t="s">
        <v>86</v>
      </c>
      <c r="AB143" s="13" t="s">
        <v>87</v>
      </c>
      <c r="AC143" s="13" t="s">
        <v>88</v>
      </c>
      <c r="AD143" s="13" t="s">
        <v>89</v>
      </c>
      <c r="AE143" s="13" t="s">
        <v>90</v>
      </c>
      <c r="AF143" s="13" t="s">
        <v>91</v>
      </c>
      <c r="AG143" s="13" t="s">
        <v>92</v>
      </c>
      <c r="AH143" s="13" t="s">
        <v>93</v>
      </c>
      <c r="AI143" s="34"/>
    </row>
    <row r="144" spans="1:35" ht="20" x14ac:dyDescent="0.4">
      <c r="A144" s="35"/>
      <c r="B144" s="14" t="s">
        <v>94</v>
      </c>
      <c r="C144" s="33">
        <v>25080</v>
      </c>
      <c r="D144" s="33">
        <v>25820</v>
      </c>
      <c r="E144" s="33">
        <v>26916</v>
      </c>
      <c r="F144" s="33">
        <v>27810</v>
      </c>
      <c r="G144" s="33">
        <v>28597</v>
      </c>
      <c r="H144" s="33">
        <v>29322</v>
      </c>
      <c r="I144" s="33">
        <v>29983</v>
      </c>
      <c r="J144" s="33">
        <v>30554</v>
      </c>
      <c r="K144" s="33">
        <v>28503</v>
      </c>
      <c r="L144" s="33">
        <v>26476</v>
      </c>
      <c r="M144" s="33">
        <v>24461</v>
      </c>
      <c r="N144" s="33">
        <v>22455</v>
      </c>
      <c r="O144" s="33">
        <v>20451</v>
      </c>
      <c r="P144" s="33">
        <v>18417</v>
      </c>
      <c r="Q144" s="33">
        <v>16398</v>
      </c>
      <c r="R144" s="33">
        <v>14410</v>
      </c>
      <c r="S144" s="33">
        <v>12430</v>
      </c>
      <c r="T144" s="33">
        <v>10412</v>
      </c>
      <c r="U144" s="33">
        <v>8393</v>
      </c>
      <c r="V144" s="33">
        <v>6391</v>
      </c>
      <c r="W144" s="33">
        <v>4408</v>
      </c>
      <c r="X144" s="33">
        <v>2435</v>
      </c>
      <c r="Y144" s="33">
        <v>471</v>
      </c>
      <c r="Z144" s="33">
        <v>481</v>
      </c>
      <c r="AA144" s="33">
        <v>492</v>
      </c>
      <c r="AB144" s="33">
        <v>502</v>
      </c>
      <c r="AC144" s="33">
        <v>513</v>
      </c>
      <c r="AD144" s="33">
        <v>524</v>
      </c>
      <c r="AE144" s="33">
        <v>535</v>
      </c>
      <c r="AF144" s="33">
        <v>546</v>
      </c>
      <c r="AG144" s="33">
        <v>557</v>
      </c>
      <c r="AH144" s="33">
        <v>569</v>
      </c>
      <c r="AI144" s="34"/>
    </row>
    <row r="145" spans="1:35" ht="20" x14ac:dyDescent="0.4">
      <c r="A145" s="35"/>
      <c r="B145" s="14" t="s">
        <v>95</v>
      </c>
      <c r="C145" s="32">
        <v>20590</v>
      </c>
      <c r="D145" s="32">
        <v>20851</v>
      </c>
      <c r="E145" s="32">
        <v>21061</v>
      </c>
      <c r="F145" s="32">
        <v>21224</v>
      </c>
      <c r="G145" s="32">
        <v>21198</v>
      </c>
      <c r="H145" s="32">
        <v>21085</v>
      </c>
      <c r="I145" s="32">
        <v>20770</v>
      </c>
      <c r="J145" s="32">
        <v>19500</v>
      </c>
      <c r="K145" s="32">
        <v>18203</v>
      </c>
      <c r="L145" s="32">
        <v>16914</v>
      </c>
      <c r="M145" s="32">
        <v>15638</v>
      </c>
      <c r="N145" s="32">
        <v>14375</v>
      </c>
      <c r="O145" s="32">
        <v>13122</v>
      </c>
      <c r="P145" s="32">
        <v>11843</v>
      </c>
      <c r="Q145" s="32">
        <v>10565</v>
      </c>
      <c r="R145" s="32">
        <v>9285</v>
      </c>
      <c r="S145" s="32">
        <v>8005</v>
      </c>
      <c r="T145" s="32">
        <v>6722</v>
      </c>
      <c r="U145" s="32">
        <v>5437</v>
      </c>
      <c r="V145" s="32">
        <v>4153</v>
      </c>
      <c r="W145" s="32">
        <v>2867</v>
      </c>
      <c r="X145" s="32">
        <v>1581</v>
      </c>
      <c r="Y145" s="32">
        <v>293</v>
      </c>
      <c r="Z145" s="32">
        <v>296</v>
      </c>
      <c r="AA145" s="32">
        <v>300</v>
      </c>
      <c r="AB145" s="32">
        <v>304</v>
      </c>
      <c r="AC145" s="32">
        <v>308</v>
      </c>
      <c r="AD145" s="32">
        <v>311</v>
      </c>
      <c r="AE145" s="32">
        <v>315</v>
      </c>
      <c r="AF145" s="32">
        <v>319</v>
      </c>
      <c r="AG145" s="32">
        <v>322</v>
      </c>
      <c r="AH145" s="32">
        <v>327</v>
      </c>
      <c r="AI145" s="34"/>
    </row>
    <row r="146" spans="1:35" ht="20" x14ac:dyDescent="0.4">
      <c r="A146" s="35"/>
      <c r="B146" s="14" t="s">
        <v>96</v>
      </c>
      <c r="C146" s="33">
        <v>494536</v>
      </c>
      <c r="D146" s="33">
        <v>496959</v>
      </c>
      <c r="E146" s="33">
        <v>499156</v>
      </c>
      <c r="F146" s="33">
        <v>493755</v>
      </c>
      <c r="G146" s="33">
        <v>481835</v>
      </c>
      <c r="H146" s="33">
        <v>463502</v>
      </c>
      <c r="I146" s="33">
        <v>439254</v>
      </c>
      <c r="J146" s="33">
        <v>411994</v>
      </c>
      <c r="K146" s="33">
        <v>385056</v>
      </c>
      <c r="L146" s="33">
        <v>358466</v>
      </c>
      <c r="M146" s="33">
        <v>331986</v>
      </c>
      <c r="N146" s="33">
        <v>305649</v>
      </c>
      <c r="O146" s="33">
        <v>279328</v>
      </c>
      <c r="P146" s="33">
        <v>252803</v>
      </c>
      <c r="Q146" s="33">
        <v>226208</v>
      </c>
      <c r="R146" s="33">
        <v>199639</v>
      </c>
      <c r="S146" s="33">
        <v>172920</v>
      </c>
      <c r="T146" s="33">
        <v>145625</v>
      </c>
      <c r="U146" s="33">
        <v>118144</v>
      </c>
      <c r="V146" s="33">
        <v>90644</v>
      </c>
      <c r="W146" s="33">
        <v>63166</v>
      </c>
      <c r="X146" s="33">
        <v>35656</v>
      </c>
      <c r="Y146" s="33">
        <v>8117</v>
      </c>
      <c r="Z146" s="33">
        <v>8256</v>
      </c>
      <c r="AA146" s="33">
        <v>8395</v>
      </c>
      <c r="AB146" s="33">
        <v>8535</v>
      </c>
      <c r="AC146" s="33">
        <v>8676</v>
      </c>
      <c r="AD146" s="33">
        <v>8819</v>
      </c>
      <c r="AE146" s="33">
        <v>8964</v>
      </c>
      <c r="AF146" s="33">
        <v>9112</v>
      </c>
      <c r="AG146" s="33">
        <v>9262</v>
      </c>
      <c r="AH146" s="33">
        <v>9415</v>
      </c>
      <c r="AI146" s="34"/>
    </row>
    <row r="147" spans="1:35" ht="20" x14ac:dyDescent="0.4">
      <c r="A147" s="35"/>
      <c r="B147" s="14" t="s">
        <v>97</v>
      </c>
      <c r="C147" s="32">
        <v>1204524</v>
      </c>
      <c r="D147" s="32">
        <v>1212029</v>
      </c>
      <c r="E147" s="32">
        <v>1217237</v>
      </c>
      <c r="F147" s="32">
        <v>1208482</v>
      </c>
      <c r="G147" s="32">
        <v>1185647</v>
      </c>
      <c r="H147" s="32">
        <v>1148193</v>
      </c>
      <c r="I147" s="32">
        <v>1096340</v>
      </c>
      <c r="J147" s="32">
        <v>1036909</v>
      </c>
      <c r="K147" s="32">
        <v>969769</v>
      </c>
      <c r="L147" s="32">
        <v>901785</v>
      </c>
      <c r="M147" s="32">
        <v>833166</v>
      </c>
      <c r="N147" s="32">
        <v>764387</v>
      </c>
      <c r="O147" s="32">
        <v>695694</v>
      </c>
      <c r="P147" s="32">
        <v>627339</v>
      </c>
      <c r="Q147" s="32">
        <v>559149</v>
      </c>
      <c r="R147" s="32">
        <v>491005</v>
      </c>
      <c r="S147" s="32">
        <v>422907</v>
      </c>
      <c r="T147" s="32">
        <v>354630</v>
      </c>
      <c r="U147" s="32">
        <v>287318</v>
      </c>
      <c r="V147" s="32">
        <v>219960</v>
      </c>
      <c r="W147" s="32">
        <v>152390</v>
      </c>
      <c r="X147" s="32">
        <v>84438</v>
      </c>
      <c r="Y147" s="32">
        <v>15976</v>
      </c>
      <c r="Z147" s="32">
        <v>16150</v>
      </c>
      <c r="AA147" s="32">
        <v>16320</v>
      </c>
      <c r="AB147" s="32">
        <v>16485</v>
      </c>
      <c r="AC147" s="32">
        <v>16643</v>
      </c>
      <c r="AD147" s="32">
        <v>16796</v>
      </c>
      <c r="AE147" s="32">
        <v>16935</v>
      </c>
      <c r="AF147" s="32">
        <v>17071</v>
      </c>
      <c r="AG147" s="32">
        <v>17201</v>
      </c>
      <c r="AH147" s="32">
        <v>17585</v>
      </c>
      <c r="AI147" s="34"/>
    </row>
    <row r="148" spans="1:35" ht="20" x14ac:dyDescent="0.4">
      <c r="A148" s="35"/>
      <c r="B148" s="14" t="s">
        <v>98</v>
      </c>
      <c r="C148" s="33">
        <v>128942</v>
      </c>
      <c r="D148" s="33">
        <v>130801</v>
      </c>
      <c r="E148" s="33">
        <v>132951</v>
      </c>
      <c r="F148" s="33">
        <v>133281</v>
      </c>
      <c r="G148" s="33">
        <v>131988</v>
      </c>
      <c r="H148" s="33">
        <v>129087</v>
      </c>
      <c r="I148" s="33">
        <v>124693</v>
      </c>
      <c r="J148" s="33">
        <v>119639</v>
      </c>
      <c r="K148" s="33">
        <v>111746</v>
      </c>
      <c r="L148" s="33">
        <v>103883</v>
      </c>
      <c r="M148" s="33">
        <v>96005</v>
      </c>
      <c r="N148" s="33">
        <v>88146</v>
      </c>
      <c r="O148" s="33">
        <v>80295</v>
      </c>
      <c r="P148" s="33">
        <v>72426</v>
      </c>
      <c r="Q148" s="33">
        <v>64587</v>
      </c>
      <c r="R148" s="33">
        <v>56805</v>
      </c>
      <c r="S148" s="33">
        <v>49037</v>
      </c>
      <c r="T148" s="33">
        <v>41170</v>
      </c>
      <c r="U148" s="33">
        <v>33297</v>
      </c>
      <c r="V148" s="33">
        <v>25453</v>
      </c>
      <c r="W148" s="33">
        <v>17642</v>
      </c>
      <c r="X148" s="33">
        <v>9843</v>
      </c>
      <c r="Y148" s="33">
        <v>2053</v>
      </c>
      <c r="Z148" s="33">
        <v>2088</v>
      </c>
      <c r="AA148" s="33">
        <v>2123</v>
      </c>
      <c r="AB148" s="33">
        <v>2158</v>
      </c>
      <c r="AC148" s="33">
        <v>2193</v>
      </c>
      <c r="AD148" s="33">
        <v>2229</v>
      </c>
      <c r="AE148" s="33">
        <v>2266</v>
      </c>
      <c r="AF148" s="33">
        <v>2302</v>
      </c>
      <c r="AG148" s="33">
        <v>2340</v>
      </c>
      <c r="AH148" s="33">
        <v>2378</v>
      </c>
      <c r="AI148" s="34"/>
    </row>
    <row r="149" spans="1:35" ht="20" x14ac:dyDescent="0.4">
      <c r="A149" s="35"/>
      <c r="B149" s="14" t="s">
        <v>99</v>
      </c>
      <c r="C149" s="32">
        <v>1299136</v>
      </c>
      <c r="D149" s="32">
        <v>1308569</v>
      </c>
      <c r="E149" s="32">
        <v>1318268</v>
      </c>
      <c r="F149" s="32">
        <v>1316366</v>
      </c>
      <c r="G149" s="32">
        <v>1302698</v>
      </c>
      <c r="H149" s="32">
        <v>1276763</v>
      </c>
      <c r="I149" s="32">
        <v>1238841</v>
      </c>
      <c r="J149" s="32">
        <v>1194252</v>
      </c>
      <c r="K149" s="32">
        <v>1116470</v>
      </c>
      <c r="L149" s="32">
        <v>1037787</v>
      </c>
      <c r="M149" s="32">
        <v>958442</v>
      </c>
      <c r="N149" s="32">
        <v>878970</v>
      </c>
      <c r="O149" s="32">
        <v>799660</v>
      </c>
      <c r="P149" s="32">
        <v>720809</v>
      </c>
      <c r="Q149" s="32">
        <v>642226</v>
      </c>
      <c r="R149" s="32">
        <v>563757</v>
      </c>
      <c r="S149" s="32">
        <v>485347</v>
      </c>
      <c r="T149" s="32">
        <v>406734</v>
      </c>
      <c r="U149" s="32">
        <v>329158</v>
      </c>
      <c r="V149" s="32">
        <v>251599</v>
      </c>
      <c r="W149" s="32">
        <v>173885</v>
      </c>
      <c r="X149" s="32">
        <v>95845</v>
      </c>
      <c r="Y149" s="32">
        <v>17349</v>
      </c>
      <c r="Z149" s="32">
        <v>17545</v>
      </c>
      <c r="AA149" s="32">
        <v>17736</v>
      </c>
      <c r="AB149" s="32">
        <v>17923</v>
      </c>
      <c r="AC149" s="32">
        <v>18104</v>
      </c>
      <c r="AD149" s="32">
        <v>18280</v>
      </c>
      <c r="AE149" s="32">
        <v>18443</v>
      </c>
      <c r="AF149" s="32">
        <v>18602</v>
      </c>
      <c r="AG149" s="32">
        <v>18757</v>
      </c>
      <c r="AH149" s="32">
        <v>19138</v>
      </c>
      <c r="AI149" s="34"/>
    </row>
    <row r="150" spans="1:35" ht="20" x14ac:dyDescent="0.4">
      <c r="A150" s="35"/>
      <c r="B150" s="14" t="s">
        <v>100</v>
      </c>
      <c r="C150" s="33">
        <v>204451</v>
      </c>
      <c r="D150" s="33">
        <v>206843</v>
      </c>
      <c r="E150" s="33">
        <v>208860</v>
      </c>
      <c r="F150" s="33">
        <v>208467</v>
      </c>
      <c r="G150" s="33">
        <v>205573</v>
      </c>
      <c r="H150" s="33">
        <v>200100</v>
      </c>
      <c r="I150" s="33">
        <v>192052</v>
      </c>
      <c r="J150" s="33">
        <v>182884</v>
      </c>
      <c r="K150" s="33">
        <v>170869</v>
      </c>
      <c r="L150" s="33">
        <v>158806</v>
      </c>
      <c r="M150" s="33">
        <v>146739</v>
      </c>
      <c r="N150" s="33">
        <v>134682</v>
      </c>
      <c r="O150" s="33">
        <v>122641</v>
      </c>
      <c r="P150" s="33">
        <v>110694</v>
      </c>
      <c r="Q150" s="33">
        <v>98748</v>
      </c>
      <c r="R150" s="33">
        <v>86797</v>
      </c>
      <c r="S150" s="33">
        <v>74832</v>
      </c>
      <c r="T150" s="33">
        <v>62854</v>
      </c>
      <c r="U150" s="33">
        <v>50853</v>
      </c>
      <c r="V150" s="33">
        <v>38853</v>
      </c>
      <c r="W150" s="33">
        <v>26844</v>
      </c>
      <c r="X150" s="33">
        <v>14818</v>
      </c>
      <c r="Y150" s="33">
        <v>2777</v>
      </c>
      <c r="Z150" s="33">
        <v>2814</v>
      </c>
      <c r="AA150" s="33">
        <v>2851</v>
      </c>
      <c r="AB150" s="33">
        <v>2887</v>
      </c>
      <c r="AC150" s="33">
        <v>2923</v>
      </c>
      <c r="AD150" s="33">
        <v>2959</v>
      </c>
      <c r="AE150" s="33">
        <v>2994</v>
      </c>
      <c r="AF150" s="33">
        <v>3030</v>
      </c>
      <c r="AG150" s="33">
        <v>3067</v>
      </c>
      <c r="AH150" s="33">
        <v>3104</v>
      </c>
      <c r="AI150" s="34"/>
    </row>
    <row r="151" spans="1:35" ht="20" x14ac:dyDescent="0.4">
      <c r="A151" s="35"/>
      <c r="B151" s="14" t="s">
        <v>101</v>
      </c>
      <c r="C151" s="32">
        <v>76092</v>
      </c>
      <c r="D151" s="32">
        <v>78438</v>
      </c>
      <c r="E151" s="32">
        <v>81956</v>
      </c>
      <c r="F151" s="32">
        <v>84854</v>
      </c>
      <c r="G151" s="32">
        <v>87297</v>
      </c>
      <c r="H151" s="32">
        <v>89638</v>
      </c>
      <c r="I151" s="32">
        <v>91517</v>
      </c>
      <c r="J151" s="32">
        <v>90696</v>
      </c>
      <c r="K151" s="32">
        <v>84510</v>
      </c>
      <c r="L151" s="32">
        <v>78446</v>
      </c>
      <c r="M151" s="32">
        <v>72467</v>
      </c>
      <c r="N151" s="32">
        <v>66570</v>
      </c>
      <c r="O151" s="32">
        <v>60732</v>
      </c>
      <c r="P151" s="32">
        <v>54701</v>
      </c>
      <c r="Q151" s="32">
        <v>48720</v>
      </c>
      <c r="R151" s="32">
        <v>42824</v>
      </c>
      <c r="S151" s="32">
        <v>36949</v>
      </c>
      <c r="T151" s="32">
        <v>30951</v>
      </c>
      <c r="U151" s="32">
        <v>24950</v>
      </c>
      <c r="V151" s="32">
        <v>18999</v>
      </c>
      <c r="W151" s="32">
        <v>13105</v>
      </c>
      <c r="X151" s="32">
        <v>7242</v>
      </c>
      <c r="Y151" s="32">
        <v>1406</v>
      </c>
      <c r="Z151" s="32">
        <v>1436</v>
      </c>
      <c r="AA151" s="32">
        <v>1467</v>
      </c>
      <c r="AB151" s="32">
        <v>1498</v>
      </c>
      <c r="AC151" s="32">
        <v>1530</v>
      </c>
      <c r="AD151" s="32">
        <v>1562</v>
      </c>
      <c r="AE151" s="32">
        <v>1595</v>
      </c>
      <c r="AF151" s="32">
        <v>1628</v>
      </c>
      <c r="AG151" s="32">
        <v>1662</v>
      </c>
      <c r="AH151" s="32">
        <v>1697</v>
      </c>
      <c r="AI151" s="34"/>
    </row>
    <row r="152" spans="1:35" ht="20" x14ac:dyDescent="0.4">
      <c r="A152" s="35"/>
      <c r="B152" s="14" t="s">
        <v>102</v>
      </c>
      <c r="C152" s="33">
        <v>44364</v>
      </c>
      <c r="D152" s="33">
        <v>44861</v>
      </c>
      <c r="E152" s="33">
        <v>45483</v>
      </c>
      <c r="F152" s="33">
        <v>45562</v>
      </c>
      <c r="G152" s="33">
        <v>45177</v>
      </c>
      <c r="H152" s="33">
        <v>44336</v>
      </c>
      <c r="I152" s="33">
        <v>43081</v>
      </c>
      <c r="J152" s="33">
        <v>41618</v>
      </c>
      <c r="K152" s="33">
        <v>38873</v>
      </c>
      <c r="L152" s="33">
        <v>36137</v>
      </c>
      <c r="M152" s="33">
        <v>33396</v>
      </c>
      <c r="N152" s="33">
        <v>30662</v>
      </c>
      <c r="O152" s="33">
        <v>27930</v>
      </c>
      <c r="P152" s="33">
        <v>25192</v>
      </c>
      <c r="Q152" s="33">
        <v>22465</v>
      </c>
      <c r="R152" s="33">
        <v>19758</v>
      </c>
      <c r="S152" s="33">
        <v>17055</v>
      </c>
      <c r="T152" s="33">
        <v>14318</v>
      </c>
      <c r="U152" s="33">
        <v>11579</v>
      </c>
      <c r="V152" s="33">
        <v>8850</v>
      </c>
      <c r="W152" s="33">
        <v>6132</v>
      </c>
      <c r="X152" s="33">
        <v>3418</v>
      </c>
      <c r="Y152" s="33">
        <v>708</v>
      </c>
      <c r="Z152" s="33">
        <v>720</v>
      </c>
      <c r="AA152" s="33">
        <v>732</v>
      </c>
      <c r="AB152" s="33">
        <v>744</v>
      </c>
      <c r="AC152" s="33">
        <v>756</v>
      </c>
      <c r="AD152" s="33">
        <v>769</v>
      </c>
      <c r="AE152" s="33">
        <v>781</v>
      </c>
      <c r="AF152" s="33">
        <v>794</v>
      </c>
      <c r="AG152" s="33">
        <v>807</v>
      </c>
      <c r="AH152" s="33">
        <v>820</v>
      </c>
      <c r="AI152" s="34"/>
    </row>
    <row r="153" spans="1:35" ht="20" x14ac:dyDescent="0.4">
      <c r="A153" s="35"/>
      <c r="B153" s="14" t="s">
        <v>103</v>
      </c>
      <c r="C153" s="32">
        <v>591412</v>
      </c>
      <c r="D153" s="32">
        <v>594939</v>
      </c>
      <c r="E153" s="32">
        <v>598715</v>
      </c>
      <c r="F153" s="32">
        <v>597713</v>
      </c>
      <c r="G153" s="32">
        <v>591925</v>
      </c>
      <c r="H153" s="32">
        <v>581139</v>
      </c>
      <c r="I153" s="32">
        <v>565499</v>
      </c>
      <c r="J153" s="32">
        <v>546919</v>
      </c>
      <c r="K153" s="32">
        <v>510955</v>
      </c>
      <c r="L153" s="32">
        <v>474583</v>
      </c>
      <c r="M153" s="32">
        <v>437921</v>
      </c>
      <c r="N153" s="32">
        <v>401227</v>
      </c>
      <c r="O153" s="32">
        <v>364656</v>
      </c>
      <c r="P153" s="32">
        <v>328369</v>
      </c>
      <c r="Q153" s="32">
        <v>292312</v>
      </c>
      <c r="R153" s="32">
        <v>256428</v>
      </c>
      <c r="S153" s="32">
        <v>220684</v>
      </c>
      <c r="T153" s="32">
        <v>184927</v>
      </c>
      <c r="U153" s="32">
        <v>149504</v>
      </c>
      <c r="V153" s="32">
        <v>114166</v>
      </c>
      <c r="W153" s="32">
        <v>78844</v>
      </c>
      <c r="X153" s="32">
        <v>43473</v>
      </c>
      <c r="Y153" s="32">
        <v>8008</v>
      </c>
      <c r="Z153" s="32">
        <v>8105</v>
      </c>
      <c r="AA153" s="32">
        <v>8200</v>
      </c>
      <c r="AB153" s="32">
        <v>8294</v>
      </c>
      <c r="AC153" s="32">
        <v>8387</v>
      </c>
      <c r="AD153" s="32">
        <v>8478</v>
      </c>
      <c r="AE153" s="32">
        <v>8564</v>
      </c>
      <c r="AF153" s="32">
        <v>8649</v>
      </c>
      <c r="AG153" s="32">
        <v>8734</v>
      </c>
      <c r="AH153" s="32">
        <v>8873</v>
      </c>
      <c r="AI153" s="34"/>
    </row>
    <row r="154" spans="1:35" ht="20" x14ac:dyDescent="0.4">
      <c r="A154" s="35"/>
      <c r="B154" s="11" t="s">
        <v>105</v>
      </c>
      <c r="C154" s="34"/>
      <c r="D154" s="34"/>
      <c r="E154" s="34"/>
      <c r="F154" s="34"/>
      <c r="G154" s="34"/>
      <c r="H154" s="34"/>
      <c r="I154" s="34"/>
      <c r="J154" s="34"/>
      <c r="K154" s="34"/>
      <c r="L154" s="34"/>
      <c r="M154" s="34"/>
      <c r="N154" s="34"/>
      <c r="O154" s="34"/>
      <c r="P154" s="34"/>
      <c r="Q154" s="34"/>
      <c r="R154" s="34"/>
      <c r="S154" s="34"/>
      <c r="T154" s="34"/>
      <c r="U154" s="34"/>
      <c r="V154" s="34"/>
      <c r="W154" s="34"/>
      <c r="X154" s="34"/>
      <c r="Y154" s="34"/>
      <c r="Z154" s="34"/>
      <c r="AA154" s="34"/>
      <c r="AB154" s="34"/>
      <c r="AC154" s="34"/>
      <c r="AD154" s="34"/>
      <c r="AE154" s="34"/>
      <c r="AF154" s="34"/>
      <c r="AG154" s="34"/>
      <c r="AH154" s="34"/>
      <c r="AI154" s="34"/>
    </row>
    <row r="155" spans="1:35" ht="20" x14ac:dyDescent="0.4">
      <c r="A155" s="35"/>
      <c r="B155" s="12" t="s">
        <v>61</v>
      </c>
      <c r="C155" s="13" t="s">
        <v>62</v>
      </c>
      <c r="D155" s="13" t="s">
        <v>63</v>
      </c>
      <c r="E155" s="13" t="s">
        <v>64</v>
      </c>
      <c r="F155" s="13" t="s">
        <v>65</v>
      </c>
      <c r="G155" s="13" t="s">
        <v>66</v>
      </c>
      <c r="H155" s="13" t="s">
        <v>67</v>
      </c>
      <c r="I155" s="13" t="s">
        <v>68</v>
      </c>
      <c r="J155" s="13" t="s">
        <v>69</v>
      </c>
      <c r="K155" s="13" t="s">
        <v>70</v>
      </c>
      <c r="L155" s="13" t="s">
        <v>71</v>
      </c>
      <c r="M155" s="13" t="s">
        <v>72</v>
      </c>
      <c r="N155" s="13" t="s">
        <v>73</v>
      </c>
      <c r="O155" s="13" t="s">
        <v>74</v>
      </c>
      <c r="P155" s="13" t="s">
        <v>75</v>
      </c>
      <c r="Q155" s="13" t="s">
        <v>76</v>
      </c>
      <c r="R155" s="13" t="s">
        <v>77</v>
      </c>
      <c r="S155" s="13" t="s">
        <v>78</v>
      </c>
      <c r="T155" s="13" t="s">
        <v>79</v>
      </c>
      <c r="U155" s="13" t="s">
        <v>80</v>
      </c>
      <c r="V155" s="13" t="s">
        <v>81</v>
      </c>
      <c r="W155" s="13" t="s">
        <v>82</v>
      </c>
      <c r="X155" s="13" t="s">
        <v>83</v>
      </c>
      <c r="Y155" s="13" t="s">
        <v>84</v>
      </c>
      <c r="Z155" s="13" t="s">
        <v>85</v>
      </c>
      <c r="AA155" s="13" t="s">
        <v>86</v>
      </c>
      <c r="AB155" s="13" t="s">
        <v>87</v>
      </c>
      <c r="AC155" s="13" t="s">
        <v>88</v>
      </c>
      <c r="AD155" s="13" t="s">
        <v>89</v>
      </c>
      <c r="AE155" s="13" t="s">
        <v>90</v>
      </c>
      <c r="AF155" s="13" t="s">
        <v>91</v>
      </c>
      <c r="AG155" s="13" t="s">
        <v>92</v>
      </c>
      <c r="AH155" s="13" t="s">
        <v>93</v>
      </c>
      <c r="AI155" s="34"/>
    </row>
    <row r="156" spans="1:35" ht="20" x14ac:dyDescent="0.4">
      <c r="A156" s="35"/>
      <c r="B156" s="14" t="s">
        <v>94</v>
      </c>
      <c r="C156" s="33">
        <v>10360</v>
      </c>
      <c r="D156" s="33">
        <v>10567</v>
      </c>
      <c r="E156" s="33">
        <v>10918</v>
      </c>
      <c r="F156" s="33">
        <v>11202</v>
      </c>
      <c r="G156" s="33">
        <v>11449</v>
      </c>
      <c r="H156" s="33">
        <v>11655</v>
      </c>
      <c r="I156" s="33">
        <v>11843</v>
      </c>
      <c r="J156" s="33">
        <v>12014</v>
      </c>
      <c r="K156" s="33">
        <v>11215</v>
      </c>
      <c r="L156" s="33">
        <v>10416</v>
      </c>
      <c r="M156" s="33">
        <v>9628</v>
      </c>
      <c r="N156" s="33">
        <v>8847</v>
      </c>
      <c r="O156" s="33">
        <v>8063</v>
      </c>
      <c r="P156" s="33">
        <v>7264</v>
      </c>
      <c r="Q156" s="33">
        <v>6472</v>
      </c>
      <c r="R156" s="33">
        <v>5693</v>
      </c>
      <c r="S156" s="33">
        <v>4913</v>
      </c>
      <c r="T156" s="33">
        <v>4116</v>
      </c>
      <c r="U156" s="33">
        <v>3320</v>
      </c>
      <c r="V156" s="33">
        <v>2528</v>
      </c>
      <c r="W156" s="33">
        <v>1740</v>
      </c>
      <c r="X156" s="33">
        <v>954</v>
      </c>
      <c r="Y156" s="33">
        <v>171</v>
      </c>
      <c r="Z156" s="33">
        <v>174</v>
      </c>
      <c r="AA156" s="33">
        <v>177</v>
      </c>
      <c r="AB156" s="33">
        <v>180</v>
      </c>
      <c r="AC156" s="33">
        <v>183</v>
      </c>
      <c r="AD156" s="33">
        <v>187</v>
      </c>
      <c r="AE156" s="33">
        <v>190</v>
      </c>
      <c r="AF156" s="33">
        <v>193</v>
      </c>
      <c r="AG156" s="33">
        <v>197</v>
      </c>
      <c r="AH156" s="33">
        <v>200</v>
      </c>
      <c r="AI156" s="34"/>
    </row>
    <row r="157" spans="1:35" ht="20" x14ac:dyDescent="0.4">
      <c r="A157" s="35"/>
      <c r="B157" s="14" t="s">
        <v>95</v>
      </c>
      <c r="C157" s="32">
        <v>6529</v>
      </c>
      <c r="D157" s="32">
        <v>6608</v>
      </c>
      <c r="E157" s="32">
        <v>6685</v>
      </c>
      <c r="F157" s="32">
        <v>6754</v>
      </c>
      <c r="G157" s="32">
        <v>6810</v>
      </c>
      <c r="H157" s="32">
        <v>6857</v>
      </c>
      <c r="I157" s="32">
        <v>6893</v>
      </c>
      <c r="J157" s="32">
        <v>6785</v>
      </c>
      <c r="K157" s="32">
        <v>6335</v>
      </c>
      <c r="L157" s="32">
        <v>5888</v>
      </c>
      <c r="M157" s="32">
        <v>5443</v>
      </c>
      <c r="N157" s="32">
        <v>5001</v>
      </c>
      <c r="O157" s="32">
        <v>4562</v>
      </c>
      <c r="P157" s="32">
        <v>4116</v>
      </c>
      <c r="Q157" s="32">
        <v>3669</v>
      </c>
      <c r="R157" s="32">
        <v>3222</v>
      </c>
      <c r="S157" s="32">
        <v>2775</v>
      </c>
      <c r="T157" s="32">
        <v>2327</v>
      </c>
      <c r="U157" s="32">
        <v>1878</v>
      </c>
      <c r="V157" s="32">
        <v>1429</v>
      </c>
      <c r="W157" s="32">
        <v>980</v>
      </c>
      <c r="X157" s="32">
        <v>531</v>
      </c>
      <c r="Y157" s="32">
        <v>81</v>
      </c>
      <c r="Z157" s="32">
        <v>82</v>
      </c>
      <c r="AA157" s="32">
        <v>82</v>
      </c>
      <c r="AB157" s="32">
        <v>83</v>
      </c>
      <c r="AC157" s="32">
        <v>83</v>
      </c>
      <c r="AD157" s="32">
        <v>84</v>
      </c>
      <c r="AE157" s="32">
        <v>85</v>
      </c>
      <c r="AF157" s="32">
        <v>85</v>
      </c>
      <c r="AG157" s="32">
        <v>86</v>
      </c>
      <c r="AH157" s="32">
        <v>87</v>
      </c>
      <c r="AI157" s="34"/>
    </row>
    <row r="158" spans="1:35" ht="20" x14ac:dyDescent="0.4">
      <c r="A158" s="35"/>
      <c r="B158" s="14" t="s">
        <v>96</v>
      </c>
      <c r="C158" s="33">
        <v>169164</v>
      </c>
      <c r="D158" s="33">
        <v>171450</v>
      </c>
      <c r="E158" s="33">
        <v>173735</v>
      </c>
      <c r="F158" s="33">
        <v>173947</v>
      </c>
      <c r="G158" s="33">
        <v>172295</v>
      </c>
      <c r="H158" s="33">
        <v>168704</v>
      </c>
      <c r="I158" s="33">
        <v>163396</v>
      </c>
      <c r="J158" s="33">
        <v>157634</v>
      </c>
      <c r="K158" s="33">
        <v>147463</v>
      </c>
      <c r="L158" s="33">
        <v>137383</v>
      </c>
      <c r="M158" s="33">
        <v>127381</v>
      </c>
      <c r="N158" s="33">
        <v>117434</v>
      </c>
      <c r="O158" s="33">
        <v>107459</v>
      </c>
      <c r="P158" s="33">
        <v>97333</v>
      </c>
      <c r="Q158" s="33">
        <v>87145</v>
      </c>
      <c r="R158" s="33">
        <v>76948</v>
      </c>
      <c r="S158" s="33">
        <v>66636</v>
      </c>
      <c r="T158" s="33">
        <v>56079</v>
      </c>
      <c r="U158" s="33">
        <v>45435</v>
      </c>
      <c r="V158" s="33">
        <v>34749</v>
      </c>
      <c r="W158" s="33">
        <v>24027</v>
      </c>
      <c r="X158" s="33">
        <v>13269</v>
      </c>
      <c r="Y158" s="33">
        <v>2493</v>
      </c>
      <c r="Z158" s="33">
        <v>2526</v>
      </c>
      <c r="AA158" s="33">
        <v>2559</v>
      </c>
      <c r="AB158" s="33">
        <v>2593</v>
      </c>
      <c r="AC158" s="33">
        <v>2626</v>
      </c>
      <c r="AD158" s="33">
        <v>2660</v>
      </c>
      <c r="AE158" s="33">
        <v>2696</v>
      </c>
      <c r="AF158" s="33">
        <v>2732</v>
      </c>
      <c r="AG158" s="33">
        <v>2768</v>
      </c>
      <c r="AH158" s="33">
        <v>2805</v>
      </c>
      <c r="AI158" s="34"/>
    </row>
    <row r="159" spans="1:35" ht="20" x14ac:dyDescent="0.4">
      <c r="A159" s="35"/>
      <c r="B159" s="14" t="s">
        <v>97</v>
      </c>
      <c r="C159" s="32">
        <v>383248</v>
      </c>
      <c r="D159" s="32">
        <v>386966</v>
      </c>
      <c r="E159" s="32">
        <v>386679</v>
      </c>
      <c r="F159" s="32">
        <v>381368</v>
      </c>
      <c r="G159" s="32">
        <v>370988</v>
      </c>
      <c r="H159" s="32">
        <v>355343</v>
      </c>
      <c r="I159" s="32">
        <v>334487</v>
      </c>
      <c r="J159" s="32">
        <v>311235</v>
      </c>
      <c r="K159" s="32">
        <v>291307</v>
      </c>
      <c r="L159" s="32">
        <v>271137</v>
      </c>
      <c r="M159" s="32">
        <v>250725</v>
      </c>
      <c r="N159" s="32">
        <v>230204</v>
      </c>
      <c r="O159" s="32">
        <v>209687</v>
      </c>
      <c r="P159" s="32">
        <v>189174</v>
      </c>
      <c r="Q159" s="32">
        <v>168658</v>
      </c>
      <c r="R159" s="32">
        <v>148163</v>
      </c>
      <c r="S159" s="32">
        <v>127676</v>
      </c>
      <c r="T159" s="32">
        <v>107160</v>
      </c>
      <c r="U159" s="32">
        <v>86845</v>
      </c>
      <c r="V159" s="32">
        <v>66469</v>
      </c>
      <c r="W159" s="32">
        <v>45977</v>
      </c>
      <c r="X159" s="32">
        <v>25317</v>
      </c>
      <c r="Y159" s="32">
        <v>4445</v>
      </c>
      <c r="Z159" s="32">
        <v>4468</v>
      </c>
      <c r="AA159" s="32">
        <v>4490</v>
      </c>
      <c r="AB159" s="32">
        <v>4510</v>
      </c>
      <c r="AC159" s="32">
        <v>4528</v>
      </c>
      <c r="AD159" s="32">
        <v>4544</v>
      </c>
      <c r="AE159" s="32">
        <v>4557</v>
      </c>
      <c r="AF159" s="32">
        <v>4568</v>
      </c>
      <c r="AG159" s="32">
        <v>4577</v>
      </c>
      <c r="AH159" s="32">
        <v>4679</v>
      </c>
      <c r="AI159" s="34"/>
    </row>
    <row r="160" spans="1:35" ht="20" x14ac:dyDescent="0.4">
      <c r="A160" s="35"/>
      <c r="B160" s="14" t="s">
        <v>98</v>
      </c>
      <c r="C160" s="33">
        <v>44096</v>
      </c>
      <c r="D160" s="33">
        <v>44727</v>
      </c>
      <c r="E160" s="33">
        <v>45395</v>
      </c>
      <c r="F160" s="33">
        <v>45600</v>
      </c>
      <c r="G160" s="33">
        <v>45395</v>
      </c>
      <c r="H160" s="33">
        <v>44758</v>
      </c>
      <c r="I160" s="33">
        <v>43745</v>
      </c>
      <c r="J160" s="33">
        <v>42623</v>
      </c>
      <c r="K160" s="33">
        <v>39835</v>
      </c>
      <c r="L160" s="33">
        <v>37041</v>
      </c>
      <c r="M160" s="33">
        <v>34249</v>
      </c>
      <c r="N160" s="33">
        <v>31463</v>
      </c>
      <c r="O160" s="33">
        <v>28674</v>
      </c>
      <c r="P160" s="33">
        <v>25865</v>
      </c>
      <c r="Q160" s="33">
        <v>23066</v>
      </c>
      <c r="R160" s="33">
        <v>20288</v>
      </c>
      <c r="S160" s="33">
        <v>17506</v>
      </c>
      <c r="T160" s="33">
        <v>14687</v>
      </c>
      <c r="U160" s="33">
        <v>11865</v>
      </c>
      <c r="V160" s="33">
        <v>9050</v>
      </c>
      <c r="W160" s="33">
        <v>6238</v>
      </c>
      <c r="X160" s="33">
        <v>3427</v>
      </c>
      <c r="Y160" s="33">
        <v>619</v>
      </c>
      <c r="Z160" s="33">
        <v>627</v>
      </c>
      <c r="AA160" s="33">
        <v>635</v>
      </c>
      <c r="AB160" s="33">
        <v>643</v>
      </c>
      <c r="AC160" s="33">
        <v>651</v>
      </c>
      <c r="AD160" s="33">
        <v>660</v>
      </c>
      <c r="AE160" s="33">
        <v>668</v>
      </c>
      <c r="AF160" s="33">
        <v>677</v>
      </c>
      <c r="AG160" s="33">
        <v>686</v>
      </c>
      <c r="AH160" s="33">
        <v>694</v>
      </c>
      <c r="AI160" s="34"/>
    </row>
    <row r="161" spans="1:35" ht="20" x14ac:dyDescent="0.4">
      <c r="A161" s="35"/>
      <c r="B161" s="14" t="s">
        <v>99</v>
      </c>
      <c r="C161" s="32">
        <v>413378</v>
      </c>
      <c r="D161" s="32">
        <v>417422</v>
      </c>
      <c r="E161" s="32">
        <v>418024</v>
      </c>
      <c r="F161" s="32">
        <v>414441</v>
      </c>
      <c r="G161" s="32">
        <v>406653</v>
      </c>
      <c r="H161" s="32">
        <v>394491</v>
      </c>
      <c r="I161" s="32">
        <v>378039</v>
      </c>
      <c r="J161" s="32">
        <v>359508</v>
      </c>
      <c r="K161" s="32">
        <v>336261</v>
      </c>
      <c r="L161" s="32">
        <v>312762</v>
      </c>
      <c r="M161" s="32">
        <v>289021</v>
      </c>
      <c r="N161" s="32">
        <v>265197</v>
      </c>
      <c r="O161" s="32">
        <v>241418</v>
      </c>
      <c r="P161" s="32">
        <v>217687</v>
      </c>
      <c r="Q161" s="32">
        <v>193977</v>
      </c>
      <c r="R161" s="32">
        <v>170292</v>
      </c>
      <c r="S161" s="32">
        <v>146604</v>
      </c>
      <c r="T161" s="32">
        <v>122876</v>
      </c>
      <c r="U161" s="32">
        <v>99423</v>
      </c>
      <c r="V161" s="32">
        <v>75945</v>
      </c>
      <c r="W161" s="32">
        <v>52387</v>
      </c>
      <c r="X161" s="32">
        <v>28698</v>
      </c>
      <c r="Y161" s="32">
        <v>4840</v>
      </c>
      <c r="Z161" s="32">
        <v>4869</v>
      </c>
      <c r="AA161" s="32">
        <v>4897</v>
      </c>
      <c r="AB161" s="32">
        <v>4923</v>
      </c>
      <c r="AC161" s="32">
        <v>4948</v>
      </c>
      <c r="AD161" s="32">
        <v>4971</v>
      </c>
      <c r="AE161" s="32">
        <v>4990</v>
      </c>
      <c r="AF161" s="32">
        <v>5008</v>
      </c>
      <c r="AG161" s="32">
        <v>5025</v>
      </c>
      <c r="AH161" s="32">
        <v>5118</v>
      </c>
      <c r="AI161" s="34"/>
    </row>
    <row r="162" spans="1:35" ht="20" x14ac:dyDescent="0.4">
      <c r="A162" s="35"/>
      <c r="B162" s="14" t="s">
        <v>100</v>
      </c>
      <c r="C162" s="33">
        <v>149592</v>
      </c>
      <c r="D162" s="33">
        <v>151395</v>
      </c>
      <c r="E162" s="33">
        <v>152641</v>
      </c>
      <c r="F162" s="33">
        <v>153166</v>
      </c>
      <c r="G162" s="33">
        <v>152965</v>
      </c>
      <c r="H162" s="33">
        <v>152022</v>
      </c>
      <c r="I162" s="33">
        <v>150354</v>
      </c>
      <c r="J162" s="33">
        <v>148392</v>
      </c>
      <c r="K162" s="33">
        <v>139208</v>
      </c>
      <c r="L162" s="33">
        <v>129928</v>
      </c>
      <c r="M162" s="33">
        <v>120555</v>
      </c>
      <c r="N162" s="33">
        <v>111098</v>
      </c>
      <c r="O162" s="33">
        <v>101569</v>
      </c>
      <c r="P162" s="33">
        <v>92058</v>
      </c>
      <c r="Q162" s="33">
        <v>82460</v>
      </c>
      <c r="R162" s="33">
        <v>72775</v>
      </c>
      <c r="S162" s="33">
        <v>62977</v>
      </c>
      <c r="T162" s="33">
        <v>53071</v>
      </c>
      <c r="U162" s="33">
        <v>43024</v>
      </c>
      <c r="V162" s="33">
        <v>32862</v>
      </c>
      <c r="W162" s="33">
        <v>22557</v>
      </c>
      <c r="X162" s="33">
        <v>12083</v>
      </c>
      <c r="Y162" s="33">
        <v>1419</v>
      </c>
      <c r="Z162" s="33">
        <v>1432</v>
      </c>
      <c r="AA162" s="33">
        <v>1445</v>
      </c>
      <c r="AB162" s="33">
        <v>1457</v>
      </c>
      <c r="AC162" s="33">
        <v>1469</v>
      </c>
      <c r="AD162" s="33">
        <v>1482</v>
      </c>
      <c r="AE162" s="33">
        <v>1493</v>
      </c>
      <c r="AF162" s="33">
        <v>1505</v>
      </c>
      <c r="AG162" s="33">
        <v>1517</v>
      </c>
      <c r="AH162" s="33">
        <v>1528</v>
      </c>
      <c r="AI162" s="34"/>
    </row>
    <row r="163" spans="1:35" ht="20" x14ac:dyDescent="0.4">
      <c r="A163" s="35"/>
      <c r="B163" s="14" t="s">
        <v>101</v>
      </c>
      <c r="C163" s="32">
        <v>33167</v>
      </c>
      <c r="D163" s="32">
        <v>33831</v>
      </c>
      <c r="E163" s="32">
        <v>35048</v>
      </c>
      <c r="F163" s="32">
        <v>36071</v>
      </c>
      <c r="G163" s="32">
        <v>36989</v>
      </c>
      <c r="H163" s="32">
        <v>37795</v>
      </c>
      <c r="I163" s="32">
        <v>38553</v>
      </c>
      <c r="J163" s="32">
        <v>38781</v>
      </c>
      <c r="K163" s="32">
        <v>36168</v>
      </c>
      <c r="L163" s="32">
        <v>33577</v>
      </c>
      <c r="M163" s="32">
        <v>31036</v>
      </c>
      <c r="N163" s="32">
        <v>28535</v>
      </c>
      <c r="O163" s="32">
        <v>26049</v>
      </c>
      <c r="P163" s="32">
        <v>23473</v>
      </c>
      <c r="Q163" s="32">
        <v>20917</v>
      </c>
      <c r="R163" s="32">
        <v>18400</v>
      </c>
      <c r="S163" s="32">
        <v>15881</v>
      </c>
      <c r="T163" s="32">
        <v>13306</v>
      </c>
      <c r="U163" s="32">
        <v>10730</v>
      </c>
      <c r="V163" s="32">
        <v>8168</v>
      </c>
      <c r="W163" s="32">
        <v>5617</v>
      </c>
      <c r="X163" s="32">
        <v>3072</v>
      </c>
      <c r="Y163" s="32">
        <v>537</v>
      </c>
      <c r="Z163" s="32">
        <v>547</v>
      </c>
      <c r="AA163" s="32">
        <v>556</v>
      </c>
      <c r="AB163" s="32">
        <v>566</v>
      </c>
      <c r="AC163" s="32">
        <v>576</v>
      </c>
      <c r="AD163" s="32">
        <v>586</v>
      </c>
      <c r="AE163" s="32">
        <v>597</v>
      </c>
      <c r="AF163" s="32">
        <v>607</v>
      </c>
      <c r="AG163" s="32">
        <v>618</v>
      </c>
      <c r="AH163" s="32">
        <v>629</v>
      </c>
      <c r="AI163" s="34"/>
    </row>
    <row r="164" spans="1:35" ht="20" x14ac:dyDescent="0.4">
      <c r="A164" s="35"/>
      <c r="B164" s="14" t="s">
        <v>102</v>
      </c>
      <c r="C164" s="33">
        <v>15175</v>
      </c>
      <c r="D164" s="33">
        <v>15380</v>
      </c>
      <c r="E164" s="33">
        <v>15606</v>
      </c>
      <c r="F164" s="33">
        <v>15687</v>
      </c>
      <c r="G164" s="33">
        <v>15642</v>
      </c>
      <c r="H164" s="33">
        <v>15464</v>
      </c>
      <c r="I164" s="33">
        <v>15174</v>
      </c>
      <c r="J164" s="33">
        <v>14851</v>
      </c>
      <c r="K164" s="33">
        <v>13879</v>
      </c>
      <c r="L164" s="33">
        <v>12906</v>
      </c>
      <c r="M164" s="33">
        <v>11933</v>
      </c>
      <c r="N164" s="33">
        <v>10962</v>
      </c>
      <c r="O164" s="33">
        <v>9990</v>
      </c>
      <c r="P164" s="33">
        <v>9011</v>
      </c>
      <c r="Q164" s="33">
        <v>8035</v>
      </c>
      <c r="R164" s="33">
        <v>7067</v>
      </c>
      <c r="S164" s="33">
        <v>6098</v>
      </c>
      <c r="T164" s="33">
        <v>5115</v>
      </c>
      <c r="U164" s="33">
        <v>4132</v>
      </c>
      <c r="V164" s="33">
        <v>3151</v>
      </c>
      <c r="W164" s="33">
        <v>2171</v>
      </c>
      <c r="X164" s="33">
        <v>1192</v>
      </c>
      <c r="Y164" s="33">
        <v>213</v>
      </c>
      <c r="Z164" s="33">
        <v>216</v>
      </c>
      <c r="AA164" s="33">
        <v>219</v>
      </c>
      <c r="AB164" s="33">
        <v>222</v>
      </c>
      <c r="AC164" s="33">
        <v>225</v>
      </c>
      <c r="AD164" s="33">
        <v>228</v>
      </c>
      <c r="AE164" s="33">
        <v>230</v>
      </c>
      <c r="AF164" s="33">
        <v>233</v>
      </c>
      <c r="AG164" s="33">
        <v>236</v>
      </c>
      <c r="AH164" s="33">
        <v>240</v>
      </c>
      <c r="AI164" s="34"/>
    </row>
    <row r="165" spans="1:35" ht="20" x14ac:dyDescent="0.4">
      <c r="A165" s="35"/>
      <c r="B165" s="14" t="s">
        <v>103</v>
      </c>
      <c r="C165" s="32">
        <v>188206</v>
      </c>
      <c r="D165" s="32">
        <v>189967</v>
      </c>
      <c r="E165" s="32">
        <v>190201</v>
      </c>
      <c r="F165" s="32">
        <v>188661</v>
      </c>
      <c r="G165" s="32">
        <v>185346</v>
      </c>
      <c r="H165" s="32">
        <v>180183</v>
      </c>
      <c r="I165" s="32">
        <v>173214</v>
      </c>
      <c r="J165" s="32">
        <v>165333</v>
      </c>
      <c r="K165" s="32">
        <v>154547</v>
      </c>
      <c r="L165" s="32">
        <v>143648</v>
      </c>
      <c r="M165" s="32">
        <v>132643</v>
      </c>
      <c r="N165" s="32">
        <v>121611</v>
      </c>
      <c r="O165" s="32">
        <v>110617</v>
      </c>
      <c r="P165" s="32">
        <v>99670</v>
      </c>
      <c r="Q165" s="32">
        <v>88758</v>
      </c>
      <c r="R165" s="32">
        <v>77880</v>
      </c>
      <c r="S165" s="32">
        <v>67010</v>
      </c>
      <c r="T165" s="32">
        <v>56119</v>
      </c>
      <c r="U165" s="32">
        <v>45361</v>
      </c>
      <c r="V165" s="32">
        <v>34613</v>
      </c>
      <c r="W165" s="32">
        <v>23855</v>
      </c>
      <c r="X165" s="32">
        <v>13066</v>
      </c>
      <c r="Y165" s="32">
        <v>2234</v>
      </c>
      <c r="Z165" s="32">
        <v>2249</v>
      </c>
      <c r="AA165" s="32">
        <v>2264</v>
      </c>
      <c r="AB165" s="32">
        <v>2278</v>
      </c>
      <c r="AC165" s="32">
        <v>2292</v>
      </c>
      <c r="AD165" s="32">
        <v>2306</v>
      </c>
      <c r="AE165" s="32">
        <v>2318</v>
      </c>
      <c r="AF165" s="32">
        <v>2329</v>
      </c>
      <c r="AG165" s="32">
        <v>2340</v>
      </c>
      <c r="AH165" s="32">
        <v>2373</v>
      </c>
      <c r="AI165" s="34"/>
    </row>
    <row r="166" spans="1:35" ht="20" x14ac:dyDescent="0.4">
      <c r="A166" s="35"/>
      <c r="B166" s="11" t="s">
        <v>106</v>
      </c>
      <c r="C166" s="34"/>
      <c r="D166" s="34"/>
      <c r="E166" s="34"/>
      <c r="F166" s="34"/>
      <c r="G166" s="34"/>
      <c r="H166" s="34"/>
      <c r="I166" s="34"/>
      <c r="J166" s="34"/>
      <c r="K166" s="34"/>
      <c r="L166" s="34"/>
      <c r="M166" s="34"/>
      <c r="N166" s="34"/>
      <c r="O166" s="34"/>
      <c r="P166" s="34"/>
      <c r="Q166" s="34"/>
      <c r="R166" s="34"/>
      <c r="S166" s="34"/>
      <c r="T166" s="34"/>
      <c r="U166" s="34"/>
      <c r="V166" s="34"/>
      <c r="W166" s="34"/>
      <c r="X166" s="34"/>
      <c r="Y166" s="34"/>
      <c r="Z166" s="34"/>
      <c r="AA166" s="34"/>
      <c r="AB166" s="34"/>
      <c r="AC166" s="34"/>
      <c r="AD166" s="34"/>
      <c r="AE166" s="34"/>
      <c r="AF166" s="34"/>
      <c r="AG166" s="34"/>
      <c r="AH166" s="34"/>
      <c r="AI166" s="34"/>
    </row>
    <row r="167" spans="1:35" ht="20" x14ac:dyDescent="0.4">
      <c r="A167" s="35"/>
      <c r="B167" s="12" t="s">
        <v>61</v>
      </c>
      <c r="C167" s="13" t="s">
        <v>62</v>
      </c>
      <c r="D167" s="13" t="s">
        <v>63</v>
      </c>
      <c r="E167" s="13" t="s">
        <v>64</v>
      </c>
      <c r="F167" s="13" t="s">
        <v>65</v>
      </c>
      <c r="G167" s="13" t="s">
        <v>66</v>
      </c>
      <c r="H167" s="13" t="s">
        <v>67</v>
      </c>
      <c r="I167" s="13" t="s">
        <v>68</v>
      </c>
      <c r="J167" s="13" t="s">
        <v>69</v>
      </c>
      <c r="K167" s="13" t="s">
        <v>70</v>
      </c>
      <c r="L167" s="13" t="s">
        <v>71</v>
      </c>
      <c r="M167" s="13" t="s">
        <v>72</v>
      </c>
      <c r="N167" s="13" t="s">
        <v>73</v>
      </c>
      <c r="O167" s="13" t="s">
        <v>74</v>
      </c>
      <c r="P167" s="13" t="s">
        <v>75</v>
      </c>
      <c r="Q167" s="13" t="s">
        <v>76</v>
      </c>
      <c r="R167" s="13" t="s">
        <v>77</v>
      </c>
      <c r="S167" s="13" t="s">
        <v>78</v>
      </c>
      <c r="T167" s="13" t="s">
        <v>79</v>
      </c>
      <c r="U167" s="13" t="s">
        <v>80</v>
      </c>
      <c r="V167" s="13" t="s">
        <v>81</v>
      </c>
      <c r="W167" s="13" t="s">
        <v>82</v>
      </c>
      <c r="X167" s="13" t="s">
        <v>83</v>
      </c>
      <c r="Y167" s="13" t="s">
        <v>84</v>
      </c>
      <c r="Z167" s="13" t="s">
        <v>85</v>
      </c>
      <c r="AA167" s="13" t="s">
        <v>86</v>
      </c>
      <c r="AB167" s="13" t="s">
        <v>87</v>
      </c>
      <c r="AC167" s="13" t="s">
        <v>88</v>
      </c>
      <c r="AD167" s="13" t="s">
        <v>89</v>
      </c>
      <c r="AE167" s="13" t="s">
        <v>90</v>
      </c>
      <c r="AF167" s="13" t="s">
        <v>91</v>
      </c>
      <c r="AG167" s="13" t="s">
        <v>92</v>
      </c>
      <c r="AH167" s="13" t="s">
        <v>93</v>
      </c>
      <c r="AI167" s="34"/>
    </row>
    <row r="168" spans="1:35" ht="20" x14ac:dyDescent="0.4">
      <c r="A168" s="35"/>
      <c r="B168" s="14" t="s">
        <v>94</v>
      </c>
      <c r="C168" s="33">
        <v>2351</v>
      </c>
      <c r="D168" s="33">
        <v>2412</v>
      </c>
      <c r="E168" s="33">
        <v>2492</v>
      </c>
      <c r="F168" s="33">
        <v>2553</v>
      </c>
      <c r="G168" s="33">
        <v>2605</v>
      </c>
      <c r="H168" s="33">
        <v>2651</v>
      </c>
      <c r="I168" s="33">
        <v>2689</v>
      </c>
      <c r="J168" s="33">
        <v>2721</v>
      </c>
      <c r="K168" s="33">
        <v>2539</v>
      </c>
      <c r="L168" s="33">
        <v>2357</v>
      </c>
      <c r="M168" s="33">
        <v>2178</v>
      </c>
      <c r="N168" s="33">
        <v>2001</v>
      </c>
      <c r="O168" s="33">
        <v>1823</v>
      </c>
      <c r="P168" s="33">
        <v>1641</v>
      </c>
      <c r="Q168" s="33">
        <v>1461</v>
      </c>
      <c r="R168" s="33">
        <v>1284</v>
      </c>
      <c r="S168" s="33">
        <v>1108</v>
      </c>
      <c r="T168" s="33">
        <v>928</v>
      </c>
      <c r="U168" s="33">
        <v>748</v>
      </c>
      <c r="V168" s="33">
        <v>569</v>
      </c>
      <c r="W168" s="33">
        <v>391</v>
      </c>
      <c r="X168" s="33">
        <v>214</v>
      </c>
      <c r="Y168" s="33">
        <v>37</v>
      </c>
      <c r="Z168" s="33">
        <v>38</v>
      </c>
      <c r="AA168" s="33">
        <v>38</v>
      </c>
      <c r="AB168" s="33">
        <v>39</v>
      </c>
      <c r="AC168" s="33">
        <v>40</v>
      </c>
      <c r="AD168" s="33">
        <v>40</v>
      </c>
      <c r="AE168" s="33">
        <v>41</v>
      </c>
      <c r="AF168" s="33">
        <v>42</v>
      </c>
      <c r="AG168" s="33">
        <v>42</v>
      </c>
      <c r="AH168" s="33">
        <v>43</v>
      </c>
      <c r="AI168" s="34"/>
    </row>
    <row r="169" spans="1:35" ht="20" x14ac:dyDescent="0.4">
      <c r="A169" s="35"/>
      <c r="B169" s="14" t="s">
        <v>95</v>
      </c>
      <c r="C169" s="32">
        <v>3039</v>
      </c>
      <c r="D169" s="32">
        <v>3083</v>
      </c>
      <c r="E169" s="32">
        <v>3080</v>
      </c>
      <c r="F169" s="32">
        <v>3067</v>
      </c>
      <c r="G169" s="32">
        <v>3021</v>
      </c>
      <c r="H169" s="32">
        <v>2959</v>
      </c>
      <c r="I169" s="32">
        <v>2862</v>
      </c>
      <c r="J169" s="32">
        <v>2636</v>
      </c>
      <c r="K169" s="32">
        <v>2466</v>
      </c>
      <c r="L169" s="32">
        <v>2297</v>
      </c>
      <c r="M169" s="32">
        <v>2129</v>
      </c>
      <c r="N169" s="32">
        <v>1961</v>
      </c>
      <c r="O169" s="32">
        <v>1794</v>
      </c>
      <c r="P169" s="32">
        <v>1621</v>
      </c>
      <c r="Q169" s="32">
        <v>1447</v>
      </c>
      <c r="R169" s="32">
        <v>1273</v>
      </c>
      <c r="S169" s="32">
        <v>1098</v>
      </c>
      <c r="T169" s="32">
        <v>922</v>
      </c>
      <c r="U169" s="32">
        <v>745</v>
      </c>
      <c r="V169" s="32">
        <v>568</v>
      </c>
      <c r="W169" s="32">
        <v>390</v>
      </c>
      <c r="X169" s="32">
        <v>212</v>
      </c>
      <c r="Y169" s="32">
        <v>34</v>
      </c>
      <c r="Z169" s="32">
        <v>34</v>
      </c>
      <c r="AA169" s="32">
        <v>34</v>
      </c>
      <c r="AB169" s="32">
        <v>34</v>
      </c>
      <c r="AC169" s="32">
        <v>34</v>
      </c>
      <c r="AD169" s="32">
        <v>34</v>
      </c>
      <c r="AE169" s="32">
        <v>34</v>
      </c>
      <c r="AF169" s="32">
        <v>34</v>
      </c>
      <c r="AG169" s="32">
        <v>34</v>
      </c>
      <c r="AH169" s="32">
        <v>35</v>
      </c>
      <c r="AI169" s="34"/>
    </row>
    <row r="170" spans="1:35" ht="20" x14ac:dyDescent="0.4">
      <c r="A170" s="35"/>
      <c r="B170" s="14" t="s">
        <v>96</v>
      </c>
      <c r="C170" s="33">
        <v>50455</v>
      </c>
      <c r="D170" s="33">
        <v>51306</v>
      </c>
      <c r="E170" s="33">
        <v>51678</v>
      </c>
      <c r="F170" s="33">
        <v>51234</v>
      </c>
      <c r="G170" s="33">
        <v>50003</v>
      </c>
      <c r="H170" s="33">
        <v>47986</v>
      </c>
      <c r="I170" s="33">
        <v>45168</v>
      </c>
      <c r="J170" s="33">
        <v>42032</v>
      </c>
      <c r="K170" s="33">
        <v>39352</v>
      </c>
      <c r="L170" s="33">
        <v>36683</v>
      </c>
      <c r="M170" s="33">
        <v>34023</v>
      </c>
      <c r="N170" s="33">
        <v>31368</v>
      </c>
      <c r="O170" s="33">
        <v>28692</v>
      </c>
      <c r="P170" s="33">
        <v>25979</v>
      </c>
      <c r="Q170" s="33">
        <v>23247</v>
      </c>
      <c r="R170" s="33">
        <v>20516</v>
      </c>
      <c r="S170" s="33">
        <v>17758</v>
      </c>
      <c r="T170" s="33">
        <v>14945</v>
      </c>
      <c r="U170" s="33">
        <v>12113</v>
      </c>
      <c r="V170" s="33">
        <v>9270</v>
      </c>
      <c r="W170" s="33">
        <v>6417</v>
      </c>
      <c r="X170" s="33">
        <v>3554</v>
      </c>
      <c r="Y170" s="33">
        <v>688</v>
      </c>
      <c r="Z170" s="33">
        <v>694</v>
      </c>
      <c r="AA170" s="33">
        <v>700</v>
      </c>
      <c r="AB170" s="33">
        <v>707</v>
      </c>
      <c r="AC170" s="33">
        <v>713</v>
      </c>
      <c r="AD170" s="33">
        <v>720</v>
      </c>
      <c r="AE170" s="33">
        <v>727</v>
      </c>
      <c r="AF170" s="33">
        <v>734</v>
      </c>
      <c r="AG170" s="33">
        <v>741</v>
      </c>
      <c r="AH170" s="33">
        <v>748</v>
      </c>
      <c r="AI170" s="34"/>
    </row>
    <row r="171" spans="1:35" ht="20" x14ac:dyDescent="0.4">
      <c r="A171" s="35"/>
      <c r="B171" s="14" t="s">
        <v>97</v>
      </c>
      <c r="C171" s="32">
        <v>131350</v>
      </c>
      <c r="D171" s="32">
        <v>132909</v>
      </c>
      <c r="E171" s="32">
        <v>132847</v>
      </c>
      <c r="F171" s="32">
        <v>131483</v>
      </c>
      <c r="G171" s="32">
        <v>128721</v>
      </c>
      <c r="H171" s="32">
        <v>124561</v>
      </c>
      <c r="I171" s="32">
        <v>118972</v>
      </c>
      <c r="J171" s="32">
        <v>112657</v>
      </c>
      <c r="K171" s="32">
        <v>105529</v>
      </c>
      <c r="L171" s="32">
        <v>98296</v>
      </c>
      <c r="M171" s="32">
        <v>90954</v>
      </c>
      <c r="N171" s="32">
        <v>83559</v>
      </c>
      <c r="O171" s="32">
        <v>76144</v>
      </c>
      <c r="P171" s="32">
        <v>68721</v>
      </c>
      <c r="Q171" s="32">
        <v>61282</v>
      </c>
      <c r="R171" s="32">
        <v>53844</v>
      </c>
      <c r="S171" s="32">
        <v>46395</v>
      </c>
      <c r="T171" s="32">
        <v>38920</v>
      </c>
      <c r="U171" s="32">
        <v>31503</v>
      </c>
      <c r="V171" s="32">
        <v>24059</v>
      </c>
      <c r="W171" s="32">
        <v>16572</v>
      </c>
      <c r="X171" s="32">
        <v>9028</v>
      </c>
      <c r="Y171" s="32">
        <v>1416</v>
      </c>
      <c r="Z171" s="32">
        <v>1417</v>
      </c>
      <c r="AA171" s="32">
        <v>1419</v>
      </c>
      <c r="AB171" s="32">
        <v>1419</v>
      </c>
      <c r="AC171" s="32">
        <v>1420</v>
      </c>
      <c r="AD171" s="32">
        <v>1420</v>
      </c>
      <c r="AE171" s="32">
        <v>1418</v>
      </c>
      <c r="AF171" s="32">
        <v>1417</v>
      </c>
      <c r="AG171" s="32">
        <v>1415</v>
      </c>
      <c r="AH171" s="32">
        <v>1438</v>
      </c>
      <c r="AI171" s="34"/>
    </row>
    <row r="172" spans="1:35" ht="20" x14ac:dyDescent="0.4">
      <c r="A172" s="35"/>
      <c r="B172" s="14" t="s">
        <v>98</v>
      </c>
      <c r="C172" s="33">
        <v>13153</v>
      </c>
      <c r="D172" s="33">
        <v>13375</v>
      </c>
      <c r="E172" s="33">
        <v>13494</v>
      </c>
      <c r="F172" s="33">
        <v>13439</v>
      </c>
      <c r="G172" s="33">
        <v>13220</v>
      </c>
      <c r="H172" s="33">
        <v>12838</v>
      </c>
      <c r="I172" s="33">
        <v>12289</v>
      </c>
      <c r="J172" s="33">
        <v>11672</v>
      </c>
      <c r="K172" s="33">
        <v>10916</v>
      </c>
      <c r="L172" s="33">
        <v>10159</v>
      </c>
      <c r="M172" s="33">
        <v>9401</v>
      </c>
      <c r="N172" s="33">
        <v>8642</v>
      </c>
      <c r="O172" s="33">
        <v>7880</v>
      </c>
      <c r="P172" s="33">
        <v>7113</v>
      </c>
      <c r="Q172" s="33">
        <v>6345</v>
      </c>
      <c r="R172" s="33">
        <v>5583</v>
      </c>
      <c r="S172" s="33">
        <v>4818</v>
      </c>
      <c r="T172" s="33">
        <v>4045</v>
      </c>
      <c r="U172" s="33">
        <v>3271</v>
      </c>
      <c r="V172" s="33">
        <v>2497</v>
      </c>
      <c r="W172" s="33">
        <v>1723</v>
      </c>
      <c r="X172" s="33">
        <v>948</v>
      </c>
      <c r="Y172" s="33">
        <v>174</v>
      </c>
      <c r="Z172" s="33">
        <v>175</v>
      </c>
      <c r="AA172" s="33">
        <v>177</v>
      </c>
      <c r="AB172" s="33">
        <v>178</v>
      </c>
      <c r="AC172" s="33">
        <v>180</v>
      </c>
      <c r="AD172" s="33">
        <v>182</v>
      </c>
      <c r="AE172" s="33">
        <v>184</v>
      </c>
      <c r="AF172" s="33">
        <v>185</v>
      </c>
      <c r="AG172" s="33">
        <v>187</v>
      </c>
      <c r="AH172" s="33">
        <v>189</v>
      </c>
      <c r="AI172" s="34"/>
    </row>
    <row r="173" spans="1:35" ht="20" x14ac:dyDescent="0.4">
      <c r="A173" s="35"/>
      <c r="B173" s="14" t="s">
        <v>99</v>
      </c>
      <c r="C173" s="32">
        <v>141648</v>
      </c>
      <c r="D173" s="32">
        <v>143363</v>
      </c>
      <c r="E173" s="32">
        <v>143564</v>
      </c>
      <c r="F173" s="32">
        <v>142664</v>
      </c>
      <c r="G173" s="32">
        <v>140579</v>
      </c>
      <c r="H173" s="32">
        <v>137323</v>
      </c>
      <c r="I173" s="32">
        <v>132874</v>
      </c>
      <c r="J173" s="32">
        <v>127787</v>
      </c>
      <c r="K173" s="32">
        <v>119613</v>
      </c>
      <c r="L173" s="32">
        <v>111327</v>
      </c>
      <c r="M173" s="32">
        <v>102931</v>
      </c>
      <c r="N173" s="32">
        <v>94486</v>
      </c>
      <c r="O173" s="32">
        <v>86037</v>
      </c>
      <c r="P173" s="32">
        <v>77597</v>
      </c>
      <c r="Q173" s="32">
        <v>69156</v>
      </c>
      <c r="R173" s="32">
        <v>60723</v>
      </c>
      <c r="S173" s="32">
        <v>52275</v>
      </c>
      <c r="T173" s="32">
        <v>43788</v>
      </c>
      <c r="U173" s="32">
        <v>35389</v>
      </c>
      <c r="V173" s="32">
        <v>26979</v>
      </c>
      <c r="W173" s="32">
        <v>18542</v>
      </c>
      <c r="X173" s="32">
        <v>10067</v>
      </c>
      <c r="Y173" s="32">
        <v>1544</v>
      </c>
      <c r="Z173" s="32">
        <v>1547</v>
      </c>
      <c r="AA173" s="32">
        <v>1550</v>
      </c>
      <c r="AB173" s="32">
        <v>1553</v>
      </c>
      <c r="AC173" s="32">
        <v>1555</v>
      </c>
      <c r="AD173" s="32">
        <v>1557</v>
      </c>
      <c r="AE173" s="32">
        <v>1558</v>
      </c>
      <c r="AF173" s="32">
        <v>1559</v>
      </c>
      <c r="AG173" s="32">
        <v>1559</v>
      </c>
      <c r="AH173" s="32">
        <v>1577</v>
      </c>
      <c r="AI173" s="34"/>
    </row>
    <row r="174" spans="1:35" ht="20" x14ac:dyDescent="0.4">
      <c r="A174" s="35"/>
      <c r="B174" s="14" t="s">
        <v>100</v>
      </c>
      <c r="C174" s="33">
        <v>59194</v>
      </c>
      <c r="D174" s="33">
        <v>60056</v>
      </c>
      <c r="E174" s="33">
        <v>60512</v>
      </c>
      <c r="F174" s="33">
        <v>60739</v>
      </c>
      <c r="G174" s="33">
        <v>60715</v>
      </c>
      <c r="H174" s="33">
        <v>60459</v>
      </c>
      <c r="I174" s="33">
        <v>59962</v>
      </c>
      <c r="J174" s="33">
        <v>59356</v>
      </c>
      <c r="K174" s="33">
        <v>55611</v>
      </c>
      <c r="L174" s="33">
        <v>51831</v>
      </c>
      <c r="M174" s="33">
        <v>48017</v>
      </c>
      <c r="N174" s="33">
        <v>44174</v>
      </c>
      <c r="O174" s="33">
        <v>40306</v>
      </c>
      <c r="P174" s="33">
        <v>36442</v>
      </c>
      <c r="Q174" s="33">
        <v>32554</v>
      </c>
      <c r="R174" s="33">
        <v>28643</v>
      </c>
      <c r="S174" s="33">
        <v>24706</v>
      </c>
      <c r="T174" s="33">
        <v>20745</v>
      </c>
      <c r="U174" s="33">
        <v>16755</v>
      </c>
      <c r="V174" s="33">
        <v>12747</v>
      </c>
      <c r="W174" s="33">
        <v>8715</v>
      </c>
      <c r="X174" s="33">
        <v>4659</v>
      </c>
      <c r="Y174" s="33">
        <v>579</v>
      </c>
      <c r="Z174" s="33">
        <v>582</v>
      </c>
      <c r="AA174" s="33">
        <v>584</v>
      </c>
      <c r="AB174" s="33">
        <v>587</v>
      </c>
      <c r="AC174" s="33">
        <v>589</v>
      </c>
      <c r="AD174" s="33">
        <v>592</v>
      </c>
      <c r="AE174" s="33">
        <v>594</v>
      </c>
      <c r="AF174" s="33">
        <v>596</v>
      </c>
      <c r="AG174" s="33">
        <v>599</v>
      </c>
      <c r="AH174" s="33">
        <v>601</v>
      </c>
      <c r="AI174" s="34"/>
    </row>
    <row r="175" spans="1:35" ht="20" x14ac:dyDescent="0.4">
      <c r="A175" s="35"/>
      <c r="B175" s="14" t="s">
        <v>101</v>
      </c>
      <c r="C175" s="32">
        <v>7850</v>
      </c>
      <c r="D175" s="32">
        <v>8055</v>
      </c>
      <c r="E175" s="32">
        <v>8341</v>
      </c>
      <c r="F175" s="32">
        <v>8568</v>
      </c>
      <c r="G175" s="32">
        <v>8769</v>
      </c>
      <c r="H175" s="32">
        <v>8952</v>
      </c>
      <c r="I175" s="32">
        <v>9110</v>
      </c>
      <c r="J175" s="32">
        <v>9042</v>
      </c>
      <c r="K175" s="32">
        <v>8429</v>
      </c>
      <c r="L175" s="32">
        <v>7823</v>
      </c>
      <c r="M175" s="32">
        <v>7231</v>
      </c>
      <c r="N175" s="32">
        <v>6648</v>
      </c>
      <c r="O175" s="32">
        <v>6067</v>
      </c>
      <c r="P175" s="32">
        <v>5465</v>
      </c>
      <c r="Q175" s="32">
        <v>4867</v>
      </c>
      <c r="R175" s="32">
        <v>4279</v>
      </c>
      <c r="S175" s="32">
        <v>3692</v>
      </c>
      <c r="T175" s="32">
        <v>3093</v>
      </c>
      <c r="U175" s="32">
        <v>2495</v>
      </c>
      <c r="V175" s="32">
        <v>1899</v>
      </c>
      <c r="W175" s="32">
        <v>1305</v>
      </c>
      <c r="X175" s="32">
        <v>712</v>
      </c>
      <c r="Y175" s="32">
        <v>122</v>
      </c>
      <c r="Z175" s="32">
        <v>124</v>
      </c>
      <c r="AA175" s="32">
        <v>126</v>
      </c>
      <c r="AB175" s="32">
        <v>128</v>
      </c>
      <c r="AC175" s="32">
        <v>130</v>
      </c>
      <c r="AD175" s="32">
        <v>132</v>
      </c>
      <c r="AE175" s="32">
        <v>134</v>
      </c>
      <c r="AF175" s="32">
        <v>136</v>
      </c>
      <c r="AG175" s="32">
        <v>139</v>
      </c>
      <c r="AH175" s="32">
        <v>141</v>
      </c>
      <c r="AI175" s="34"/>
    </row>
    <row r="176" spans="1:35" ht="20" x14ac:dyDescent="0.4">
      <c r="A176" s="35"/>
      <c r="B176" s="14" t="s">
        <v>102</v>
      </c>
      <c r="C176" s="33">
        <v>4524</v>
      </c>
      <c r="D176" s="33">
        <v>4597</v>
      </c>
      <c r="E176" s="33">
        <v>4636</v>
      </c>
      <c r="F176" s="33">
        <v>4622</v>
      </c>
      <c r="G176" s="33">
        <v>4557</v>
      </c>
      <c r="H176" s="33">
        <v>4442</v>
      </c>
      <c r="I176" s="33">
        <v>4278</v>
      </c>
      <c r="J176" s="33">
        <v>4091</v>
      </c>
      <c r="K176" s="33">
        <v>3827</v>
      </c>
      <c r="L176" s="33">
        <v>3561</v>
      </c>
      <c r="M176" s="33">
        <v>3295</v>
      </c>
      <c r="N176" s="33">
        <v>3029</v>
      </c>
      <c r="O176" s="33">
        <v>2762</v>
      </c>
      <c r="P176" s="33">
        <v>2493</v>
      </c>
      <c r="Q176" s="33">
        <v>2224</v>
      </c>
      <c r="R176" s="33">
        <v>1956</v>
      </c>
      <c r="S176" s="33">
        <v>1688</v>
      </c>
      <c r="T176" s="33">
        <v>1417</v>
      </c>
      <c r="U176" s="33">
        <v>1146</v>
      </c>
      <c r="V176" s="33">
        <v>874</v>
      </c>
      <c r="W176" s="33">
        <v>603</v>
      </c>
      <c r="X176" s="33">
        <v>331</v>
      </c>
      <c r="Y176" s="33">
        <v>60</v>
      </c>
      <c r="Z176" s="33">
        <v>60</v>
      </c>
      <c r="AA176" s="33">
        <v>61</v>
      </c>
      <c r="AB176" s="33">
        <v>62</v>
      </c>
      <c r="AC176" s="33">
        <v>62</v>
      </c>
      <c r="AD176" s="33">
        <v>63</v>
      </c>
      <c r="AE176" s="33">
        <v>63</v>
      </c>
      <c r="AF176" s="33">
        <v>64</v>
      </c>
      <c r="AG176" s="33">
        <v>65</v>
      </c>
      <c r="AH176" s="33">
        <v>65</v>
      </c>
      <c r="AI176" s="34"/>
    </row>
    <row r="177" spans="1:35" ht="20" x14ac:dyDescent="0.4">
      <c r="A177" s="35"/>
      <c r="B177" s="14" t="s">
        <v>103</v>
      </c>
      <c r="C177" s="32">
        <v>64468</v>
      </c>
      <c r="D177" s="32">
        <v>65215</v>
      </c>
      <c r="E177" s="32">
        <v>65279</v>
      </c>
      <c r="F177" s="32">
        <v>64880</v>
      </c>
      <c r="G177" s="32">
        <v>63982</v>
      </c>
      <c r="H177" s="32">
        <v>62594</v>
      </c>
      <c r="I177" s="32">
        <v>60707</v>
      </c>
      <c r="J177" s="32">
        <v>58540</v>
      </c>
      <c r="K177" s="32">
        <v>54765</v>
      </c>
      <c r="L177" s="32">
        <v>50939</v>
      </c>
      <c r="M177" s="32">
        <v>47063</v>
      </c>
      <c r="N177" s="32">
        <v>43168</v>
      </c>
      <c r="O177" s="32">
        <v>39273</v>
      </c>
      <c r="P177" s="32">
        <v>35389</v>
      </c>
      <c r="Q177" s="32">
        <v>31513</v>
      </c>
      <c r="R177" s="32">
        <v>27652</v>
      </c>
      <c r="S177" s="32">
        <v>23796</v>
      </c>
      <c r="T177" s="32">
        <v>19934</v>
      </c>
      <c r="U177" s="32">
        <v>16095</v>
      </c>
      <c r="V177" s="32">
        <v>12259</v>
      </c>
      <c r="W177" s="32">
        <v>8419</v>
      </c>
      <c r="X177" s="32">
        <v>4571</v>
      </c>
      <c r="Y177" s="32">
        <v>713</v>
      </c>
      <c r="Z177" s="32">
        <v>715</v>
      </c>
      <c r="AA177" s="32">
        <v>717</v>
      </c>
      <c r="AB177" s="32">
        <v>719</v>
      </c>
      <c r="AC177" s="32">
        <v>720</v>
      </c>
      <c r="AD177" s="32">
        <v>722</v>
      </c>
      <c r="AE177" s="32">
        <v>724</v>
      </c>
      <c r="AF177" s="32">
        <v>725</v>
      </c>
      <c r="AG177" s="32">
        <v>726</v>
      </c>
      <c r="AH177" s="32">
        <v>732</v>
      </c>
      <c r="AI177" s="34"/>
    </row>
    <row r="178" spans="1:35" ht="20" x14ac:dyDescent="0.4">
      <c r="A178" s="35"/>
      <c r="B178" s="11" t="s">
        <v>107</v>
      </c>
      <c r="C178" s="34"/>
      <c r="D178" s="34"/>
      <c r="E178" s="34"/>
      <c r="F178" s="34"/>
      <c r="G178" s="34"/>
      <c r="H178" s="34"/>
      <c r="I178" s="34"/>
      <c r="J178" s="34"/>
      <c r="K178" s="34"/>
      <c r="L178" s="34"/>
      <c r="M178" s="34"/>
      <c r="N178" s="34"/>
      <c r="O178" s="34"/>
      <c r="P178" s="34"/>
      <c r="Q178" s="34"/>
      <c r="R178" s="34"/>
      <c r="S178" s="34"/>
      <c r="T178" s="34"/>
      <c r="U178" s="34"/>
      <c r="V178" s="34"/>
      <c r="W178" s="34"/>
      <c r="X178" s="34"/>
      <c r="Y178" s="34"/>
      <c r="Z178" s="34"/>
      <c r="AA178" s="34"/>
      <c r="AB178" s="34"/>
      <c r="AC178" s="34"/>
      <c r="AD178" s="34"/>
      <c r="AE178" s="34"/>
      <c r="AF178" s="34"/>
      <c r="AG178" s="34"/>
      <c r="AH178" s="34"/>
      <c r="AI178" s="34"/>
    </row>
    <row r="179" spans="1:35" ht="20" x14ac:dyDescent="0.4">
      <c r="A179" s="35"/>
      <c r="B179" s="12" t="s">
        <v>61</v>
      </c>
      <c r="C179" s="13" t="s">
        <v>62</v>
      </c>
      <c r="D179" s="13" t="s">
        <v>63</v>
      </c>
      <c r="E179" s="13" t="s">
        <v>64</v>
      </c>
      <c r="F179" s="13" t="s">
        <v>65</v>
      </c>
      <c r="G179" s="13" t="s">
        <v>66</v>
      </c>
      <c r="H179" s="13" t="s">
        <v>67</v>
      </c>
      <c r="I179" s="13" t="s">
        <v>68</v>
      </c>
      <c r="J179" s="13" t="s">
        <v>69</v>
      </c>
      <c r="K179" s="13" t="s">
        <v>70</v>
      </c>
      <c r="L179" s="13" t="s">
        <v>71</v>
      </c>
      <c r="M179" s="13" t="s">
        <v>72</v>
      </c>
      <c r="N179" s="13" t="s">
        <v>73</v>
      </c>
      <c r="O179" s="13" t="s">
        <v>74</v>
      </c>
      <c r="P179" s="13" t="s">
        <v>75</v>
      </c>
      <c r="Q179" s="13" t="s">
        <v>76</v>
      </c>
      <c r="R179" s="13" t="s">
        <v>77</v>
      </c>
      <c r="S179" s="13" t="s">
        <v>78</v>
      </c>
      <c r="T179" s="13" t="s">
        <v>79</v>
      </c>
      <c r="U179" s="13" t="s">
        <v>80</v>
      </c>
      <c r="V179" s="13" t="s">
        <v>81</v>
      </c>
      <c r="W179" s="13" t="s">
        <v>82</v>
      </c>
      <c r="X179" s="13" t="s">
        <v>83</v>
      </c>
      <c r="Y179" s="13" t="s">
        <v>84</v>
      </c>
      <c r="Z179" s="13" t="s">
        <v>85</v>
      </c>
      <c r="AA179" s="13" t="s">
        <v>86</v>
      </c>
      <c r="AB179" s="13" t="s">
        <v>87</v>
      </c>
      <c r="AC179" s="13" t="s">
        <v>88</v>
      </c>
      <c r="AD179" s="13" t="s">
        <v>89</v>
      </c>
      <c r="AE179" s="13" t="s">
        <v>90</v>
      </c>
      <c r="AF179" s="13" t="s">
        <v>91</v>
      </c>
      <c r="AG179" s="13" t="s">
        <v>92</v>
      </c>
      <c r="AH179" s="13" t="s">
        <v>93</v>
      </c>
      <c r="AI179" s="34"/>
    </row>
    <row r="180" spans="1:35" ht="20" x14ac:dyDescent="0.4">
      <c r="A180" s="35"/>
      <c r="B180" s="14" t="s">
        <v>94</v>
      </c>
      <c r="C180" s="33">
        <v>30725</v>
      </c>
      <c r="D180" s="33">
        <v>31880</v>
      </c>
      <c r="E180" s="33">
        <v>33469</v>
      </c>
      <c r="F180" s="33">
        <v>34880</v>
      </c>
      <c r="G180" s="33">
        <v>36098</v>
      </c>
      <c r="H180" s="33">
        <v>37195</v>
      </c>
      <c r="I180" s="33">
        <v>38218</v>
      </c>
      <c r="J180" s="33">
        <v>39123</v>
      </c>
      <c r="K180" s="33">
        <v>36595</v>
      </c>
      <c r="L180" s="33">
        <v>34061</v>
      </c>
      <c r="M180" s="33">
        <v>31523</v>
      </c>
      <c r="N180" s="33">
        <v>28996</v>
      </c>
      <c r="O180" s="33">
        <v>26450</v>
      </c>
      <c r="P180" s="33">
        <v>23835</v>
      </c>
      <c r="Q180" s="33">
        <v>21235</v>
      </c>
      <c r="R180" s="33">
        <v>18686</v>
      </c>
      <c r="S180" s="33">
        <v>16149</v>
      </c>
      <c r="T180" s="33">
        <v>13555</v>
      </c>
      <c r="U180" s="33">
        <v>10947</v>
      </c>
      <c r="V180" s="33">
        <v>8351</v>
      </c>
      <c r="W180" s="33">
        <v>5766</v>
      </c>
      <c r="X180" s="33">
        <v>3184</v>
      </c>
      <c r="Y180" s="33">
        <v>610</v>
      </c>
      <c r="Z180" s="33">
        <v>623</v>
      </c>
      <c r="AA180" s="33">
        <v>636</v>
      </c>
      <c r="AB180" s="33">
        <v>649</v>
      </c>
      <c r="AC180" s="33">
        <v>663</v>
      </c>
      <c r="AD180" s="33">
        <v>676</v>
      </c>
      <c r="AE180" s="33">
        <v>689</v>
      </c>
      <c r="AF180" s="33">
        <v>702</v>
      </c>
      <c r="AG180" s="33">
        <v>716</v>
      </c>
      <c r="AH180" s="33">
        <v>729</v>
      </c>
      <c r="AI180" s="34"/>
    </row>
    <row r="181" spans="1:35" ht="20" x14ac:dyDescent="0.4">
      <c r="A181" s="35"/>
      <c r="B181" s="14" t="s">
        <v>95</v>
      </c>
      <c r="C181" s="32">
        <v>24445</v>
      </c>
      <c r="D181" s="32">
        <v>24700</v>
      </c>
      <c r="E181" s="32">
        <v>25137</v>
      </c>
      <c r="F181" s="32">
        <v>25546</v>
      </c>
      <c r="G181" s="32">
        <v>25873</v>
      </c>
      <c r="H181" s="32">
        <v>26141</v>
      </c>
      <c r="I181" s="32">
        <v>26313</v>
      </c>
      <c r="J181" s="32">
        <v>25810</v>
      </c>
      <c r="K181" s="32">
        <v>24066</v>
      </c>
      <c r="L181" s="32">
        <v>22341</v>
      </c>
      <c r="M181" s="32">
        <v>20633</v>
      </c>
      <c r="N181" s="32">
        <v>18943</v>
      </c>
      <c r="O181" s="32">
        <v>17270</v>
      </c>
      <c r="P181" s="32">
        <v>15569</v>
      </c>
      <c r="Q181" s="32">
        <v>13871</v>
      </c>
      <c r="R181" s="32">
        <v>12176</v>
      </c>
      <c r="S181" s="32">
        <v>10483</v>
      </c>
      <c r="T181" s="32">
        <v>8792</v>
      </c>
      <c r="U181" s="32">
        <v>7102</v>
      </c>
      <c r="V181" s="32">
        <v>5414</v>
      </c>
      <c r="W181" s="32">
        <v>3727</v>
      </c>
      <c r="X181" s="32">
        <v>2039</v>
      </c>
      <c r="Y181" s="32">
        <v>351</v>
      </c>
      <c r="Z181" s="32">
        <v>356</v>
      </c>
      <c r="AA181" s="32">
        <v>361</v>
      </c>
      <c r="AB181" s="32">
        <v>366</v>
      </c>
      <c r="AC181" s="32">
        <v>371</v>
      </c>
      <c r="AD181" s="32">
        <v>376</v>
      </c>
      <c r="AE181" s="32">
        <v>381</v>
      </c>
      <c r="AF181" s="32">
        <v>386</v>
      </c>
      <c r="AG181" s="32">
        <v>391</v>
      </c>
      <c r="AH181" s="32">
        <v>397</v>
      </c>
      <c r="AI181" s="34"/>
    </row>
    <row r="182" spans="1:35" ht="20" x14ac:dyDescent="0.4">
      <c r="A182" s="35"/>
      <c r="B182" s="14" t="s">
        <v>96</v>
      </c>
      <c r="C182" s="33">
        <v>496432</v>
      </c>
      <c r="D182" s="33">
        <v>503233</v>
      </c>
      <c r="E182" s="33">
        <v>511446</v>
      </c>
      <c r="F182" s="33">
        <v>513119</v>
      </c>
      <c r="G182" s="33">
        <v>508242</v>
      </c>
      <c r="H182" s="33">
        <v>497112</v>
      </c>
      <c r="I182" s="33">
        <v>480399</v>
      </c>
      <c r="J182" s="33">
        <v>461444</v>
      </c>
      <c r="K182" s="33">
        <v>431775</v>
      </c>
      <c r="L182" s="33">
        <v>402460</v>
      </c>
      <c r="M182" s="33">
        <v>373261</v>
      </c>
      <c r="N182" s="33">
        <v>344278</v>
      </c>
      <c r="O182" s="33">
        <v>315203</v>
      </c>
      <c r="P182" s="33">
        <v>285605</v>
      </c>
      <c r="Q182" s="33">
        <v>255818</v>
      </c>
      <c r="R182" s="33">
        <v>226063</v>
      </c>
      <c r="S182" s="33">
        <v>196054</v>
      </c>
      <c r="T182" s="33">
        <v>165339</v>
      </c>
      <c r="U182" s="33">
        <v>134261</v>
      </c>
      <c r="V182" s="33">
        <v>103041</v>
      </c>
      <c r="W182" s="33">
        <v>71700</v>
      </c>
      <c r="X182" s="33">
        <v>40212</v>
      </c>
      <c r="Y182" s="33">
        <v>8645</v>
      </c>
      <c r="Z182" s="33">
        <v>8799</v>
      </c>
      <c r="AA182" s="33">
        <v>8952</v>
      </c>
      <c r="AB182" s="33">
        <v>9105</v>
      </c>
      <c r="AC182" s="33">
        <v>9258</v>
      </c>
      <c r="AD182" s="33">
        <v>9410</v>
      </c>
      <c r="AE182" s="33">
        <v>9566</v>
      </c>
      <c r="AF182" s="33">
        <v>9725</v>
      </c>
      <c r="AG182" s="33">
        <v>9886</v>
      </c>
      <c r="AH182" s="33">
        <v>10050</v>
      </c>
      <c r="AI182" s="34"/>
    </row>
    <row r="183" spans="1:35" ht="20" x14ac:dyDescent="0.4">
      <c r="A183" s="35"/>
      <c r="B183" s="14" t="s">
        <v>97</v>
      </c>
      <c r="C183" s="32">
        <v>1396914</v>
      </c>
      <c r="D183" s="32">
        <v>1402548</v>
      </c>
      <c r="E183" s="32">
        <v>1404996</v>
      </c>
      <c r="F183" s="32">
        <v>1388959</v>
      </c>
      <c r="G183" s="32">
        <v>1354177</v>
      </c>
      <c r="H183" s="32">
        <v>1299912</v>
      </c>
      <c r="I183" s="32">
        <v>1226408</v>
      </c>
      <c r="J183" s="32">
        <v>1143516</v>
      </c>
      <c r="K183" s="32">
        <v>1068778</v>
      </c>
      <c r="L183" s="32">
        <v>993365</v>
      </c>
      <c r="M183" s="32">
        <v>917287</v>
      </c>
      <c r="N183" s="32">
        <v>841095</v>
      </c>
      <c r="O183" s="32">
        <v>765194</v>
      </c>
      <c r="P183" s="32">
        <v>689658</v>
      </c>
      <c r="Q183" s="32">
        <v>614384</v>
      </c>
      <c r="R183" s="32">
        <v>539311</v>
      </c>
      <c r="S183" s="32">
        <v>464248</v>
      </c>
      <c r="T183" s="32">
        <v>388994</v>
      </c>
      <c r="U183" s="32">
        <v>315298</v>
      </c>
      <c r="V183" s="32">
        <v>241636</v>
      </c>
      <c r="W183" s="32">
        <v>167791</v>
      </c>
      <c r="X183" s="32">
        <v>93549</v>
      </c>
      <c r="Y183" s="32">
        <v>18736</v>
      </c>
      <c r="Z183" s="32">
        <v>18967</v>
      </c>
      <c r="AA183" s="32">
        <v>19191</v>
      </c>
      <c r="AB183" s="32">
        <v>19410</v>
      </c>
      <c r="AC183" s="32">
        <v>19621</v>
      </c>
      <c r="AD183" s="32">
        <v>19824</v>
      </c>
      <c r="AE183" s="32">
        <v>20011</v>
      </c>
      <c r="AF183" s="32">
        <v>20193</v>
      </c>
      <c r="AG183" s="32">
        <v>20369</v>
      </c>
      <c r="AH183" s="32">
        <v>20860</v>
      </c>
      <c r="AI183" s="34"/>
    </row>
    <row r="184" spans="1:35" ht="20" x14ac:dyDescent="0.4">
      <c r="A184" s="35"/>
      <c r="B184" s="14" t="s">
        <v>98</v>
      </c>
      <c r="C184" s="33">
        <v>129321</v>
      </c>
      <c r="D184" s="33">
        <v>131516</v>
      </c>
      <c r="E184" s="33">
        <v>134273</v>
      </c>
      <c r="F184" s="33">
        <v>135572</v>
      </c>
      <c r="G184" s="33">
        <v>135370</v>
      </c>
      <c r="H184" s="33">
        <v>133731</v>
      </c>
      <c r="I184" s="33">
        <v>130815</v>
      </c>
      <c r="J184" s="33">
        <v>127359</v>
      </c>
      <c r="K184" s="33">
        <v>119076</v>
      </c>
      <c r="L184" s="33">
        <v>110776</v>
      </c>
      <c r="M184" s="33">
        <v>102430</v>
      </c>
      <c r="N184" s="33">
        <v>94101</v>
      </c>
      <c r="O184" s="33">
        <v>85756</v>
      </c>
      <c r="P184" s="33">
        <v>77332</v>
      </c>
      <c r="Q184" s="33">
        <v>68937</v>
      </c>
      <c r="R184" s="33">
        <v>60634</v>
      </c>
      <c r="S184" s="33">
        <v>52354</v>
      </c>
      <c r="T184" s="33">
        <v>43979</v>
      </c>
      <c r="U184" s="33">
        <v>35583</v>
      </c>
      <c r="V184" s="33">
        <v>27209</v>
      </c>
      <c r="W184" s="33">
        <v>18850</v>
      </c>
      <c r="X184" s="33">
        <v>10491</v>
      </c>
      <c r="Y184" s="33">
        <v>2138</v>
      </c>
      <c r="Z184" s="33">
        <v>2176</v>
      </c>
      <c r="AA184" s="33">
        <v>2213</v>
      </c>
      <c r="AB184" s="33">
        <v>2251</v>
      </c>
      <c r="AC184" s="33">
        <v>2288</v>
      </c>
      <c r="AD184" s="33">
        <v>2326</v>
      </c>
      <c r="AE184" s="33">
        <v>2363</v>
      </c>
      <c r="AF184" s="33">
        <v>2401</v>
      </c>
      <c r="AG184" s="33">
        <v>2440</v>
      </c>
      <c r="AH184" s="33">
        <v>2479</v>
      </c>
      <c r="AI184" s="34"/>
    </row>
    <row r="185" spans="1:35" ht="20" x14ac:dyDescent="0.4">
      <c r="A185" s="35"/>
      <c r="B185" s="14" t="s">
        <v>99</v>
      </c>
      <c r="C185" s="32">
        <v>1505344</v>
      </c>
      <c r="D185" s="32">
        <v>1512626</v>
      </c>
      <c r="E185" s="32">
        <v>1520177</v>
      </c>
      <c r="F185" s="32">
        <v>1512564</v>
      </c>
      <c r="G185" s="32">
        <v>1489490</v>
      </c>
      <c r="H185" s="32">
        <v>1450267</v>
      </c>
      <c r="I185" s="32">
        <v>1395248</v>
      </c>
      <c r="J185" s="32">
        <v>1332113</v>
      </c>
      <c r="K185" s="32">
        <v>1243863</v>
      </c>
      <c r="L185" s="32">
        <v>1154903</v>
      </c>
      <c r="M185" s="32">
        <v>1065264</v>
      </c>
      <c r="N185" s="32">
        <v>975582</v>
      </c>
      <c r="O185" s="32">
        <v>886350</v>
      </c>
      <c r="P185" s="32">
        <v>797742</v>
      </c>
      <c r="Q185" s="32">
        <v>709747</v>
      </c>
      <c r="R185" s="32">
        <v>622379</v>
      </c>
      <c r="S185" s="32">
        <v>535454</v>
      </c>
      <c r="T185" s="32">
        <v>448688</v>
      </c>
      <c r="U185" s="32">
        <v>362915</v>
      </c>
      <c r="V185" s="32">
        <v>277401</v>
      </c>
      <c r="W185" s="32">
        <v>191944</v>
      </c>
      <c r="X185" s="32">
        <v>106344</v>
      </c>
      <c r="Y185" s="32">
        <v>20453</v>
      </c>
      <c r="Z185" s="32">
        <v>20724</v>
      </c>
      <c r="AA185" s="32">
        <v>20991</v>
      </c>
      <c r="AB185" s="32">
        <v>21254</v>
      </c>
      <c r="AC185" s="32">
        <v>21512</v>
      </c>
      <c r="AD185" s="32">
        <v>21765</v>
      </c>
      <c r="AE185" s="32">
        <v>22003</v>
      </c>
      <c r="AF185" s="32">
        <v>22239</v>
      </c>
      <c r="AG185" s="32">
        <v>22472</v>
      </c>
      <c r="AH185" s="32">
        <v>22895</v>
      </c>
      <c r="AI185" s="34"/>
    </row>
    <row r="186" spans="1:35" ht="20" x14ac:dyDescent="0.4">
      <c r="A186" s="35"/>
      <c r="B186" s="14" t="s">
        <v>100</v>
      </c>
      <c r="C186" s="33">
        <v>452486</v>
      </c>
      <c r="D186" s="33">
        <v>456915</v>
      </c>
      <c r="E186" s="33">
        <v>463462</v>
      </c>
      <c r="F186" s="33">
        <v>467763</v>
      </c>
      <c r="G186" s="33">
        <v>469567</v>
      </c>
      <c r="H186" s="33">
        <v>468816</v>
      </c>
      <c r="I186" s="33">
        <v>465489</v>
      </c>
      <c r="J186" s="33">
        <v>461132</v>
      </c>
      <c r="K186" s="33">
        <v>430870</v>
      </c>
      <c r="L186" s="33">
        <v>400513</v>
      </c>
      <c r="M186" s="33">
        <v>370083</v>
      </c>
      <c r="N186" s="33">
        <v>339625</v>
      </c>
      <c r="O186" s="33">
        <v>309170</v>
      </c>
      <c r="P186" s="33">
        <v>278961</v>
      </c>
      <c r="Q186" s="33">
        <v>248742</v>
      </c>
      <c r="R186" s="33">
        <v>218521</v>
      </c>
      <c r="S186" s="33">
        <v>188251</v>
      </c>
      <c r="T186" s="33">
        <v>157957</v>
      </c>
      <c r="U186" s="33">
        <v>127577</v>
      </c>
      <c r="V186" s="33">
        <v>97191</v>
      </c>
      <c r="W186" s="33">
        <v>66760</v>
      </c>
      <c r="X186" s="33">
        <v>36257</v>
      </c>
      <c r="Y186" s="33">
        <v>5683</v>
      </c>
      <c r="Z186" s="33">
        <v>5768</v>
      </c>
      <c r="AA186" s="33">
        <v>5852</v>
      </c>
      <c r="AB186" s="33">
        <v>5936</v>
      </c>
      <c r="AC186" s="33">
        <v>6020</v>
      </c>
      <c r="AD186" s="33">
        <v>6103</v>
      </c>
      <c r="AE186" s="33">
        <v>6185</v>
      </c>
      <c r="AF186" s="33">
        <v>6268</v>
      </c>
      <c r="AG186" s="33">
        <v>6351</v>
      </c>
      <c r="AH186" s="33">
        <v>6436</v>
      </c>
      <c r="AI186" s="34"/>
    </row>
    <row r="187" spans="1:35" ht="20" x14ac:dyDescent="0.4">
      <c r="A187" s="35"/>
      <c r="B187" s="14" t="s">
        <v>101</v>
      </c>
      <c r="C187" s="32">
        <v>75009</v>
      </c>
      <c r="D187" s="32">
        <v>77910</v>
      </c>
      <c r="E187" s="32">
        <v>82004</v>
      </c>
      <c r="F187" s="32">
        <v>85679</v>
      </c>
      <c r="G187" s="32">
        <v>88780</v>
      </c>
      <c r="H187" s="32">
        <v>91712</v>
      </c>
      <c r="I187" s="32">
        <v>94303</v>
      </c>
      <c r="J187" s="32">
        <v>93862</v>
      </c>
      <c r="K187" s="32">
        <v>87732</v>
      </c>
      <c r="L187" s="32">
        <v>81631</v>
      </c>
      <c r="M187" s="32">
        <v>75565</v>
      </c>
      <c r="N187" s="32">
        <v>69569</v>
      </c>
      <c r="O187" s="32">
        <v>63575</v>
      </c>
      <c r="P187" s="32">
        <v>57305</v>
      </c>
      <c r="Q187" s="32">
        <v>51066</v>
      </c>
      <c r="R187" s="32">
        <v>44952</v>
      </c>
      <c r="S187" s="32">
        <v>38860</v>
      </c>
      <c r="T187" s="32">
        <v>32625</v>
      </c>
      <c r="U187" s="32">
        <v>26353</v>
      </c>
      <c r="V187" s="32">
        <v>20111</v>
      </c>
      <c r="W187" s="32">
        <v>13892</v>
      </c>
      <c r="X187" s="32">
        <v>7679</v>
      </c>
      <c r="Y187" s="32">
        <v>1485</v>
      </c>
      <c r="Z187" s="32">
        <v>1516</v>
      </c>
      <c r="AA187" s="32">
        <v>1548</v>
      </c>
      <c r="AB187" s="32">
        <v>1579</v>
      </c>
      <c r="AC187" s="32">
        <v>1611</v>
      </c>
      <c r="AD187" s="32">
        <v>1643</v>
      </c>
      <c r="AE187" s="32">
        <v>1674</v>
      </c>
      <c r="AF187" s="32">
        <v>1707</v>
      </c>
      <c r="AG187" s="32">
        <v>1739</v>
      </c>
      <c r="AH187" s="32">
        <v>1773</v>
      </c>
      <c r="AI187" s="34"/>
    </row>
    <row r="188" spans="1:35" ht="20" x14ac:dyDescent="0.4">
      <c r="A188" s="35"/>
      <c r="B188" s="14" t="s">
        <v>102</v>
      </c>
      <c r="C188" s="33">
        <v>44451</v>
      </c>
      <c r="D188" s="33">
        <v>45108</v>
      </c>
      <c r="E188" s="33">
        <v>45982</v>
      </c>
      <c r="F188" s="33">
        <v>46422</v>
      </c>
      <c r="G188" s="33">
        <v>46420</v>
      </c>
      <c r="H188" s="33">
        <v>46002</v>
      </c>
      <c r="I188" s="33">
        <v>45224</v>
      </c>
      <c r="J188" s="33">
        <v>44277</v>
      </c>
      <c r="K188" s="33">
        <v>41397</v>
      </c>
      <c r="L188" s="33">
        <v>38511</v>
      </c>
      <c r="M188" s="33">
        <v>35609</v>
      </c>
      <c r="N188" s="33">
        <v>32713</v>
      </c>
      <c r="O188" s="33">
        <v>29811</v>
      </c>
      <c r="P188" s="33">
        <v>26882</v>
      </c>
      <c r="Q188" s="33">
        <v>23963</v>
      </c>
      <c r="R188" s="33">
        <v>21076</v>
      </c>
      <c r="S188" s="33">
        <v>18197</v>
      </c>
      <c r="T188" s="33">
        <v>15285</v>
      </c>
      <c r="U188" s="33">
        <v>12366</v>
      </c>
      <c r="V188" s="33">
        <v>9455</v>
      </c>
      <c r="W188" s="33">
        <v>6548</v>
      </c>
      <c r="X188" s="33">
        <v>3642</v>
      </c>
      <c r="Y188" s="33">
        <v>737</v>
      </c>
      <c r="Z188" s="33">
        <v>750</v>
      </c>
      <c r="AA188" s="33">
        <v>763</v>
      </c>
      <c r="AB188" s="33">
        <v>776</v>
      </c>
      <c r="AC188" s="33">
        <v>789</v>
      </c>
      <c r="AD188" s="33">
        <v>802</v>
      </c>
      <c r="AE188" s="33">
        <v>815</v>
      </c>
      <c r="AF188" s="33">
        <v>828</v>
      </c>
      <c r="AG188" s="33">
        <v>842</v>
      </c>
      <c r="AH188" s="33">
        <v>855</v>
      </c>
      <c r="AI188" s="34"/>
    </row>
    <row r="189" spans="1:35" ht="20" x14ac:dyDescent="0.4">
      <c r="A189" s="35"/>
      <c r="B189" s="14" t="s">
        <v>103</v>
      </c>
      <c r="C189" s="32">
        <v>684199</v>
      </c>
      <c r="D189" s="32">
        <v>686459</v>
      </c>
      <c r="E189" s="32">
        <v>689009</v>
      </c>
      <c r="F189" s="32">
        <v>685338</v>
      </c>
      <c r="G189" s="32">
        <v>675406</v>
      </c>
      <c r="H189" s="32">
        <v>658924</v>
      </c>
      <c r="I189" s="32">
        <v>636077</v>
      </c>
      <c r="J189" s="32">
        <v>609661</v>
      </c>
      <c r="K189" s="32">
        <v>569091</v>
      </c>
      <c r="L189" s="32">
        <v>528198</v>
      </c>
      <c r="M189" s="32">
        <v>486998</v>
      </c>
      <c r="N189" s="32">
        <v>445786</v>
      </c>
      <c r="O189" s="32">
        <v>404796</v>
      </c>
      <c r="P189" s="32">
        <v>364120</v>
      </c>
      <c r="Q189" s="32">
        <v>323771</v>
      </c>
      <c r="R189" s="32">
        <v>283784</v>
      </c>
      <c r="S189" s="32">
        <v>244111</v>
      </c>
      <c r="T189" s="32">
        <v>204664</v>
      </c>
      <c r="U189" s="32">
        <v>165464</v>
      </c>
      <c r="V189" s="32">
        <v>126422</v>
      </c>
      <c r="W189" s="32">
        <v>87452</v>
      </c>
      <c r="X189" s="32">
        <v>48467</v>
      </c>
      <c r="Y189" s="32">
        <v>9406</v>
      </c>
      <c r="Z189" s="32">
        <v>9534</v>
      </c>
      <c r="AA189" s="32">
        <v>9661</v>
      </c>
      <c r="AB189" s="32">
        <v>9786</v>
      </c>
      <c r="AC189" s="32">
        <v>9910</v>
      </c>
      <c r="AD189" s="32">
        <v>10031</v>
      </c>
      <c r="AE189" s="32">
        <v>10146</v>
      </c>
      <c r="AF189" s="32">
        <v>10261</v>
      </c>
      <c r="AG189" s="32">
        <v>10376</v>
      </c>
      <c r="AH189" s="32">
        <v>10551</v>
      </c>
      <c r="AI189" s="34"/>
    </row>
    <row r="190" spans="1:35" ht="20" x14ac:dyDescent="0.4">
      <c r="A190" s="35"/>
      <c r="B190" s="34"/>
      <c r="C190" s="34"/>
      <c r="D190" s="34"/>
      <c r="E190" s="34"/>
      <c r="F190" s="34"/>
      <c r="G190" s="34"/>
      <c r="H190" s="34"/>
      <c r="I190" s="34"/>
      <c r="J190" s="34"/>
      <c r="K190" s="34"/>
      <c r="L190" s="34"/>
      <c r="M190" s="34"/>
      <c r="N190" s="34"/>
      <c r="O190" s="34"/>
      <c r="P190" s="34"/>
      <c r="Q190" s="34"/>
      <c r="R190" s="34"/>
      <c r="S190" s="34"/>
      <c r="T190" s="34"/>
      <c r="U190" s="34"/>
      <c r="V190" s="34"/>
      <c r="W190" s="34"/>
      <c r="X190" s="34"/>
      <c r="Y190" s="34"/>
      <c r="Z190" s="34"/>
      <c r="AA190" s="34"/>
      <c r="AB190" s="34"/>
      <c r="AC190" s="34"/>
      <c r="AD190" s="34"/>
      <c r="AE190" s="34"/>
      <c r="AF190" s="34"/>
      <c r="AG190" s="34"/>
      <c r="AH190" s="34"/>
      <c r="AI190" s="34"/>
    </row>
    <row r="191" spans="1:35" ht="14" x14ac:dyDescent="0.3">
      <c r="A191" s="36"/>
      <c r="B191" s="30"/>
      <c r="D191" s="30"/>
    </row>
    <row r="201" spans="1:4" ht="14" x14ac:dyDescent="0.3">
      <c r="A201" s="36"/>
      <c r="B201" s="30"/>
      <c r="D201" s="30"/>
    </row>
    <row r="211" spans="1:4" ht="14" x14ac:dyDescent="0.3">
      <c r="A211" s="36"/>
      <c r="B211" s="30"/>
      <c r="D211" s="30"/>
    </row>
    <row r="221" spans="1:4" ht="14" x14ac:dyDescent="0.3">
      <c r="A221" s="36"/>
      <c r="B221" s="30"/>
      <c r="D221" s="30"/>
    </row>
    <row r="231" spans="1:4" ht="14" x14ac:dyDescent="0.3">
      <c r="A231" s="36"/>
      <c r="B231" s="30"/>
      <c r="D231" s="30"/>
    </row>
    <row r="241" spans="1:4" ht="14" x14ac:dyDescent="0.3">
      <c r="A241" s="36"/>
      <c r="B241" s="30"/>
      <c r="D241" s="30"/>
    </row>
    <row r="242" spans="1:4" ht="14" x14ac:dyDescent="0.3"/>
    <row r="243" spans="1:4" ht="14" x14ac:dyDescent="0.3"/>
    <row r="244" spans="1:4" ht="14" x14ac:dyDescent="0.3"/>
    <row r="245" spans="1:4" ht="14" x14ac:dyDescent="0.3"/>
    <row r="246" spans="1:4" ht="14" x14ac:dyDescent="0.3"/>
    <row r="247" spans="1:4" ht="14" x14ac:dyDescent="0.3"/>
    <row r="248" spans="1:4" ht="14" x14ac:dyDescent="0.3"/>
    <row r="249" spans="1:4" ht="14" x14ac:dyDescent="0.3"/>
    <row r="250" spans="1:4" ht="14" x14ac:dyDescent="0.3"/>
    <row r="251" spans="1:4" ht="14" x14ac:dyDescent="0.3"/>
    <row r="252" spans="1:4" ht="14" x14ac:dyDescent="0.3"/>
    <row r="253" spans="1:4" ht="14" x14ac:dyDescent="0.3"/>
    <row r="263" ht="14" x14ac:dyDescent="0.3"/>
    <row r="273" ht="14" x14ac:dyDescent="0.3"/>
    <row r="283" ht="14" x14ac:dyDescent="0.3"/>
    <row r="293" ht="14" x14ac:dyDescent="0.3"/>
    <row r="303" ht="14" x14ac:dyDescent="0.3"/>
    <row r="304" ht="14" x14ac:dyDescent="0.3"/>
    <row r="305" ht="14" x14ac:dyDescent="0.3"/>
    <row r="306" ht="14" x14ac:dyDescent="0.3"/>
    <row r="307" ht="14" x14ac:dyDescent="0.3"/>
    <row r="308" ht="14" x14ac:dyDescent="0.3"/>
    <row r="309" ht="14" x14ac:dyDescent="0.3"/>
    <row r="310" ht="14" x14ac:dyDescent="0.3"/>
    <row r="311" ht="14" x14ac:dyDescent="0.3"/>
    <row r="312" ht="14" x14ac:dyDescent="0.3"/>
    <row r="313" ht="14" x14ac:dyDescent="0.3"/>
    <row r="314" ht="14" x14ac:dyDescent="0.3"/>
    <row r="315" ht="14" x14ac:dyDescent="0.3"/>
    <row r="325" ht="14" x14ac:dyDescent="0.3"/>
    <row r="335" ht="14" x14ac:dyDescent="0.3"/>
    <row r="345" ht="14" x14ac:dyDescent="0.3"/>
    <row r="355" ht="14" x14ac:dyDescent="0.3"/>
    <row r="365" ht="14" x14ac:dyDescent="0.3"/>
    <row r="366" ht="14" x14ac:dyDescent="0.3"/>
    <row r="367" ht="14" x14ac:dyDescent="0.3"/>
    <row r="368" ht="14" x14ac:dyDescent="0.3"/>
    <row r="369" ht="14" x14ac:dyDescent="0.3"/>
    <row r="370" ht="14" x14ac:dyDescent="0.3"/>
    <row r="371" ht="14" x14ac:dyDescent="0.3"/>
    <row r="372" ht="14" x14ac:dyDescent="0.3"/>
    <row r="373" ht="14" x14ac:dyDescent="0.3"/>
    <row r="374" ht="14" x14ac:dyDescent="0.3"/>
    <row r="375" ht="14" x14ac:dyDescent="0.3"/>
    <row r="376" ht="14" x14ac:dyDescent="0.3"/>
    <row r="377" ht="14" x14ac:dyDescent="0.3"/>
    <row r="387" ht="14" x14ac:dyDescent="0.3"/>
    <row r="397" ht="14" x14ac:dyDescent="0.3"/>
    <row r="407" ht="14" x14ac:dyDescent="0.3"/>
    <row r="417" ht="14" x14ac:dyDescent="0.3"/>
    <row r="427" ht="14" x14ac:dyDescent="0.3"/>
  </sheetData>
  <phoneticPr fontId="13" type="noConversion"/>
  <hyperlinks>
    <hyperlink ref="O2" r:id="rId1" xr:uid="{97FF25EB-EB46-4597-B9EB-B98040F73603}"/>
  </hyperlinks>
  <pageMargins left="0.7" right="0.7" top="0.75" bottom="0.75" header="0.3" footer="0.3"/>
  <pageSetup paperSize="9" orientation="portrait" r:id="rId2"/>
  <headerFooter>
    <oddFooter>&amp;L_x000D_&amp;1#&amp;"Calibri"&amp;8&amp;K000000 For Official use only</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TaxCatchAll xmlns="7979ed89-640b-4b5b-af66-a44d5fa4dbe0" xsi:nil="true"/>
    <lcf76f155ced4ddcb4097134ff3c332f xmlns="22bb1572-9652-4799-87f4-00cf85b5992b">
      <Terms xmlns="http://schemas.microsoft.com/office/infopath/2007/PartnerControls"/>
    </lcf76f155ced4ddcb4097134ff3c332f>
    <SharedWithUsers xmlns="7979ed89-640b-4b5b-af66-a44d5fa4dbe0">
      <UserInfo>
        <DisplayName/>
        <AccountId xsi:nil="true"/>
        <AccountType/>
      </UserInfo>
    </SharedWithUsers>
    <Categorisation xmlns="22bb1572-9652-4799-87f4-00cf85b5992b"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C491839A9FD1E54B934055EE941647FE" ma:contentTypeVersion="20" ma:contentTypeDescription="Create a new document." ma:contentTypeScope="" ma:versionID="4889acc6d0a0fabbdb65eff736ca2b86">
  <xsd:schema xmlns:xsd="http://www.w3.org/2001/XMLSchema" xmlns:xs="http://www.w3.org/2001/XMLSchema" xmlns:p="http://schemas.microsoft.com/office/2006/metadata/properties" xmlns:ns1="http://schemas.microsoft.com/sharepoint/v3" xmlns:ns2="22bb1572-9652-4799-87f4-00cf85b5992b" xmlns:ns3="7979ed89-640b-4b5b-af66-a44d5fa4dbe0" targetNamespace="http://schemas.microsoft.com/office/2006/metadata/properties" ma:root="true" ma:fieldsID="a24e412a3c7e46a7c7a7b963ae228548" ns1:_="" ns2:_="" ns3:_="">
    <xsd:import namespace="http://schemas.microsoft.com/sharepoint/v3"/>
    <xsd:import namespace="22bb1572-9652-4799-87f4-00cf85b5992b"/>
    <xsd:import namespace="7979ed89-640b-4b5b-af66-a44d5fa4dbe0"/>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KeyPoints" minOccurs="0"/>
                <xsd:element ref="ns2:MediaServiceKeyPoints" minOccurs="0"/>
                <xsd:element ref="ns2:MediaServiceAutoTags" minOccurs="0"/>
                <xsd:element ref="ns2:MediaServiceGenerationTime" minOccurs="0"/>
                <xsd:element ref="ns2:MediaServiceEventHashCode" minOccurs="0"/>
                <xsd:element ref="ns2:MediaServiceDateTaken" minOccurs="0"/>
                <xsd:element ref="ns2:MediaServiceOCR" minOccurs="0"/>
                <xsd:element ref="ns2:MediaServiceLocation" minOccurs="0"/>
                <xsd:element ref="ns2:MediaLengthInSeconds" minOccurs="0"/>
                <xsd:element ref="ns2:Categorisation" minOccurs="0"/>
                <xsd:element ref="ns1:_ip_UnifiedCompliancePolicyProperties" minOccurs="0"/>
                <xsd:element ref="ns1:_ip_UnifiedCompliancePolicyUIAction" minOccurs="0"/>
                <xsd:element ref="ns2:lcf76f155ced4ddcb4097134ff3c332f" minOccurs="0"/>
                <xsd:element ref="ns3:TaxCatchAll"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2" nillable="true" ma:displayName="Unified Compliance Policy Properties" ma:hidden="true" ma:internalName="_ip_UnifiedCompliancePolicyProperties">
      <xsd:simpleType>
        <xsd:restriction base="dms:Note"/>
      </xsd:simpleType>
    </xsd:element>
    <xsd:element name="_ip_UnifiedCompliancePolicyUIAction" ma:index="23"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2bb1572-9652-4799-87f4-00cf85b5992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DateTaken" ma:index="17" nillable="true" ma:displayName="MediaServiceDateTaken" ma:hidden="true" ma:internalName="MediaServiceDateTaken"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Categorisation" ma:index="21" nillable="true" ma:displayName="Categorisation" ma:format="Dropdown" ma:internalName="Categorisation">
      <xsd:complexType>
        <xsd:complexContent>
          <xsd:extension base="dms:MultiChoiceFillIn">
            <xsd:sequence>
              <xsd:element name="Value" maxOccurs="unbounded" minOccurs="0" nillable="true">
                <xsd:simpleType>
                  <xsd:union memberTypes="dms:Text">
                    <xsd:simpleType>
                      <xsd:restriction base="dms:Choice">
                        <xsd:enumeration value="Resilience"/>
                        <xsd:enumeration value="Net Zero"/>
                        <xsd:enumeration value="Cust Exp"/>
                        <xsd:enumeration value="Affordability"/>
                        <xsd:enumeration value="CALD"/>
                        <xsd:enumeration value="SME"/>
                      </xsd:restriction>
                    </xsd:simpleType>
                  </xsd:union>
                </xsd:simpleType>
              </xsd:element>
            </xsd:sequence>
          </xsd:extension>
        </xsd:complexContent>
      </xsd:complexType>
    </xsd:element>
    <xsd:element name="lcf76f155ced4ddcb4097134ff3c332f" ma:index="25" nillable="true" ma:taxonomy="true" ma:internalName="lcf76f155ced4ddcb4097134ff3c332f" ma:taxonomyFieldName="MediaServiceImageTags" ma:displayName="Image Tags" ma:readOnly="false" ma:fieldId="{5cf76f15-5ced-4ddc-b409-7134ff3c332f}" ma:taxonomyMulti="true" ma:sspId="1a43c2ec-38d9-4aa0-904c-c7efe2e8e164"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7"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979ed89-640b-4b5b-af66-a44d5fa4dbe0"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26" nillable="true" ma:displayName="Taxonomy Catch All Column" ma:hidden="true" ma:list="{67c57ebc-c584-4f1b-9635-dab64e8d9de8}" ma:internalName="TaxCatchAll" ma:showField="CatchAllData" ma:web="7979ed89-640b-4b5b-af66-a44d5fa4dbe0">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5A32A889-6CCE-495F-B9C0-27BAC727D9A9}">
  <ds:schemaRefs>
    <ds:schemaRef ds:uri="http://schemas.microsoft.com/office/2006/metadata/properties"/>
    <ds:schemaRef ds:uri="http://schemas.microsoft.com/office/infopath/2007/PartnerControls"/>
    <ds:schemaRef ds:uri="http://schemas.microsoft.com/sharepoint/v3"/>
    <ds:schemaRef ds:uri="7979ed89-640b-4b5b-af66-a44d5fa4dbe0"/>
    <ds:schemaRef ds:uri="22bb1572-9652-4799-87f4-00cf85b5992b"/>
  </ds:schemaRefs>
</ds:datastoreItem>
</file>

<file path=customXml/itemProps2.xml><?xml version="1.0" encoding="utf-8"?>
<ds:datastoreItem xmlns:ds="http://schemas.openxmlformats.org/officeDocument/2006/customXml" ds:itemID="{A38A5B72-4CC2-4247-AADE-56655A9FD618}">
  <ds:schemaRefs>
    <ds:schemaRef ds:uri="http://schemas.microsoft.com/sharepoint/v3/contenttype/forms"/>
  </ds:schemaRefs>
</ds:datastoreItem>
</file>

<file path=customXml/itemProps3.xml><?xml version="1.0" encoding="utf-8"?>
<ds:datastoreItem xmlns:ds="http://schemas.openxmlformats.org/officeDocument/2006/customXml" ds:itemID="{25EB1EC8-F9B4-49B5-ACE4-17C4C8E20BB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22bb1572-9652-4799-87f4-00cf85b5992b"/>
    <ds:schemaRef ds:uri="7979ed89-640b-4b5b-af66-a44d5fa4dbe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20</vt:i4>
      </vt:variant>
    </vt:vector>
  </HeadingPairs>
  <TitlesOfParts>
    <vt:vector size="20" baseType="lpstr">
      <vt:lpstr>Coverpage</vt:lpstr>
      <vt:lpstr>Introduction</vt:lpstr>
      <vt:lpstr>AEMO Inputs&gt;&gt;</vt:lpstr>
      <vt:lpstr>Disclaimer</vt:lpstr>
      <vt:lpstr>Context and Use</vt:lpstr>
      <vt:lpstr>BEV_Numbers</vt:lpstr>
      <vt:lpstr>PHEV_Numbers</vt:lpstr>
      <vt:lpstr>FCEV_Numbers</vt:lpstr>
      <vt:lpstr>ICE_Numbers</vt:lpstr>
      <vt:lpstr>BEV_PHEV_Charge_Type (%)</vt:lpstr>
      <vt:lpstr>BEV_PHEV_Consumption (GWh)</vt:lpstr>
      <vt:lpstr>BEV_PHEV_Profile_kW (Weekday)</vt:lpstr>
      <vt:lpstr>BEV_PHEV_Profile_kW (Weekend)</vt:lpstr>
      <vt:lpstr>Ausgrid Model&gt;&gt;</vt:lpstr>
      <vt:lpstr>Charge_Type AG (%)</vt:lpstr>
      <vt:lpstr>Uptake</vt:lpstr>
      <vt:lpstr>AG uptake Summary</vt:lpstr>
      <vt:lpstr>AG_Profile_kW </vt:lpstr>
      <vt:lpstr>PV and Batt profiles (actual)</vt:lpstr>
      <vt:lpstr>Segment Ref</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Joachim Tan</dc:creator>
  <cp:keywords/>
  <dc:description/>
  <cp:lastModifiedBy>Stefanie Strauss</cp:lastModifiedBy>
  <cp:revision/>
  <dcterms:created xsi:type="dcterms:W3CDTF">2021-09-23T05:37:19Z</dcterms:created>
  <dcterms:modified xsi:type="dcterms:W3CDTF">2023-11-29T23:43:05Z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0x010100C491839A9FD1E54B934055EE941647FE</vt:lpwstr>
  </property>
  <property fmtid="{D5CDD505-2E9C-101B-9397-08002B2CF9AE}" pid="3" name="TaxKeyword">
    <vt:lpwstr/>
  </property>
  <property fmtid="{D5CDD505-2E9C-101B-9397-08002B2CF9AE}" pid="4" name="MediaServiceImageTags">
    <vt:lpwstr/>
  </property>
  <property fmtid="{D5CDD505-2E9C-101B-9397-08002B2CF9AE}" pid="5" name="AEMO Communication Document Type1">
    <vt:lpwstr/>
  </property>
  <property fmtid="{D5CDD505-2E9C-101B-9397-08002B2CF9AE}" pid="6" name="Order">
    <vt:r8>1246700</vt:r8>
  </property>
  <property fmtid="{D5CDD505-2E9C-101B-9397-08002B2CF9AE}" pid="7" name="xd_Signature">
    <vt:bool>false</vt:bool>
  </property>
  <property fmtid="{D5CDD505-2E9C-101B-9397-08002B2CF9AE}" pid="8" name="SharedWithUsers">
    <vt:lpwstr/>
  </property>
  <property fmtid="{D5CDD505-2E9C-101B-9397-08002B2CF9AE}" pid="9" name="xd_ProgID">
    <vt:lpwstr/>
  </property>
  <property fmtid="{D5CDD505-2E9C-101B-9397-08002B2CF9AE}" pid="10" name="ComplianceAssetId">
    <vt:lpwstr/>
  </property>
  <property fmtid="{D5CDD505-2E9C-101B-9397-08002B2CF9AE}" pid="11" name="TemplateUrl">
    <vt:lpwstr/>
  </property>
  <property fmtid="{D5CDD505-2E9C-101B-9397-08002B2CF9AE}" pid="12" name="_ExtendedDescription">
    <vt:lpwstr/>
  </property>
  <property fmtid="{D5CDD505-2E9C-101B-9397-08002B2CF9AE}" pid="13" name="TriggerFlowInfo">
    <vt:lpwstr/>
  </property>
  <property fmtid="{D5CDD505-2E9C-101B-9397-08002B2CF9AE}" pid="14" name="AEMO Collaboration Document Type">
    <vt:lpwstr/>
  </property>
  <property fmtid="{D5CDD505-2E9C-101B-9397-08002B2CF9AE}" pid="15" name="lcf76f155ced4ddcb4097134ff3c332f">
    <vt:lpwstr/>
  </property>
  <property fmtid="{D5CDD505-2E9C-101B-9397-08002B2CF9AE}" pid="16" name="MSIP_Label_c1941c47-a837-430d-8559-fd118a72769e_Enabled">
    <vt:lpwstr>true</vt:lpwstr>
  </property>
  <property fmtid="{D5CDD505-2E9C-101B-9397-08002B2CF9AE}" pid="17" name="MSIP_Label_c1941c47-a837-430d-8559-fd118a72769e_SetDate">
    <vt:lpwstr>2023-07-24T06:16:51Z</vt:lpwstr>
  </property>
  <property fmtid="{D5CDD505-2E9C-101B-9397-08002B2CF9AE}" pid="18" name="MSIP_Label_c1941c47-a837-430d-8559-fd118a72769e_Method">
    <vt:lpwstr>Standard</vt:lpwstr>
  </property>
  <property fmtid="{D5CDD505-2E9C-101B-9397-08002B2CF9AE}" pid="19" name="MSIP_Label_c1941c47-a837-430d-8559-fd118a72769e_Name">
    <vt:lpwstr>Internal</vt:lpwstr>
  </property>
  <property fmtid="{D5CDD505-2E9C-101B-9397-08002B2CF9AE}" pid="20" name="MSIP_Label_c1941c47-a837-430d-8559-fd118a72769e_SiteId">
    <vt:lpwstr>320c999e-3876-4ad0-b401-d241068e9e60</vt:lpwstr>
  </property>
  <property fmtid="{D5CDD505-2E9C-101B-9397-08002B2CF9AE}" pid="21" name="MSIP_Label_c1941c47-a837-430d-8559-fd118a72769e_ActionId">
    <vt:lpwstr>2a228ca4-5beb-4d2f-b7dd-37164a88b7b9</vt:lpwstr>
  </property>
  <property fmtid="{D5CDD505-2E9C-101B-9397-08002B2CF9AE}" pid="22" name="MSIP_Label_c1941c47-a837-430d-8559-fd118a72769e_ContentBits">
    <vt:lpwstr>0</vt:lpwstr>
  </property>
  <property fmtid="{D5CDD505-2E9C-101B-9397-08002B2CF9AE}" pid="23" name="MSIP_Label_895930eb-db2c-4917-a4e2-4c584d225a4f_Enabled">
    <vt:lpwstr>true</vt:lpwstr>
  </property>
  <property fmtid="{D5CDD505-2E9C-101B-9397-08002B2CF9AE}" pid="24" name="MSIP_Label_895930eb-db2c-4917-a4e2-4c584d225a4f_SetDate">
    <vt:lpwstr>2023-09-04T00:32:44Z</vt:lpwstr>
  </property>
  <property fmtid="{D5CDD505-2E9C-101B-9397-08002B2CF9AE}" pid="25" name="MSIP_Label_895930eb-db2c-4917-a4e2-4c584d225a4f_Method">
    <vt:lpwstr>Standard</vt:lpwstr>
  </property>
  <property fmtid="{D5CDD505-2E9C-101B-9397-08002B2CF9AE}" pid="26" name="MSIP_Label_895930eb-db2c-4917-a4e2-4c584d225a4f_Name">
    <vt:lpwstr>AG-For Official use only</vt:lpwstr>
  </property>
  <property fmtid="{D5CDD505-2E9C-101B-9397-08002B2CF9AE}" pid="27" name="MSIP_Label_895930eb-db2c-4917-a4e2-4c584d225a4f_SiteId">
    <vt:lpwstr>11302428-4f10-4c14-a17f-b368bb82853d</vt:lpwstr>
  </property>
  <property fmtid="{D5CDD505-2E9C-101B-9397-08002B2CF9AE}" pid="28" name="MSIP_Label_895930eb-db2c-4917-a4e2-4c584d225a4f_ActionId">
    <vt:lpwstr>aae614af-e6cf-42d6-9319-076554bf426c</vt:lpwstr>
  </property>
  <property fmtid="{D5CDD505-2E9C-101B-9397-08002B2CF9AE}" pid="29" name="MSIP_Label_895930eb-db2c-4917-a4e2-4c584d225a4f_ContentBits">
    <vt:lpwstr>2</vt:lpwstr>
  </property>
</Properties>
</file>