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hobcfp01\fsb\netadmin_User Files 4_Goanna\Network Regulation &amp; Pricing\Pricing\2020 - Annual Pricing Proposal FY21\Pricing Proposal - Draft\"/>
    </mc:Choice>
  </mc:AlternateContent>
  <xr:revisionPtr revIDLastSave="0" documentId="8_{B23F3890-B807-4461-8A2B-260F25B4C4DB}" xr6:coauthVersionLast="34" xr6:coauthVersionMax="34" xr10:uidLastSave="{00000000-0000-0000-0000-000000000000}"/>
  <bookViews>
    <workbookView xWindow="0" yWindow="0" windowWidth="28800" windowHeight="10410" xr2:uid="{00000000-000D-0000-FFFF-FFFF00000000}"/>
  </bookViews>
  <sheets>
    <sheet name="Labour Rates" sheetId="17" r:id="rId1"/>
    <sheet name="Indicative Metering Charges" sheetId="14" r:id="rId2"/>
    <sheet name="Indicative ANS Charges" sheetId="7" r:id="rId3"/>
    <sheet name="Indicative Post-09 charges" sheetId="15" r:id="rId4"/>
    <sheet name="Indicative PL Maintenance" sheetId="16" r:id="rId5"/>
    <sheet name="General inputs ---&gt;" sheetId="11" r:id="rId6"/>
    <sheet name="CPI - Index" sheetId="1" r:id="rId7"/>
    <sheet name="X-Factors" sheetId="5" r:id="rId8"/>
    <sheet name="AER escalation" sheetId="13" r:id="rId9"/>
    <sheet name="CPI - Data" sheetId="2" r:id="rId10"/>
  </sheets>
  <definedNames>
    <definedName name="A2325806K">'CPI - Data'!$B$1:$B$10,'CPI - Data'!$B$11:$B$292</definedName>
    <definedName name="A2325806K_Data">'CPI - Data'!$B$11:$B$292</definedName>
    <definedName name="A2325806K_Latest">'CPI - Data'!$B$292</definedName>
    <definedName name="A2325807L">'CPI - Data'!$K$1:$K$10,'CPI - Data'!$K$15:$K$292</definedName>
    <definedName name="A2325807L_Data">'CPI - Data'!$K$15:$K$292</definedName>
    <definedName name="A2325807L_Latest">'CPI - Data'!$K$292</definedName>
    <definedName name="A2325810A">'CPI - Data'!$T$1:$T$10,'CPI - Data'!$T$12:$T$292</definedName>
    <definedName name="A2325810A_Data">'CPI - Data'!$T$12:$T$292</definedName>
    <definedName name="A2325810A_Latest">'CPI - Data'!$T$292</definedName>
    <definedName name="A2325811C">'CPI - Data'!$C$1:$C$10,'CPI - Data'!$C$11:$C$292</definedName>
    <definedName name="A2325811C_Data">'CPI - Data'!$C$11:$C$292</definedName>
    <definedName name="A2325811C_Latest">'CPI - Data'!$C$292</definedName>
    <definedName name="A2325812F">'CPI - Data'!$L$1:$L$10,'CPI - Data'!$L$15:$L$292</definedName>
    <definedName name="A2325812F_Data">'CPI - Data'!$L$15:$L$292</definedName>
    <definedName name="A2325812F_Latest">'CPI - Data'!$L$292</definedName>
    <definedName name="A2325815L">'CPI - Data'!$U$1:$U$10,'CPI - Data'!$U$12:$U$292</definedName>
    <definedName name="A2325815L_Data">'CPI - Data'!$U$12:$U$292</definedName>
    <definedName name="A2325815L_Latest">'CPI - Data'!$U$292</definedName>
    <definedName name="A2325816R">'CPI - Data'!$D$1:$D$10,'CPI - Data'!$D$11:$D$292</definedName>
    <definedName name="A2325816R_Data">'CPI - Data'!$D$11:$D$292</definedName>
    <definedName name="A2325816R_Latest">'CPI - Data'!$D$292</definedName>
    <definedName name="A2325817T">'CPI - Data'!$M$1:$M$10,'CPI - Data'!$M$15:$M$292</definedName>
    <definedName name="A2325817T_Data">'CPI - Data'!$M$15:$M$292</definedName>
    <definedName name="A2325817T_Latest">'CPI - Data'!$M$292</definedName>
    <definedName name="A2325820F">'CPI - Data'!$V$1:$V$10,'CPI - Data'!$V$12:$V$292</definedName>
    <definedName name="A2325820F_Data">'CPI - Data'!$V$12:$V$292</definedName>
    <definedName name="A2325820F_Latest">'CPI - Data'!$V$292</definedName>
    <definedName name="A2325821J">'CPI - Data'!$E$1:$E$10,'CPI - Data'!$E$11:$E$292</definedName>
    <definedName name="A2325821J_Data">'CPI - Data'!$E$11:$E$292</definedName>
    <definedName name="A2325821J_Latest">'CPI - Data'!$E$292</definedName>
    <definedName name="A2325822K">'CPI - Data'!$N$1:$N$10,'CPI - Data'!$N$15:$N$292</definedName>
    <definedName name="A2325822K_Data">'CPI - Data'!$N$15:$N$292</definedName>
    <definedName name="A2325822K_Latest">'CPI - Data'!$N$292</definedName>
    <definedName name="A2325825T">'CPI - Data'!$W$1:$W$10,'CPI - Data'!$W$12:$W$292</definedName>
    <definedName name="A2325825T_Data">'CPI - Data'!$W$12:$W$292</definedName>
    <definedName name="A2325825T_Latest">'CPI - Data'!$W$292</definedName>
    <definedName name="A2325826V">'CPI - Data'!$F$1:$F$10,'CPI - Data'!$F$11:$F$292</definedName>
    <definedName name="A2325826V_Data">'CPI - Data'!$F$11:$F$292</definedName>
    <definedName name="A2325826V_Latest">'CPI - Data'!$F$292</definedName>
    <definedName name="A2325827W">'CPI - Data'!$O$1:$O$10,'CPI - Data'!$O$15:$O$292</definedName>
    <definedName name="A2325827W_Data">'CPI - Data'!$O$15:$O$292</definedName>
    <definedName name="A2325827W_Latest">'CPI - Data'!$O$292</definedName>
    <definedName name="A2325830K">'CPI - Data'!$X$1:$X$10,'CPI - Data'!$X$12:$X$292</definedName>
    <definedName name="A2325830K_Data">'CPI - Data'!$X$12:$X$292</definedName>
    <definedName name="A2325830K_Latest">'CPI - Data'!$X$292</definedName>
    <definedName name="A2325831L">'CPI - Data'!$G$1:$G$10,'CPI - Data'!$G$11:$G$292</definedName>
    <definedName name="A2325831L_Data">'CPI - Data'!$G$11:$G$292</definedName>
    <definedName name="A2325831L_Latest">'CPI - Data'!$G$292</definedName>
    <definedName name="A2325832R">'CPI - Data'!$P$1:$P$10,'CPI - Data'!$P$15:$P$292</definedName>
    <definedName name="A2325832R_Data">'CPI - Data'!$P$15:$P$292</definedName>
    <definedName name="A2325832R_Latest">'CPI - Data'!$P$292</definedName>
    <definedName name="A2325835W">'CPI - Data'!$Y$1:$Y$10,'CPI - Data'!$Y$12:$Y$292</definedName>
    <definedName name="A2325835W_Data">'CPI - Data'!$Y$12:$Y$292</definedName>
    <definedName name="A2325835W_Latest">'CPI - Data'!$Y$292</definedName>
    <definedName name="A2325836X">'CPI - Data'!$H$1:$H$10,'CPI - Data'!$H$139:$H$292</definedName>
    <definedName name="A2325836X_Data">'CPI - Data'!$H$139:$H$292</definedName>
    <definedName name="A2325836X_Latest">'CPI - Data'!$H$292</definedName>
    <definedName name="A2325837A">'CPI - Data'!$Q$1:$Q$10,'CPI - Data'!$Q$143:$Q$292</definedName>
    <definedName name="A2325837A_Data">'CPI - Data'!$Q$143:$Q$292</definedName>
    <definedName name="A2325837A_Latest">'CPI - Data'!$Q$292</definedName>
    <definedName name="A2325840R">'CPI - Data'!$Z$1:$Z$10,'CPI - Data'!$Z$140:$Z$292</definedName>
    <definedName name="A2325840R_Data">'CPI - Data'!$Z$140:$Z$292</definedName>
    <definedName name="A2325840R_Latest">'CPI - Data'!$Z$292</definedName>
    <definedName name="A2325841T">'CPI - Data'!$I$1:$I$10,'CPI - Data'!$I$11:$I$292</definedName>
    <definedName name="A2325841T_Data">'CPI - Data'!$I$11:$I$292</definedName>
    <definedName name="A2325841T_Latest">'CPI - Data'!$I$292</definedName>
    <definedName name="A2325842V">'CPI - Data'!$R$1:$R$10,'CPI - Data'!$R$15:$R$292</definedName>
    <definedName name="A2325842V_Data">'CPI - Data'!$R$15:$R$292</definedName>
    <definedName name="A2325842V_Latest">'CPI - Data'!$R$292</definedName>
    <definedName name="A2325845A">'CPI - Data'!$AA$1:$AA$10,'CPI - Data'!$AA$12:$AA$292</definedName>
    <definedName name="A2325845A_Data">'CPI - Data'!$AA$12:$AA$292</definedName>
    <definedName name="A2325845A_Latest">'CPI - Data'!$AA$292</definedName>
    <definedName name="A2325846C">'CPI - Data'!$J$1:$J$10,'CPI - Data'!$J$11:$J$292</definedName>
    <definedName name="A2325846C_Data">'CPI - Data'!$J$11:$J$292</definedName>
    <definedName name="A2325846C_Latest">'CPI - Data'!$J$292</definedName>
    <definedName name="A2325847F">'CPI - Data'!$S$1:$S$10,'CPI - Data'!$S$15:$S$292</definedName>
    <definedName name="A2325847F_Data">'CPI - Data'!$S$15:$S$292</definedName>
    <definedName name="A2325847F_Latest">'CPI - Data'!$S$292</definedName>
    <definedName name="A2325850V">'CPI - Data'!$AB$1:$AB$10,'CPI - Data'!$AB$12:$AB$292</definedName>
    <definedName name="A2325850V_Data">'CPI - Data'!$AB$12:$AB$292</definedName>
    <definedName name="A2325850V_Latest">'CPI - Data'!$AB$292</definedName>
    <definedName name="ANS_XFACTOR_FY20" localSheetId="8">'AER escalation'!#REF!</definedName>
    <definedName name="ANS_XFACTOR_FY20">'X-Factors'!$E$11</definedName>
    <definedName name="ANS_XFACTOR_FY21" localSheetId="8">'AER escalation'!$E$11</definedName>
    <definedName name="ANS_XFACTOR_FY21">'X-Factors'!$F$11</definedName>
    <definedName name="ANS_XFACTOR_FY22" localSheetId="8">'AER escalation'!$F$11</definedName>
    <definedName name="ANS_XFACTOR_FY22">'X-Factors'!$G$11</definedName>
    <definedName name="ANS_XFACTOR_FY23" localSheetId="8">'AER escalation'!$G$11</definedName>
    <definedName name="ANS_XFACTOR_FY23">'X-Factors'!$H$11</definedName>
    <definedName name="ANS_XFACTOR_FY24" localSheetId="8">'AER escalation'!$H$11</definedName>
    <definedName name="ANS_XFACTOR_FY24">'X-Factors'!$I$11</definedName>
    <definedName name="CPI_FY19">'CPI - Index'!$D$10</definedName>
    <definedName name="CPI_FY20">'CPI - Index'!$E$10</definedName>
    <definedName name="CPI_FY21">'CPI - Index'!$F$10</definedName>
    <definedName name="CPI_FY22">'CPI - Index'!$G$10</definedName>
    <definedName name="CPI_FY23">'CPI - Index'!$H$10</definedName>
    <definedName name="CPI_FY24">'CPI - Index'!$I$10</definedName>
    <definedName name="Date_Range">'CPI - Data'!$A$2:$A$10,'CPI - Data'!$A$11:$A$292</definedName>
    <definedName name="Date_Range_Data">'CPI - Data'!$A$11:$A$292</definedName>
    <definedName name="ESC_AERFY20">'AER escalation'!$D$13</definedName>
    <definedName name="MET_X_FACTOR_CAP_FY20">'X-Factors'!$E$21</definedName>
    <definedName name="MET_X_FACTOR_CAP_FY21">'X-Factors'!$F$21</definedName>
    <definedName name="MET_X_FACTOR_CAP_FY22">'X-Factors'!$G$21</definedName>
    <definedName name="MET_X_FACTOR_CAP_FY23">'X-Factors'!$H$21</definedName>
    <definedName name="MET_X_FACTOR_CAP_FY24">'X-Factors'!$I$21</definedName>
    <definedName name="MET_X_FACTOR_NON_FY20">'X-Factors'!$E$22</definedName>
    <definedName name="MET_X_FACTOR_NON_FY21">'X-Factors'!$F$22</definedName>
    <definedName name="MET_X_FACTOR_NON_FY22">'X-Factors'!$G$22</definedName>
    <definedName name="MET_X_FACTOR_NON_FY23">'X-Factors'!$H$22</definedName>
    <definedName name="MET_X_FACTOR_NON_FY24">'X-Factors'!$I$22</definedName>
    <definedName name="MET_XFACTOR_FY20" localSheetId="8">'AER escalation'!#REF!</definedName>
    <definedName name="MET_XFACTOR_FY20" localSheetId="1">'X-Factors'!#REF!</definedName>
    <definedName name="MET_XFACTOR_FY20">'X-Factors'!#REF!</definedName>
    <definedName name="MET_XFACTOR_FY21" localSheetId="8">'AER escalation'!#REF!</definedName>
    <definedName name="MET_XFACTOR_FY21" localSheetId="1">'X-Factors'!#REF!</definedName>
    <definedName name="MET_XFACTOR_FY21">'X-Factors'!#REF!</definedName>
    <definedName name="MET_XFACTOR_FY22" localSheetId="8">'AER escalation'!#REF!</definedName>
    <definedName name="MET_XFACTOR_FY22" localSheetId="1">'X-Factors'!#REF!</definedName>
    <definedName name="MET_XFACTOR_FY22">'X-Factors'!#REF!</definedName>
    <definedName name="MET_XFACTOR_FY23" localSheetId="8">'AER escalation'!#REF!</definedName>
    <definedName name="MET_XFACTOR_FY23" localSheetId="1">'X-Factors'!#REF!</definedName>
    <definedName name="MET_XFACTOR_FY23">'X-Factors'!#REF!</definedName>
    <definedName name="MET_XFACTOR_FY24" localSheetId="8">'AER escalation'!#REF!</definedName>
    <definedName name="MET_XFACTOR_FY24" localSheetId="1">'X-Factors'!#REF!</definedName>
    <definedName name="MET_XFACTOR_FY24">'X-Factors'!#REF!</definedName>
    <definedName name="XFACTOR_FY20" localSheetId="8">'AER escalation'!#REF!</definedName>
    <definedName name="XFACTOR_FY20">'X-Factors'!$E$11</definedName>
    <definedName name="XFACTOR_FY21" localSheetId="8">'AER escalation'!$E$11</definedName>
    <definedName name="XFACTOR_FY21">'X-Factors'!$F$11</definedName>
    <definedName name="XFACTOR_FY22" localSheetId="8">'AER escalation'!$F$11</definedName>
    <definedName name="XFACTOR_FY22">'X-Factors'!$G$11</definedName>
    <definedName name="XFACTOR_FY23" localSheetId="8">'AER escalation'!$G$11</definedName>
    <definedName name="XFACTOR_FY23">'X-Factors'!$H$11</definedName>
    <definedName name="XFACTOR_FY24" localSheetId="8">'AER escalation'!$H$11</definedName>
    <definedName name="XFACTOR_FY24">'X-Factors'!$I$11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6" l="1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30" i="16"/>
  <c r="P29" i="16"/>
  <c r="P28" i="16"/>
  <c r="P27" i="16"/>
  <c r="P26" i="16"/>
  <c r="P25" i="16"/>
  <c r="P24" i="16"/>
  <c r="P12" i="16"/>
  <c r="P13" i="16"/>
  <c r="P14" i="16"/>
  <c r="P15" i="16"/>
  <c r="P16" i="16"/>
  <c r="P17" i="16"/>
  <c r="P11" i="16"/>
  <c r="P10" i="16"/>
  <c r="P9" i="16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47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14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9" i="15"/>
  <c r="N76" i="14"/>
  <c r="N75" i="14"/>
  <c r="N77" i="14" s="1"/>
  <c r="N71" i="14"/>
  <c r="N70" i="14"/>
  <c r="N66" i="14"/>
  <c r="N65" i="14"/>
  <c r="N61" i="14"/>
  <c r="N60" i="14"/>
  <c r="N57" i="14"/>
  <c r="N56" i="14"/>
  <c r="N55" i="14"/>
  <c r="N51" i="14"/>
  <c r="N50" i="14"/>
  <c r="N46" i="14"/>
  <c r="N45" i="14"/>
  <c r="N41" i="14"/>
  <c r="N40" i="14"/>
  <c r="N36" i="14"/>
  <c r="N35" i="14"/>
  <c r="N31" i="14"/>
  <c r="N30" i="14"/>
  <c r="N32" i="14" s="1"/>
  <c r="N26" i="14"/>
  <c r="N25" i="14"/>
  <c r="N21" i="14"/>
  <c r="N20" i="14"/>
  <c r="N22" i="14" s="1"/>
  <c r="N16" i="14"/>
  <c r="N15" i="14"/>
  <c r="N11" i="14"/>
  <c r="N27" i="14" l="1"/>
  <c r="N37" i="14"/>
  <c r="N62" i="14"/>
  <c r="N67" i="14"/>
  <c r="N17" i="14"/>
  <c r="N47" i="14"/>
  <c r="N72" i="14"/>
  <c r="N52" i="14"/>
  <c r="N42" i="14"/>
  <c r="N10" i="14"/>
  <c r="N12" i="14" s="1"/>
  <c r="C27" i="1" l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F9" i="1" s="1"/>
  <c r="C26" i="1"/>
  <c r="G11" i="17" l="1"/>
  <c r="G12" i="17"/>
  <c r="G13" i="17"/>
  <c r="G14" i="17"/>
  <c r="G15" i="17"/>
  <c r="G10" i="17"/>
  <c r="Q40" i="16"/>
  <c r="Q49" i="16"/>
  <c r="R49" i="16" s="1"/>
  <c r="S49" i="16" s="1"/>
  <c r="T49" i="16" s="1"/>
  <c r="Q58" i="16"/>
  <c r="Q67" i="16"/>
  <c r="R67" i="16" s="1"/>
  <c r="S67" i="16" s="1"/>
  <c r="T67" i="16" s="1"/>
  <c r="Q76" i="16"/>
  <c r="Q27" i="16"/>
  <c r="R27" i="16" s="1"/>
  <c r="S27" i="16" s="1"/>
  <c r="T27" i="16" s="1"/>
  <c r="Q10" i="16"/>
  <c r="R10" i="16" s="1"/>
  <c r="S10" i="16" s="1"/>
  <c r="T10" i="16" s="1"/>
  <c r="Q29" i="15"/>
  <c r="R29" i="15" s="1"/>
  <c r="S29" i="15" s="1"/>
  <c r="T29" i="15" s="1"/>
  <c r="Q35" i="15"/>
  <c r="R35" i="15" s="1"/>
  <c r="S35" i="15" s="1"/>
  <c r="T35" i="15" s="1"/>
  <c r="Q50" i="16"/>
  <c r="R50" i="16" s="1"/>
  <c r="S50" i="16" s="1"/>
  <c r="T50" i="16" s="1"/>
  <c r="Q68" i="16"/>
  <c r="R68" i="16" s="1"/>
  <c r="S68" i="16" s="1"/>
  <c r="T68" i="16" s="1"/>
  <c r="Q125" i="15"/>
  <c r="R125" i="15" s="1"/>
  <c r="S125" i="15" s="1"/>
  <c r="T125" i="15" s="1"/>
  <c r="Q17" i="15"/>
  <c r="R17" i="15" s="1"/>
  <c r="S17" i="15" s="1"/>
  <c r="T17" i="15" s="1"/>
  <c r="Q23" i="15"/>
  <c r="R23" i="15" s="1"/>
  <c r="S23" i="15" s="1"/>
  <c r="T23" i="15" s="1"/>
  <c r="Q135" i="15"/>
  <c r="R135" i="15" s="1"/>
  <c r="S135" i="15" s="1"/>
  <c r="T135" i="15" s="1"/>
  <c r="Q11" i="15"/>
  <c r="R11" i="15" s="1"/>
  <c r="S11" i="15" s="1"/>
  <c r="T11" i="15" s="1"/>
  <c r="Q24" i="15"/>
  <c r="R24" i="15" s="1"/>
  <c r="S24" i="15" s="1"/>
  <c r="T24" i="15" s="1"/>
  <c r="Q31" i="15"/>
  <c r="R31" i="15" s="1"/>
  <c r="S31" i="15" s="1"/>
  <c r="T31" i="15" s="1"/>
  <c r="Q42" i="16"/>
  <c r="R42" i="16" s="1"/>
  <c r="S42" i="16" s="1"/>
  <c r="T42" i="16" s="1"/>
  <c r="Q51" i="16"/>
  <c r="Q60" i="16"/>
  <c r="R60" i="16" s="1"/>
  <c r="S60" i="16" s="1"/>
  <c r="T60" i="16" s="1"/>
  <c r="Q69" i="16"/>
  <c r="Q78" i="16"/>
  <c r="R78" i="16" s="1"/>
  <c r="S78" i="16" s="1"/>
  <c r="T78" i="16" s="1"/>
  <c r="Q154" i="15"/>
  <c r="R154" i="15" s="1"/>
  <c r="S154" i="15" s="1"/>
  <c r="T154" i="15" s="1"/>
  <c r="Q136" i="15"/>
  <c r="R136" i="15" s="1"/>
  <c r="S136" i="15" s="1"/>
  <c r="T136" i="15" s="1"/>
  <c r="Q12" i="15"/>
  <c r="R12" i="15" s="1"/>
  <c r="S12" i="15" s="1"/>
  <c r="T12" i="15" s="1"/>
  <c r="Q19" i="15"/>
  <c r="R19" i="15" s="1"/>
  <c r="S19" i="15" s="1"/>
  <c r="T19" i="15" s="1"/>
  <c r="Q51" i="15"/>
  <c r="R51" i="15" s="1"/>
  <c r="S51" i="15" s="1"/>
  <c r="T51" i="15" s="1"/>
  <c r="Q65" i="15"/>
  <c r="R65" i="15" s="1"/>
  <c r="S65" i="15" s="1"/>
  <c r="T65" i="15" s="1"/>
  <c r="Q80" i="15"/>
  <c r="R80" i="15" s="1"/>
  <c r="S80" i="15" s="1"/>
  <c r="T80" i="15" s="1"/>
  <c r="Q87" i="15"/>
  <c r="R87" i="15" s="1"/>
  <c r="S87" i="15" s="1"/>
  <c r="T87" i="15" s="1"/>
  <c r="Q101" i="15"/>
  <c r="R101" i="15" s="1"/>
  <c r="S101" i="15" s="1"/>
  <c r="T101" i="15" s="1"/>
  <c r="Q77" i="15"/>
  <c r="R77" i="15" s="1"/>
  <c r="S77" i="15" s="1"/>
  <c r="T77" i="15" s="1"/>
  <c r="Q70" i="16"/>
  <c r="Q20" i="15"/>
  <c r="R20" i="15" s="1"/>
  <c r="S20" i="15" s="1"/>
  <c r="T20" i="15" s="1"/>
  <c r="Q81" i="15"/>
  <c r="R81" i="15" s="1"/>
  <c r="S81" i="15" s="1"/>
  <c r="T81" i="15" s="1"/>
  <c r="Q52" i="16"/>
  <c r="Q61" i="16"/>
  <c r="R61" i="16" s="1"/>
  <c r="S61" i="16" s="1"/>
  <c r="T61" i="16" s="1"/>
  <c r="Q34" i="16"/>
  <c r="Q43" i="16"/>
  <c r="R43" i="16" s="1"/>
  <c r="S43" i="16" s="1"/>
  <c r="T43" i="16" s="1"/>
  <c r="Q53" i="15"/>
  <c r="R53" i="15" s="1"/>
  <c r="S53" i="15" s="1"/>
  <c r="T53" i="15" s="1"/>
  <c r="Q68" i="15"/>
  <c r="R68" i="15" s="1"/>
  <c r="S68" i="15" s="1"/>
  <c r="T68" i="15" s="1"/>
  <c r="Q75" i="15"/>
  <c r="R75" i="15" s="1"/>
  <c r="S75" i="15" s="1"/>
  <c r="T75" i="15" s="1"/>
  <c r="Q89" i="15"/>
  <c r="R89" i="15" s="1"/>
  <c r="S89" i="15" s="1"/>
  <c r="T89" i="15" s="1"/>
  <c r="Q104" i="15"/>
  <c r="R104" i="15" s="1"/>
  <c r="S104" i="15" s="1"/>
  <c r="T104" i="15" s="1"/>
  <c r="Q56" i="15"/>
  <c r="R56" i="15" s="1"/>
  <c r="S56" i="15" s="1"/>
  <c r="T56" i="15" s="1"/>
  <c r="Q99" i="15"/>
  <c r="R99" i="15" s="1"/>
  <c r="S99" i="15" s="1"/>
  <c r="T99" i="15" s="1"/>
  <c r="Q32" i="15"/>
  <c r="R32" i="15" s="1"/>
  <c r="S32" i="15" s="1"/>
  <c r="T32" i="15" s="1"/>
  <c r="Q83" i="15"/>
  <c r="R83" i="15" s="1"/>
  <c r="S83" i="15" s="1"/>
  <c r="T83" i="15" s="1"/>
  <c r="Q155" i="15"/>
  <c r="R155" i="15" s="1"/>
  <c r="S155" i="15" s="1"/>
  <c r="T155" i="15" s="1"/>
  <c r="Q123" i="15"/>
  <c r="R123" i="15" s="1"/>
  <c r="S123" i="15" s="1"/>
  <c r="T123" i="15" s="1"/>
  <c r="Q84" i="15"/>
  <c r="R84" i="15" s="1"/>
  <c r="S84" i="15" s="1"/>
  <c r="T84" i="15" s="1"/>
  <c r="Q147" i="15"/>
  <c r="R147" i="15" s="1"/>
  <c r="S147" i="15" s="1"/>
  <c r="T147" i="15" s="1"/>
  <c r="Q63" i="15"/>
  <c r="R63" i="15" s="1"/>
  <c r="S63" i="15" s="1"/>
  <c r="T63" i="15" s="1"/>
  <c r="Q48" i="16"/>
  <c r="R48" i="16" s="1"/>
  <c r="S48" i="16" s="1"/>
  <c r="T48" i="16" s="1"/>
  <c r="Q57" i="16"/>
  <c r="Q137" i="15"/>
  <c r="R137" i="15" s="1"/>
  <c r="S137" i="15" s="1"/>
  <c r="T137" i="15" s="1"/>
  <c r="Q27" i="15"/>
  <c r="R27" i="15" s="1"/>
  <c r="S27" i="15" s="1"/>
  <c r="T27" i="15" s="1"/>
  <c r="Q36" i="15"/>
  <c r="R36" i="15" s="1"/>
  <c r="S36" i="15" s="1"/>
  <c r="T36" i="15" s="1"/>
  <c r="Q57" i="15"/>
  <c r="R57" i="15" s="1"/>
  <c r="S57" i="15" s="1"/>
  <c r="T57" i="15" s="1"/>
  <c r="Q93" i="15"/>
  <c r="R93" i="15" s="1"/>
  <c r="S93" i="15" s="1"/>
  <c r="T93" i="15" s="1"/>
  <c r="Q158" i="15"/>
  <c r="R158" i="15" s="1"/>
  <c r="S158" i="15" s="1"/>
  <c r="T158" i="15" s="1"/>
  <c r="Q48" i="15"/>
  <c r="R48" i="15" s="1"/>
  <c r="S48" i="15" s="1"/>
  <c r="T48" i="15" s="1"/>
  <c r="Q92" i="15"/>
  <c r="R92" i="15" s="1"/>
  <c r="S92" i="15" s="1"/>
  <c r="T92" i="15" s="1"/>
  <c r="Q43" i="15"/>
  <c r="R43" i="15" s="1"/>
  <c r="S43" i="15" s="1"/>
  <c r="T43" i="15" s="1"/>
  <c r="Q66" i="16"/>
  <c r="R66" i="16" s="1"/>
  <c r="S66" i="16" s="1"/>
  <c r="T66" i="16" s="1"/>
  <c r="Q149" i="15"/>
  <c r="R149" i="15" s="1"/>
  <c r="S149" i="15" s="1"/>
  <c r="T149" i="15" s="1"/>
  <c r="Q164" i="15"/>
  <c r="R164" i="15" s="1"/>
  <c r="S164" i="15" s="1"/>
  <c r="T164" i="15" s="1"/>
  <c r="Q61" i="15"/>
  <c r="R61" i="15" s="1"/>
  <c r="S61" i="15" s="1"/>
  <c r="T61" i="15" s="1"/>
  <c r="Q46" i="15"/>
  <c r="R46" i="15" s="1"/>
  <c r="S46" i="15" s="1"/>
  <c r="T46" i="15" s="1"/>
  <c r="Q29" i="16"/>
  <c r="R29" i="16" s="1"/>
  <c r="S29" i="16" s="1"/>
  <c r="T29" i="16" s="1"/>
  <c r="Q74" i="16"/>
  <c r="R74" i="16" s="1"/>
  <c r="S74" i="16" s="1"/>
  <c r="T74" i="16" s="1"/>
  <c r="Q35" i="16"/>
  <c r="R35" i="16" s="1"/>
  <c r="S35" i="16" s="1"/>
  <c r="T35" i="16" s="1"/>
  <c r="Q128" i="15"/>
  <c r="R128" i="15" s="1"/>
  <c r="S128" i="15" s="1"/>
  <c r="T128" i="15" s="1"/>
  <c r="Q22" i="15"/>
  <c r="R22" i="15" s="1"/>
  <c r="S22" i="15" s="1"/>
  <c r="T22" i="15" s="1"/>
  <c r="Q26" i="15"/>
  <c r="R26" i="15" s="1"/>
  <c r="S26" i="15" s="1"/>
  <c r="T26" i="15" s="1"/>
  <c r="Q82" i="15"/>
  <c r="R82" i="15" s="1"/>
  <c r="S82" i="15" s="1"/>
  <c r="T82" i="15" s="1"/>
  <c r="Q13" i="16"/>
  <c r="R13" i="16" s="1"/>
  <c r="S13" i="16" s="1"/>
  <c r="T13" i="16" s="1"/>
  <c r="Q9" i="15"/>
  <c r="R9" i="15" s="1"/>
  <c r="S9" i="15" s="1"/>
  <c r="T9" i="15" s="1"/>
  <c r="Q73" i="16"/>
  <c r="R73" i="16" s="1"/>
  <c r="S73" i="16" s="1"/>
  <c r="T73" i="16" s="1"/>
  <c r="Q37" i="15"/>
  <c r="R37" i="15" s="1"/>
  <c r="S37" i="15" s="1"/>
  <c r="T37" i="15" s="1"/>
  <c r="Q17" i="16"/>
  <c r="R17" i="16" s="1"/>
  <c r="S17" i="16" s="1"/>
  <c r="T17" i="16" s="1"/>
  <c r="Q16" i="15"/>
  <c r="R16" i="15" s="1"/>
  <c r="S16" i="15" s="1"/>
  <c r="T16" i="15" s="1"/>
  <c r="Q15" i="16"/>
  <c r="Q41" i="16"/>
  <c r="R41" i="16" s="1"/>
  <c r="S41" i="16" s="1"/>
  <c r="T41" i="16" s="1"/>
  <c r="Q39" i="15"/>
  <c r="R39" i="15" s="1"/>
  <c r="S39" i="15" s="1"/>
  <c r="T39" i="15" s="1"/>
  <c r="Q105" i="15"/>
  <c r="R105" i="15" s="1"/>
  <c r="S105" i="15" s="1"/>
  <c r="T105" i="15" s="1"/>
  <c r="Q94" i="15"/>
  <c r="R94" i="15" s="1"/>
  <c r="S94" i="15" s="1"/>
  <c r="T94" i="15" s="1"/>
  <c r="Q85" i="15"/>
  <c r="R85" i="15" s="1"/>
  <c r="S85" i="15" s="1"/>
  <c r="T85" i="15" s="1"/>
  <c r="Q64" i="16"/>
  <c r="Q47" i="15"/>
  <c r="R47" i="15" s="1"/>
  <c r="S47" i="15" s="1"/>
  <c r="T47" i="15" s="1"/>
  <c r="Q162" i="15"/>
  <c r="R162" i="15" s="1"/>
  <c r="S162" i="15" s="1"/>
  <c r="T162" i="15" s="1"/>
  <c r="Q103" i="15"/>
  <c r="R103" i="15" s="1"/>
  <c r="S103" i="15" s="1"/>
  <c r="T103" i="15" s="1"/>
  <c r="Q102" i="15"/>
  <c r="R102" i="15" s="1"/>
  <c r="S102" i="15" s="1"/>
  <c r="T102" i="15" s="1"/>
  <c r="Q117" i="15"/>
  <c r="R117" i="15" s="1"/>
  <c r="S117" i="15" s="1"/>
  <c r="T117" i="15" s="1"/>
  <c r="Q13" i="15"/>
  <c r="R13" i="15" s="1"/>
  <c r="S13" i="15" s="1"/>
  <c r="T13" i="15" s="1"/>
  <c r="Q24" i="16"/>
  <c r="R24" i="16" s="1"/>
  <c r="S24" i="16" s="1"/>
  <c r="T24" i="16" s="1"/>
  <c r="Q30" i="15"/>
  <c r="R30" i="15" s="1"/>
  <c r="S30" i="15" s="1"/>
  <c r="T30" i="15" s="1"/>
  <c r="Q114" i="15"/>
  <c r="R114" i="15" s="1"/>
  <c r="S114" i="15" s="1"/>
  <c r="T114" i="15" s="1"/>
  <c r="Q86" i="15"/>
  <c r="R86" i="15" s="1"/>
  <c r="S86" i="15" s="1"/>
  <c r="T86" i="15" s="1"/>
  <c r="Q157" i="15"/>
  <c r="R157" i="15" s="1"/>
  <c r="S157" i="15" s="1"/>
  <c r="T157" i="15" s="1"/>
  <c r="Q39" i="16"/>
  <c r="Q69" i="15"/>
  <c r="R69" i="15" s="1"/>
  <c r="S69" i="15" s="1"/>
  <c r="T69" i="15" s="1"/>
  <c r="Q58" i="15"/>
  <c r="R58" i="15" s="1"/>
  <c r="S58" i="15" s="1"/>
  <c r="T58" i="15" s="1"/>
  <c r="Q78" i="15"/>
  <c r="R78" i="15" s="1"/>
  <c r="S78" i="15" s="1"/>
  <c r="T78" i="15" s="1"/>
  <c r="Q54" i="16"/>
  <c r="R54" i="16" s="1"/>
  <c r="S54" i="16" s="1"/>
  <c r="T54" i="16" s="1"/>
  <c r="Q40" i="15"/>
  <c r="R40" i="15" s="1"/>
  <c r="S40" i="15" s="1"/>
  <c r="T40" i="15" s="1"/>
  <c r="Q153" i="15"/>
  <c r="R153" i="15" s="1"/>
  <c r="S153" i="15" s="1"/>
  <c r="T153" i="15" s="1"/>
  <c r="Q88" i="15"/>
  <c r="R88" i="15" s="1"/>
  <c r="S88" i="15" s="1"/>
  <c r="T88" i="15" s="1"/>
  <c r="Q73" i="15"/>
  <c r="R73" i="15" s="1"/>
  <c r="S73" i="15" s="1"/>
  <c r="T73" i="15" s="1"/>
  <c r="Q159" i="15"/>
  <c r="R159" i="15" s="1"/>
  <c r="S159" i="15" s="1"/>
  <c r="T159" i="15" s="1"/>
  <c r="Q122" i="15"/>
  <c r="R122" i="15" s="1"/>
  <c r="S122" i="15" s="1"/>
  <c r="T122" i="15" s="1"/>
  <c r="Q127" i="15"/>
  <c r="R127" i="15" s="1"/>
  <c r="S127" i="15" s="1"/>
  <c r="T127" i="15" s="1"/>
  <c r="Q118" i="15"/>
  <c r="R118" i="15" s="1"/>
  <c r="S118" i="15" s="1"/>
  <c r="T118" i="15" s="1"/>
  <c r="Q34" i="15"/>
  <c r="R34" i="15" s="1"/>
  <c r="S34" i="15" s="1"/>
  <c r="T34" i="15" s="1"/>
  <c r="Q96" i="15"/>
  <c r="R96" i="15" s="1"/>
  <c r="S96" i="15" s="1"/>
  <c r="T96" i="15" s="1"/>
  <c r="Q45" i="15"/>
  <c r="R45" i="15" s="1"/>
  <c r="S45" i="15" s="1"/>
  <c r="T45" i="15" s="1"/>
  <c r="Q138" i="15"/>
  <c r="R138" i="15" s="1"/>
  <c r="S138" i="15" s="1"/>
  <c r="T138" i="15" s="1"/>
  <c r="Q49" i="15"/>
  <c r="R49" i="15" s="1"/>
  <c r="S49" i="15" s="1"/>
  <c r="T49" i="15" s="1"/>
  <c r="Q45" i="16"/>
  <c r="Q133" i="15"/>
  <c r="R133" i="15" s="1"/>
  <c r="S133" i="15" s="1"/>
  <c r="T133" i="15" s="1"/>
  <c r="Q28" i="16"/>
  <c r="R28" i="16" s="1"/>
  <c r="S28" i="16" s="1"/>
  <c r="T28" i="16" s="1"/>
  <c r="Q74" i="15"/>
  <c r="R74" i="15" s="1"/>
  <c r="S74" i="15" s="1"/>
  <c r="T74" i="15" s="1"/>
  <c r="Q66" i="15"/>
  <c r="R66" i="15" s="1"/>
  <c r="S66" i="15" s="1"/>
  <c r="T66" i="15" s="1"/>
  <c r="Q120" i="15"/>
  <c r="R120" i="15" s="1"/>
  <c r="S120" i="15" s="1"/>
  <c r="T120" i="15" s="1"/>
  <c r="Q163" i="15"/>
  <c r="R163" i="15" s="1"/>
  <c r="S163" i="15" s="1"/>
  <c r="T163" i="15" s="1"/>
  <c r="Q56" i="16"/>
  <c r="R56" i="16" s="1"/>
  <c r="S56" i="16" s="1"/>
  <c r="T56" i="16" s="1"/>
  <c r="Q31" i="16"/>
  <c r="R31" i="16" s="1"/>
  <c r="S31" i="16" s="1"/>
  <c r="T31" i="16" s="1"/>
  <c r="Q28" i="15"/>
  <c r="R28" i="15" s="1"/>
  <c r="S28" i="15" s="1"/>
  <c r="T28" i="15" s="1"/>
  <c r="Q62" i="15"/>
  <c r="R62" i="15" s="1"/>
  <c r="S62" i="15" s="1"/>
  <c r="T62" i="15" s="1"/>
  <c r="Q72" i="15"/>
  <c r="R72" i="15" s="1"/>
  <c r="S72" i="15" s="1"/>
  <c r="T72" i="15" s="1"/>
  <c r="Q11" i="16"/>
  <c r="Q150" i="15"/>
  <c r="R150" i="15" s="1"/>
  <c r="S150" i="15" s="1"/>
  <c r="T150" i="15" s="1"/>
  <c r="Q148" i="15"/>
  <c r="R148" i="15" s="1"/>
  <c r="S148" i="15" s="1"/>
  <c r="T148" i="15" s="1"/>
  <c r="Q98" i="15"/>
  <c r="R98" i="15" s="1"/>
  <c r="S98" i="15" s="1"/>
  <c r="T98" i="15" s="1"/>
  <c r="Q72" i="16"/>
  <c r="R72" i="16" s="1"/>
  <c r="S72" i="16" s="1"/>
  <c r="T72" i="16" s="1"/>
  <c r="Q62" i="16"/>
  <c r="R62" i="16" s="1"/>
  <c r="S62" i="16" s="1"/>
  <c r="T62" i="16" s="1"/>
  <c r="Q67" i="15"/>
  <c r="R67" i="15" s="1"/>
  <c r="S67" i="15" s="1"/>
  <c r="T67" i="15" s="1"/>
  <c r="Q38" i="15"/>
  <c r="R38" i="15" s="1"/>
  <c r="S38" i="15" s="1"/>
  <c r="T38" i="15" s="1"/>
  <c r="Q139" i="15"/>
  <c r="R139" i="15" s="1"/>
  <c r="S139" i="15" s="1"/>
  <c r="T139" i="15" s="1"/>
  <c r="Q18" i="15"/>
  <c r="R18" i="15" s="1"/>
  <c r="S18" i="15" s="1"/>
  <c r="T18" i="15" s="1"/>
  <c r="Q26" i="16"/>
  <c r="R26" i="16" s="1"/>
  <c r="S26" i="16" s="1"/>
  <c r="T26" i="16" s="1"/>
  <c r="Q140" i="15"/>
  <c r="R140" i="15" s="1"/>
  <c r="S140" i="15" s="1"/>
  <c r="T140" i="15" s="1"/>
  <c r="Q75" i="16"/>
  <c r="Q100" i="15"/>
  <c r="R100" i="15" s="1"/>
  <c r="S100" i="15" s="1"/>
  <c r="T100" i="15" s="1"/>
  <c r="Q76" i="15"/>
  <c r="R76" i="15" s="1"/>
  <c r="S76" i="15" s="1"/>
  <c r="T76" i="15" s="1"/>
  <c r="Q44" i="16"/>
  <c r="R44" i="16" s="1"/>
  <c r="S44" i="16" s="1"/>
  <c r="T44" i="16" s="1"/>
  <c r="Q130" i="15"/>
  <c r="R130" i="15" s="1"/>
  <c r="S130" i="15" s="1"/>
  <c r="T130" i="15" s="1"/>
  <c r="Q115" i="15"/>
  <c r="R115" i="15" s="1"/>
  <c r="S115" i="15" s="1"/>
  <c r="T115" i="15" s="1"/>
  <c r="Q119" i="15"/>
  <c r="R119" i="15" s="1"/>
  <c r="S119" i="15" s="1"/>
  <c r="T119" i="15" s="1"/>
  <c r="Q107" i="15"/>
  <c r="R107" i="15" s="1"/>
  <c r="S107" i="15" s="1"/>
  <c r="T107" i="15" s="1"/>
  <c r="Q151" i="15"/>
  <c r="R151" i="15" s="1"/>
  <c r="S151" i="15" s="1"/>
  <c r="T151" i="15" s="1"/>
  <c r="Q60" i="15"/>
  <c r="R60" i="15" s="1"/>
  <c r="S60" i="15" s="1"/>
  <c r="T60" i="15" s="1"/>
  <c r="Q44" i="15"/>
  <c r="R44" i="15" s="1"/>
  <c r="S44" i="15" s="1"/>
  <c r="T44" i="15" s="1"/>
  <c r="Q12" i="16"/>
  <c r="R12" i="16" s="1"/>
  <c r="S12" i="16" s="1"/>
  <c r="T12" i="16" s="1"/>
  <c r="Q91" i="15"/>
  <c r="R91" i="15" s="1"/>
  <c r="S91" i="15" s="1"/>
  <c r="T91" i="15" s="1"/>
  <c r="Q124" i="15"/>
  <c r="R124" i="15" s="1"/>
  <c r="S124" i="15" s="1"/>
  <c r="T124" i="15" s="1"/>
  <c r="Q63" i="16"/>
  <c r="Q52" i="15"/>
  <c r="R52" i="15" s="1"/>
  <c r="S52" i="15" s="1"/>
  <c r="T52" i="15" s="1"/>
  <c r="Q129" i="15"/>
  <c r="R129" i="15" s="1"/>
  <c r="S129" i="15" s="1"/>
  <c r="T129" i="15" s="1"/>
  <c r="Q132" i="15"/>
  <c r="R132" i="15" s="1"/>
  <c r="S132" i="15" s="1"/>
  <c r="T132" i="15" s="1"/>
  <c r="Q126" i="15"/>
  <c r="R126" i="15" s="1"/>
  <c r="S126" i="15" s="1"/>
  <c r="T126" i="15" s="1"/>
  <c r="Q77" i="16"/>
  <c r="R77" i="16" s="1"/>
  <c r="S77" i="16" s="1"/>
  <c r="T77" i="16" s="1"/>
  <c r="Q116" i="15"/>
  <c r="R116" i="15" s="1"/>
  <c r="S116" i="15" s="1"/>
  <c r="T116" i="15" s="1"/>
  <c r="Q25" i="16"/>
  <c r="R25" i="16" s="1"/>
  <c r="S25" i="16" s="1"/>
  <c r="T25" i="16" s="1"/>
  <c r="Q15" i="15"/>
  <c r="R15" i="15" s="1"/>
  <c r="S15" i="15" s="1"/>
  <c r="T15" i="15" s="1"/>
  <c r="Q38" i="16"/>
  <c r="R38" i="16" s="1"/>
  <c r="S38" i="16" s="1"/>
  <c r="T38" i="16" s="1"/>
  <c r="Q55" i="16"/>
  <c r="R55" i="16" s="1"/>
  <c r="S55" i="16" s="1"/>
  <c r="T55" i="16" s="1"/>
  <c r="Q160" i="15"/>
  <c r="R160" i="15" s="1"/>
  <c r="S160" i="15" s="1"/>
  <c r="T160" i="15" s="1"/>
  <c r="Q25" i="15"/>
  <c r="R25" i="15" s="1"/>
  <c r="S25" i="15" s="1"/>
  <c r="T25" i="15" s="1"/>
  <c r="Q59" i="16"/>
  <c r="R59" i="16" s="1"/>
  <c r="S59" i="16" s="1"/>
  <c r="T59" i="16" s="1"/>
  <c r="Q70" i="15"/>
  <c r="R70" i="15" s="1"/>
  <c r="S70" i="15" s="1"/>
  <c r="T70" i="15" s="1"/>
  <c r="Q95" i="15"/>
  <c r="R95" i="15" s="1"/>
  <c r="S95" i="15" s="1"/>
  <c r="T95" i="15" s="1"/>
  <c r="Q79" i="15"/>
  <c r="R79" i="15" s="1"/>
  <c r="S79" i="15" s="1"/>
  <c r="T79" i="15" s="1"/>
  <c r="Q106" i="15"/>
  <c r="R106" i="15" s="1"/>
  <c r="S106" i="15" s="1"/>
  <c r="T106" i="15" s="1"/>
  <c r="Q55" i="15"/>
  <c r="R55" i="15" s="1"/>
  <c r="S55" i="15" s="1"/>
  <c r="T55" i="15" s="1"/>
  <c r="Q42" i="15"/>
  <c r="R42" i="15" s="1"/>
  <c r="S42" i="15" s="1"/>
  <c r="T42" i="15" s="1"/>
  <c r="Q21" i="15"/>
  <c r="R21" i="15" s="1"/>
  <c r="S21" i="15" s="1"/>
  <c r="T21" i="15" s="1"/>
  <c r="Q33" i="16"/>
  <c r="Q32" i="16"/>
  <c r="R32" i="16" s="1"/>
  <c r="S32" i="16" s="1"/>
  <c r="T32" i="16" s="1"/>
  <c r="Q14" i="16"/>
  <c r="R14" i="16" s="1"/>
  <c r="S14" i="16" s="1"/>
  <c r="T14" i="16" s="1"/>
  <c r="Q16" i="16"/>
  <c r="R16" i="16" s="1"/>
  <c r="S16" i="16" s="1"/>
  <c r="T16" i="16" s="1"/>
  <c r="Q10" i="15"/>
  <c r="R10" i="15" s="1"/>
  <c r="S10" i="15" s="1"/>
  <c r="T10" i="15" s="1"/>
  <c r="Q30" i="16"/>
  <c r="R30" i="16" s="1"/>
  <c r="S30" i="16" s="1"/>
  <c r="T30" i="16" s="1"/>
  <c r="Q54" i="15"/>
  <c r="R54" i="15" s="1"/>
  <c r="S54" i="15" s="1"/>
  <c r="T54" i="15" s="1"/>
  <c r="Q156" i="15"/>
  <c r="R156" i="15" s="1"/>
  <c r="S156" i="15" s="1"/>
  <c r="T156" i="15" s="1"/>
  <c r="Q71" i="15"/>
  <c r="R71" i="15" s="1"/>
  <c r="S71" i="15" s="1"/>
  <c r="T71" i="15" s="1"/>
  <c r="Q64" i="15"/>
  <c r="R64" i="15" s="1"/>
  <c r="S64" i="15" s="1"/>
  <c r="T64" i="15" s="1"/>
  <c r="Q36" i="16"/>
  <c r="R36" i="16" s="1"/>
  <c r="S36" i="16" s="1"/>
  <c r="T36" i="16" s="1"/>
  <c r="Q41" i="15"/>
  <c r="R41" i="15" s="1"/>
  <c r="S41" i="15" s="1"/>
  <c r="T41" i="15" s="1"/>
  <c r="Q97" i="15"/>
  <c r="R97" i="15" s="1"/>
  <c r="S97" i="15" s="1"/>
  <c r="T97" i="15" s="1"/>
  <c r="Q46" i="16"/>
  <c r="Q131" i="15"/>
  <c r="R131" i="15" s="1"/>
  <c r="S131" i="15" s="1"/>
  <c r="T131" i="15" s="1"/>
  <c r="Q37" i="16"/>
  <c r="R37" i="16" s="1"/>
  <c r="S37" i="16" s="1"/>
  <c r="T37" i="16" s="1"/>
  <c r="Q71" i="16"/>
  <c r="R71" i="16" s="1"/>
  <c r="S71" i="16" s="1"/>
  <c r="T71" i="16" s="1"/>
  <c r="Q65" i="16"/>
  <c r="R65" i="16" s="1"/>
  <c r="S65" i="16" s="1"/>
  <c r="T65" i="16" s="1"/>
  <c r="Q134" i="15"/>
  <c r="R134" i="15" s="1"/>
  <c r="S134" i="15" s="1"/>
  <c r="T134" i="15" s="1"/>
  <c r="Q121" i="15"/>
  <c r="R121" i="15" s="1"/>
  <c r="S121" i="15" s="1"/>
  <c r="T121" i="15" s="1"/>
  <c r="Q161" i="15"/>
  <c r="R161" i="15" s="1"/>
  <c r="S161" i="15" s="1"/>
  <c r="T161" i="15" s="1"/>
  <c r="Q59" i="15"/>
  <c r="R59" i="15" s="1"/>
  <c r="S59" i="15" s="1"/>
  <c r="T59" i="15" s="1"/>
  <c r="Q50" i="15"/>
  <c r="R50" i="15" s="1"/>
  <c r="S50" i="15" s="1"/>
  <c r="T50" i="15" s="1"/>
  <c r="Q33" i="15"/>
  <c r="R33" i="15" s="1"/>
  <c r="S33" i="15" s="1"/>
  <c r="T33" i="15" s="1"/>
  <c r="Q90" i="15"/>
  <c r="R90" i="15" s="1"/>
  <c r="S90" i="15" s="1"/>
  <c r="T90" i="15" s="1"/>
  <c r="Q152" i="15"/>
  <c r="R152" i="15" s="1"/>
  <c r="S152" i="15" s="1"/>
  <c r="T152" i="15" s="1"/>
  <c r="Q14" i="15"/>
  <c r="R14" i="15" s="1"/>
  <c r="S14" i="15" s="1"/>
  <c r="T14" i="15" s="1"/>
  <c r="Q53" i="16"/>
  <c r="R53" i="16" s="1"/>
  <c r="S53" i="16" s="1"/>
  <c r="T53" i="16" s="1"/>
  <c r="Q47" i="16"/>
  <c r="R47" i="16" s="1"/>
  <c r="S47" i="16" s="1"/>
  <c r="T47" i="16" s="1"/>
  <c r="Q165" i="15"/>
  <c r="R165" i="15" s="1"/>
  <c r="S165" i="15" s="1"/>
  <c r="T165" i="15" s="1"/>
  <c r="Q9" i="16"/>
  <c r="R9" i="16" s="1"/>
  <c r="S9" i="16" s="1"/>
  <c r="T9" i="16" s="1"/>
  <c r="M21" i="16"/>
  <c r="M6" i="16"/>
  <c r="M144" i="15"/>
  <c r="M111" i="15"/>
  <c r="E10" i="1"/>
  <c r="G23" i="15" s="1"/>
  <c r="V23" i="15" s="1"/>
  <c r="M6" i="15"/>
  <c r="M201" i="7"/>
  <c r="D12" i="14"/>
  <c r="E22" i="5"/>
  <c r="F22" i="5" s="1"/>
  <c r="G22" i="5" s="1"/>
  <c r="H22" i="5" s="1"/>
  <c r="I22" i="5" s="1"/>
  <c r="E21" i="5"/>
  <c r="F21" i="5"/>
  <c r="G21" i="5" s="1"/>
  <c r="H21" i="5" s="1"/>
  <c r="I21" i="5" s="1"/>
  <c r="G106" i="7"/>
  <c r="X106" i="7" s="1"/>
  <c r="D13" i="13"/>
  <c r="E11" i="5"/>
  <c r="F11" i="5" s="1"/>
  <c r="G11" i="5" s="1"/>
  <c r="H11" i="5" s="1"/>
  <c r="I11" i="5" s="1"/>
  <c r="M191" i="7"/>
  <c r="M182" i="7"/>
  <c r="M168" i="7"/>
  <c r="M153" i="7"/>
  <c r="M129" i="7"/>
  <c r="M120" i="7"/>
  <c r="M111" i="7"/>
  <c r="M90" i="7"/>
  <c r="M77" i="7"/>
  <c r="M60" i="7"/>
  <c r="M43" i="7"/>
  <c r="M6" i="7"/>
  <c r="D9" i="1"/>
  <c r="R39" i="16" l="1"/>
  <c r="S39" i="16" s="1"/>
  <c r="T39" i="16" s="1"/>
  <c r="R64" i="16"/>
  <c r="S64" i="16" s="1"/>
  <c r="T64" i="16" s="1"/>
  <c r="R76" i="16"/>
  <c r="S76" i="16" s="1"/>
  <c r="T76" i="16" s="1"/>
  <c r="G25" i="7"/>
  <c r="X25" i="7" s="1"/>
  <c r="G17" i="7"/>
  <c r="X17" i="7" s="1"/>
  <c r="R34" i="16"/>
  <c r="S34" i="16" s="1"/>
  <c r="T34" i="16" s="1"/>
  <c r="R58" i="16"/>
  <c r="S58" i="16" s="1"/>
  <c r="T58" i="16" s="1"/>
  <c r="G50" i="7"/>
  <c r="X50" i="7" s="1"/>
  <c r="R63" i="16"/>
  <c r="S63" i="16" s="1"/>
  <c r="T63" i="16" s="1"/>
  <c r="G70" i="7"/>
  <c r="X70" i="7" s="1"/>
  <c r="R52" i="16"/>
  <c r="S52" i="16" s="1"/>
  <c r="T52" i="16" s="1"/>
  <c r="R40" i="16"/>
  <c r="S40" i="16" s="1"/>
  <c r="T40" i="16" s="1"/>
  <c r="R46" i="16"/>
  <c r="S46" i="16" s="1"/>
  <c r="T46" i="16" s="1"/>
  <c r="R75" i="16"/>
  <c r="S75" i="16" s="1"/>
  <c r="T75" i="16" s="1"/>
  <c r="R11" i="16"/>
  <c r="S11" i="16" s="1"/>
  <c r="T11" i="16" s="1"/>
  <c r="R45" i="16"/>
  <c r="S45" i="16" s="1"/>
  <c r="T45" i="16" s="1"/>
  <c r="R15" i="16"/>
  <c r="S15" i="16" s="1"/>
  <c r="T15" i="16" s="1"/>
  <c r="H10" i="17"/>
  <c r="I10" i="17" s="1"/>
  <c r="J10" i="17" s="1"/>
  <c r="M10" i="17"/>
  <c r="R33" i="16"/>
  <c r="S33" i="16" s="1"/>
  <c r="T33" i="16" s="1"/>
  <c r="H15" i="17"/>
  <c r="I15" i="17" s="1"/>
  <c r="J15" i="17" s="1"/>
  <c r="M15" i="17"/>
  <c r="R70" i="16"/>
  <c r="S70" i="16" s="1"/>
  <c r="T70" i="16" s="1"/>
  <c r="R69" i="16"/>
  <c r="S69" i="16" s="1"/>
  <c r="T69" i="16" s="1"/>
  <c r="H14" i="17"/>
  <c r="I14" i="17" s="1"/>
  <c r="J14" i="17" s="1"/>
  <c r="M14" i="17"/>
  <c r="H13" i="17"/>
  <c r="I13" i="17" s="1"/>
  <c r="J13" i="17" s="1"/>
  <c r="M13" i="17"/>
  <c r="R57" i="16"/>
  <c r="S57" i="16" s="1"/>
  <c r="T57" i="16" s="1"/>
  <c r="R51" i="16"/>
  <c r="S51" i="16" s="1"/>
  <c r="T51" i="16" s="1"/>
  <c r="H12" i="17"/>
  <c r="I12" i="17" s="1"/>
  <c r="J12" i="17" s="1"/>
  <c r="M12" i="17"/>
  <c r="H11" i="17"/>
  <c r="I11" i="17" s="1"/>
  <c r="J11" i="17" s="1"/>
  <c r="M11" i="17"/>
  <c r="G28" i="7"/>
  <c r="X28" i="7" s="1"/>
  <c r="G86" i="7"/>
  <c r="X86" i="7" s="1"/>
  <c r="G98" i="7"/>
  <c r="X98" i="7" s="1"/>
  <c r="G123" i="7"/>
  <c r="X123" i="7" s="1"/>
  <c r="G36" i="7"/>
  <c r="X36" i="7" s="1"/>
  <c r="G144" i="7"/>
  <c r="X144" i="7" s="1"/>
  <c r="G24" i="7"/>
  <c r="X24" i="7" s="1"/>
  <c r="G16" i="7"/>
  <c r="X16" i="7" s="1"/>
  <c r="G35" i="7"/>
  <c r="X35" i="7" s="1"/>
  <c r="G46" i="7"/>
  <c r="X46" i="7" s="1"/>
  <c r="G49" i="7"/>
  <c r="X49" i="7" s="1"/>
  <c r="G69" i="7"/>
  <c r="X69" i="7" s="1"/>
  <c r="G85" i="7"/>
  <c r="X85" i="7" s="1"/>
  <c r="G105" i="7"/>
  <c r="X105" i="7" s="1"/>
  <c r="G97" i="7"/>
  <c r="X97" i="7" s="1"/>
  <c r="G125" i="7"/>
  <c r="X125" i="7" s="1"/>
  <c r="G135" i="7"/>
  <c r="X135" i="7" s="1"/>
  <c r="G143" i="7"/>
  <c r="X143" i="7" s="1"/>
  <c r="G160" i="7"/>
  <c r="X160" i="7" s="1"/>
  <c r="G172" i="7"/>
  <c r="X172" i="7" s="1"/>
  <c r="G194" i="7"/>
  <c r="X194" i="7" s="1"/>
  <c r="G38" i="7"/>
  <c r="X38" i="7" s="1"/>
  <c r="F30" i="14"/>
  <c r="F46" i="14"/>
  <c r="G204" i="7"/>
  <c r="G38" i="15"/>
  <c r="V38" i="15" s="1"/>
  <c r="G15" i="15"/>
  <c r="V15" i="15" s="1"/>
  <c r="G136" i="7"/>
  <c r="X136" i="7" s="1"/>
  <c r="G186" i="7"/>
  <c r="X186" i="7" s="1"/>
  <c r="G23" i="7"/>
  <c r="X23" i="7" s="1"/>
  <c r="G15" i="7"/>
  <c r="X15" i="7" s="1"/>
  <c r="G34" i="7"/>
  <c r="X34" i="7" s="1"/>
  <c r="G56" i="7"/>
  <c r="X56" i="7" s="1"/>
  <c r="G48" i="7"/>
  <c r="X48" i="7" s="1"/>
  <c r="G68" i="7"/>
  <c r="X68" i="7" s="1"/>
  <c r="G84" i="7"/>
  <c r="X84" i="7" s="1"/>
  <c r="G104" i="7"/>
  <c r="X104" i="7" s="1"/>
  <c r="G96" i="7"/>
  <c r="X96" i="7" s="1"/>
  <c r="G124" i="7"/>
  <c r="X124" i="7" s="1"/>
  <c r="G134" i="7"/>
  <c r="X134" i="7" s="1"/>
  <c r="G142" i="7"/>
  <c r="X142" i="7" s="1"/>
  <c r="G159" i="7"/>
  <c r="X159" i="7" s="1"/>
  <c r="G175" i="7"/>
  <c r="X175" i="7" s="1"/>
  <c r="G197" i="7"/>
  <c r="X197" i="7" s="1"/>
  <c r="F21" i="14"/>
  <c r="F45" i="14"/>
  <c r="G35" i="15"/>
  <c r="V35" i="15" s="1"/>
  <c r="G99" i="15"/>
  <c r="V99" i="15" s="1"/>
  <c r="G22" i="7"/>
  <c r="X22" i="7" s="1"/>
  <c r="G14" i="7"/>
  <c r="X14" i="7" s="1"/>
  <c r="G33" i="7"/>
  <c r="X33" i="7" s="1"/>
  <c r="G55" i="7"/>
  <c r="X55" i="7" s="1"/>
  <c r="G47" i="7"/>
  <c r="X47" i="7" s="1"/>
  <c r="G67" i="7"/>
  <c r="X67" i="7" s="1"/>
  <c r="G83" i="7"/>
  <c r="X83" i="7" s="1"/>
  <c r="G103" i="7"/>
  <c r="X103" i="7" s="1"/>
  <c r="G95" i="7"/>
  <c r="X95" i="7" s="1"/>
  <c r="G132" i="7"/>
  <c r="X132" i="7" s="1"/>
  <c r="G133" i="7"/>
  <c r="X133" i="7" s="1"/>
  <c r="G148" i="7"/>
  <c r="X148" i="7" s="1"/>
  <c r="G162" i="7"/>
  <c r="X162" i="7" s="1"/>
  <c r="G177" i="7"/>
  <c r="X177" i="7" s="1"/>
  <c r="G196" i="7"/>
  <c r="X196" i="7" s="1"/>
  <c r="F20" i="14"/>
  <c r="F36" i="14"/>
  <c r="F51" i="14"/>
  <c r="E207" i="7"/>
  <c r="G33" i="15"/>
  <c r="V33" i="15" s="1"/>
  <c r="G21" i="7"/>
  <c r="X21" i="7" s="1"/>
  <c r="G13" i="7"/>
  <c r="X13" i="7" s="1"/>
  <c r="G32" i="7"/>
  <c r="X32" i="7" s="1"/>
  <c r="G54" i="7"/>
  <c r="X54" i="7" s="1"/>
  <c r="G63" i="7"/>
  <c r="X63" i="7" s="1"/>
  <c r="G66" i="7"/>
  <c r="X66" i="7" s="1"/>
  <c r="G82" i="7"/>
  <c r="X82" i="7" s="1"/>
  <c r="G102" i="7"/>
  <c r="X102" i="7" s="1"/>
  <c r="G94" i="7"/>
  <c r="X94" i="7" s="1"/>
  <c r="G140" i="7"/>
  <c r="X140" i="7" s="1"/>
  <c r="G141" i="7"/>
  <c r="X141" i="7" s="1"/>
  <c r="G149" i="7"/>
  <c r="X149" i="7" s="1"/>
  <c r="G163" i="7"/>
  <c r="X163" i="7" s="1"/>
  <c r="G176" i="7"/>
  <c r="X176" i="7" s="1"/>
  <c r="G195" i="7"/>
  <c r="X195" i="7" s="1"/>
  <c r="F35" i="14"/>
  <c r="F50" i="14"/>
  <c r="E208" i="7"/>
  <c r="G30" i="15"/>
  <c r="V30" i="15" s="1"/>
  <c r="G161" i="7"/>
  <c r="X161" i="7" s="1"/>
  <c r="G20" i="15"/>
  <c r="V20" i="15" s="1"/>
  <c r="G20" i="7"/>
  <c r="X20" i="7" s="1"/>
  <c r="G11" i="7"/>
  <c r="X11" i="7" s="1"/>
  <c r="G31" i="7"/>
  <c r="X31" i="7" s="1"/>
  <c r="G53" i="7"/>
  <c r="X53" i="7" s="1"/>
  <c r="G73" i="7"/>
  <c r="X73" i="7" s="1"/>
  <c r="G65" i="7"/>
  <c r="X65" i="7" s="1"/>
  <c r="G81" i="7"/>
  <c r="X81" i="7" s="1"/>
  <c r="G101" i="7"/>
  <c r="X101" i="7" s="1"/>
  <c r="G114" i="7"/>
  <c r="X114" i="7" s="1"/>
  <c r="G139" i="7"/>
  <c r="X139" i="7" s="1"/>
  <c r="G147" i="7"/>
  <c r="X147" i="7" s="1"/>
  <c r="G156" i="7"/>
  <c r="X156" i="7" s="1"/>
  <c r="G164" i="7"/>
  <c r="X164" i="7" s="1"/>
  <c r="G178" i="7"/>
  <c r="X178" i="7" s="1"/>
  <c r="F11" i="14"/>
  <c r="F26" i="14"/>
  <c r="F61" i="14"/>
  <c r="E209" i="7"/>
  <c r="G28" i="15"/>
  <c r="V28" i="15" s="1"/>
  <c r="G154" i="15"/>
  <c r="V154" i="15" s="1"/>
  <c r="G173" i="7"/>
  <c r="X173" i="7" s="1"/>
  <c r="G37" i="7"/>
  <c r="X37" i="7" s="1"/>
  <c r="F31" i="14"/>
  <c r="G9" i="7"/>
  <c r="X9" i="7" s="1"/>
  <c r="G19" i="7"/>
  <c r="X19" i="7" s="1"/>
  <c r="G10" i="7"/>
  <c r="X10" i="7" s="1"/>
  <c r="G30" i="7"/>
  <c r="X30" i="7" s="1"/>
  <c r="G52" i="7"/>
  <c r="X52" i="7" s="1"/>
  <c r="G72" i="7"/>
  <c r="X72" i="7" s="1"/>
  <c r="G64" i="7"/>
  <c r="X64" i="7" s="1"/>
  <c r="G93" i="7"/>
  <c r="X93" i="7" s="1"/>
  <c r="G100" i="7"/>
  <c r="X100" i="7" s="1"/>
  <c r="G116" i="7"/>
  <c r="X116" i="7" s="1"/>
  <c r="G138" i="7"/>
  <c r="X138" i="7" s="1"/>
  <c r="G146" i="7"/>
  <c r="X146" i="7" s="1"/>
  <c r="G157" i="7"/>
  <c r="X157" i="7" s="1"/>
  <c r="G171" i="7"/>
  <c r="X171" i="7" s="1"/>
  <c r="G185" i="7"/>
  <c r="X185" i="7" s="1"/>
  <c r="G39" i="7"/>
  <c r="X39" i="7" s="1"/>
  <c r="F10" i="14"/>
  <c r="F25" i="14"/>
  <c r="F41" i="14"/>
  <c r="F60" i="14"/>
  <c r="E210" i="7"/>
  <c r="G210" i="7" s="1"/>
  <c r="X210" i="7" s="1"/>
  <c r="G25" i="15"/>
  <c r="V25" i="15" s="1"/>
  <c r="F15" i="14"/>
  <c r="G26" i="7"/>
  <c r="X26" i="7" s="1"/>
  <c r="G18" i="7"/>
  <c r="X18" i="7" s="1"/>
  <c r="G27" i="7"/>
  <c r="X27" i="7" s="1"/>
  <c r="G29" i="7"/>
  <c r="X29" i="7" s="1"/>
  <c r="G51" i="7"/>
  <c r="X51" i="7" s="1"/>
  <c r="G71" i="7"/>
  <c r="X71" i="7" s="1"/>
  <c r="G80" i="7"/>
  <c r="X80" i="7" s="1"/>
  <c r="G107" i="7"/>
  <c r="X107" i="7" s="1"/>
  <c r="G99" i="7"/>
  <c r="X99" i="7" s="1"/>
  <c r="G115" i="7"/>
  <c r="X115" i="7" s="1"/>
  <c r="G137" i="7"/>
  <c r="X137" i="7" s="1"/>
  <c r="G145" i="7"/>
  <c r="X145" i="7" s="1"/>
  <c r="G158" i="7"/>
  <c r="X158" i="7" s="1"/>
  <c r="G174" i="7"/>
  <c r="X174" i="7" s="1"/>
  <c r="G187" i="7"/>
  <c r="X187" i="7" s="1"/>
  <c r="F16" i="14"/>
  <c r="F40" i="14"/>
  <c r="G207" i="7"/>
  <c r="X207" i="7" s="1"/>
  <c r="G208" i="7"/>
  <c r="X208" i="7" s="1"/>
  <c r="G59" i="16"/>
  <c r="V59" i="16" s="1"/>
  <c r="G67" i="16"/>
  <c r="V67" i="16" s="1"/>
  <c r="G75" i="16"/>
  <c r="V75" i="16" s="1"/>
  <c r="G53" i="16"/>
  <c r="V53" i="16" s="1"/>
  <c r="G49" i="16"/>
  <c r="V49" i="16" s="1"/>
  <c r="G45" i="16"/>
  <c r="V45" i="16" s="1"/>
  <c r="G41" i="16"/>
  <c r="V41" i="16" s="1"/>
  <c r="G37" i="16"/>
  <c r="V37" i="16" s="1"/>
  <c r="G33" i="16"/>
  <c r="V33" i="16" s="1"/>
  <c r="G31" i="16"/>
  <c r="V31" i="16" s="1"/>
  <c r="G27" i="16"/>
  <c r="V27" i="16" s="1"/>
  <c r="G17" i="16"/>
  <c r="V17" i="16" s="1"/>
  <c r="G13" i="16"/>
  <c r="V13" i="16" s="1"/>
  <c r="G9" i="16"/>
  <c r="V9" i="16" s="1"/>
  <c r="G139" i="15"/>
  <c r="V139" i="15" s="1"/>
  <c r="G135" i="15"/>
  <c r="V135" i="15" s="1"/>
  <c r="G131" i="15"/>
  <c r="V131" i="15" s="1"/>
  <c r="G127" i="15"/>
  <c r="V127" i="15" s="1"/>
  <c r="G123" i="15"/>
  <c r="V123" i="15" s="1"/>
  <c r="G119" i="15"/>
  <c r="V119" i="15" s="1"/>
  <c r="G60" i="16"/>
  <c r="V60" i="16" s="1"/>
  <c r="G68" i="16"/>
  <c r="V68" i="16" s="1"/>
  <c r="G76" i="16"/>
  <c r="V76" i="16" s="1"/>
  <c r="F65" i="14"/>
  <c r="G61" i="16"/>
  <c r="V61" i="16" s="1"/>
  <c r="G69" i="16"/>
  <c r="V69" i="16" s="1"/>
  <c r="G77" i="16"/>
  <c r="V77" i="16" s="1"/>
  <c r="G52" i="16"/>
  <c r="V52" i="16" s="1"/>
  <c r="G48" i="16"/>
  <c r="V48" i="16" s="1"/>
  <c r="G44" i="16"/>
  <c r="V44" i="16" s="1"/>
  <c r="G40" i="16"/>
  <c r="V40" i="16" s="1"/>
  <c r="G36" i="16"/>
  <c r="V36" i="16" s="1"/>
  <c r="G32" i="16"/>
  <c r="V32" i="16" s="1"/>
  <c r="G28" i="16"/>
  <c r="V28" i="16" s="1"/>
  <c r="G14" i="16"/>
  <c r="V14" i="16" s="1"/>
  <c r="G10" i="16"/>
  <c r="V10" i="16" s="1"/>
  <c r="G140" i="15"/>
  <c r="V140" i="15" s="1"/>
  <c r="G136" i="15"/>
  <c r="V136" i="15" s="1"/>
  <c r="G132" i="15"/>
  <c r="V132" i="15" s="1"/>
  <c r="G128" i="15"/>
  <c r="V128" i="15" s="1"/>
  <c r="G124" i="15"/>
  <c r="V124" i="15" s="1"/>
  <c r="G120" i="15"/>
  <c r="V120" i="15" s="1"/>
  <c r="F70" i="14"/>
  <c r="F66" i="14"/>
  <c r="G62" i="16"/>
  <c r="V62" i="16" s="1"/>
  <c r="G70" i="16"/>
  <c r="V70" i="16" s="1"/>
  <c r="G78" i="16"/>
  <c r="V78" i="16" s="1"/>
  <c r="F75" i="14"/>
  <c r="F71" i="14"/>
  <c r="G63" i="16"/>
  <c r="V63" i="16" s="1"/>
  <c r="G71" i="16"/>
  <c r="V71" i="16" s="1"/>
  <c r="G24" i="16"/>
  <c r="V24" i="16" s="1"/>
  <c r="G55" i="16"/>
  <c r="V55" i="16" s="1"/>
  <c r="G51" i="16"/>
  <c r="V51" i="16" s="1"/>
  <c r="G47" i="16"/>
  <c r="V47" i="16" s="1"/>
  <c r="G43" i="16"/>
  <c r="V43" i="16" s="1"/>
  <c r="G39" i="16"/>
  <c r="V39" i="16" s="1"/>
  <c r="G35" i="16"/>
  <c r="V35" i="16" s="1"/>
  <c r="G29" i="16"/>
  <c r="V29" i="16" s="1"/>
  <c r="G25" i="16"/>
  <c r="V25" i="16" s="1"/>
  <c r="G15" i="16"/>
  <c r="V15" i="16" s="1"/>
  <c r="G11" i="16"/>
  <c r="V11" i="16" s="1"/>
  <c r="G137" i="15"/>
  <c r="V137" i="15" s="1"/>
  <c r="G133" i="15"/>
  <c r="V133" i="15" s="1"/>
  <c r="F76" i="14"/>
  <c r="G56" i="16"/>
  <c r="V56" i="16" s="1"/>
  <c r="G64" i="16"/>
  <c r="V64" i="16" s="1"/>
  <c r="G72" i="16"/>
  <c r="V72" i="16" s="1"/>
  <c r="G164" i="15"/>
  <c r="V164" i="15" s="1"/>
  <c r="G50" i="16"/>
  <c r="V50" i="16" s="1"/>
  <c r="G34" i="16"/>
  <c r="V34" i="16" s="1"/>
  <c r="G152" i="15"/>
  <c r="V152" i="15" s="1"/>
  <c r="G150" i="15"/>
  <c r="V150" i="15" s="1"/>
  <c r="G126" i="15"/>
  <c r="V126" i="15" s="1"/>
  <c r="G116" i="15"/>
  <c r="V116" i="15" s="1"/>
  <c r="G44" i="15"/>
  <c r="V44" i="15" s="1"/>
  <c r="G48" i="15"/>
  <c r="V48" i="15" s="1"/>
  <c r="G52" i="15"/>
  <c r="V52" i="15" s="1"/>
  <c r="G56" i="15"/>
  <c r="V56" i="15" s="1"/>
  <c r="G60" i="15"/>
  <c r="V60" i="15" s="1"/>
  <c r="G64" i="15"/>
  <c r="V64" i="15" s="1"/>
  <c r="G68" i="15"/>
  <c r="V68" i="15" s="1"/>
  <c r="G72" i="15"/>
  <c r="V72" i="15" s="1"/>
  <c r="G76" i="15"/>
  <c r="V76" i="15" s="1"/>
  <c r="G80" i="15"/>
  <c r="V80" i="15" s="1"/>
  <c r="G84" i="15"/>
  <c r="V84" i="15" s="1"/>
  <c r="G88" i="15"/>
  <c r="V88" i="15" s="1"/>
  <c r="G92" i="15"/>
  <c r="V92" i="15" s="1"/>
  <c r="G96" i="15"/>
  <c r="V96" i="15" s="1"/>
  <c r="G100" i="15"/>
  <c r="V100" i="15" s="1"/>
  <c r="G104" i="15"/>
  <c r="V104" i="15" s="1"/>
  <c r="G57" i="16"/>
  <c r="V57" i="16" s="1"/>
  <c r="G46" i="16"/>
  <c r="V46" i="16" s="1"/>
  <c r="G58" i="16"/>
  <c r="V58" i="16" s="1"/>
  <c r="G160" i="15"/>
  <c r="V160" i="15" s="1"/>
  <c r="G158" i="15"/>
  <c r="V158" i="15" s="1"/>
  <c r="G129" i="15"/>
  <c r="V129" i="15" s="1"/>
  <c r="G122" i="15"/>
  <c r="V122" i="15" s="1"/>
  <c r="G117" i="15"/>
  <c r="V117" i="15" s="1"/>
  <c r="G41" i="15"/>
  <c r="V41" i="15" s="1"/>
  <c r="G45" i="15"/>
  <c r="V45" i="15" s="1"/>
  <c r="G49" i="15"/>
  <c r="V49" i="15" s="1"/>
  <c r="G53" i="15"/>
  <c r="V53" i="15" s="1"/>
  <c r="G57" i="15"/>
  <c r="V57" i="15" s="1"/>
  <c r="G61" i="15"/>
  <c r="V61" i="15" s="1"/>
  <c r="G65" i="15"/>
  <c r="V65" i="15" s="1"/>
  <c r="G69" i="15"/>
  <c r="V69" i="15" s="1"/>
  <c r="G73" i="15"/>
  <c r="V73" i="15" s="1"/>
  <c r="G77" i="15"/>
  <c r="V77" i="15" s="1"/>
  <c r="G81" i="15"/>
  <c r="V81" i="15" s="1"/>
  <c r="G85" i="15"/>
  <c r="V85" i="15" s="1"/>
  <c r="G89" i="15"/>
  <c r="V89" i="15" s="1"/>
  <c r="G93" i="15"/>
  <c r="V93" i="15" s="1"/>
  <c r="G97" i="15"/>
  <c r="V97" i="15" s="1"/>
  <c r="G101" i="15"/>
  <c r="V101" i="15" s="1"/>
  <c r="G105" i="15"/>
  <c r="V105" i="15" s="1"/>
  <c r="G65" i="16"/>
  <c r="V65" i="16" s="1"/>
  <c r="G42" i="16"/>
  <c r="V42" i="16" s="1"/>
  <c r="G12" i="16"/>
  <c r="V12" i="16" s="1"/>
  <c r="G165" i="15"/>
  <c r="V165" i="15" s="1"/>
  <c r="G147" i="15"/>
  <c r="V147" i="15" s="1"/>
  <c r="G66" i="16"/>
  <c r="V66" i="16" s="1"/>
  <c r="G162" i="15"/>
  <c r="V162" i="15" s="1"/>
  <c r="G151" i="15"/>
  <c r="V151" i="15" s="1"/>
  <c r="G149" i="15"/>
  <c r="V149" i="15" s="1"/>
  <c r="G125" i="15"/>
  <c r="V125" i="15" s="1"/>
  <c r="G118" i="15"/>
  <c r="V118" i="15" s="1"/>
  <c r="G114" i="15"/>
  <c r="V114" i="15" s="1"/>
  <c r="G42" i="15"/>
  <c r="V42" i="15" s="1"/>
  <c r="G46" i="15"/>
  <c r="V46" i="15" s="1"/>
  <c r="G50" i="15"/>
  <c r="V50" i="15" s="1"/>
  <c r="G54" i="15"/>
  <c r="V54" i="15" s="1"/>
  <c r="G58" i="15"/>
  <c r="V58" i="15" s="1"/>
  <c r="G62" i="15"/>
  <c r="V62" i="15" s="1"/>
  <c r="G66" i="15"/>
  <c r="V66" i="15" s="1"/>
  <c r="G70" i="15"/>
  <c r="V70" i="15" s="1"/>
  <c r="G74" i="15"/>
  <c r="V74" i="15" s="1"/>
  <c r="G78" i="15"/>
  <c r="V78" i="15" s="1"/>
  <c r="G82" i="15"/>
  <c r="V82" i="15" s="1"/>
  <c r="G86" i="15"/>
  <c r="V86" i="15" s="1"/>
  <c r="G90" i="15"/>
  <c r="V90" i="15" s="1"/>
  <c r="G94" i="15"/>
  <c r="V94" i="15" s="1"/>
  <c r="G98" i="15"/>
  <c r="V98" i="15" s="1"/>
  <c r="G102" i="15"/>
  <c r="V102" i="15" s="1"/>
  <c r="G106" i="15"/>
  <c r="V106" i="15" s="1"/>
  <c r="G26" i="16"/>
  <c r="V26" i="16" s="1"/>
  <c r="G153" i="15"/>
  <c r="V153" i="15" s="1"/>
  <c r="G157" i="15"/>
  <c r="V157" i="15" s="1"/>
  <c r="G134" i="15"/>
  <c r="V134" i="15" s="1"/>
  <c r="G130" i="15"/>
  <c r="V130" i="15" s="1"/>
  <c r="G73" i="16"/>
  <c r="V73" i="16" s="1"/>
  <c r="G161" i="15"/>
  <c r="V161" i="15" s="1"/>
  <c r="G148" i="15"/>
  <c r="V148" i="15" s="1"/>
  <c r="G138" i="15"/>
  <c r="V138" i="15" s="1"/>
  <c r="G47" i="15"/>
  <c r="V47" i="15" s="1"/>
  <c r="G55" i="15"/>
  <c r="V55" i="15" s="1"/>
  <c r="G87" i="15"/>
  <c r="V87" i="15" s="1"/>
  <c r="G16" i="15"/>
  <c r="V16" i="15" s="1"/>
  <c r="G24" i="15"/>
  <c r="V24" i="15" s="1"/>
  <c r="G32" i="15"/>
  <c r="V32" i="15" s="1"/>
  <c r="F10" i="1"/>
  <c r="G9" i="15"/>
  <c r="V9" i="15" s="1"/>
  <c r="E205" i="7"/>
  <c r="G74" i="16"/>
  <c r="V74" i="16" s="1"/>
  <c r="G16" i="16"/>
  <c r="V16" i="16" s="1"/>
  <c r="G156" i="15"/>
  <c r="V156" i="15" s="1"/>
  <c r="G75" i="15"/>
  <c r="V75" i="15" s="1"/>
  <c r="G107" i="15"/>
  <c r="V107" i="15" s="1"/>
  <c r="G39" i="15"/>
  <c r="V39" i="15" s="1"/>
  <c r="G13" i="15"/>
  <c r="V13" i="15" s="1"/>
  <c r="G21" i="15"/>
  <c r="V21" i="15" s="1"/>
  <c r="G29" i="15"/>
  <c r="V29" i="15" s="1"/>
  <c r="G37" i="15"/>
  <c r="V37" i="15" s="1"/>
  <c r="G54" i="16"/>
  <c r="V54" i="16" s="1"/>
  <c r="G155" i="15"/>
  <c r="V155" i="15" s="1"/>
  <c r="G63" i="15"/>
  <c r="V63" i="15" s="1"/>
  <c r="G95" i="15"/>
  <c r="V95" i="15" s="1"/>
  <c r="G10" i="15"/>
  <c r="V10" i="15" s="1"/>
  <c r="G18" i="15"/>
  <c r="V18" i="15" s="1"/>
  <c r="G26" i="15"/>
  <c r="V26" i="15" s="1"/>
  <c r="G34" i="15"/>
  <c r="V34" i="15" s="1"/>
  <c r="E211" i="7"/>
  <c r="G38" i="16"/>
  <c r="V38" i="16" s="1"/>
  <c r="G43" i="15"/>
  <c r="V43" i="15" s="1"/>
  <c r="G51" i="15"/>
  <c r="V51" i="15" s="1"/>
  <c r="G71" i="15"/>
  <c r="V71" i="15" s="1"/>
  <c r="G27" i="15"/>
  <c r="V27" i="15" s="1"/>
  <c r="G22" i="15"/>
  <c r="V22" i="15" s="1"/>
  <c r="G17" i="15"/>
  <c r="V17" i="15" s="1"/>
  <c r="G12" i="15"/>
  <c r="V12" i="15" s="1"/>
  <c r="G40" i="15"/>
  <c r="V40" i="15" s="1"/>
  <c r="G59" i="15"/>
  <c r="V59" i="15" s="1"/>
  <c r="G121" i="15"/>
  <c r="V121" i="15" s="1"/>
  <c r="G19" i="15"/>
  <c r="V19" i="15" s="1"/>
  <c r="G14" i="15"/>
  <c r="V14" i="15" s="1"/>
  <c r="G159" i="15"/>
  <c r="V159" i="15" s="1"/>
  <c r="G30" i="16"/>
  <c r="V30" i="16" s="1"/>
  <c r="G11" i="15"/>
  <c r="V11" i="15" s="1"/>
  <c r="G83" i="15"/>
  <c r="V83" i="15" s="1"/>
  <c r="G163" i="15"/>
  <c r="V163" i="15" s="1"/>
  <c r="G209" i="7"/>
  <c r="X209" i="7" s="1"/>
  <c r="G67" i="15"/>
  <c r="V67" i="15" s="1"/>
  <c r="F56" i="14"/>
  <c r="H209" i="7"/>
  <c r="Y209" i="7" s="1"/>
  <c r="G103" i="15"/>
  <c r="V103" i="15" s="1"/>
  <c r="G79" i="15"/>
  <c r="V79" i="15" s="1"/>
  <c r="G115" i="15"/>
  <c r="V115" i="15" s="1"/>
  <c r="F55" i="14"/>
  <c r="E206" i="7"/>
  <c r="G36" i="15"/>
  <c r="V36" i="15" s="1"/>
  <c r="G31" i="15"/>
  <c r="V31" i="15" s="1"/>
  <c r="G91" i="15"/>
  <c r="V91" i="15" s="1"/>
  <c r="T75" i="14" l="1"/>
  <c r="O75" i="14"/>
  <c r="O65" i="14"/>
  <c r="T65" i="14"/>
  <c r="O25" i="14"/>
  <c r="T25" i="14"/>
  <c r="O61" i="14"/>
  <c r="T61" i="14"/>
  <c r="O45" i="14"/>
  <c r="T45" i="14"/>
  <c r="T47" i="14" s="1"/>
  <c r="O16" i="14"/>
  <c r="T16" i="14"/>
  <c r="O11" i="14"/>
  <c r="T11" i="14"/>
  <c r="O51" i="14"/>
  <c r="T51" i="14"/>
  <c r="O66" i="14"/>
  <c r="U66" i="14" s="1"/>
  <c r="T66" i="14"/>
  <c r="T67" i="14" s="1"/>
  <c r="O70" i="14"/>
  <c r="O72" i="14" s="1"/>
  <c r="T70" i="14"/>
  <c r="O36" i="14"/>
  <c r="T36" i="14"/>
  <c r="O31" i="14"/>
  <c r="T31" i="14"/>
  <c r="O20" i="14"/>
  <c r="T20" i="14"/>
  <c r="T76" i="14"/>
  <c r="O76" i="14"/>
  <c r="O77" i="14" s="1"/>
  <c r="T15" i="14"/>
  <c r="O15" i="14"/>
  <c r="O56" i="14"/>
  <c r="T56" i="14"/>
  <c r="O21" i="14"/>
  <c r="T21" i="14"/>
  <c r="F57" i="14"/>
  <c r="O55" i="14"/>
  <c r="O57" i="14" s="1"/>
  <c r="T55" i="14"/>
  <c r="T57" i="14" s="1"/>
  <c r="F42" i="14"/>
  <c r="O40" i="14"/>
  <c r="T40" i="14"/>
  <c r="O50" i="14"/>
  <c r="O52" i="14" s="1"/>
  <c r="T50" i="14"/>
  <c r="T52" i="14" s="1"/>
  <c r="O26" i="14"/>
  <c r="T26" i="14"/>
  <c r="O60" i="14"/>
  <c r="T60" i="14"/>
  <c r="T62" i="14" s="1"/>
  <c r="O35" i="14"/>
  <c r="T35" i="14"/>
  <c r="T37" i="14" s="1"/>
  <c r="O46" i="14"/>
  <c r="T46" i="14"/>
  <c r="O10" i="14"/>
  <c r="O12" i="14" s="1"/>
  <c r="T10" i="14"/>
  <c r="T12" i="14" s="1"/>
  <c r="O71" i="14"/>
  <c r="T71" i="14"/>
  <c r="O41" i="14"/>
  <c r="U41" i="14" s="1"/>
  <c r="T41" i="14"/>
  <c r="O30" i="14"/>
  <c r="O32" i="14" s="1"/>
  <c r="T30" i="14"/>
  <c r="T32" i="14" s="1"/>
  <c r="F47" i="14"/>
  <c r="F12" i="14"/>
  <c r="M209" i="7"/>
  <c r="M32" i="16"/>
  <c r="F32" i="14"/>
  <c r="F52" i="14"/>
  <c r="F62" i="14"/>
  <c r="H210" i="7"/>
  <c r="F37" i="14"/>
  <c r="F77" i="14"/>
  <c r="F67" i="14"/>
  <c r="H208" i="7"/>
  <c r="F27" i="14"/>
  <c r="F22" i="14"/>
  <c r="F17" i="14"/>
  <c r="F72" i="14"/>
  <c r="G211" i="7"/>
  <c r="X211" i="7" s="1"/>
  <c r="H211" i="7"/>
  <c r="Y211" i="7" s="1"/>
  <c r="G206" i="7"/>
  <c r="X206" i="7" s="1"/>
  <c r="H206" i="7"/>
  <c r="Y206" i="7" s="1"/>
  <c r="G205" i="7"/>
  <c r="X205" i="7" s="1"/>
  <c r="H205" i="7"/>
  <c r="Y205" i="7" s="1"/>
  <c r="G70" i="14"/>
  <c r="G66" i="14"/>
  <c r="P66" i="14" s="1"/>
  <c r="H163" i="15"/>
  <c r="H159" i="15"/>
  <c r="H155" i="15"/>
  <c r="H151" i="15"/>
  <c r="H147" i="15"/>
  <c r="G75" i="14"/>
  <c r="G71" i="14"/>
  <c r="H29" i="16"/>
  <c r="H25" i="16"/>
  <c r="H15" i="16"/>
  <c r="H11" i="16"/>
  <c r="G76" i="14"/>
  <c r="H33" i="16"/>
  <c r="H35" i="16"/>
  <c r="H37" i="16"/>
  <c r="H39" i="16"/>
  <c r="H41" i="16"/>
  <c r="H43" i="16"/>
  <c r="H45" i="16"/>
  <c r="H47" i="16"/>
  <c r="H49" i="16"/>
  <c r="H51" i="16"/>
  <c r="H53" i="16"/>
  <c r="H55" i="16"/>
  <c r="H57" i="16"/>
  <c r="H59" i="16"/>
  <c r="H61" i="16"/>
  <c r="H63" i="16"/>
  <c r="H65" i="16"/>
  <c r="H67" i="16"/>
  <c r="H69" i="16"/>
  <c r="H71" i="16"/>
  <c r="H73" i="16"/>
  <c r="H75" i="16"/>
  <c r="H77" i="16"/>
  <c r="H164" i="15"/>
  <c r="H160" i="15"/>
  <c r="H156" i="15"/>
  <c r="H152" i="15"/>
  <c r="H148" i="15"/>
  <c r="H30" i="16"/>
  <c r="H26" i="16"/>
  <c r="H16" i="16"/>
  <c r="H12" i="16"/>
  <c r="H165" i="15"/>
  <c r="H161" i="15"/>
  <c r="H157" i="15"/>
  <c r="H153" i="15"/>
  <c r="H149" i="15"/>
  <c r="H31" i="16"/>
  <c r="H27" i="16"/>
  <c r="H17" i="16"/>
  <c r="H13" i="16"/>
  <c r="H9" i="16"/>
  <c r="H40" i="16"/>
  <c r="H48" i="16"/>
  <c r="H56" i="16"/>
  <c r="H64" i="16"/>
  <c r="H72" i="16"/>
  <c r="G65" i="14"/>
  <c r="H32" i="16"/>
  <c r="W32" i="16" s="1"/>
  <c r="H10" i="16"/>
  <c r="H125" i="15"/>
  <c r="H34" i="16"/>
  <c r="H42" i="16"/>
  <c r="H50" i="16"/>
  <c r="H58" i="16"/>
  <c r="H66" i="16"/>
  <c r="H74" i="16"/>
  <c r="H14" i="16"/>
  <c r="H138" i="15"/>
  <c r="H136" i="15"/>
  <c r="H121" i="15"/>
  <c r="H40" i="15"/>
  <c r="H42" i="15"/>
  <c r="H44" i="15"/>
  <c r="H46" i="15"/>
  <c r="H48" i="15"/>
  <c r="H50" i="15"/>
  <c r="H52" i="15"/>
  <c r="H54" i="15"/>
  <c r="H56" i="15"/>
  <c r="H58" i="15"/>
  <c r="H60" i="15"/>
  <c r="H62" i="15"/>
  <c r="H64" i="15"/>
  <c r="H36" i="16"/>
  <c r="H44" i="16"/>
  <c r="H52" i="16"/>
  <c r="H60" i="16"/>
  <c r="H68" i="16"/>
  <c r="H76" i="16"/>
  <c r="H24" i="16"/>
  <c r="H150" i="15"/>
  <c r="H140" i="15"/>
  <c r="H128" i="15"/>
  <c r="H126" i="15"/>
  <c r="H119" i="15"/>
  <c r="H115" i="15"/>
  <c r="H154" i="15"/>
  <c r="H38" i="16"/>
  <c r="H70" i="16"/>
  <c r="H158" i="15"/>
  <c r="H135" i="15"/>
  <c r="H131" i="15"/>
  <c r="H124" i="15"/>
  <c r="H162" i="15"/>
  <c r="H139" i="15"/>
  <c r="H46" i="16"/>
  <c r="H78" i="16"/>
  <c r="H127" i="15"/>
  <c r="H120" i="15"/>
  <c r="H117" i="15"/>
  <c r="H45" i="15"/>
  <c r="H61" i="15"/>
  <c r="H67" i="15"/>
  <c r="H75" i="15"/>
  <c r="H83" i="15"/>
  <c r="H91" i="15"/>
  <c r="H11" i="15"/>
  <c r="H19" i="15"/>
  <c r="H27" i="15"/>
  <c r="H35" i="15"/>
  <c r="H204" i="7"/>
  <c r="M204" i="7" s="1"/>
  <c r="H134" i="15"/>
  <c r="H130" i="15"/>
  <c r="H123" i="15"/>
  <c r="H114" i="15"/>
  <c r="H55" i="15"/>
  <c r="H70" i="15"/>
  <c r="H78" i="15"/>
  <c r="H86" i="15"/>
  <c r="H96" i="15"/>
  <c r="H98" i="15"/>
  <c r="H100" i="15"/>
  <c r="H102" i="15"/>
  <c r="H104" i="15"/>
  <c r="H106" i="15"/>
  <c r="H16" i="15"/>
  <c r="H24" i="15"/>
  <c r="H32" i="15"/>
  <c r="G10" i="1"/>
  <c r="I211" i="7" s="1"/>
  <c r="Z211" i="7" s="1"/>
  <c r="H54" i="16"/>
  <c r="H133" i="15"/>
  <c r="H122" i="15"/>
  <c r="H116" i="15"/>
  <c r="H49" i="15"/>
  <c r="H65" i="15"/>
  <c r="H73" i="15"/>
  <c r="H81" i="15"/>
  <c r="H89" i="15"/>
  <c r="H94" i="15"/>
  <c r="H13" i="15"/>
  <c r="H21" i="15"/>
  <c r="H29" i="15"/>
  <c r="H37" i="15"/>
  <c r="G55" i="14"/>
  <c r="H62" i="16"/>
  <c r="H132" i="15"/>
  <c r="H118" i="15"/>
  <c r="H41" i="15"/>
  <c r="H51" i="15"/>
  <c r="H71" i="15"/>
  <c r="H84" i="15"/>
  <c r="H99" i="15"/>
  <c r="H18" i="15"/>
  <c r="H23" i="15"/>
  <c r="H28" i="15"/>
  <c r="H33" i="15"/>
  <c r="H38" i="15"/>
  <c r="G35" i="14"/>
  <c r="P35" i="14" s="1"/>
  <c r="G31" i="14"/>
  <c r="P31" i="14" s="1"/>
  <c r="H177" i="7"/>
  <c r="H134" i="7"/>
  <c r="H185" i="7"/>
  <c r="H135" i="7"/>
  <c r="H196" i="7"/>
  <c r="H86" i="7"/>
  <c r="H33" i="7"/>
  <c r="H106" i="7"/>
  <c r="H36" i="7"/>
  <c r="H96" i="7"/>
  <c r="H18" i="7"/>
  <c r="H31" i="7"/>
  <c r="H17" i="7"/>
  <c r="H15" i="7"/>
  <c r="H35" i="7"/>
  <c r="H129" i="15"/>
  <c r="H47" i="15"/>
  <c r="H57" i="15"/>
  <c r="H76" i="15"/>
  <c r="H88" i="15"/>
  <c r="H26" i="15"/>
  <c r="H31" i="15"/>
  <c r="H36" i="15"/>
  <c r="H39" i="15"/>
  <c r="G40" i="14"/>
  <c r="G36" i="14"/>
  <c r="P36" i="14" s="1"/>
  <c r="H28" i="7"/>
  <c r="H173" i="7"/>
  <c r="H125" i="7"/>
  <c r="H175" i="7"/>
  <c r="H132" i="7"/>
  <c r="H176" i="7"/>
  <c r="H82" i="7"/>
  <c r="H26" i="7"/>
  <c r="H98" i="7"/>
  <c r="H186" i="7"/>
  <c r="H84" i="7"/>
  <c r="H14" i="7"/>
  <c r="H30" i="7"/>
  <c r="H13" i="7"/>
  <c r="H142" i="7"/>
  <c r="H11" i="7"/>
  <c r="H43" i="15"/>
  <c r="H53" i="15"/>
  <c r="H63" i="15"/>
  <c r="H68" i="15"/>
  <c r="H80" i="15"/>
  <c r="H93" i="15"/>
  <c r="H103" i="15"/>
  <c r="H34" i="15"/>
  <c r="H9" i="15"/>
  <c r="G60" i="14"/>
  <c r="P60" i="14" s="1"/>
  <c r="G45" i="14"/>
  <c r="P45" i="14" s="1"/>
  <c r="P47" i="14" s="1"/>
  <c r="G41" i="14"/>
  <c r="P41" i="14" s="1"/>
  <c r="H163" i="7"/>
  <c r="H115" i="7"/>
  <c r="H171" i="7"/>
  <c r="H123" i="7"/>
  <c r="H162" i="7"/>
  <c r="H72" i="7"/>
  <c r="H22" i="7"/>
  <c r="H81" i="7"/>
  <c r="H172" i="7"/>
  <c r="Y172" i="7" s="1"/>
  <c r="H80" i="7"/>
  <c r="H9" i="7"/>
  <c r="H29" i="7"/>
  <c r="H20" i="7"/>
  <c r="H116" i="7"/>
  <c r="H69" i="7"/>
  <c r="H59" i="15"/>
  <c r="H72" i="15"/>
  <c r="H85" i="15"/>
  <c r="H97" i="15"/>
  <c r="G61" i="14"/>
  <c r="P61" i="14" s="1"/>
  <c r="G50" i="14"/>
  <c r="G46" i="14"/>
  <c r="P46" i="14" s="1"/>
  <c r="H38" i="7"/>
  <c r="H77" i="15"/>
  <c r="H90" i="15"/>
  <c r="H107" i="15"/>
  <c r="G51" i="14"/>
  <c r="P51" i="14" s="1"/>
  <c r="G15" i="14"/>
  <c r="G10" i="14"/>
  <c r="H149" i="7"/>
  <c r="H101" i="7"/>
  <c r="H157" i="7"/>
  <c r="H103" i="7"/>
  <c r="H140" i="7"/>
  <c r="H64" i="7"/>
  <c r="H174" i="7"/>
  <c r="H67" i="7"/>
  <c r="H144" i="7"/>
  <c r="H28" i="16"/>
  <c r="H137" i="15"/>
  <c r="H69" i="15"/>
  <c r="H82" i="15"/>
  <c r="H101" i="15"/>
  <c r="H14" i="15"/>
  <c r="G20" i="14"/>
  <c r="P20" i="14" s="1"/>
  <c r="G16" i="14"/>
  <c r="P16" i="14" s="1"/>
  <c r="G11" i="14"/>
  <c r="H39" i="7"/>
  <c r="H145" i="7"/>
  <c r="H97" i="7"/>
  <c r="H147" i="7"/>
  <c r="H99" i="7"/>
  <c r="H133" i="7"/>
  <c r="H54" i="7"/>
  <c r="H160" i="7"/>
  <c r="H63" i="7"/>
  <c r="H136" i="7"/>
  <c r="H178" i="7"/>
  <c r="H47" i="7"/>
  <c r="H24" i="7"/>
  <c r="H73" i="7"/>
  <c r="H56" i="7"/>
  <c r="H66" i="15"/>
  <c r="H195" i="7"/>
  <c r="H114" i="7"/>
  <c r="H71" i="7"/>
  <c r="H164" i="7"/>
  <c r="H23" i="7"/>
  <c r="H52" i="7"/>
  <c r="H143" i="7"/>
  <c r="H49" i="7"/>
  <c r="H16" i="7"/>
  <c r="H139" i="7"/>
  <c r="H50" i="7"/>
  <c r="H51" i="7"/>
  <c r="H87" i="15"/>
  <c r="H197" i="7"/>
  <c r="H161" i="7"/>
  <c r="H100" i="7"/>
  <c r="H53" i="7"/>
  <c r="H156" i="7"/>
  <c r="H21" i="7"/>
  <c r="H48" i="7"/>
  <c r="H187" i="7"/>
  <c r="H68" i="7"/>
  <c r="H55" i="7"/>
  <c r="H10" i="7"/>
  <c r="H159" i="7"/>
  <c r="H158" i="7"/>
  <c r="H83" i="7"/>
  <c r="H15" i="15"/>
  <c r="H25" i="15"/>
  <c r="G21" i="14"/>
  <c r="P21" i="14" s="1"/>
  <c r="H74" i="15"/>
  <c r="H17" i="15"/>
  <c r="G25" i="14"/>
  <c r="H92" i="15"/>
  <c r="H105" i="15"/>
  <c r="G56" i="14"/>
  <c r="P56" i="14" s="1"/>
  <c r="G26" i="14"/>
  <c r="P26" i="14" s="1"/>
  <c r="H141" i="7"/>
  <c r="H107" i="7"/>
  <c r="H46" i="7"/>
  <c r="H124" i="7"/>
  <c r="H34" i="7"/>
  <c r="H65" i="7"/>
  <c r="H95" i="15"/>
  <c r="H79" i="15"/>
  <c r="H10" i="15"/>
  <c r="H20" i="15"/>
  <c r="H30" i="15"/>
  <c r="H105" i="7"/>
  <c r="H85" i="7"/>
  <c r="H146" i="7"/>
  <c r="H70" i="7"/>
  <c r="H27" i="7"/>
  <c r="H102" i="7"/>
  <c r="H12" i="15"/>
  <c r="H22" i="15"/>
  <c r="H37" i="7"/>
  <c r="H93" i="7"/>
  <c r="H148" i="7"/>
  <c r="H138" i="7"/>
  <c r="H66" i="7"/>
  <c r="H25" i="7"/>
  <c r="H94" i="7"/>
  <c r="H137" i="7"/>
  <c r="H95" i="7"/>
  <c r="H194" i="7"/>
  <c r="H104" i="7"/>
  <c r="H32" i="7"/>
  <c r="H19" i="7"/>
  <c r="G30" i="14"/>
  <c r="H207" i="7"/>
  <c r="M23" i="7" l="1"/>
  <c r="Y23" i="7"/>
  <c r="M14" i="7"/>
  <c r="Y14" i="7"/>
  <c r="M45" i="15"/>
  <c r="W45" i="15"/>
  <c r="M67" i="16"/>
  <c r="W67" i="16"/>
  <c r="M164" i="7"/>
  <c r="Y164" i="7"/>
  <c r="M103" i="15"/>
  <c r="W103" i="15"/>
  <c r="M52" i="16"/>
  <c r="W52" i="16"/>
  <c r="M194" i="7"/>
  <c r="Y194" i="7"/>
  <c r="M102" i="7"/>
  <c r="Y102" i="7"/>
  <c r="M34" i="7"/>
  <c r="Y34" i="7"/>
  <c r="M156" i="7"/>
  <c r="Y156" i="7"/>
  <c r="M52" i="7"/>
  <c r="Y52" i="7"/>
  <c r="M136" i="7"/>
  <c r="Y136" i="7"/>
  <c r="P22" i="14"/>
  <c r="M103" i="7"/>
  <c r="Y103" i="7"/>
  <c r="P50" i="14"/>
  <c r="U50" i="14"/>
  <c r="M9" i="15"/>
  <c r="W9" i="15"/>
  <c r="M30" i="7"/>
  <c r="Y30" i="7"/>
  <c r="M28" i="7"/>
  <c r="Y28" i="7"/>
  <c r="M35" i="7"/>
  <c r="Y35" i="7"/>
  <c r="M185" i="7"/>
  <c r="Y185" i="7"/>
  <c r="M71" i="15"/>
  <c r="W71" i="15"/>
  <c r="M89" i="15"/>
  <c r="W89" i="15"/>
  <c r="M16" i="15"/>
  <c r="W16" i="15"/>
  <c r="M123" i="15"/>
  <c r="W123" i="15"/>
  <c r="M61" i="15"/>
  <c r="W61" i="15"/>
  <c r="M158" i="15"/>
  <c r="W158" i="15"/>
  <c r="M68" i="16"/>
  <c r="W68" i="16"/>
  <c r="M50" i="15"/>
  <c r="W50" i="15"/>
  <c r="M58" i="16"/>
  <c r="W58" i="16"/>
  <c r="M40" i="16"/>
  <c r="W40" i="16"/>
  <c r="M16" i="16"/>
  <c r="W16" i="16"/>
  <c r="M69" i="16"/>
  <c r="W69" i="16"/>
  <c r="M45" i="16"/>
  <c r="W45" i="16"/>
  <c r="U71" i="14"/>
  <c r="P71" i="14"/>
  <c r="U35" i="14"/>
  <c r="O37" i="14"/>
  <c r="T72" i="14"/>
  <c r="U16" i="14"/>
  <c r="M63" i="7"/>
  <c r="Y63" i="7"/>
  <c r="M130" i="15"/>
  <c r="W130" i="15"/>
  <c r="M43" i="16"/>
  <c r="W43" i="16"/>
  <c r="M177" i="7"/>
  <c r="Y177" i="7"/>
  <c r="M41" i="16"/>
  <c r="W41" i="16"/>
  <c r="M54" i="7"/>
  <c r="Y54" i="7"/>
  <c r="M72" i="7"/>
  <c r="Y72" i="7"/>
  <c r="M93" i="15"/>
  <c r="W93" i="15"/>
  <c r="M186" i="7"/>
  <c r="Y186" i="7"/>
  <c r="M39" i="15"/>
  <c r="W39" i="15"/>
  <c r="M31" i="7"/>
  <c r="Y31" i="7"/>
  <c r="M118" i="15"/>
  <c r="W118" i="15"/>
  <c r="M65" i="15"/>
  <c r="W65" i="15"/>
  <c r="M102" i="15"/>
  <c r="W102" i="15"/>
  <c r="M120" i="15"/>
  <c r="W120" i="15"/>
  <c r="M154" i="15"/>
  <c r="W154" i="15"/>
  <c r="M44" i="16"/>
  <c r="W44" i="16"/>
  <c r="M44" i="15"/>
  <c r="W44" i="15"/>
  <c r="M34" i="16"/>
  <c r="W34" i="16"/>
  <c r="M17" i="16"/>
  <c r="W17" i="16"/>
  <c r="M148" i="15"/>
  <c r="W148" i="15"/>
  <c r="M63" i="16"/>
  <c r="W63" i="16"/>
  <c r="M39" i="16"/>
  <c r="W39" i="16"/>
  <c r="M151" i="15"/>
  <c r="W151" i="15"/>
  <c r="U45" i="14"/>
  <c r="O47" i="14"/>
  <c r="M34" i="15"/>
  <c r="W34" i="15"/>
  <c r="M17" i="7"/>
  <c r="Y17" i="7"/>
  <c r="M46" i="15"/>
  <c r="W46" i="15"/>
  <c r="M147" i="15"/>
  <c r="W147" i="15"/>
  <c r="M158" i="7"/>
  <c r="Y158" i="7"/>
  <c r="M72" i="15"/>
  <c r="W72" i="15"/>
  <c r="M36" i="15"/>
  <c r="W36" i="15"/>
  <c r="M18" i="7"/>
  <c r="Y18" i="7"/>
  <c r="P37" i="14"/>
  <c r="M132" i="15"/>
  <c r="W132" i="15"/>
  <c r="M49" i="15"/>
  <c r="W49" i="15"/>
  <c r="M100" i="15"/>
  <c r="W100" i="15"/>
  <c r="M35" i="15"/>
  <c r="W35" i="15"/>
  <c r="M127" i="15"/>
  <c r="W127" i="15"/>
  <c r="M115" i="15"/>
  <c r="W115" i="15"/>
  <c r="M36" i="16"/>
  <c r="W36" i="16"/>
  <c r="M42" i="15"/>
  <c r="W42" i="15"/>
  <c r="M125" i="15"/>
  <c r="W125" i="15"/>
  <c r="M27" i="16"/>
  <c r="W27" i="16"/>
  <c r="M152" i="15"/>
  <c r="W152" i="15"/>
  <c r="M61" i="16"/>
  <c r="W61" i="16"/>
  <c r="M37" i="16"/>
  <c r="W37" i="16"/>
  <c r="M155" i="15"/>
  <c r="W155" i="15"/>
  <c r="U26" i="14"/>
  <c r="M124" i="7"/>
  <c r="Y124" i="7"/>
  <c r="M14" i="15"/>
  <c r="W14" i="15"/>
  <c r="M51" i="15"/>
  <c r="W51" i="15"/>
  <c r="M48" i="15"/>
  <c r="W48" i="15"/>
  <c r="M70" i="7"/>
  <c r="Y70" i="7"/>
  <c r="M101" i="15"/>
  <c r="W101" i="15"/>
  <c r="M73" i="15"/>
  <c r="W73" i="15"/>
  <c r="M30" i="16"/>
  <c r="W30" i="16"/>
  <c r="U60" i="14"/>
  <c r="O62" i="14"/>
  <c r="M149" i="7"/>
  <c r="Y149" i="7"/>
  <c r="M85" i="7"/>
  <c r="Y85" i="7"/>
  <c r="M87" i="15"/>
  <c r="W87" i="15"/>
  <c r="M195" i="7"/>
  <c r="Y195" i="7"/>
  <c r="M99" i="7"/>
  <c r="Y99" i="7"/>
  <c r="M137" i="15"/>
  <c r="W137" i="15"/>
  <c r="P15" i="14"/>
  <c r="U15" i="14"/>
  <c r="U17" i="14" s="1"/>
  <c r="M59" i="15"/>
  <c r="W59" i="15"/>
  <c r="M123" i="7"/>
  <c r="Y123" i="7"/>
  <c r="M68" i="15"/>
  <c r="W68" i="15"/>
  <c r="M26" i="7"/>
  <c r="Y26" i="7"/>
  <c r="M31" i="15"/>
  <c r="W31" i="15"/>
  <c r="M96" i="7"/>
  <c r="Y96" i="7"/>
  <c r="M38" i="15"/>
  <c r="W38" i="15"/>
  <c r="M62" i="16"/>
  <c r="W62" i="16"/>
  <c r="M116" i="15"/>
  <c r="W116" i="15"/>
  <c r="M98" i="15"/>
  <c r="W98" i="15"/>
  <c r="M27" i="15"/>
  <c r="W27" i="15"/>
  <c r="M78" i="16"/>
  <c r="W78" i="16"/>
  <c r="M119" i="15"/>
  <c r="W119" i="15"/>
  <c r="M64" i="15"/>
  <c r="W64" i="15"/>
  <c r="M40" i="15"/>
  <c r="W40" i="15"/>
  <c r="M10" i="16"/>
  <c r="W10" i="16"/>
  <c r="M31" i="16"/>
  <c r="W31" i="16"/>
  <c r="M156" i="15"/>
  <c r="W156" i="15"/>
  <c r="M59" i="16"/>
  <c r="W59" i="16"/>
  <c r="M35" i="16"/>
  <c r="W35" i="16"/>
  <c r="M159" i="15"/>
  <c r="W159" i="15"/>
  <c r="M172" i="7"/>
  <c r="T22" i="14"/>
  <c r="U61" i="14"/>
  <c r="M53" i="7"/>
  <c r="Y53" i="7"/>
  <c r="M134" i="7"/>
  <c r="Y134" i="7"/>
  <c r="M9" i="16"/>
  <c r="W9" i="16"/>
  <c r="M101" i="7"/>
  <c r="Y101" i="7"/>
  <c r="M104" i="15"/>
  <c r="W104" i="15"/>
  <c r="M65" i="16"/>
  <c r="W65" i="16"/>
  <c r="M83" i="7"/>
  <c r="Y83" i="7"/>
  <c r="M25" i="7"/>
  <c r="Y25" i="7"/>
  <c r="M162" i="7"/>
  <c r="Y162" i="7"/>
  <c r="M138" i="7"/>
  <c r="Y138" i="7"/>
  <c r="M10" i="7"/>
  <c r="Y10" i="7"/>
  <c r="M66" i="15"/>
  <c r="W66" i="15"/>
  <c r="M28" i="16"/>
  <c r="W28" i="16"/>
  <c r="M69" i="7"/>
  <c r="Y69" i="7"/>
  <c r="M171" i="7"/>
  <c r="Y171" i="7"/>
  <c r="M63" i="15"/>
  <c r="W63" i="15"/>
  <c r="M82" i="7"/>
  <c r="Y82" i="7"/>
  <c r="M26" i="15"/>
  <c r="W26" i="15"/>
  <c r="M36" i="7"/>
  <c r="Y36" i="7"/>
  <c r="M33" i="15"/>
  <c r="W33" i="15"/>
  <c r="U55" i="14"/>
  <c r="P55" i="14"/>
  <c r="P57" i="14" s="1"/>
  <c r="M122" i="15"/>
  <c r="W122" i="15"/>
  <c r="M96" i="15"/>
  <c r="W96" i="15"/>
  <c r="M19" i="15"/>
  <c r="W19" i="15"/>
  <c r="M46" i="16"/>
  <c r="W46" i="16"/>
  <c r="M126" i="15"/>
  <c r="W126" i="15"/>
  <c r="M62" i="15"/>
  <c r="W62" i="15"/>
  <c r="M121" i="15"/>
  <c r="W121" i="15"/>
  <c r="M149" i="15"/>
  <c r="W149" i="15"/>
  <c r="M160" i="15"/>
  <c r="W160" i="15"/>
  <c r="M57" i="16"/>
  <c r="W57" i="16"/>
  <c r="M33" i="16"/>
  <c r="W33" i="16"/>
  <c r="M163" i="15"/>
  <c r="W163" i="15"/>
  <c r="U21" i="14"/>
  <c r="U20" i="14"/>
  <c r="O22" i="14"/>
  <c r="T27" i="14"/>
  <c r="M60" i="16"/>
  <c r="W60" i="16"/>
  <c r="M15" i="15"/>
  <c r="W15" i="15"/>
  <c r="M84" i="7"/>
  <c r="Y84" i="7"/>
  <c r="M38" i="16"/>
  <c r="W38" i="16"/>
  <c r="M161" i="7"/>
  <c r="Y161" i="7"/>
  <c r="M197" i="7"/>
  <c r="Y197" i="7"/>
  <c r="P10" i="14"/>
  <c r="P12" i="14" s="1"/>
  <c r="U10" i="14"/>
  <c r="M105" i="7"/>
  <c r="Y105" i="7"/>
  <c r="M30" i="15"/>
  <c r="W30" i="15"/>
  <c r="M51" i="7"/>
  <c r="Y51" i="7"/>
  <c r="M207" i="7"/>
  <c r="Y207" i="7"/>
  <c r="M20" i="15"/>
  <c r="W20" i="15"/>
  <c r="M55" i="7"/>
  <c r="Y55" i="7"/>
  <c r="M50" i="7"/>
  <c r="Y50" i="7"/>
  <c r="M56" i="7"/>
  <c r="Y56" i="7"/>
  <c r="M97" i="7"/>
  <c r="Y97" i="7"/>
  <c r="M144" i="7"/>
  <c r="Y144" i="7"/>
  <c r="M107" i="15"/>
  <c r="W107" i="15"/>
  <c r="M116" i="7"/>
  <c r="Y116" i="7"/>
  <c r="M115" i="7"/>
  <c r="Y115" i="7"/>
  <c r="M53" i="15"/>
  <c r="W53" i="15"/>
  <c r="M176" i="7"/>
  <c r="Y176" i="7"/>
  <c r="M88" i="15"/>
  <c r="W88" i="15"/>
  <c r="M106" i="7"/>
  <c r="Y106" i="7"/>
  <c r="M28" i="15"/>
  <c r="W28" i="15"/>
  <c r="M37" i="15"/>
  <c r="W37" i="15"/>
  <c r="M133" i="15"/>
  <c r="W133" i="15"/>
  <c r="M86" i="15"/>
  <c r="W86" i="15"/>
  <c r="M11" i="15"/>
  <c r="W11" i="15"/>
  <c r="M139" i="15"/>
  <c r="W139" i="15"/>
  <c r="M128" i="15"/>
  <c r="W128" i="15"/>
  <c r="M60" i="15"/>
  <c r="W60" i="15"/>
  <c r="M136" i="15"/>
  <c r="W136" i="15"/>
  <c r="P65" i="14"/>
  <c r="P67" i="14" s="1"/>
  <c r="U65" i="14"/>
  <c r="U67" i="14" s="1"/>
  <c r="M153" i="15"/>
  <c r="W153" i="15"/>
  <c r="M164" i="15"/>
  <c r="W164" i="15"/>
  <c r="M55" i="16"/>
  <c r="W55" i="16"/>
  <c r="U76" i="14"/>
  <c r="P76" i="14"/>
  <c r="M208" i="7"/>
  <c r="Y208" i="7"/>
  <c r="O27" i="14"/>
  <c r="M70" i="16"/>
  <c r="W70" i="16"/>
  <c r="M160" i="7"/>
  <c r="Y160" i="7"/>
  <c r="M41" i="15"/>
  <c r="W41" i="15"/>
  <c r="M13" i="16"/>
  <c r="W13" i="16"/>
  <c r="M146" i="7"/>
  <c r="Y146" i="7"/>
  <c r="M85" i="15"/>
  <c r="W85" i="15"/>
  <c r="M133" i="7"/>
  <c r="Y133" i="7"/>
  <c r="M66" i="7"/>
  <c r="Y66" i="7"/>
  <c r="V56" i="14"/>
  <c r="M147" i="7"/>
  <c r="Y147" i="7"/>
  <c r="M148" i="7"/>
  <c r="Y148" i="7"/>
  <c r="M105" i="15"/>
  <c r="W105" i="15"/>
  <c r="P30" i="14"/>
  <c r="P32" i="14" s="1"/>
  <c r="U30" i="14"/>
  <c r="M93" i="7"/>
  <c r="Y93" i="7"/>
  <c r="M10" i="15"/>
  <c r="W10" i="15"/>
  <c r="M92" i="15"/>
  <c r="W92" i="15"/>
  <c r="M68" i="7"/>
  <c r="Y68" i="7"/>
  <c r="M139" i="7"/>
  <c r="Y139" i="7"/>
  <c r="M73" i="7"/>
  <c r="Y73" i="7"/>
  <c r="M145" i="7"/>
  <c r="Y145" i="7"/>
  <c r="M67" i="7"/>
  <c r="Y67" i="7"/>
  <c r="M90" i="15"/>
  <c r="W90" i="15"/>
  <c r="M20" i="7"/>
  <c r="Y20" i="7"/>
  <c r="M163" i="7"/>
  <c r="Y163" i="7"/>
  <c r="M43" i="15"/>
  <c r="W43" i="15"/>
  <c r="M132" i="7"/>
  <c r="Y132" i="7"/>
  <c r="M76" i="15"/>
  <c r="W76" i="15"/>
  <c r="M33" i="7"/>
  <c r="Y33" i="7"/>
  <c r="M23" i="15"/>
  <c r="W23" i="15"/>
  <c r="M29" i="15"/>
  <c r="W29" i="15"/>
  <c r="M54" i="16"/>
  <c r="W54" i="16"/>
  <c r="M78" i="15"/>
  <c r="W78" i="15"/>
  <c r="M91" i="15"/>
  <c r="W91" i="15"/>
  <c r="M162" i="15"/>
  <c r="W162" i="15"/>
  <c r="M140" i="15"/>
  <c r="W140" i="15"/>
  <c r="M58" i="15"/>
  <c r="W58" i="15"/>
  <c r="M138" i="15"/>
  <c r="W138" i="15"/>
  <c r="M72" i="16"/>
  <c r="W72" i="16"/>
  <c r="M157" i="15"/>
  <c r="W157" i="15"/>
  <c r="M77" i="16"/>
  <c r="W77" i="16"/>
  <c r="M53" i="16"/>
  <c r="W53" i="16"/>
  <c r="M11" i="16"/>
  <c r="W11" i="16"/>
  <c r="U70" i="14"/>
  <c r="P70" i="14"/>
  <c r="U56" i="14"/>
  <c r="U31" i="14"/>
  <c r="U51" i="14"/>
  <c r="M95" i="7"/>
  <c r="Y95" i="7"/>
  <c r="M157" i="7"/>
  <c r="Y157" i="7"/>
  <c r="M81" i="15"/>
  <c r="W81" i="15"/>
  <c r="M26" i="16"/>
  <c r="W26" i="16"/>
  <c r="M100" i="7"/>
  <c r="Y100" i="7"/>
  <c r="M97" i="15"/>
  <c r="W97" i="15"/>
  <c r="M134" i="15"/>
  <c r="W134" i="15"/>
  <c r="M94" i="7"/>
  <c r="Y94" i="7"/>
  <c r="M82" i="15"/>
  <c r="W82" i="15"/>
  <c r="M114" i="7"/>
  <c r="Y114" i="7"/>
  <c r="M69" i="15"/>
  <c r="W69" i="15"/>
  <c r="M159" i="7"/>
  <c r="Y159" i="7"/>
  <c r="M79" i="15"/>
  <c r="W79" i="15"/>
  <c r="M16" i="7"/>
  <c r="Y16" i="7"/>
  <c r="M39" i="7"/>
  <c r="Y39" i="7"/>
  <c r="M174" i="7"/>
  <c r="Y174" i="7"/>
  <c r="M77" i="15"/>
  <c r="W77" i="15"/>
  <c r="M29" i="7"/>
  <c r="Y29" i="7"/>
  <c r="V41" i="14"/>
  <c r="M11" i="7"/>
  <c r="Y11" i="7"/>
  <c r="M175" i="7"/>
  <c r="Y175" i="7"/>
  <c r="M57" i="15"/>
  <c r="W57" i="15"/>
  <c r="M86" i="7"/>
  <c r="Y86" i="7"/>
  <c r="M18" i="15"/>
  <c r="W18" i="15"/>
  <c r="M21" i="15"/>
  <c r="W21" i="15"/>
  <c r="M70" i="15"/>
  <c r="W70" i="15"/>
  <c r="M83" i="15"/>
  <c r="W83" i="15"/>
  <c r="M124" i="15"/>
  <c r="W124" i="15"/>
  <c r="M150" i="15"/>
  <c r="W150" i="15"/>
  <c r="M56" i="15"/>
  <c r="W56" i="15"/>
  <c r="M14" i="16"/>
  <c r="W14" i="16"/>
  <c r="M64" i="16"/>
  <c r="W64" i="16"/>
  <c r="M161" i="15"/>
  <c r="W161" i="15"/>
  <c r="M75" i="16"/>
  <c r="W75" i="16"/>
  <c r="M51" i="16"/>
  <c r="W51" i="16"/>
  <c r="M15" i="16"/>
  <c r="W15" i="16"/>
  <c r="T42" i="14"/>
  <c r="O67" i="14"/>
  <c r="M25" i="15"/>
  <c r="W25" i="15"/>
  <c r="M15" i="7"/>
  <c r="Y15" i="7"/>
  <c r="M46" i="7"/>
  <c r="Y46" i="7"/>
  <c r="U40" i="14"/>
  <c r="U42" i="14" s="1"/>
  <c r="P40" i="14"/>
  <c r="P42" i="14" s="1"/>
  <c r="M42" i="16"/>
  <c r="W42" i="16"/>
  <c r="M71" i="7"/>
  <c r="Y71" i="7"/>
  <c r="M98" i="7"/>
  <c r="Y98" i="7"/>
  <c r="M37" i="7"/>
  <c r="Y37" i="7"/>
  <c r="M187" i="7"/>
  <c r="Y187" i="7"/>
  <c r="M32" i="7"/>
  <c r="Y32" i="7"/>
  <c r="M95" i="15"/>
  <c r="W95" i="15"/>
  <c r="M48" i="7"/>
  <c r="Y48" i="7"/>
  <c r="M49" i="7"/>
  <c r="Y49" i="7"/>
  <c r="M47" i="7"/>
  <c r="Y47" i="7"/>
  <c r="U11" i="14"/>
  <c r="P11" i="14"/>
  <c r="M64" i="7"/>
  <c r="Y64" i="7"/>
  <c r="M38" i="7"/>
  <c r="Y38" i="7"/>
  <c r="M9" i="7"/>
  <c r="Y9" i="7"/>
  <c r="M142" i="7"/>
  <c r="Y142" i="7"/>
  <c r="M125" i="7"/>
  <c r="Y125" i="7"/>
  <c r="M47" i="15"/>
  <c r="W47" i="15"/>
  <c r="M196" i="7"/>
  <c r="Y196" i="7"/>
  <c r="M99" i="15"/>
  <c r="W99" i="15"/>
  <c r="M13" i="15"/>
  <c r="W13" i="15"/>
  <c r="M32" i="15"/>
  <c r="W32" i="15"/>
  <c r="M55" i="15"/>
  <c r="W55" i="15"/>
  <c r="M75" i="15"/>
  <c r="W75" i="15"/>
  <c r="M131" i="15"/>
  <c r="W131" i="15"/>
  <c r="M24" i="16"/>
  <c r="W24" i="16"/>
  <c r="M54" i="15"/>
  <c r="W54" i="15"/>
  <c r="M74" i="16"/>
  <c r="W74" i="16"/>
  <c r="M56" i="16"/>
  <c r="W56" i="16"/>
  <c r="M165" i="15"/>
  <c r="W165" i="15"/>
  <c r="M73" i="16"/>
  <c r="W73" i="16"/>
  <c r="M49" i="16"/>
  <c r="W49" i="16"/>
  <c r="M25" i="16"/>
  <c r="W25" i="16"/>
  <c r="U46" i="14"/>
  <c r="O42" i="14"/>
  <c r="O17" i="14"/>
  <c r="M27" i="7"/>
  <c r="Y27" i="7"/>
  <c r="M81" i="7"/>
  <c r="Y81" i="7"/>
  <c r="M106" i="15"/>
  <c r="W106" i="15"/>
  <c r="M50" i="16"/>
  <c r="W50" i="16"/>
  <c r="U75" i="14"/>
  <c r="U77" i="14" s="1"/>
  <c r="P75" i="14"/>
  <c r="M137" i="7"/>
  <c r="Y137" i="7"/>
  <c r="M22" i="7"/>
  <c r="Y22" i="7"/>
  <c r="M117" i="15"/>
  <c r="W117" i="15"/>
  <c r="M107" i="7"/>
  <c r="Y107" i="7"/>
  <c r="M141" i="7"/>
  <c r="Y141" i="7"/>
  <c r="M80" i="15"/>
  <c r="W80" i="15"/>
  <c r="M19" i="7"/>
  <c r="Y19" i="7"/>
  <c r="U25" i="14"/>
  <c r="U27" i="14" s="1"/>
  <c r="P25" i="14"/>
  <c r="P27" i="14" s="1"/>
  <c r="M24" i="7"/>
  <c r="Y24" i="7"/>
  <c r="M22" i="15"/>
  <c r="W22" i="15"/>
  <c r="M17" i="15"/>
  <c r="W17" i="15"/>
  <c r="M104" i="7"/>
  <c r="Y104" i="7"/>
  <c r="M12" i="15"/>
  <c r="W12" i="15"/>
  <c r="M65" i="7"/>
  <c r="Y65" i="7"/>
  <c r="M74" i="15"/>
  <c r="W74" i="15"/>
  <c r="M21" i="7"/>
  <c r="Y21" i="7"/>
  <c r="M143" i="7"/>
  <c r="Y143" i="7"/>
  <c r="M178" i="7"/>
  <c r="Y178" i="7"/>
  <c r="M140" i="7"/>
  <c r="Y140" i="7"/>
  <c r="M80" i="7"/>
  <c r="Y80" i="7"/>
  <c r="P62" i="14"/>
  <c r="M13" i="7"/>
  <c r="Y13" i="7"/>
  <c r="M173" i="7"/>
  <c r="Y173" i="7"/>
  <c r="M129" i="15"/>
  <c r="W129" i="15"/>
  <c r="M135" i="7"/>
  <c r="Y135" i="7"/>
  <c r="M84" i="15"/>
  <c r="W84" i="15"/>
  <c r="M94" i="15"/>
  <c r="W94" i="15"/>
  <c r="M24" i="15"/>
  <c r="W24" i="15"/>
  <c r="M114" i="15"/>
  <c r="W114" i="15"/>
  <c r="M67" i="15"/>
  <c r="W67" i="15"/>
  <c r="M135" i="15"/>
  <c r="W135" i="15"/>
  <c r="M76" i="16"/>
  <c r="W76" i="16"/>
  <c r="M52" i="15"/>
  <c r="W52" i="15"/>
  <c r="M66" i="16"/>
  <c r="W66" i="16"/>
  <c r="M48" i="16"/>
  <c r="W48" i="16"/>
  <c r="M12" i="16"/>
  <c r="W12" i="16"/>
  <c r="M71" i="16"/>
  <c r="W71" i="16"/>
  <c r="M47" i="16"/>
  <c r="W47" i="16"/>
  <c r="M29" i="16"/>
  <c r="W29" i="16"/>
  <c r="M210" i="7"/>
  <c r="Y210" i="7"/>
  <c r="U36" i="14"/>
  <c r="T17" i="14"/>
  <c r="T77" i="14"/>
  <c r="G67" i="14"/>
  <c r="M206" i="7"/>
  <c r="M211" i="7"/>
  <c r="M205" i="7"/>
  <c r="G47" i="14"/>
  <c r="G32" i="14"/>
  <c r="G12" i="14"/>
  <c r="G17" i="14"/>
  <c r="G77" i="14"/>
  <c r="G42" i="14"/>
  <c r="G57" i="14"/>
  <c r="G37" i="14"/>
  <c r="I206" i="7"/>
  <c r="Z206" i="7" s="1"/>
  <c r="G27" i="14"/>
  <c r="G62" i="14"/>
  <c r="G22" i="14"/>
  <c r="G52" i="14"/>
  <c r="G72" i="14"/>
  <c r="I29" i="16"/>
  <c r="X29" i="16" s="1"/>
  <c r="I25" i="16"/>
  <c r="X25" i="16" s="1"/>
  <c r="I15" i="16"/>
  <c r="X15" i="16" s="1"/>
  <c r="I11" i="16"/>
  <c r="X11" i="16" s="1"/>
  <c r="I137" i="15"/>
  <c r="X137" i="15" s="1"/>
  <c r="I133" i="15"/>
  <c r="X133" i="15" s="1"/>
  <c r="I129" i="15"/>
  <c r="X129" i="15" s="1"/>
  <c r="I125" i="15"/>
  <c r="X125" i="15" s="1"/>
  <c r="I121" i="15"/>
  <c r="X121" i="15" s="1"/>
  <c r="I30" i="16"/>
  <c r="X30" i="16" s="1"/>
  <c r="I26" i="16"/>
  <c r="X26" i="16" s="1"/>
  <c r="I16" i="16"/>
  <c r="X16" i="16" s="1"/>
  <c r="I12" i="16"/>
  <c r="X12" i="16" s="1"/>
  <c r="I138" i="15"/>
  <c r="X138" i="15" s="1"/>
  <c r="I134" i="15"/>
  <c r="X134" i="15" s="1"/>
  <c r="I130" i="15"/>
  <c r="X130" i="15" s="1"/>
  <c r="I126" i="15"/>
  <c r="X126" i="15" s="1"/>
  <c r="I122" i="15"/>
  <c r="X122" i="15" s="1"/>
  <c r="I33" i="16"/>
  <c r="X33" i="16" s="1"/>
  <c r="I35" i="16"/>
  <c r="X35" i="16" s="1"/>
  <c r="I37" i="16"/>
  <c r="X37" i="16" s="1"/>
  <c r="I39" i="16"/>
  <c r="X39" i="16" s="1"/>
  <c r="I41" i="16"/>
  <c r="X41" i="16" s="1"/>
  <c r="I43" i="16"/>
  <c r="X43" i="16" s="1"/>
  <c r="I45" i="16"/>
  <c r="X45" i="16" s="1"/>
  <c r="I47" i="16"/>
  <c r="X47" i="16" s="1"/>
  <c r="I49" i="16"/>
  <c r="X49" i="16" s="1"/>
  <c r="I51" i="16"/>
  <c r="X51" i="16" s="1"/>
  <c r="I53" i="16"/>
  <c r="X53" i="16" s="1"/>
  <c r="I55" i="16"/>
  <c r="X55" i="16" s="1"/>
  <c r="I57" i="16"/>
  <c r="X57" i="16" s="1"/>
  <c r="I59" i="16"/>
  <c r="X59" i="16" s="1"/>
  <c r="I61" i="16"/>
  <c r="X61" i="16" s="1"/>
  <c r="I63" i="16"/>
  <c r="X63" i="16" s="1"/>
  <c r="I65" i="16"/>
  <c r="X65" i="16" s="1"/>
  <c r="I67" i="16"/>
  <c r="X67" i="16" s="1"/>
  <c r="I69" i="16"/>
  <c r="X69" i="16" s="1"/>
  <c r="I71" i="16"/>
  <c r="X71" i="16" s="1"/>
  <c r="I73" i="16"/>
  <c r="X73" i="16" s="1"/>
  <c r="I75" i="16"/>
  <c r="X75" i="16" s="1"/>
  <c r="I77" i="16"/>
  <c r="X77" i="16" s="1"/>
  <c r="H65" i="14"/>
  <c r="I31" i="16"/>
  <c r="X31" i="16" s="1"/>
  <c r="I27" i="16"/>
  <c r="X27" i="16" s="1"/>
  <c r="I17" i="16"/>
  <c r="X17" i="16" s="1"/>
  <c r="I13" i="16"/>
  <c r="X13" i="16" s="1"/>
  <c r="I9" i="16"/>
  <c r="X9" i="16" s="1"/>
  <c r="I139" i="15"/>
  <c r="X139" i="15" s="1"/>
  <c r="I135" i="15"/>
  <c r="X135" i="15" s="1"/>
  <c r="H70" i="14"/>
  <c r="H66" i="14"/>
  <c r="I24" i="16"/>
  <c r="X24" i="16" s="1"/>
  <c r="I162" i="15"/>
  <c r="X162" i="15" s="1"/>
  <c r="H75" i="14"/>
  <c r="H76" i="14"/>
  <c r="I40" i="16"/>
  <c r="X40" i="16" s="1"/>
  <c r="I48" i="16"/>
  <c r="X48" i="16" s="1"/>
  <c r="I56" i="16"/>
  <c r="X56" i="16" s="1"/>
  <c r="I64" i="16"/>
  <c r="X64" i="16" s="1"/>
  <c r="I72" i="16"/>
  <c r="X72" i="16" s="1"/>
  <c r="I164" i="15"/>
  <c r="X164" i="15" s="1"/>
  <c r="I157" i="15"/>
  <c r="X157" i="15" s="1"/>
  <c r="I155" i="15"/>
  <c r="X155" i="15" s="1"/>
  <c r="I132" i="15"/>
  <c r="X132" i="15" s="1"/>
  <c r="I123" i="15"/>
  <c r="X123" i="15" s="1"/>
  <c r="I118" i="15"/>
  <c r="X118" i="15" s="1"/>
  <c r="I114" i="15"/>
  <c r="X114" i="15" s="1"/>
  <c r="I34" i="16"/>
  <c r="X34" i="16" s="1"/>
  <c r="I42" i="16"/>
  <c r="X42" i="16" s="1"/>
  <c r="I50" i="16"/>
  <c r="X50" i="16" s="1"/>
  <c r="I58" i="16"/>
  <c r="X58" i="16" s="1"/>
  <c r="I66" i="16"/>
  <c r="X66" i="16" s="1"/>
  <c r="I74" i="16"/>
  <c r="X74" i="16" s="1"/>
  <c r="I150" i="15"/>
  <c r="X150" i="15" s="1"/>
  <c r="I148" i="15"/>
  <c r="X148" i="15" s="1"/>
  <c r="I140" i="15"/>
  <c r="X140" i="15" s="1"/>
  <c r="I128" i="15"/>
  <c r="X128" i="15" s="1"/>
  <c r="I119" i="15"/>
  <c r="X119" i="15" s="1"/>
  <c r="I115" i="15"/>
  <c r="X115" i="15" s="1"/>
  <c r="H71" i="14"/>
  <c r="I163" i="15"/>
  <c r="X163" i="15" s="1"/>
  <c r="I154" i="15"/>
  <c r="X154" i="15" s="1"/>
  <c r="I152" i="15"/>
  <c r="X152" i="15" s="1"/>
  <c r="I36" i="16"/>
  <c r="X36" i="16" s="1"/>
  <c r="I44" i="16"/>
  <c r="X44" i="16" s="1"/>
  <c r="I52" i="16"/>
  <c r="X52" i="16" s="1"/>
  <c r="I60" i="16"/>
  <c r="X60" i="16" s="1"/>
  <c r="I68" i="16"/>
  <c r="X68" i="16" s="1"/>
  <c r="I76" i="16"/>
  <c r="X76" i="16" s="1"/>
  <c r="I158" i="15"/>
  <c r="X158" i="15" s="1"/>
  <c r="I156" i="15"/>
  <c r="X156" i="15" s="1"/>
  <c r="I131" i="15"/>
  <c r="X131" i="15" s="1"/>
  <c r="I124" i="15"/>
  <c r="X124" i="15" s="1"/>
  <c r="I116" i="15"/>
  <c r="X116" i="15" s="1"/>
  <c r="I38" i="16"/>
  <c r="X38" i="16" s="1"/>
  <c r="I70" i="16"/>
  <c r="X70" i="16" s="1"/>
  <c r="I10" i="16"/>
  <c r="X10" i="16" s="1"/>
  <c r="I149" i="15"/>
  <c r="X149" i="15" s="1"/>
  <c r="I127" i="15"/>
  <c r="X127" i="15" s="1"/>
  <c r="I120" i="15"/>
  <c r="X120" i="15" s="1"/>
  <c r="I117" i="15"/>
  <c r="X117" i="15" s="1"/>
  <c r="I153" i="15"/>
  <c r="X153" i="15" s="1"/>
  <c r="I48" i="15"/>
  <c r="X48" i="15" s="1"/>
  <c r="I51" i="15"/>
  <c r="X51" i="15" s="1"/>
  <c r="I64" i="15"/>
  <c r="X64" i="15" s="1"/>
  <c r="I72" i="15"/>
  <c r="X72" i="15" s="1"/>
  <c r="I80" i="15"/>
  <c r="X80" i="15" s="1"/>
  <c r="I88" i="15"/>
  <c r="X88" i="15" s="1"/>
  <c r="I14" i="15"/>
  <c r="X14" i="15" s="1"/>
  <c r="I22" i="15"/>
  <c r="X22" i="15" s="1"/>
  <c r="I30" i="15"/>
  <c r="X30" i="15" s="1"/>
  <c r="I38" i="15"/>
  <c r="X38" i="15" s="1"/>
  <c r="H60" i="14"/>
  <c r="Q60" i="14" s="1"/>
  <c r="H56" i="14"/>
  <c r="Q56" i="14" s="1"/>
  <c r="I46" i="16"/>
  <c r="X46" i="16" s="1"/>
  <c r="I78" i="16"/>
  <c r="X78" i="16" s="1"/>
  <c r="I161" i="15"/>
  <c r="X161" i="15" s="1"/>
  <c r="I42" i="15"/>
  <c r="X42" i="15" s="1"/>
  <c r="I45" i="15"/>
  <c r="X45" i="15" s="1"/>
  <c r="I58" i="15"/>
  <c r="X58" i="15" s="1"/>
  <c r="I61" i="15"/>
  <c r="X61" i="15" s="1"/>
  <c r="I67" i="15"/>
  <c r="X67" i="15" s="1"/>
  <c r="I75" i="15"/>
  <c r="X75" i="15" s="1"/>
  <c r="I83" i="15"/>
  <c r="X83" i="15" s="1"/>
  <c r="I91" i="15"/>
  <c r="X91" i="15" s="1"/>
  <c r="I11" i="15"/>
  <c r="X11" i="15" s="1"/>
  <c r="I19" i="15"/>
  <c r="X19" i="15" s="1"/>
  <c r="I27" i="15"/>
  <c r="X27" i="15" s="1"/>
  <c r="I35" i="15"/>
  <c r="X35" i="15" s="1"/>
  <c r="I32" i="16"/>
  <c r="X32" i="16" s="1"/>
  <c r="I165" i="15"/>
  <c r="X165" i="15" s="1"/>
  <c r="I160" i="15"/>
  <c r="X160" i="15" s="1"/>
  <c r="I52" i="15"/>
  <c r="X52" i="15" s="1"/>
  <c r="I55" i="15"/>
  <c r="X55" i="15" s="1"/>
  <c r="I70" i="15"/>
  <c r="X70" i="15" s="1"/>
  <c r="I78" i="15"/>
  <c r="X78" i="15" s="1"/>
  <c r="I86" i="15"/>
  <c r="X86" i="15" s="1"/>
  <c r="I96" i="15"/>
  <c r="X96" i="15" s="1"/>
  <c r="I98" i="15"/>
  <c r="X98" i="15" s="1"/>
  <c r="I100" i="15"/>
  <c r="X100" i="15" s="1"/>
  <c r="I102" i="15"/>
  <c r="X102" i="15" s="1"/>
  <c r="I104" i="15"/>
  <c r="X104" i="15" s="1"/>
  <c r="I106" i="15"/>
  <c r="X106" i="15" s="1"/>
  <c r="I16" i="15"/>
  <c r="X16" i="15" s="1"/>
  <c r="I24" i="15"/>
  <c r="X24" i="15" s="1"/>
  <c r="I32" i="15"/>
  <c r="X32" i="15" s="1"/>
  <c r="H10" i="1"/>
  <c r="I28" i="16"/>
  <c r="X28" i="16" s="1"/>
  <c r="I14" i="16"/>
  <c r="X14" i="16" s="1"/>
  <c r="I151" i="15"/>
  <c r="X151" i="15" s="1"/>
  <c r="I62" i="15"/>
  <c r="X62" i="15" s="1"/>
  <c r="I66" i="15"/>
  <c r="X66" i="15" s="1"/>
  <c r="I79" i="15"/>
  <c r="X79" i="15" s="1"/>
  <c r="I92" i="15"/>
  <c r="X92" i="15" s="1"/>
  <c r="I105" i="15"/>
  <c r="X105" i="15" s="1"/>
  <c r="I10" i="15"/>
  <c r="X10" i="15" s="1"/>
  <c r="I15" i="15"/>
  <c r="X15" i="15" s="1"/>
  <c r="I20" i="15"/>
  <c r="X20" i="15" s="1"/>
  <c r="I25" i="15"/>
  <c r="X25" i="15" s="1"/>
  <c r="H50" i="14"/>
  <c r="Q50" i="14" s="1"/>
  <c r="H46" i="14"/>
  <c r="Q46" i="14" s="1"/>
  <c r="I28" i="7"/>
  <c r="Z28" i="7" s="1"/>
  <c r="I162" i="7"/>
  <c r="Z162" i="7" s="1"/>
  <c r="I114" i="7"/>
  <c r="Z114" i="7" s="1"/>
  <c r="I164" i="7"/>
  <c r="Z164" i="7" s="1"/>
  <c r="I102" i="7"/>
  <c r="Z102" i="7" s="1"/>
  <c r="I123" i="7"/>
  <c r="Z123" i="7" s="1"/>
  <c r="I49" i="7"/>
  <c r="Z49" i="7" s="1"/>
  <c r="I163" i="7"/>
  <c r="Z163" i="7" s="1"/>
  <c r="I80" i="7"/>
  <c r="Z80" i="7" s="1"/>
  <c r="I175" i="7"/>
  <c r="Z175" i="7" s="1"/>
  <c r="I83" i="7"/>
  <c r="Z83" i="7" s="1"/>
  <c r="I54" i="7"/>
  <c r="Z54" i="7" s="1"/>
  <c r="I27" i="7"/>
  <c r="Z27" i="7" s="1"/>
  <c r="I41" i="15"/>
  <c r="X41" i="15" s="1"/>
  <c r="I71" i="15"/>
  <c r="X71" i="15" s="1"/>
  <c r="I84" i="15"/>
  <c r="X84" i="15" s="1"/>
  <c r="I99" i="15"/>
  <c r="X99" i="15" s="1"/>
  <c r="I13" i="15"/>
  <c r="X13" i="15" s="1"/>
  <c r="I18" i="15"/>
  <c r="X18" i="15" s="1"/>
  <c r="I23" i="15"/>
  <c r="X23" i="15" s="1"/>
  <c r="I28" i="15"/>
  <c r="X28" i="15" s="1"/>
  <c r="I33" i="15"/>
  <c r="X33" i="15" s="1"/>
  <c r="I9" i="15"/>
  <c r="X9" i="15" s="1"/>
  <c r="H61" i="14"/>
  <c r="Q61" i="14" s="1"/>
  <c r="H51" i="14"/>
  <c r="Q51" i="14" s="1"/>
  <c r="H15" i="14"/>
  <c r="Q15" i="14" s="1"/>
  <c r="I158" i="7"/>
  <c r="Z158" i="7" s="1"/>
  <c r="I104" i="7"/>
  <c r="Z104" i="7" s="1"/>
  <c r="I160" i="7"/>
  <c r="Z160" i="7" s="1"/>
  <c r="I98" i="7"/>
  <c r="Z98" i="7" s="1"/>
  <c r="I103" i="7"/>
  <c r="Z103" i="7" s="1"/>
  <c r="I36" i="7"/>
  <c r="Z36" i="7" s="1"/>
  <c r="I149" i="7"/>
  <c r="Z149" i="7" s="1"/>
  <c r="I54" i="16"/>
  <c r="X54" i="16" s="1"/>
  <c r="I147" i="15"/>
  <c r="X147" i="15" s="1"/>
  <c r="I47" i="15"/>
  <c r="X47" i="15" s="1"/>
  <c r="I57" i="15"/>
  <c r="X57" i="15" s="1"/>
  <c r="I76" i="15"/>
  <c r="X76" i="15" s="1"/>
  <c r="I89" i="15"/>
  <c r="X89" i="15" s="1"/>
  <c r="I21" i="15"/>
  <c r="X21" i="15" s="1"/>
  <c r="I26" i="15"/>
  <c r="X26" i="15" s="1"/>
  <c r="I31" i="15"/>
  <c r="X31" i="15" s="1"/>
  <c r="I36" i="15"/>
  <c r="X36" i="15" s="1"/>
  <c r="I39" i="15"/>
  <c r="X39" i="15" s="1"/>
  <c r="I204" i="7"/>
  <c r="H20" i="14"/>
  <c r="Q20" i="14" s="1"/>
  <c r="H16" i="14"/>
  <c r="H10" i="14"/>
  <c r="I38" i="7"/>
  <c r="Z38" i="7" s="1"/>
  <c r="I148" i="7"/>
  <c r="Z148" i="7" s="1"/>
  <c r="I100" i="7"/>
  <c r="Z100" i="7" s="1"/>
  <c r="I156" i="7"/>
  <c r="Z156" i="7" s="1"/>
  <c r="I94" i="7"/>
  <c r="Z94" i="7" s="1"/>
  <c r="I95" i="7"/>
  <c r="Z95" i="7" s="1"/>
  <c r="I32" i="7"/>
  <c r="Z32" i="7" s="1"/>
  <c r="I141" i="7"/>
  <c r="Z141" i="7" s="1"/>
  <c r="I66" i="7"/>
  <c r="Z66" i="7" s="1"/>
  <c r="I147" i="7"/>
  <c r="Z147" i="7" s="1"/>
  <c r="I69" i="7"/>
  <c r="Z69" i="7" s="1"/>
  <c r="I50" i="7"/>
  <c r="Z50" i="7" s="1"/>
  <c r="I23" i="7"/>
  <c r="Z23" i="7" s="1"/>
  <c r="I62" i="16"/>
  <c r="X62" i="16" s="1"/>
  <c r="I43" i="15"/>
  <c r="X43" i="15" s="1"/>
  <c r="I53" i="15"/>
  <c r="X53" i="15" s="1"/>
  <c r="I63" i="15"/>
  <c r="X63" i="15" s="1"/>
  <c r="I68" i="15"/>
  <c r="X68" i="15" s="1"/>
  <c r="I81" i="15"/>
  <c r="X81" i="15" s="1"/>
  <c r="I93" i="15"/>
  <c r="X93" i="15" s="1"/>
  <c r="I103" i="15"/>
  <c r="X103" i="15" s="1"/>
  <c r="I29" i="15"/>
  <c r="X29" i="15" s="1"/>
  <c r="I34" i="15"/>
  <c r="X34" i="15" s="1"/>
  <c r="H25" i="14"/>
  <c r="H21" i="14"/>
  <c r="Q21" i="14" s="1"/>
  <c r="I49" i="15"/>
  <c r="X49" i="15" s="1"/>
  <c r="I59" i="15"/>
  <c r="X59" i="15" s="1"/>
  <c r="I73" i="15"/>
  <c r="X73" i="15" s="1"/>
  <c r="I85" i="15"/>
  <c r="X85" i="15" s="1"/>
  <c r="I94" i="15"/>
  <c r="X94" i="15" s="1"/>
  <c r="I97" i="15"/>
  <c r="X97" i="15" s="1"/>
  <c r="I37" i="15"/>
  <c r="X37" i="15" s="1"/>
  <c r="I210" i="7"/>
  <c r="Z210" i="7" s="1"/>
  <c r="H55" i="14"/>
  <c r="H30" i="14"/>
  <c r="H26" i="14"/>
  <c r="Q26" i="14" s="1"/>
  <c r="H11" i="14"/>
  <c r="I39" i="7"/>
  <c r="Z39" i="7" s="1"/>
  <c r="I159" i="15"/>
  <c r="X159" i="15" s="1"/>
  <c r="I44" i="15"/>
  <c r="X44" i="15" s="1"/>
  <c r="I54" i="15"/>
  <c r="X54" i="15" s="1"/>
  <c r="I65" i="15"/>
  <c r="X65" i="15" s="1"/>
  <c r="I77" i="15"/>
  <c r="X77" i="15" s="1"/>
  <c r="I90" i="15"/>
  <c r="X90" i="15" s="1"/>
  <c r="I107" i="15"/>
  <c r="X107" i="15" s="1"/>
  <c r="H35" i="14"/>
  <c r="H31" i="14"/>
  <c r="Q31" i="14" s="1"/>
  <c r="I186" i="7"/>
  <c r="Z186" i="7" s="1"/>
  <c r="I136" i="7"/>
  <c r="Z136" i="7" s="1"/>
  <c r="I194" i="7"/>
  <c r="Z194" i="7" s="1"/>
  <c r="I138" i="7"/>
  <c r="Z138" i="7" s="1"/>
  <c r="I157" i="7"/>
  <c r="Z157" i="7" s="1"/>
  <c r="I67" i="7"/>
  <c r="Z67" i="7" s="1"/>
  <c r="I21" i="7"/>
  <c r="Z21" i="7" s="1"/>
  <c r="I101" i="7"/>
  <c r="Z101" i="7" s="1"/>
  <c r="I46" i="15"/>
  <c r="X46" i="15" s="1"/>
  <c r="I12" i="15"/>
  <c r="X12" i="15" s="1"/>
  <c r="H41" i="14"/>
  <c r="Q41" i="14" s="1"/>
  <c r="I133" i="7"/>
  <c r="Z133" i="7" s="1"/>
  <c r="I116" i="7"/>
  <c r="Z116" i="7" s="1"/>
  <c r="I63" i="7"/>
  <c r="Z63" i="7" s="1"/>
  <c r="I93" i="7"/>
  <c r="Z93" i="7" s="1"/>
  <c r="I161" i="7"/>
  <c r="Z161" i="7" s="1"/>
  <c r="I187" i="7"/>
  <c r="Z187" i="7" s="1"/>
  <c r="I31" i="7"/>
  <c r="Z31" i="7" s="1"/>
  <c r="I64" i="7"/>
  <c r="Z64" i="7" s="1"/>
  <c r="I15" i="7"/>
  <c r="Z15" i="7" s="1"/>
  <c r="I14" i="7"/>
  <c r="Z14" i="7" s="1"/>
  <c r="I96" i="7"/>
  <c r="Z96" i="7" s="1"/>
  <c r="I70" i="7"/>
  <c r="Z70" i="7" s="1"/>
  <c r="I159" i="7"/>
  <c r="Z159" i="7" s="1"/>
  <c r="I26" i="7"/>
  <c r="Z26" i="7" s="1"/>
  <c r="I86" i="7"/>
  <c r="Z86" i="7" s="1"/>
  <c r="I56" i="7"/>
  <c r="Z56" i="7" s="1"/>
  <c r="I55" i="7"/>
  <c r="Z55" i="7" s="1"/>
  <c r="I145" i="7"/>
  <c r="Z145" i="7" s="1"/>
  <c r="I50" i="15"/>
  <c r="X50" i="15" s="1"/>
  <c r="I69" i="15"/>
  <c r="X69" i="15" s="1"/>
  <c r="I101" i="15"/>
  <c r="X101" i="15" s="1"/>
  <c r="I124" i="7"/>
  <c r="Z124" i="7" s="1"/>
  <c r="I106" i="7"/>
  <c r="Z106" i="7" s="1"/>
  <c r="I53" i="7"/>
  <c r="Z53" i="7" s="1"/>
  <c r="I84" i="7"/>
  <c r="Z84" i="7" s="1"/>
  <c r="I139" i="7"/>
  <c r="Z139" i="7" s="1"/>
  <c r="I173" i="7"/>
  <c r="Z173" i="7" s="1"/>
  <c r="I30" i="7"/>
  <c r="Z30" i="7" s="1"/>
  <c r="I33" i="7"/>
  <c r="Z33" i="7" s="1"/>
  <c r="I10" i="7"/>
  <c r="Z10" i="7" s="1"/>
  <c r="I9" i="7"/>
  <c r="Z9" i="7" s="1"/>
  <c r="I185" i="7"/>
  <c r="Z185" i="7" s="1"/>
  <c r="I132" i="7"/>
  <c r="Z132" i="7" s="1"/>
  <c r="I24" i="7"/>
  <c r="Z24" i="7" s="1"/>
  <c r="I18" i="7"/>
  <c r="Z18" i="7" s="1"/>
  <c r="I171" i="7"/>
  <c r="Z171" i="7" s="1"/>
  <c r="I107" i="7"/>
  <c r="Z107" i="7" s="1"/>
  <c r="I22" i="7"/>
  <c r="Z22" i="7" s="1"/>
  <c r="I87" i="15"/>
  <c r="X87" i="15" s="1"/>
  <c r="I29" i="7"/>
  <c r="Z29" i="7" s="1"/>
  <c r="I196" i="7"/>
  <c r="Z196" i="7" s="1"/>
  <c r="I17" i="7"/>
  <c r="Z17" i="7" s="1"/>
  <c r="H45" i="14"/>
  <c r="I25" i="7"/>
  <c r="Z25" i="7" s="1"/>
  <c r="I56" i="15"/>
  <c r="X56" i="15" s="1"/>
  <c r="I74" i="15"/>
  <c r="X74" i="15" s="1"/>
  <c r="I17" i="15"/>
  <c r="X17" i="15" s="1"/>
  <c r="I176" i="7"/>
  <c r="Z176" i="7" s="1"/>
  <c r="I178" i="7"/>
  <c r="Z178" i="7" s="1"/>
  <c r="I143" i="7"/>
  <c r="Z143" i="7" s="1"/>
  <c r="I197" i="7"/>
  <c r="Z197" i="7" s="1"/>
  <c r="I52" i="7"/>
  <c r="Z52" i="7" s="1"/>
  <c r="I99" i="7"/>
  <c r="Z99" i="7" s="1"/>
  <c r="I51" i="7"/>
  <c r="Z51" i="7" s="1"/>
  <c r="I13" i="7"/>
  <c r="Z13" i="7" s="1"/>
  <c r="I20" i="7"/>
  <c r="Z20" i="7" s="1"/>
  <c r="I137" i="7"/>
  <c r="Z137" i="7" s="1"/>
  <c r="I40" i="15"/>
  <c r="X40" i="15" s="1"/>
  <c r="I60" i="15"/>
  <c r="X60" i="15" s="1"/>
  <c r="I136" i="15"/>
  <c r="X136" i="15" s="1"/>
  <c r="I95" i="15"/>
  <c r="X95" i="15" s="1"/>
  <c r="I37" i="7"/>
  <c r="Z37" i="7" s="1"/>
  <c r="I144" i="7"/>
  <c r="Z144" i="7" s="1"/>
  <c r="I146" i="7"/>
  <c r="Z146" i="7" s="1"/>
  <c r="I81" i="7"/>
  <c r="Z81" i="7" s="1"/>
  <c r="I134" i="7"/>
  <c r="Z134" i="7" s="1"/>
  <c r="I35" i="7"/>
  <c r="Z35" i="7" s="1"/>
  <c r="I73" i="7"/>
  <c r="Z73" i="7" s="1"/>
  <c r="I46" i="7"/>
  <c r="Z46" i="7" s="1"/>
  <c r="I72" i="7"/>
  <c r="Z72" i="7" s="1"/>
  <c r="I11" i="7"/>
  <c r="Z11" i="7" s="1"/>
  <c r="I105" i="7"/>
  <c r="Z105" i="7" s="1"/>
  <c r="I82" i="15"/>
  <c r="X82" i="15" s="1"/>
  <c r="H40" i="14"/>
  <c r="I140" i="7"/>
  <c r="Z140" i="7" s="1"/>
  <c r="I142" i="7"/>
  <c r="Z142" i="7" s="1"/>
  <c r="I71" i="7"/>
  <c r="Z71" i="7" s="1"/>
  <c r="I115" i="7"/>
  <c r="Z115" i="7" s="1"/>
  <c r="I135" i="7"/>
  <c r="Z135" i="7" s="1"/>
  <c r="I82" i="7"/>
  <c r="Z82" i="7" s="1"/>
  <c r="I177" i="7"/>
  <c r="Z177" i="7" s="1"/>
  <c r="I68" i="7"/>
  <c r="Z68" i="7" s="1"/>
  <c r="I48" i="7"/>
  <c r="Z48" i="7" s="1"/>
  <c r="I34" i="7"/>
  <c r="Z34" i="7" s="1"/>
  <c r="H36" i="14"/>
  <c r="Q36" i="14" s="1"/>
  <c r="I16" i="7"/>
  <c r="Z16" i="7" s="1"/>
  <c r="I172" i="7"/>
  <c r="Z172" i="7" s="1"/>
  <c r="I195" i="7"/>
  <c r="Z195" i="7" s="1"/>
  <c r="I19" i="7"/>
  <c r="Z19" i="7" s="1"/>
  <c r="I85" i="7"/>
  <c r="Z85" i="7" s="1"/>
  <c r="I125" i="7"/>
  <c r="Z125" i="7" s="1"/>
  <c r="I65" i="7"/>
  <c r="Z65" i="7" s="1"/>
  <c r="I97" i="7"/>
  <c r="Z97" i="7" s="1"/>
  <c r="I47" i="7"/>
  <c r="Z47" i="7" s="1"/>
  <c r="I174" i="7"/>
  <c r="Z174" i="7" s="1"/>
  <c r="I208" i="7"/>
  <c r="Z208" i="7" s="1"/>
  <c r="I207" i="7"/>
  <c r="Z207" i="7" s="1"/>
  <c r="I209" i="7"/>
  <c r="Z209" i="7" s="1"/>
  <c r="I205" i="7"/>
  <c r="Z205" i="7" s="1"/>
  <c r="Q62" i="14" l="1"/>
  <c r="V36" i="14"/>
  <c r="V11" i="14"/>
  <c r="Q11" i="14"/>
  <c r="Q22" i="14"/>
  <c r="V75" i="14"/>
  <c r="V77" i="14" s="1"/>
  <c r="Q75" i="14"/>
  <c r="Q77" i="14" s="1"/>
  <c r="Q65" i="14"/>
  <c r="Q67" i="14" s="1"/>
  <c r="V65" i="14"/>
  <c r="U12" i="14"/>
  <c r="V15" i="14"/>
  <c r="P17" i="14"/>
  <c r="U37" i="14"/>
  <c r="V66" i="14"/>
  <c r="Q66" i="14"/>
  <c r="U62" i="14"/>
  <c r="U52" i="14"/>
  <c r="V21" i="14"/>
  <c r="Q70" i="14"/>
  <c r="Q72" i="14" s="1"/>
  <c r="V70" i="14"/>
  <c r="V50" i="14"/>
  <c r="P52" i="14"/>
  <c r="P72" i="14"/>
  <c r="U32" i="14"/>
  <c r="U22" i="14"/>
  <c r="Q30" i="14"/>
  <c r="Q32" i="14" s="1"/>
  <c r="V30" i="14"/>
  <c r="V32" i="14" s="1"/>
  <c r="Q55" i="14"/>
  <c r="Q57" i="14" s="1"/>
  <c r="V55" i="14"/>
  <c r="V57" i="14" s="1"/>
  <c r="V60" i="14"/>
  <c r="V62" i="14" s="1"/>
  <c r="U72" i="14"/>
  <c r="V61" i="14"/>
  <c r="V16" i="14"/>
  <c r="Q16" i="14"/>
  <c r="Q17" i="14" s="1"/>
  <c r="U47" i="14"/>
  <c r="H42" i="14"/>
  <c r="V40" i="14"/>
  <c r="V42" i="14" s="1"/>
  <c r="Q40" i="14"/>
  <c r="Q42" i="14" s="1"/>
  <c r="Q52" i="14"/>
  <c r="Q45" i="14"/>
  <c r="Q47" i="14" s="1"/>
  <c r="V45" i="14"/>
  <c r="U57" i="14"/>
  <c r="V20" i="14"/>
  <c r="V25" i="14"/>
  <c r="Q25" i="14"/>
  <c r="Q27" i="14" s="1"/>
  <c r="Q35" i="14"/>
  <c r="Q37" i="14" s="1"/>
  <c r="V35" i="14"/>
  <c r="V37" i="14" s="1"/>
  <c r="V46" i="14"/>
  <c r="V26" i="14"/>
  <c r="Q71" i="14"/>
  <c r="V71" i="14"/>
  <c r="P77" i="14"/>
  <c r="V31" i="14"/>
  <c r="V10" i="14"/>
  <c r="V12" i="14" s="1"/>
  <c r="Q10" i="14"/>
  <c r="Q12" i="14" s="1"/>
  <c r="V76" i="14"/>
  <c r="Q76" i="14"/>
  <c r="V51" i="14"/>
  <c r="H67" i="14"/>
  <c r="H52" i="14"/>
  <c r="H47" i="14"/>
  <c r="H77" i="14"/>
  <c r="H57" i="14"/>
  <c r="H37" i="14"/>
  <c r="H22" i="14"/>
  <c r="H32" i="14"/>
  <c r="H17" i="14"/>
  <c r="H72" i="14"/>
  <c r="H27" i="14"/>
  <c r="H12" i="14"/>
  <c r="H62" i="14"/>
  <c r="J34" i="16"/>
  <c r="Y34" i="16" s="1"/>
  <c r="J36" i="16"/>
  <c r="Y36" i="16" s="1"/>
  <c r="J38" i="16"/>
  <c r="Y38" i="16" s="1"/>
  <c r="J40" i="16"/>
  <c r="Y40" i="16" s="1"/>
  <c r="J42" i="16"/>
  <c r="Y42" i="16" s="1"/>
  <c r="J44" i="16"/>
  <c r="Y44" i="16" s="1"/>
  <c r="J46" i="16"/>
  <c r="Y46" i="16" s="1"/>
  <c r="J48" i="16"/>
  <c r="Y48" i="16" s="1"/>
  <c r="J50" i="16"/>
  <c r="Y50" i="16" s="1"/>
  <c r="J52" i="16"/>
  <c r="Y52" i="16" s="1"/>
  <c r="J54" i="16"/>
  <c r="Y54" i="16" s="1"/>
  <c r="J56" i="16"/>
  <c r="Y56" i="16" s="1"/>
  <c r="J58" i="16"/>
  <c r="Y58" i="16" s="1"/>
  <c r="J60" i="16"/>
  <c r="Y60" i="16" s="1"/>
  <c r="J62" i="16"/>
  <c r="Y62" i="16" s="1"/>
  <c r="J64" i="16"/>
  <c r="Y64" i="16" s="1"/>
  <c r="J66" i="16"/>
  <c r="Y66" i="16" s="1"/>
  <c r="J68" i="16"/>
  <c r="Y68" i="16" s="1"/>
  <c r="J70" i="16"/>
  <c r="Y70" i="16" s="1"/>
  <c r="J72" i="16"/>
  <c r="Y72" i="16" s="1"/>
  <c r="J74" i="16"/>
  <c r="Y74" i="16" s="1"/>
  <c r="J76" i="16"/>
  <c r="Y76" i="16" s="1"/>
  <c r="J78" i="16"/>
  <c r="Y78" i="16" s="1"/>
  <c r="J164" i="15"/>
  <c r="Y164" i="15" s="1"/>
  <c r="J160" i="15"/>
  <c r="Y160" i="15" s="1"/>
  <c r="J156" i="15"/>
  <c r="Y156" i="15" s="1"/>
  <c r="J152" i="15"/>
  <c r="Y152" i="15" s="1"/>
  <c r="J148" i="15"/>
  <c r="Y148" i="15" s="1"/>
  <c r="I65" i="14"/>
  <c r="J30" i="16"/>
  <c r="Y30" i="16" s="1"/>
  <c r="J26" i="16"/>
  <c r="Y26" i="16" s="1"/>
  <c r="J16" i="16"/>
  <c r="Y16" i="16" s="1"/>
  <c r="J12" i="16"/>
  <c r="Y12" i="16" s="1"/>
  <c r="I70" i="14"/>
  <c r="I66" i="14"/>
  <c r="R66" i="14" s="1"/>
  <c r="J165" i="15"/>
  <c r="Y165" i="15" s="1"/>
  <c r="J161" i="15"/>
  <c r="Y161" i="15" s="1"/>
  <c r="J157" i="15"/>
  <c r="Y157" i="15" s="1"/>
  <c r="J153" i="15"/>
  <c r="Y153" i="15" s="1"/>
  <c r="J149" i="15"/>
  <c r="Y149" i="15" s="1"/>
  <c r="I75" i="14"/>
  <c r="I71" i="14"/>
  <c r="J31" i="16"/>
  <c r="Y31" i="16" s="1"/>
  <c r="J27" i="16"/>
  <c r="Y27" i="16" s="1"/>
  <c r="J17" i="16"/>
  <c r="Y17" i="16" s="1"/>
  <c r="J13" i="16"/>
  <c r="Y13" i="16" s="1"/>
  <c r="I76" i="14"/>
  <c r="J33" i="16"/>
  <c r="Y33" i="16" s="1"/>
  <c r="J35" i="16"/>
  <c r="Y35" i="16" s="1"/>
  <c r="J37" i="16"/>
  <c r="Y37" i="16" s="1"/>
  <c r="J39" i="16"/>
  <c r="Y39" i="16" s="1"/>
  <c r="J41" i="16"/>
  <c r="Y41" i="16" s="1"/>
  <c r="J43" i="16"/>
  <c r="Y43" i="16" s="1"/>
  <c r="J45" i="16"/>
  <c r="Y45" i="16" s="1"/>
  <c r="J47" i="16"/>
  <c r="Y47" i="16" s="1"/>
  <c r="J49" i="16"/>
  <c r="Y49" i="16" s="1"/>
  <c r="J51" i="16"/>
  <c r="Y51" i="16" s="1"/>
  <c r="J53" i="16"/>
  <c r="Y53" i="16" s="1"/>
  <c r="J55" i="16"/>
  <c r="Y55" i="16" s="1"/>
  <c r="J57" i="16"/>
  <c r="Y57" i="16" s="1"/>
  <c r="J59" i="16"/>
  <c r="Y59" i="16" s="1"/>
  <c r="J61" i="16"/>
  <c r="Y61" i="16" s="1"/>
  <c r="J63" i="16"/>
  <c r="Y63" i="16" s="1"/>
  <c r="J65" i="16"/>
  <c r="Y65" i="16" s="1"/>
  <c r="J67" i="16"/>
  <c r="Y67" i="16" s="1"/>
  <c r="J69" i="16"/>
  <c r="Y69" i="16" s="1"/>
  <c r="J71" i="16"/>
  <c r="Y71" i="16" s="1"/>
  <c r="J73" i="16"/>
  <c r="Y73" i="16" s="1"/>
  <c r="J75" i="16"/>
  <c r="Y75" i="16" s="1"/>
  <c r="J77" i="16"/>
  <c r="Y77" i="16" s="1"/>
  <c r="J24" i="16"/>
  <c r="Y24" i="16" s="1"/>
  <c r="J162" i="15"/>
  <c r="Y162" i="15" s="1"/>
  <c r="J158" i="15"/>
  <c r="Y158" i="15" s="1"/>
  <c r="J154" i="15"/>
  <c r="Y154" i="15" s="1"/>
  <c r="J150" i="15"/>
  <c r="Y150" i="15" s="1"/>
  <c r="J32" i="16"/>
  <c r="Y32" i="16" s="1"/>
  <c r="J28" i="16"/>
  <c r="Y28" i="16" s="1"/>
  <c r="J14" i="16"/>
  <c r="Y14" i="16" s="1"/>
  <c r="J10" i="16"/>
  <c r="Y10" i="16" s="1"/>
  <c r="J15" i="16"/>
  <c r="Y15" i="16" s="1"/>
  <c r="J159" i="15"/>
  <c r="Y159" i="15" s="1"/>
  <c r="J136" i="15"/>
  <c r="Y136" i="15" s="1"/>
  <c r="J134" i="15"/>
  <c r="Y134" i="15" s="1"/>
  <c r="J130" i="15"/>
  <c r="Y130" i="15" s="1"/>
  <c r="J41" i="15"/>
  <c r="Y41" i="15" s="1"/>
  <c r="J43" i="15"/>
  <c r="Y43" i="15" s="1"/>
  <c r="J45" i="15"/>
  <c r="Y45" i="15" s="1"/>
  <c r="J47" i="15"/>
  <c r="Y47" i="15" s="1"/>
  <c r="J49" i="15"/>
  <c r="Y49" i="15" s="1"/>
  <c r="J51" i="15"/>
  <c r="Y51" i="15" s="1"/>
  <c r="J53" i="15"/>
  <c r="Y53" i="15" s="1"/>
  <c r="J55" i="15"/>
  <c r="Y55" i="15" s="1"/>
  <c r="J57" i="15"/>
  <c r="Y57" i="15" s="1"/>
  <c r="J59" i="15"/>
  <c r="Y59" i="15" s="1"/>
  <c r="J61" i="15"/>
  <c r="Y61" i="15" s="1"/>
  <c r="J63" i="15"/>
  <c r="Y63" i="15" s="1"/>
  <c r="J65" i="15"/>
  <c r="Y65" i="15" s="1"/>
  <c r="J67" i="15"/>
  <c r="Y67" i="15" s="1"/>
  <c r="J69" i="15"/>
  <c r="Y69" i="15" s="1"/>
  <c r="J71" i="15"/>
  <c r="Y71" i="15" s="1"/>
  <c r="J73" i="15"/>
  <c r="Y73" i="15" s="1"/>
  <c r="J75" i="15"/>
  <c r="Y75" i="15" s="1"/>
  <c r="J77" i="15"/>
  <c r="Y77" i="15" s="1"/>
  <c r="J79" i="15"/>
  <c r="Y79" i="15" s="1"/>
  <c r="J81" i="15"/>
  <c r="Y81" i="15" s="1"/>
  <c r="J83" i="15"/>
  <c r="Y83" i="15" s="1"/>
  <c r="J85" i="15"/>
  <c r="Y85" i="15" s="1"/>
  <c r="J87" i="15"/>
  <c r="Y87" i="15" s="1"/>
  <c r="J89" i="15"/>
  <c r="Y89" i="15" s="1"/>
  <c r="J91" i="15"/>
  <c r="Y91" i="15" s="1"/>
  <c r="J25" i="16"/>
  <c r="Y25" i="16" s="1"/>
  <c r="J163" i="15"/>
  <c r="Y163" i="15" s="1"/>
  <c r="J126" i="15"/>
  <c r="Y126" i="15" s="1"/>
  <c r="J131" i="15"/>
  <c r="Y131" i="15" s="1"/>
  <c r="J124" i="15"/>
  <c r="Y124" i="15" s="1"/>
  <c r="J116" i="15"/>
  <c r="Y116" i="15" s="1"/>
  <c r="J29" i="16"/>
  <c r="Y29" i="16" s="1"/>
  <c r="J135" i="15"/>
  <c r="Y135" i="15" s="1"/>
  <c r="J133" i="15"/>
  <c r="Y133" i="15" s="1"/>
  <c r="J122" i="15"/>
  <c r="Y122" i="15" s="1"/>
  <c r="J40" i="15"/>
  <c r="Y40" i="15" s="1"/>
  <c r="J42" i="15"/>
  <c r="Y42" i="15" s="1"/>
  <c r="J44" i="15"/>
  <c r="Y44" i="15" s="1"/>
  <c r="J46" i="15"/>
  <c r="Y46" i="15" s="1"/>
  <c r="J48" i="15"/>
  <c r="Y48" i="15" s="1"/>
  <c r="J50" i="15"/>
  <c r="Y50" i="15" s="1"/>
  <c r="J52" i="15"/>
  <c r="Y52" i="15" s="1"/>
  <c r="J54" i="15"/>
  <c r="Y54" i="15" s="1"/>
  <c r="J56" i="15"/>
  <c r="Y56" i="15" s="1"/>
  <c r="J58" i="15"/>
  <c r="Y58" i="15" s="1"/>
  <c r="J60" i="15"/>
  <c r="Y60" i="15" s="1"/>
  <c r="J62" i="15"/>
  <c r="Y62" i="15" s="1"/>
  <c r="J64" i="15"/>
  <c r="Y64" i="15" s="1"/>
  <c r="J66" i="15"/>
  <c r="Y66" i="15" s="1"/>
  <c r="J68" i="15"/>
  <c r="Y68" i="15" s="1"/>
  <c r="J70" i="15"/>
  <c r="Y70" i="15" s="1"/>
  <c r="J72" i="15"/>
  <c r="Y72" i="15" s="1"/>
  <c r="J74" i="15"/>
  <c r="Y74" i="15" s="1"/>
  <c r="J76" i="15"/>
  <c r="Y76" i="15" s="1"/>
  <c r="J78" i="15"/>
  <c r="Y78" i="15" s="1"/>
  <c r="J80" i="15"/>
  <c r="Y80" i="15" s="1"/>
  <c r="J82" i="15"/>
  <c r="Y82" i="15" s="1"/>
  <c r="J84" i="15"/>
  <c r="Y84" i="15" s="1"/>
  <c r="J86" i="15"/>
  <c r="Y86" i="15" s="1"/>
  <c r="J88" i="15"/>
  <c r="Y88" i="15" s="1"/>
  <c r="J90" i="15"/>
  <c r="Y90" i="15" s="1"/>
  <c r="J92" i="15"/>
  <c r="Y92" i="15" s="1"/>
  <c r="J94" i="15"/>
  <c r="Y94" i="15" s="1"/>
  <c r="J11" i="16"/>
  <c r="Y11" i="16" s="1"/>
  <c r="J139" i="15"/>
  <c r="Y139" i="15" s="1"/>
  <c r="J127" i="15"/>
  <c r="Y127" i="15" s="1"/>
  <c r="J120" i="15"/>
  <c r="Y120" i="15" s="1"/>
  <c r="J117" i="15"/>
  <c r="Y117" i="15" s="1"/>
  <c r="J9" i="16"/>
  <c r="Y9" i="16" s="1"/>
  <c r="J123" i="15"/>
  <c r="Y123" i="15" s="1"/>
  <c r="J114" i="15"/>
  <c r="Y114" i="15" s="1"/>
  <c r="J93" i="15"/>
  <c r="Y93" i="15" s="1"/>
  <c r="J17" i="15"/>
  <c r="Y17" i="15" s="1"/>
  <c r="J25" i="15"/>
  <c r="Y25" i="15" s="1"/>
  <c r="J33" i="15"/>
  <c r="Y33" i="15" s="1"/>
  <c r="J138" i="15"/>
  <c r="Y138" i="15" s="1"/>
  <c r="J119" i="15"/>
  <c r="Y119" i="15" s="1"/>
  <c r="J14" i="15"/>
  <c r="Y14" i="15" s="1"/>
  <c r="J22" i="15"/>
  <c r="Y22" i="15" s="1"/>
  <c r="J30" i="15"/>
  <c r="Y30" i="15" s="1"/>
  <c r="J38" i="15"/>
  <c r="Y38" i="15" s="1"/>
  <c r="J147" i="15"/>
  <c r="Y147" i="15" s="1"/>
  <c r="J137" i="15"/>
  <c r="Y137" i="15" s="1"/>
  <c r="J129" i="15"/>
  <c r="Y129" i="15" s="1"/>
  <c r="J11" i="15"/>
  <c r="Y11" i="15" s="1"/>
  <c r="J19" i="15"/>
  <c r="Y19" i="15" s="1"/>
  <c r="J27" i="15"/>
  <c r="Y27" i="15" s="1"/>
  <c r="J35" i="15"/>
  <c r="Y35" i="15" s="1"/>
  <c r="J155" i="15"/>
  <c r="Y155" i="15" s="1"/>
  <c r="J132" i="15"/>
  <c r="Y132" i="15" s="1"/>
  <c r="J125" i="15"/>
  <c r="Y125" i="15" s="1"/>
  <c r="J118" i="15"/>
  <c r="Y118" i="15" s="1"/>
  <c r="J151" i="15"/>
  <c r="Y151" i="15" s="1"/>
  <c r="J95" i="15"/>
  <c r="Y95" i="15" s="1"/>
  <c r="J102" i="15"/>
  <c r="Y102" i="15" s="1"/>
  <c r="J12" i="15"/>
  <c r="Y12" i="15" s="1"/>
  <c r="J9" i="15"/>
  <c r="Y9" i="15" s="1"/>
  <c r="I25" i="14"/>
  <c r="I21" i="14"/>
  <c r="I10" i="14"/>
  <c r="J96" i="15"/>
  <c r="Y96" i="15" s="1"/>
  <c r="J105" i="15"/>
  <c r="Y105" i="15" s="1"/>
  <c r="J10" i="15"/>
  <c r="Y10" i="15" s="1"/>
  <c r="J15" i="15"/>
  <c r="Y15" i="15" s="1"/>
  <c r="J20" i="15"/>
  <c r="Y20" i="15" s="1"/>
  <c r="J204" i="7"/>
  <c r="I55" i="14"/>
  <c r="I30" i="14"/>
  <c r="I26" i="14"/>
  <c r="J38" i="7"/>
  <c r="AA38" i="7" s="1"/>
  <c r="J128" i="15"/>
  <c r="Y128" i="15" s="1"/>
  <c r="J115" i="15"/>
  <c r="Y115" i="15" s="1"/>
  <c r="J99" i="15"/>
  <c r="Y99" i="15" s="1"/>
  <c r="J106" i="15"/>
  <c r="Y106" i="15" s="1"/>
  <c r="J13" i="15"/>
  <c r="Y13" i="15" s="1"/>
  <c r="J18" i="15"/>
  <c r="Y18" i="15" s="1"/>
  <c r="J23" i="15"/>
  <c r="Y23" i="15" s="1"/>
  <c r="J28" i="15"/>
  <c r="Y28" i="15" s="1"/>
  <c r="I56" i="14"/>
  <c r="I35" i="14"/>
  <c r="I31" i="14"/>
  <c r="R31" i="14" s="1"/>
  <c r="J100" i="15"/>
  <c r="Y100" i="15" s="1"/>
  <c r="J16" i="15"/>
  <c r="Y16" i="15" s="1"/>
  <c r="J21" i="15"/>
  <c r="Y21" i="15" s="1"/>
  <c r="J26" i="15"/>
  <c r="Y26" i="15" s="1"/>
  <c r="J31" i="15"/>
  <c r="Y31" i="15" s="1"/>
  <c r="J36" i="15"/>
  <c r="Y36" i="15" s="1"/>
  <c r="J39" i="15"/>
  <c r="Y39" i="15" s="1"/>
  <c r="I40" i="14"/>
  <c r="I36" i="14"/>
  <c r="R36" i="14" s="1"/>
  <c r="I11" i="14"/>
  <c r="J39" i="7"/>
  <c r="AA39" i="7" s="1"/>
  <c r="J140" i="15"/>
  <c r="Y140" i="15" s="1"/>
  <c r="J103" i="15"/>
  <c r="Y103" i="15" s="1"/>
  <c r="J24" i="15"/>
  <c r="Y24" i="15" s="1"/>
  <c r="J29" i="15"/>
  <c r="Y29" i="15" s="1"/>
  <c r="J34" i="15"/>
  <c r="Y34" i="15" s="1"/>
  <c r="I45" i="14"/>
  <c r="I41" i="14"/>
  <c r="J97" i="15"/>
  <c r="Y97" i="15" s="1"/>
  <c r="J104" i="15"/>
  <c r="Y104" i="15" s="1"/>
  <c r="J32" i="15"/>
  <c r="Y32" i="15" s="1"/>
  <c r="J37" i="15"/>
  <c r="Y37" i="15" s="1"/>
  <c r="J210" i="7"/>
  <c r="AA210" i="7" s="1"/>
  <c r="I50" i="14"/>
  <c r="R50" i="14" s="1"/>
  <c r="R52" i="14" s="1"/>
  <c r="I46" i="14"/>
  <c r="R46" i="14" s="1"/>
  <c r="J37" i="7"/>
  <c r="AA37" i="7" s="1"/>
  <c r="J121" i="15"/>
  <c r="Y121" i="15" s="1"/>
  <c r="I61" i="14"/>
  <c r="R61" i="14" s="1"/>
  <c r="I16" i="14"/>
  <c r="J147" i="7"/>
  <c r="AA147" i="7" s="1"/>
  <c r="J99" i="7"/>
  <c r="AA99" i="7" s="1"/>
  <c r="J159" i="7"/>
  <c r="AA159" i="7" s="1"/>
  <c r="J105" i="7"/>
  <c r="AA105" i="7" s="1"/>
  <c r="J138" i="7"/>
  <c r="AA138" i="7" s="1"/>
  <c r="J52" i="7"/>
  <c r="AA52" i="7" s="1"/>
  <c r="J144" i="7"/>
  <c r="AA144" i="7" s="1"/>
  <c r="J65" i="7"/>
  <c r="AA65" i="7" s="1"/>
  <c r="J142" i="7"/>
  <c r="AA142" i="7" s="1"/>
  <c r="J196" i="7"/>
  <c r="AA196" i="7" s="1"/>
  <c r="J86" i="7"/>
  <c r="AA86" i="7" s="1"/>
  <c r="J20" i="7"/>
  <c r="AA20" i="7" s="1"/>
  <c r="J81" i="7"/>
  <c r="AA81" i="7" s="1"/>
  <c r="J27" i="7"/>
  <c r="AA27" i="7" s="1"/>
  <c r="J195" i="7"/>
  <c r="AA195" i="7" s="1"/>
  <c r="J145" i="7"/>
  <c r="AA145" i="7" s="1"/>
  <c r="J98" i="7"/>
  <c r="AA98" i="7" s="1"/>
  <c r="J124" i="7"/>
  <c r="AA124" i="7" s="1"/>
  <c r="J102" i="7"/>
  <c r="AA102" i="7" s="1"/>
  <c r="J11" i="7"/>
  <c r="AA11" i="7" s="1"/>
  <c r="J17" i="7"/>
  <c r="AA17" i="7" s="1"/>
  <c r="J135" i="7"/>
  <c r="AA135" i="7" s="1"/>
  <c r="J93" i="7"/>
  <c r="AA93" i="7" s="1"/>
  <c r="J31" i="7"/>
  <c r="AA31" i="7" s="1"/>
  <c r="J148" i="7"/>
  <c r="AA148" i="7" s="1"/>
  <c r="J63" i="7"/>
  <c r="AA63" i="7" s="1"/>
  <c r="I20" i="14"/>
  <c r="R20" i="14" s="1"/>
  <c r="J143" i="7"/>
  <c r="AA143" i="7" s="1"/>
  <c r="J95" i="7"/>
  <c r="AA95" i="7" s="1"/>
  <c r="J149" i="7"/>
  <c r="AA149" i="7" s="1"/>
  <c r="J101" i="7"/>
  <c r="AA101" i="7" s="1"/>
  <c r="J106" i="7"/>
  <c r="AA106" i="7" s="1"/>
  <c r="J48" i="7"/>
  <c r="AA48" i="7" s="1"/>
  <c r="J136" i="7"/>
  <c r="AA136" i="7" s="1"/>
  <c r="J55" i="7"/>
  <c r="AA55" i="7" s="1"/>
  <c r="J116" i="7"/>
  <c r="AA116" i="7" s="1"/>
  <c r="J176" i="7"/>
  <c r="AA176" i="7" s="1"/>
  <c r="J33" i="7"/>
  <c r="AA33" i="7" s="1"/>
  <c r="J16" i="7"/>
  <c r="AA16" i="7" s="1"/>
  <c r="J71" i="7"/>
  <c r="AA71" i="7" s="1"/>
  <c r="J23" i="7"/>
  <c r="AA23" i="7" s="1"/>
  <c r="J139" i="7"/>
  <c r="AA139" i="7" s="1"/>
  <c r="J97" i="7"/>
  <c r="AA97" i="7" s="1"/>
  <c r="J35" i="7"/>
  <c r="AA35" i="7" s="1"/>
  <c r="J51" i="7"/>
  <c r="AA51" i="7" s="1"/>
  <c r="J162" i="7"/>
  <c r="AA162" i="7" s="1"/>
  <c r="J67" i="7"/>
  <c r="AA67" i="7" s="1"/>
  <c r="J28" i="7"/>
  <c r="AA28" i="7" s="1"/>
  <c r="J185" i="7"/>
  <c r="AA185" i="7" s="1"/>
  <c r="J141" i="7"/>
  <c r="AA141" i="7" s="1"/>
  <c r="J84" i="7"/>
  <c r="AA84" i="7" s="1"/>
  <c r="J47" i="7"/>
  <c r="AA47" i="7" s="1"/>
  <c r="J29" i="7"/>
  <c r="AA29" i="7" s="1"/>
  <c r="J13" i="7"/>
  <c r="AA13" i="7" s="1"/>
  <c r="J101" i="15"/>
  <c r="Y101" i="15" s="1"/>
  <c r="J85" i="7"/>
  <c r="AA85" i="7" s="1"/>
  <c r="J32" i="7"/>
  <c r="AA32" i="7" s="1"/>
  <c r="J197" i="7"/>
  <c r="AA197" i="7" s="1"/>
  <c r="J104" i="7"/>
  <c r="AA104" i="7" s="1"/>
  <c r="J19" i="7"/>
  <c r="AA19" i="7" s="1"/>
  <c r="J94" i="7"/>
  <c r="AA94" i="7" s="1"/>
  <c r="J175" i="7"/>
  <c r="AA175" i="7" s="1"/>
  <c r="J132" i="7"/>
  <c r="AA132" i="7" s="1"/>
  <c r="J187" i="7"/>
  <c r="AA187" i="7" s="1"/>
  <c r="J137" i="7"/>
  <c r="AA137" i="7" s="1"/>
  <c r="J194" i="7"/>
  <c r="AA194" i="7" s="1"/>
  <c r="J80" i="7"/>
  <c r="AA80" i="7" s="1"/>
  <c r="J24" i="7"/>
  <c r="AA24" i="7" s="1"/>
  <c r="J96" i="7"/>
  <c r="AA96" i="7" s="1"/>
  <c r="J34" i="7"/>
  <c r="AA34" i="7" s="1"/>
  <c r="J82" i="7"/>
  <c r="AA82" i="7" s="1"/>
  <c r="J140" i="7"/>
  <c r="AA140" i="7" s="1"/>
  <c r="J26" i="7"/>
  <c r="AA26" i="7" s="1"/>
  <c r="J15" i="7"/>
  <c r="AA15" i="7" s="1"/>
  <c r="J54" i="7"/>
  <c r="AA54" i="7" s="1"/>
  <c r="J9" i="7"/>
  <c r="AA9" i="7" s="1"/>
  <c r="J107" i="15"/>
  <c r="Y107" i="15" s="1"/>
  <c r="I10" i="1"/>
  <c r="I51" i="14"/>
  <c r="R51" i="14" s="1"/>
  <c r="J161" i="7"/>
  <c r="AA161" i="7" s="1"/>
  <c r="J107" i="7"/>
  <c r="AA107" i="7" s="1"/>
  <c r="J173" i="7"/>
  <c r="AA173" i="7" s="1"/>
  <c r="J125" i="7"/>
  <c r="AA125" i="7" s="1"/>
  <c r="J160" i="7"/>
  <c r="AA160" i="7" s="1"/>
  <c r="J66" i="7"/>
  <c r="AA66" i="7" s="1"/>
  <c r="J172" i="7"/>
  <c r="AA172" i="7" s="1"/>
  <c r="J73" i="7"/>
  <c r="AA73" i="7" s="1"/>
  <c r="J164" i="7"/>
  <c r="AA164" i="7" s="1"/>
  <c r="J68" i="7"/>
  <c r="AA68" i="7" s="1"/>
  <c r="J114" i="7"/>
  <c r="AA114" i="7" s="1"/>
  <c r="J22" i="7"/>
  <c r="AA22" i="7" s="1"/>
  <c r="J18" i="7"/>
  <c r="AA18" i="7" s="1"/>
  <c r="J50" i="7"/>
  <c r="AA50" i="7" s="1"/>
  <c r="J36" i="7"/>
  <c r="AA36" i="7" s="1"/>
  <c r="J98" i="15"/>
  <c r="Y98" i="15" s="1"/>
  <c r="J208" i="7"/>
  <c r="AA208" i="7" s="1"/>
  <c r="I60" i="14"/>
  <c r="I15" i="14"/>
  <c r="R15" i="14" s="1"/>
  <c r="J123" i="7"/>
  <c r="AA123" i="7" s="1"/>
  <c r="J70" i="7"/>
  <c r="AA70" i="7" s="1"/>
  <c r="J72" i="7"/>
  <c r="AA72" i="7" s="1"/>
  <c r="J53" i="7"/>
  <c r="AA53" i="7" s="1"/>
  <c r="J103" i="7"/>
  <c r="AA103" i="7" s="1"/>
  <c r="J56" i="7"/>
  <c r="AA56" i="7" s="1"/>
  <c r="J64" i="7"/>
  <c r="AA64" i="7" s="1"/>
  <c r="J49" i="7"/>
  <c r="AA49" i="7" s="1"/>
  <c r="J177" i="7"/>
  <c r="AA177" i="7" s="1"/>
  <c r="J186" i="7"/>
  <c r="AA186" i="7" s="1"/>
  <c r="J46" i="7"/>
  <c r="AA46" i="7" s="1"/>
  <c r="J178" i="7"/>
  <c r="AA178" i="7" s="1"/>
  <c r="J14" i="7"/>
  <c r="AA14" i="7" s="1"/>
  <c r="J133" i="7"/>
  <c r="AA133" i="7" s="1"/>
  <c r="J115" i="7"/>
  <c r="AA115" i="7" s="1"/>
  <c r="J174" i="7"/>
  <c r="AA174" i="7" s="1"/>
  <c r="J157" i="7"/>
  <c r="AA157" i="7" s="1"/>
  <c r="J163" i="7"/>
  <c r="AA163" i="7" s="1"/>
  <c r="J158" i="7"/>
  <c r="AA158" i="7" s="1"/>
  <c r="J100" i="7"/>
  <c r="AA100" i="7" s="1"/>
  <c r="J30" i="7"/>
  <c r="AA30" i="7" s="1"/>
  <c r="J83" i="7"/>
  <c r="AA83" i="7" s="1"/>
  <c r="J25" i="7"/>
  <c r="AA25" i="7" s="1"/>
  <c r="J21" i="7"/>
  <c r="AA21" i="7" s="1"/>
  <c r="J146" i="7"/>
  <c r="AA146" i="7" s="1"/>
  <c r="J134" i="7"/>
  <c r="AA134" i="7" s="1"/>
  <c r="J69" i="7"/>
  <c r="AA69" i="7" s="1"/>
  <c r="J171" i="7"/>
  <c r="AA171" i="7" s="1"/>
  <c r="J10" i="7"/>
  <c r="AA10" i="7" s="1"/>
  <c r="J156" i="7"/>
  <c r="AA156" i="7" s="1"/>
  <c r="J209" i="7"/>
  <c r="AA209" i="7" s="1"/>
  <c r="J207" i="7"/>
  <c r="AA207" i="7" s="1"/>
  <c r="J211" i="7"/>
  <c r="AA211" i="7" s="1"/>
  <c r="J205" i="7"/>
  <c r="AA205" i="7" s="1"/>
  <c r="J206" i="7"/>
  <c r="AA206" i="7" s="1"/>
  <c r="R26" i="14" l="1"/>
  <c r="W26" i="14"/>
  <c r="R21" i="14"/>
  <c r="W21" i="14"/>
  <c r="V72" i="14"/>
  <c r="V67" i="14"/>
  <c r="R35" i="14"/>
  <c r="R37" i="14" s="1"/>
  <c r="W35" i="14"/>
  <c r="W37" i="14" s="1"/>
  <c r="R30" i="14"/>
  <c r="R32" i="14" s="1"/>
  <c r="W30" i="14"/>
  <c r="W32" i="14" s="1"/>
  <c r="W61" i="14"/>
  <c r="W11" i="14"/>
  <c r="R11" i="14"/>
  <c r="W56" i="14"/>
  <c r="R56" i="14"/>
  <c r="R55" i="14"/>
  <c r="R57" i="14" s="1"/>
  <c r="W55" i="14"/>
  <c r="W57" i="14" s="1"/>
  <c r="W51" i="14"/>
  <c r="R76" i="14"/>
  <c r="W76" i="14"/>
  <c r="X66" i="14"/>
  <c r="W66" i="14"/>
  <c r="W70" i="14"/>
  <c r="W72" i="14" s="1"/>
  <c r="R70" i="14"/>
  <c r="R22" i="14"/>
  <c r="W20" i="14"/>
  <c r="R25" i="14"/>
  <c r="R27" i="14" s="1"/>
  <c r="W25" i="14"/>
  <c r="R40" i="14"/>
  <c r="W40" i="14"/>
  <c r="W42" i="14" s="1"/>
  <c r="W46" i="14"/>
  <c r="I62" i="14"/>
  <c r="R60" i="14"/>
  <c r="R62" i="14" s="1"/>
  <c r="W41" i="14"/>
  <c r="R41" i="14"/>
  <c r="W15" i="14"/>
  <c r="W17" i="14" s="1"/>
  <c r="V27" i="14"/>
  <c r="W50" i="14"/>
  <c r="W52" i="14" s="1"/>
  <c r="W45" i="14"/>
  <c r="R45" i="14"/>
  <c r="R47" i="14" s="1"/>
  <c r="V22" i="14"/>
  <c r="R71" i="14"/>
  <c r="X71" i="14" s="1"/>
  <c r="W71" i="14"/>
  <c r="W36" i="14"/>
  <c r="V17" i="14"/>
  <c r="R16" i="14"/>
  <c r="R17" i="14" s="1"/>
  <c r="W16" i="14"/>
  <c r="W31" i="14"/>
  <c r="W10" i="14"/>
  <c r="W12" i="14" s="1"/>
  <c r="R10" i="14"/>
  <c r="R12" i="14" s="1"/>
  <c r="R75" i="14"/>
  <c r="R77" i="14" s="1"/>
  <c r="W75" i="14"/>
  <c r="W77" i="14" s="1"/>
  <c r="R65" i="14"/>
  <c r="R67" i="14" s="1"/>
  <c r="W65" i="14"/>
  <c r="W67" i="14" s="1"/>
  <c r="V47" i="14"/>
  <c r="V52" i="14"/>
  <c r="W60" i="14"/>
  <c r="I77" i="14"/>
  <c r="I32" i="14"/>
  <c r="I57" i="14"/>
  <c r="I17" i="14"/>
  <c r="I37" i="14"/>
  <c r="I67" i="14"/>
  <c r="I47" i="14"/>
  <c r="I27" i="14"/>
  <c r="I22" i="14"/>
  <c r="I52" i="14"/>
  <c r="I42" i="14"/>
  <c r="I72" i="14"/>
  <c r="I12" i="14"/>
  <c r="J75" i="14"/>
  <c r="J71" i="14"/>
  <c r="K30" i="16"/>
  <c r="Z30" i="16" s="1"/>
  <c r="K26" i="16"/>
  <c r="Z26" i="16" s="1"/>
  <c r="K16" i="16"/>
  <c r="Z16" i="16" s="1"/>
  <c r="K12" i="16"/>
  <c r="Z12" i="16" s="1"/>
  <c r="K138" i="15"/>
  <c r="Z138" i="15" s="1"/>
  <c r="K134" i="15"/>
  <c r="Z134" i="15" s="1"/>
  <c r="K130" i="15"/>
  <c r="Z130" i="15" s="1"/>
  <c r="K126" i="15"/>
  <c r="Z126" i="15" s="1"/>
  <c r="K122" i="15"/>
  <c r="Z122" i="15" s="1"/>
  <c r="J76" i="14"/>
  <c r="K34" i="16"/>
  <c r="Z34" i="16" s="1"/>
  <c r="K36" i="16"/>
  <c r="Z36" i="16" s="1"/>
  <c r="K38" i="16"/>
  <c r="Z38" i="16" s="1"/>
  <c r="K40" i="16"/>
  <c r="Z40" i="16" s="1"/>
  <c r="K42" i="16"/>
  <c r="Z42" i="16" s="1"/>
  <c r="K44" i="16"/>
  <c r="Z44" i="16" s="1"/>
  <c r="K46" i="16"/>
  <c r="Z46" i="16" s="1"/>
  <c r="K48" i="16"/>
  <c r="Z48" i="16" s="1"/>
  <c r="K50" i="16"/>
  <c r="Z50" i="16" s="1"/>
  <c r="K52" i="16"/>
  <c r="Z52" i="16" s="1"/>
  <c r="K54" i="16"/>
  <c r="Z54" i="16" s="1"/>
  <c r="K56" i="16"/>
  <c r="Z56" i="16" s="1"/>
  <c r="K58" i="16"/>
  <c r="Z58" i="16" s="1"/>
  <c r="K60" i="16"/>
  <c r="Z60" i="16" s="1"/>
  <c r="K62" i="16"/>
  <c r="Z62" i="16" s="1"/>
  <c r="K64" i="16"/>
  <c r="Z64" i="16" s="1"/>
  <c r="K66" i="16"/>
  <c r="Z66" i="16" s="1"/>
  <c r="K68" i="16"/>
  <c r="Z68" i="16" s="1"/>
  <c r="K70" i="16"/>
  <c r="Z70" i="16" s="1"/>
  <c r="K72" i="16"/>
  <c r="Z72" i="16" s="1"/>
  <c r="K74" i="16"/>
  <c r="Z74" i="16" s="1"/>
  <c r="K76" i="16"/>
  <c r="Z76" i="16" s="1"/>
  <c r="K78" i="16"/>
  <c r="Z78" i="16" s="1"/>
  <c r="K31" i="16"/>
  <c r="Z31" i="16" s="1"/>
  <c r="K27" i="16"/>
  <c r="Z27" i="16" s="1"/>
  <c r="K17" i="16"/>
  <c r="Z17" i="16" s="1"/>
  <c r="K13" i="16"/>
  <c r="Z13" i="16" s="1"/>
  <c r="K9" i="16"/>
  <c r="Z9" i="16" s="1"/>
  <c r="K139" i="15"/>
  <c r="Z139" i="15" s="1"/>
  <c r="K135" i="15"/>
  <c r="Z135" i="15" s="1"/>
  <c r="K131" i="15"/>
  <c r="Z131" i="15" s="1"/>
  <c r="K127" i="15"/>
  <c r="Z127" i="15" s="1"/>
  <c r="K123" i="15"/>
  <c r="Z123" i="15" s="1"/>
  <c r="K119" i="15"/>
  <c r="Z119" i="15" s="1"/>
  <c r="K24" i="16"/>
  <c r="Z24" i="16" s="1"/>
  <c r="K32" i="16"/>
  <c r="Z32" i="16" s="1"/>
  <c r="K28" i="16"/>
  <c r="Z28" i="16" s="1"/>
  <c r="K14" i="16"/>
  <c r="Z14" i="16" s="1"/>
  <c r="K10" i="16"/>
  <c r="Z10" i="16" s="1"/>
  <c r="K140" i="15"/>
  <c r="Z140" i="15" s="1"/>
  <c r="K136" i="15"/>
  <c r="Z136" i="15" s="1"/>
  <c r="K132" i="15"/>
  <c r="Z132" i="15" s="1"/>
  <c r="K33" i="16"/>
  <c r="Z33" i="16" s="1"/>
  <c r="K35" i="16"/>
  <c r="Z35" i="16" s="1"/>
  <c r="K37" i="16"/>
  <c r="Z37" i="16" s="1"/>
  <c r="K39" i="16"/>
  <c r="Z39" i="16" s="1"/>
  <c r="K41" i="16"/>
  <c r="Z41" i="16" s="1"/>
  <c r="K43" i="16"/>
  <c r="Z43" i="16" s="1"/>
  <c r="K45" i="16"/>
  <c r="Z45" i="16" s="1"/>
  <c r="K47" i="16"/>
  <c r="Z47" i="16" s="1"/>
  <c r="K49" i="16"/>
  <c r="Z49" i="16" s="1"/>
  <c r="K51" i="16"/>
  <c r="Z51" i="16" s="1"/>
  <c r="K53" i="16"/>
  <c r="Z53" i="16" s="1"/>
  <c r="K55" i="16"/>
  <c r="Z55" i="16" s="1"/>
  <c r="K57" i="16"/>
  <c r="Z57" i="16" s="1"/>
  <c r="K59" i="16"/>
  <c r="Z59" i="16" s="1"/>
  <c r="K61" i="16"/>
  <c r="Z61" i="16" s="1"/>
  <c r="K63" i="16"/>
  <c r="Z63" i="16" s="1"/>
  <c r="K65" i="16"/>
  <c r="Z65" i="16" s="1"/>
  <c r="K67" i="16"/>
  <c r="Z67" i="16" s="1"/>
  <c r="K69" i="16"/>
  <c r="Z69" i="16" s="1"/>
  <c r="K71" i="16"/>
  <c r="Z71" i="16" s="1"/>
  <c r="K73" i="16"/>
  <c r="Z73" i="16" s="1"/>
  <c r="K75" i="16"/>
  <c r="Z75" i="16" s="1"/>
  <c r="K77" i="16"/>
  <c r="Z77" i="16" s="1"/>
  <c r="K163" i="15"/>
  <c r="Z163" i="15" s="1"/>
  <c r="K161" i="15"/>
  <c r="Z161" i="15" s="1"/>
  <c r="K128" i="15"/>
  <c r="Z128" i="15" s="1"/>
  <c r="K121" i="15"/>
  <c r="Z121" i="15" s="1"/>
  <c r="K115" i="15"/>
  <c r="Z115" i="15" s="1"/>
  <c r="J70" i="14"/>
  <c r="X70" i="14" s="1"/>
  <c r="K154" i="15"/>
  <c r="Z154" i="15" s="1"/>
  <c r="K152" i="15"/>
  <c r="Z152" i="15" s="1"/>
  <c r="K124" i="15"/>
  <c r="Z124" i="15" s="1"/>
  <c r="K116" i="15"/>
  <c r="Z116" i="15" s="1"/>
  <c r="K29" i="16"/>
  <c r="Z29" i="16" s="1"/>
  <c r="K158" i="15"/>
  <c r="Z158" i="15" s="1"/>
  <c r="K156" i="15"/>
  <c r="Z156" i="15" s="1"/>
  <c r="K133" i="15"/>
  <c r="Z133" i="15" s="1"/>
  <c r="K165" i="15"/>
  <c r="Z165" i="15" s="1"/>
  <c r="K160" i="15"/>
  <c r="Z160" i="15" s="1"/>
  <c r="K147" i="15"/>
  <c r="Z147" i="15" s="1"/>
  <c r="K137" i="15"/>
  <c r="Z137" i="15" s="1"/>
  <c r="K129" i="15"/>
  <c r="Z129" i="15" s="1"/>
  <c r="K120" i="15"/>
  <c r="Z120" i="15" s="1"/>
  <c r="K117" i="15"/>
  <c r="Z117" i="15" s="1"/>
  <c r="J65" i="14"/>
  <c r="K162" i="15"/>
  <c r="Z162" i="15" s="1"/>
  <c r="K149" i="15"/>
  <c r="Z149" i="15" s="1"/>
  <c r="J66" i="14"/>
  <c r="K25" i="16"/>
  <c r="Z25" i="16" s="1"/>
  <c r="K153" i="15"/>
  <c r="Z153" i="15" s="1"/>
  <c r="K114" i="15"/>
  <c r="Z114" i="15" s="1"/>
  <c r="K157" i="15"/>
  <c r="Z157" i="15" s="1"/>
  <c r="K41" i="15"/>
  <c r="Z41" i="15" s="1"/>
  <c r="K54" i="15"/>
  <c r="Z54" i="15" s="1"/>
  <c r="K57" i="15"/>
  <c r="Z57" i="15" s="1"/>
  <c r="K69" i="15"/>
  <c r="Z69" i="15" s="1"/>
  <c r="K77" i="15"/>
  <c r="Z77" i="15" s="1"/>
  <c r="K85" i="15"/>
  <c r="Z85" i="15" s="1"/>
  <c r="K95" i="15"/>
  <c r="Z95" i="15" s="1"/>
  <c r="K97" i="15"/>
  <c r="Z97" i="15" s="1"/>
  <c r="K99" i="15"/>
  <c r="Z99" i="15" s="1"/>
  <c r="K101" i="15"/>
  <c r="Z101" i="15" s="1"/>
  <c r="K103" i="15"/>
  <c r="Z103" i="15" s="1"/>
  <c r="K105" i="15"/>
  <c r="Z105" i="15" s="1"/>
  <c r="K107" i="15"/>
  <c r="Z107" i="15" s="1"/>
  <c r="K12" i="15"/>
  <c r="Z12" i="15" s="1"/>
  <c r="K20" i="15"/>
  <c r="Z20" i="15" s="1"/>
  <c r="K28" i="15"/>
  <c r="Z28" i="15" s="1"/>
  <c r="K36" i="15"/>
  <c r="Z36" i="15" s="1"/>
  <c r="K148" i="15"/>
  <c r="Z148" i="15" s="1"/>
  <c r="K48" i="15"/>
  <c r="Z48" i="15" s="1"/>
  <c r="K51" i="15"/>
  <c r="Z51" i="15" s="1"/>
  <c r="K64" i="15"/>
  <c r="Z64" i="15" s="1"/>
  <c r="K72" i="15"/>
  <c r="Z72" i="15" s="1"/>
  <c r="K80" i="15"/>
  <c r="Z80" i="15" s="1"/>
  <c r="K88" i="15"/>
  <c r="Z88" i="15" s="1"/>
  <c r="K93" i="15"/>
  <c r="Z93" i="15" s="1"/>
  <c r="K17" i="15"/>
  <c r="Z17" i="15" s="1"/>
  <c r="K25" i="15"/>
  <c r="Z25" i="15" s="1"/>
  <c r="K33" i="15"/>
  <c r="Z33" i="15" s="1"/>
  <c r="K151" i="15"/>
  <c r="Z151" i="15" s="1"/>
  <c r="K42" i="15"/>
  <c r="Z42" i="15" s="1"/>
  <c r="K45" i="15"/>
  <c r="Z45" i="15" s="1"/>
  <c r="K58" i="15"/>
  <c r="Z58" i="15" s="1"/>
  <c r="K61" i="15"/>
  <c r="Z61" i="15" s="1"/>
  <c r="K67" i="15"/>
  <c r="Z67" i="15" s="1"/>
  <c r="K75" i="15"/>
  <c r="Z75" i="15" s="1"/>
  <c r="K83" i="15"/>
  <c r="Z83" i="15" s="1"/>
  <c r="K91" i="15"/>
  <c r="Z91" i="15" s="1"/>
  <c r="K14" i="15"/>
  <c r="Z14" i="15" s="1"/>
  <c r="K22" i="15"/>
  <c r="Z22" i="15" s="1"/>
  <c r="K30" i="15"/>
  <c r="Z30" i="15" s="1"/>
  <c r="K38" i="15"/>
  <c r="Z38" i="15" s="1"/>
  <c r="J60" i="14"/>
  <c r="X60" i="14" s="1"/>
  <c r="J56" i="14"/>
  <c r="X56" i="14" s="1"/>
  <c r="K164" i="15"/>
  <c r="Z164" i="15" s="1"/>
  <c r="K159" i="15"/>
  <c r="Z159" i="15" s="1"/>
  <c r="K11" i="16"/>
  <c r="Z11" i="16" s="1"/>
  <c r="K46" i="15"/>
  <c r="Z46" i="15" s="1"/>
  <c r="K56" i="15"/>
  <c r="Z56" i="15" s="1"/>
  <c r="K74" i="15"/>
  <c r="Z74" i="15" s="1"/>
  <c r="K87" i="15"/>
  <c r="Z87" i="15" s="1"/>
  <c r="K204" i="7"/>
  <c r="J40" i="14"/>
  <c r="X40" i="14" s="1"/>
  <c r="J36" i="14"/>
  <c r="X36" i="14" s="1"/>
  <c r="K38" i="7"/>
  <c r="AB38" i="7" s="1"/>
  <c r="K150" i="15"/>
  <c r="Z150" i="15" s="1"/>
  <c r="K52" i="15"/>
  <c r="Z52" i="15" s="1"/>
  <c r="K62" i="15"/>
  <c r="Z62" i="15" s="1"/>
  <c r="K66" i="15"/>
  <c r="Z66" i="15" s="1"/>
  <c r="K79" i="15"/>
  <c r="Z79" i="15" s="1"/>
  <c r="K92" i="15"/>
  <c r="Z92" i="15" s="1"/>
  <c r="K102" i="15"/>
  <c r="Z102" i="15" s="1"/>
  <c r="J45" i="14"/>
  <c r="X45" i="14" s="1"/>
  <c r="J41" i="14"/>
  <c r="K71" i="15"/>
  <c r="Z71" i="15" s="1"/>
  <c r="K84" i="15"/>
  <c r="Z84" i="15" s="1"/>
  <c r="K96" i="15"/>
  <c r="Z96" i="15" s="1"/>
  <c r="K10" i="15"/>
  <c r="Z10" i="15" s="1"/>
  <c r="K15" i="15"/>
  <c r="Z15" i="15" s="1"/>
  <c r="J46" i="14"/>
  <c r="X46" i="14" s="1"/>
  <c r="J11" i="14"/>
  <c r="X11" i="14" s="1"/>
  <c r="K39" i="7"/>
  <c r="AB39" i="7" s="1"/>
  <c r="K125" i="15"/>
  <c r="Z125" i="15" s="1"/>
  <c r="K47" i="15"/>
  <c r="Z47" i="15" s="1"/>
  <c r="K76" i="15"/>
  <c r="Z76" i="15" s="1"/>
  <c r="K89" i="15"/>
  <c r="Z89" i="15" s="1"/>
  <c r="K106" i="15"/>
  <c r="Z106" i="15" s="1"/>
  <c r="K13" i="15"/>
  <c r="Z13" i="15" s="1"/>
  <c r="K18" i="15"/>
  <c r="Z18" i="15" s="1"/>
  <c r="K23" i="15"/>
  <c r="Z23" i="15" s="1"/>
  <c r="J50" i="14"/>
  <c r="X50" i="14" s="1"/>
  <c r="J15" i="14"/>
  <c r="X15" i="14" s="1"/>
  <c r="K43" i="15"/>
  <c r="Z43" i="15" s="1"/>
  <c r="K53" i="15"/>
  <c r="Z53" i="15" s="1"/>
  <c r="K63" i="15"/>
  <c r="Z63" i="15" s="1"/>
  <c r="K68" i="15"/>
  <c r="Z68" i="15" s="1"/>
  <c r="K81" i="15"/>
  <c r="Z81" i="15" s="1"/>
  <c r="K100" i="15"/>
  <c r="Z100" i="15" s="1"/>
  <c r="K11" i="15"/>
  <c r="Z11" i="15" s="1"/>
  <c r="K16" i="15"/>
  <c r="Z16" i="15" s="1"/>
  <c r="K21" i="15"/>
  <c r="Z21" i="15" s="1"/>
  <c r="K26" i="15"/>
  <c r="Z26" i="15" s="1"/>
  <c r="K31" i="15"/>
  <c r="Z31" i="15" s="1"/>
  <c r="K39" i="15"/>
  <c r="Z39" i="15" s="1"/>
  <c r="J61" i="14"/>
  <c r="X61" i="14" s="1"/>
  <c r="J51" i="14"/>
  <c r="X51" i="14" s="1"/>
  <c r="J20" i="14"/>
  <c r="X20" i="14" s="1"/>
  <c r="J16" i="14"/>
  <c r="K37" i="7"/>
  <c r="AB37" i="7" s="1"/>
  <c r="K49" i="15"/>
  <c r="Z49" i="15" s="1"/>
  <c r="K59" i="15"/>
  <c r="Z59" i="15" s="1"/>
  <c r="K73" i="15"/>
  <c r="Z73" i="15" s="1"/>
  <c r="K86" i="15"/>
  <c r="Z86" i="15" s="1"/>
  <c r="K94" i="15"/>
  <c r="Z94" i="15" s="1"/>
  <c r="K19" i="15"/>
  <c r="Z19" i="15" s="1"/>
  <c r="K24" i="15"/>
  <c r="Z24" i="15" s="1"/>
  <c r="K29" i="15"/>
  <c r="Z29" i="15" s="1"/>
  <c r="K34" i="15"/>
  <c r="Z34" i="15" s="1"/>
  <c r="J25" i="14"/>
  <c r="X25" i="14" s="1"/>
  <c r="J21" i="14"/>
  <c r="K82" i="15"/>
  <c r="Z82" i="15" s="1"/>
  <c r="K98" i="15"/>
  <c r="Z98" i="15" s="1"/>
  <c r="K210" i="7"/>
  <c r="AB210" i="7" s="1"/>
  <c r="K194" i="7"/>
  <c r="AB194" i="7" s="1"/>
  <c r="K138" i="7"/>
  <c r="AB138" i="7" s="1"/>
  <c r="K186" i="7"/>
  <c r="AB186" i="7" s="1"/>
  <c r="K136" i="7"/>
  <c r="AB136" i="7" s="1"/>
  <c r="K197" i="7"/>
  <c r="AB197" i="7" s="1"/>
  <c r="K93" i="7"/>
  <c r="AB93" i="7" s="1"/>
  <c r="K34" i="7"/>
  <c r="AB34" i="7" s="1"/>
  <c r="K139" i="7"/>
  <c r="AB139" i="7" s="1"/>
  <c r="K64" i="7"/>
  <c r="AB64" i="7" s="1"/>
  <c r="K137" i="7"/>
  <c r="AB137" i="7" s="1"/>
  <c r="K185" i="7"/>
  <c r="AB185" i="7" s="1"/>
  <c r="K19" i="7"/>
  <c r="AB19" i="7" s="1"/>
  <c r="K48" i="7"/>
  <c r="AB48" i="7" s="1"/>
  <c r="K16" i="7"/>
  <c r="AB16" i="7" s="1"/>
  <c r="K29" i="7"/>
  <c r="AB29" i="7" s="1"/>
  <c r="K106" i="7"/>
  <c r="AB106" i="7" s="1"/>
  <c r="K163" i="7"/>
  <c r="AB163" i="7" s="1"/>
  <c r="K27" i="7"/>
  <c r="AB27" i="7" s="1"/>
  <c r="K50" i="7"/>
  <c r="AB50" i="7" s="1"/>
  <c r="K10" i="7"/>
  <c r="AB10" i="7" s="1"/>
  <c r="K53" i="7"/>
  <c r="AB53" i="7" s="1"/>
  <c r="K102" i="7"/>
  <c r="AB102" i="7" s="1"/>
  <c r="K149" i="7"/>
  <c r="AB149" i="7" s="1"/>
  <c r="K69" i="7"/>
  <c r="AB69" i="7" s="1"/>
  <c r="K97" i="7"/>
  <c r="AB97" i="7" s="1"/>
  <c r="K14" i="7"/>
  <c r="AB14" i="7" s="1"/>
  <c r="K15" i="16"/>
  <c r="Z15" i="16" s="1"/>
  <c r="K118" i="15"/>
  <c r="Z118" i="15" s="1"/>
  <c r="J26" i="14"/>
  <c r="X26" i="14" s="1"/>
  <c r="K178" i="7"/>
  <c r="AB178" i="7" s="1"/>
  <c r="K116" i="7"/>
  <c r="AB116" i="7" s="1"/>
  <c r="K176" i="7"/>
  <c r="AB176" i="7" s="1"/>
  <c r="K133" i="7"/>
  <c r="AB133" i="7" s="1"/>
  <c r="K177" i="7"/>
  <c r="AB177" i="7" s="1"/>
  <c r="K83" i="7"/>
  <c r="AB83" i="7" s="1"/>
  <c r="K30" i="7"/>
  <c r="AB30" i="7" s="1"/>
  <c r="K132" i="7"/>
  <c r="AB132" i="7" s="1"/>
  <c r="K54" i="7"/>
  <c r="AB54" i="7" s="1"/>
  <c r="K125" i="7"/>
  <c r="AB125" i="7" s="1"/>
  <c r="K171" i="7"/>
  <c r="AB171" i="7" s="1"/>
  <c r="K15" i="7"/>
  <c r="AB15" i="7" s="1"/>
  <c r="K35" i="7"/>
  <c r="AB35" i="7" s="1"/>
  <c r="K11" i="7"/>
  <c r="AB11" i="7" s="1"/>
  <c r="K26" i="7"/>
  <c r="AB26" i="7" s="1"/>
  <c r="K174" i="7"/>
  <c r="AB174" i="7" s="1"/>
  <c r="K172" i="7"/>
  <c r="AB172" i="7" s="1"/>
  <c r="K73" i="7"/>
  <c r="AB73" i="7" s="1"/>
  <c r="K107" i="7"/>
  <c r="AB107" i="7" s="1"/>
  <c r="K105" i="7"/>
  <c r="AB105" i="7" s="1"/>
  <c r="K18" i="7"/>
  <c r="AB18" i="7" s="1"/>
  <c r="K25" i="7"/>
  <c r="AB25" i="7" s="1"/>
  <c r="K164" i="7"/>
  <c r="AB164" i="7" s="1"/>
  <c r="K114" i="7"/>
  <c r="AB114" i="7" s="1"/>
  <c r="K23" i="7"/>
  <c r="AB23" i="7" s="1"/>
  <c r="K143" i="7"/>
  <c r="AB143" i="7" s="1"/>
  <c r="K80" i="7"/>
  <c r="AB80" i="7" s="1"/>
  <c r="K24" i="7"/>
  <c r="AB24" i="7" s="1"/>
  <c r="K50" i="15"/>
  <c r="Z50" i="15" s="1"/>
  <c r="K70" i="15"/>
  <c r="Z70" i="15" s="1"/>
  <c r="K35" i="15"/>
  <c r="Z35" i="15" s="1"/>
  <c r="J30" i="14"/>
  <c r="X30" i="14" s="1"/>
  <c r="K28" i="7"/>
  <c r="AB28" i="7" s="1"/>
  <c r="K124" i="7"/>
  <c r="AB124" i="7" s="1"/>
  <c r="K157" i="7"/>
  <c r="AB157" i="7" s="1"/>
  <c r="K162" i="7"/>
  <c r="AB162" i="7" s="1"/>
  <c r="K99" i="7"/>
  <c r="AB99" i="7" s="1"/>
  <c r="K49" i="7"/>
  <c r="AB49" i="7" s="1"/>
  <c r="K155" i="15"/>
  <c r="Z155" i="15" s="1"/>
  <c r="K55" i="15"/>
  <c r="Z55" i="15" s="1"/>
  <c r="K90" i="15"/>
  <c r="Z90" i="15" s="1"/>
  <c r="K104" i="15"/>
  <c r="Z104" i="15" s="1"/>
  <c r="K27" i="15"/>
  <c r="Z27" i="15" s="1"/>
  <c r="K37" i="15"/>
  <c r="Z37" i="15" s="1"/>
  <c r="J55" i="14"/>
  <c r="J31" i="14"/>
  <c r="X31" i="14" s="1"/>
  <c r="K46" i="7"/>
  <c r="AB46" i="7" s="1"/>
  <c r="J35" i="14"/>
  <c r="J10" i="14"/>
  <c r="K160" i="7"/>
  <c r="AB160" i="7" s="1"/>
  <c r="K98" i="7"/>
  <c r="AB98" i="7" s="1"/>
  <c r="K158" i="7"/>
  <c r="AB158" i="7" s="1"/>
  <c r="K104" i="7"/>
  <c r="AB104" i="7" s="1"/>
  <c r="K141" i="7"/>
  <c r="AB141" i="7" s="1"/>
  <c r="K65" i="7"/>
  <c r="AB65" i="7" s="1"/>
  <c r="K195" i="7"/>
  <c r="AB195" i="7" s="1"/>
  <c r="K85" i="7"/>
  <c r="AB85" i="7" s="1"/>
  <c r="K187" i="7"/>
  <c r="AB187" i="7" s="1"/>
  <c r="K81" i="7"/>
  <c r="AB81" i="7" s="1"/>
  <c r="K135" i="7"/>
  <c r="AB135" i="7" s="1"/>
  <c r="K70" i="7"/>
  <c r="AB70" i="7" s="1"/>
  <c r="K9" i="7"/>
  <c r="AB9" i="7" s="1"/>
  <c r="K36" i="7"/>
  <c r="AB36" i="7" s="1"/>
  <c r="K22" i="7"/>
  <c r="AB22" i="7" s="1"/>
  <c r="K78" i="15"/>
  <c r="Z78" i="15" s="1"/>
  <c r="K40" i="15"/>
  <c r="Z40" i="15" s="1"/>
  <c r="K60" i="15"/>
  <c r="Z60" i="15" s="1"/>
  <c r="K146" i="7"/>
  <c r="AB146" i="7" s="1"/>
  <c r="K84" i="7"/>
  <c r="AB84" i="7" s="1"/>
  <c r="K144" i="7"/>
  <c r="AB144" i="7" s="1"/>
  <c r="K96" i="7"/>
  <c r="AB96" i="7" s="1"/>
  <c r="K115" i="7"/>
  <c r="AB115" i="7" s="1"/>
  <c r="K51" i="7"/>
  <c r="AB51" i="7" s="1"/>
  <c r="K161" i="7"/>
  <c r="AB161" i="7" s="1"/>
  <c r="K72" i="7"/>
  <c r="AB72" i="7" s="1"/>
  <c r="K159" i="7"/>
  <c r="AB159" i="7" s="1"/>
  <c r="K67" i="7"/>
  <c r="AB67" i="7" s="1"/>
  <c r="K103" i="7"/>
  <c r="AB103" i="7" s="1"/>
  <c r="K56" i="7"/>
  <c r="AB56" i="7" s="1"/>
  <c r="K13" i="7"/>
  <c r="AB13" i="7" s="1"/>
  <c r="K32" i="7"/>
  <c r="AB32" i="7" s="1"/>
  <c r="K44" i="15"/>
  <c r="Z44" i="15" s="1"/>
  <c r="K65" i="15"/>
  <c r="Z65" i="15" s="1"/>
  <c r="K32" i="15"/>
  <c r="Z32" i="15" s="1"/>
  <c r="K9" i="15"/>
  <c r="Z9" i="15" s="1"/>
  <c r="K148" i="7"/>
  <c r="AB148" i="7" s="1"/>
  <c r="K175" i="7"/>
  <c r="AB175" i="7" s="1"/>
  <c r="K123" i="7"/>
  <c r="AB123" i="7" s="1"/>
  <c r="K21" i="7"/>
  <c r="AB21" i="7" s="1"/>
  <c r="K140" i="7"/>
  <c r="AB140" i="7" s="1"/>
  <c r="K147" i="7"/>
  <c r="AB147" i="7" s="1"/>
  <c r="K95" i="7"/>
  <c r="AB95" i="7" s="1"/>
  <c r="K100" i="7"/>
  <c r="AB100" i="7" s="1"/>
  <c r="K82" i="7"/>
  <c r="AB82" i="7" s="1"/>
  <c r="K20" i="7"/>
  <c r="AB20" i="7" s="1"/>
  <c r="K55" i="7"/>
  <c r="AB55" i="7" s="1"/>
  <c r="K63" i="7"/>
  <c r="AB63" i="7" s="1"/>
  <c r="K66" i="7"/>
  <c r="AB66" i="7" s="1"/>
  <c r="K94" i="7"/>
  <c r="AB94" i="7" s="1"/>
  <c r="K196" i="7"/>
  <c r="AB196" i="7" s="1"/>
  <c r="K86" i="7"/>
  <c r="AB86" i="7" s="1"/>
  <c r="K68" i="7"/>
  <c r="AB68" i="7" s="1"/>
  <c r="K52" i="7"/>
  <c r="AB52" i="7" s="1"/>
  <c r="K156" i="7"/>
  <c r="AB156" i="7" s="1"/>
  <c r="K173" i="7"/>
  <c r="AB173" i="7" s="1"/>
  <c r="K145" i="7"/>
  <c r="AB145" i="7" s="1"/>
  <c r="K33" i="7"/>
  <c r="AB33" i="7" s="1"/>
  <c r="K47" i="7"/>
  <c r="AB47" i="7" s="1"/>
  <c r="K134" i="7"/>
  <c r="AB134" i="7" s="1"/>
  <c r="K17" i="7"/>
  <c r="AB17" i="7" s="1"/>
  <c r="K142" i="7"/>
  <c r="AB142" i="7" s="1"/>
  <c r="K101" i="7"/>
  <c r="AB101" i="7" s="1"/>
  <c r="K71" i="7"/>
  <c r="AB71" i="7" s="1"/>
  <c r="K31" i="7"/>
  <c r="AB31" i="7" s="1"/>
  <c r="K209" i="7"/>
  <c r="AB209" i="7" s="1"/>
  <c r="K207" i="7"/>
  <c r="AB207" i="7" s="1"/>
  <c r="K208" i="7"/>
  <c r="AB208" i="7" s="1"/>
  <c r="K211" i="7"/>
  <c r="AB211" i="7" s="1"/>
  <c r="K205" i="7"/>
  <c r="AB205" i="7" s="1"/>
  <c r="K206" i="7"/>
  <c r="AB206" i="7" s="1"/>
  <c r="X52" i="14" l="1"/>
  <c r="R42" i="14"/>
  <c r="X62" i="14"/>
  <c r="W47" i="14"/>
  <c r="W27" i="14"/>
  <c r="J57" i="14"/>
  <c r="X55" i="14"/>
  <c r="X57" i="14" s="1"/>
  <c r="X32" i="14"/>
  <c r="X65" i="14"/>
  <c r="X67" i="14" s="1"/>
  <c r="X41" i="14"/>
  <c r="X42" i="14" s="1"/>
  <c r="X75" i="14"/>
  <c r="W22" i="14"/>
  <c r="J37" i="14"/>
  <c r="X35" i="14"/>
  <c r="X37" i="14" s="1"/>
  <c r="X47" i="14"/>
  <c r="X76" i="14"/>
  <c r="X16" i="14"/>
  <c r="X17" i="14" s="1"/>
  <c r="X21" i="14"/>
  <c r="X27" i="14"/>
  <c r="X22" i="14"/>
  <c r="J12" i="14"/>
  <c r="X10" i="14"/>
  <c r="X12" i="14" s="1"/>
  <c r="X72" i="14"/>
  <c r="W62" i="14"/>
  <c r="R72" i="14"/>
  <c r="J22" i="14"/>
  <c r="J77" i="14"/>
  <c r="J32" i="14"/>
  <c r="J27" i="14"/>
  <c r="J47" i="14"/>
  <c r="J42" i="14"/>
  <c r="J62" i="14"/>
  <c r="J17" i="14"/>
  <c r="J67" i="14"/>
  <c r="J72" i="14"/>
  <c r="J52" i="14"/>
  <c r="X77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C16" authorId="0" shapeId="0" xr:uid="{00000000-0006-0000-0600-000001000000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B21" authorId="0" shapeId="0" xr:uid="{00000000-0006-0000-0600-000002000000}">
      <text>
        <r>
          <rPr>
            <sz val="11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" authorId="0" shapeId="0" xr:uid="{00000000-0006-0000-0900-000001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C1" authorId="0" shapeId="0" xr:uid="{00000000-0006-0000-0900-000002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D1" authorId="0" shapeId="0" xr:uid="{00000000-0006-0000-0900-000003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E1" authorId="0" shapeId="0" xr:uid="{00000000-0006-0000-0900-000004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F1" authorId="0" shapeId="0" xr:uid="{00000000-0006-0000-0900-000005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G1" authorId="0" shapeId="0" xr:uid="{00000000-0006-0000-0900-000006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H1" authorId="0" shapeId="0" xr:uid="{00000000-0006-0000-0900-000007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I1" authorId="0" shapeId="0" xr:uid="{00000000-0006-0000-0900-000008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J1" authorId="0" shapeId="0" xr:uid="{00000000-0006-0000-0900-000009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A6" authorId="0" shapeId="0" xr:uid="{00000000-0006-0000-0900-00000A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<sst xmlns="http://schemas.openxmlformats.org/spreadsheetml/2006/main" count="1207" uniqueCount="500">
  <si>
    <t>Consumer Price Index</t>
  </si>
  <si>
    <t>2019-20</t>
  </si>
  <si>
    <t>2018-19</t>
  </si>
  <si>
    <t>2020-21</t>
  </si>
  <si>
    <t>2021-22</t>
  </si>
  <si>
    <t>2022-23</t>
  </si>
  <si>
    <t>2023-24</t>
  </si>
  <si>
    <t xml:space="preserve">Base </t>
  </si>
  <si>
    <t>Forecast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</si>
  <si>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</si>
  <si>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</si>
  <si>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</si>
  <si>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</si>
  <si>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</si>
  <si>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</si>
  <si>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</si>
  <si>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</si>
  <si>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</si>
  <si>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</si>
  <si>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</si>
  <si>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</si>
  <si>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</si>
  <si>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</si>
  <si>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</si>
  <si>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Index Numbers ;  All groups CPI ;  Sydney ;</t>
  </si>
  <si>
    <t>Index Numbers ;  All groups CPI ;  Melbourne ;</t>
  </si>
  <si>
    <t>Index Numbers ;  All groups CPI ;  Brisbane ;</t>
  </si>
  <si>
    <t>Index Numbers ;  All groups CPI ;  Adelaide ;</t>
  </si>
  <si>
    <t>Index Numbers ;  All groups CPI ;  Perth ;</t>
  </si>
  <si>
    <t>Index Numbers ;  All groups CPI ;  Hobart ;</t>
  </si>
  <si>
    <t>Index Numbers ;  All groups CPI ;  Darwin ;</t>
  </si>
  <si>
    <t>Index Numbers ;  All groups CPI ;  Canberra ;</t>
  </si>
  <si>
    <t>Percentage Change from Corresponding Quarter of Previous Year ;  All groups CPI ;  Sydney ;</t>
  </si>
  <si>
    <t>Percentage Change from Corresponding Quarter of Previous Year ;  All groups CPI ;  Melbourne ;</t>
  </si>
  <si>
    <t>Percentage Change from Corresponding Quarter of Previous Year ;  All groups CPI ;  Brisbane ;</t>
  </si>
  <si>
    <t>Percentage Change from Corresponding Quarter of Previous Year ;  All groups CPI ;  Adelaide ;</t>
  </si>
  <si>
    <t>Percentage Change from Corresponding Quarter of Previous Year ;  All groups CPI ;  Perth ;</t>
  </si>
  <si>
    <t>Percentage Change from Corresponding Quarter of Previous Year ;  All groups CPI ;  Hobart ;</t>
  </si>
  <si>
    <t>Percentage Change from Corresponding Quarter of Previous Year ;  All groups CPI ;  Darwin ;</t>
  </si>
  <si>
    <t>Percentage Change from Corresponding Quarter of Previous Year ;  All groups CPI ;  Canberra ;</t>
  </si>
  <si>
    <t>Percentage Change from Corresponding Quarter of Previous Year ;  All groups CPI ;  Australia ;</t>
  </si>
  <si>
    <t>Percentage Change from Previous Period ;  All groups CPI ;  Sydney ;</t>
  </si>
  <si>
    <t>Percentage Change from Previous Period ;  All groups CPI ;  Melbourne ;</t>
  </si>
  <si>
    <t>Percentage Change from Previous Period ;  All groups CPI ;  Brisbane ;</t>
  </si>
  <si>
    <t>Percentage Change from Previous Period ;  All groups CPI ;  Adelaide ;</t>
  </si>
  <si>
    <t>Percentage Change from Previous Period ;  All groups CPI ;  Perth ;</t>
  </si>
  <si>
    <t>Percentage Change from Previous Period ;  All groups CPI ;  Hobart ;</t>
  </si>
  <si>
    <t>Percentage Change from Previous Period ;  All groups CPI ;  Darwin ;</t>
  </si>
  <si>
    <t>Percentage Change from Previous Period ;  All groups CPI ;  Canberra ;</t>
  </si>
  <si>
    <t>Percentage Change from Previous Period ;  All groups CPI ;  Australia ;</t>
  </si>
  <si>
    <t>Percent</t>
  </si>
  <si>
    <t>PERCENT</t>
  </si>
  <si>
    <t>A2325806K</t>
  </si>
  <si>
    <t>A2325811C</t>
  </si>
  <si>
    <t>A2325816R</t>
  </si>
  <si>
    <t>A2325821J</t>
  </si>
  <si>
    <t>A2325826V</t>
  </si>
  <si>
    <t>A2325831L</t>
  </si>
  <si>
    <t>A2325836X</t>
  </si>
  <si>
    <t>A2325841T</t>
  </si>
  <si>
    <t>A2325807L</t>
  </si>
  <si>
    <t>A2325812F</t>
  </si>
  <si>
    <t>A2325817T</t>
  </si>
  <si>
    <t>A2325822K</t>
  </si>
  <si>
    <t>A2325827W</t>
  </si>
  <si>
    <t>A2325832R</t>
  </si>
  <si>
    <t>A2325837A</t>
  </si>
  <si>
    <t>A2325842V</t>
  </si>
  <si>
    <t>A2325847F</t>
  </si>
  <si>
    <t>A2325810A</t>
  </si>
  <si>
    <t>A2325815L</t>
  </si>
  <si>
    <t>A2325820F</t>
  </si>
  <si>
    <t>A2325825T</t>
  </si>
  <si>
    <t>A2325830K</t>
  </si>
  <si>
    <t>A2325835W</t>
  </si>
  <si>
    <t>A2325840R</t>
  </si>
  <si>
    <t>A2325845A</t>
  </si>
  <si>
    <t>A2325850V</t>
  </si>
  <si>
    <t>T-1</t>
  </si>
  <si>
    <t>T-2</t>
  </si>
  <si>
    <t>Approved</t>
  </si>
  <si>
    <t>-</t>
  </si>
  <si>
    <t>Consumer Price Index - Compound escalators</t>
  </si>
  <si>
    <t>Metering related ANS</t>
  </si>
  <si>
    <t xml:space="preserve">Annual CPI </t>
  </si>
  <si>
    <t>Compound escalators</t>
  </si>
  <si>
    <t>Annual CPI calculation</t>
  </si>
  <si>
    <t xml:space="preserve">Metering Site Establishment </t>
  </si>
  <si>
    <t xml:space="preserve">Special Meter Reading </t>
  </si>
  <si>
    <t xml:space="preserve">Type 5-6 Meter Test </t>
  </si>
  <si>
    <t xml:space="preserve">Franchise current transformer (CT) meter install </t>
  </si>
  <si>
    <t xml:space="preserve">Types 5-7 non-standard Meter Data Services </t>
  </si>
  <si>
    <t xml:space="preserve">Emergency maintenance of failed metering equipment not owned by the network </t>
  </si>
  <si>
    <t xml:space="preserve">Off peak conversion </t>
  </si>
  <si>
    <t xml:space="preserve">Disconnection Visit (Site Visit Only) </t>
  </si>
  <si>
    <t xml:space="preserve">Disconnection Completed </t>
  </si>
  <si>
    <t xml:space="preserve">Disconnection Visit (Disconnection Completed- Technical/ Advanced) </t>
  </si>
  <si>
    <t xml:space="preserve">Pillar/ Pole Top Disconnection Completed </t>
  </si>
  <si>
    <t xml:space="preserve">Pillar/Pole Top Site Visit </t>
  </si>
  <si>
    <t xml:space="preserve">Reconnection/ Disconnection Outside Normal Business Hours </t>
  </si>
  <si>
    <t xml:space="preserve">Network Tariff Change Request </t>
  </si>
  <si>
    <t xml:space="preserve">Recovery of Debt Collection Costs- Dishonoured Transactions </t>
  </si>
  <si>
    <t xml:space="preserve">Attendance at customers' premises to perform a statutory right where access is prevented  </t>
  </si>
  <si>
    <t xml:space="preserve">Vacant Property Disconnection </t>
  </si>
  <si>
    <t xml:space="preserve">Vacant Property Site Visit </t>
  </si>
  <si>
    <t>Distributor arranged outage for purpose of replacing metering - Simple</t>
  </si>
  <si>
    <t>Correction of metering and market billing data</t>
  </si>
  <si>
    <t>Final read after type 5 meter equipment removed</t>
  </si>
  <si>
    <t>Type 5 and 6 CT testing</t>
  </si>
  <si>
    <t>Type 5 and 6 CT recovery</t>
  </si>
  <si>
    <t>Metering Site Alteration</t>
  </si>
  <si>
    <t>NMI Extinction</t>
  </si>
  <si>
    <t>Excl. GST</t>
  </si>
  <si>
    <t>Incl. GST</t>
  </si>
  <si>
    <t>Design Information - Standard</t>
  </si>
  <si>
    <t>Design Information - Complex</t>
  </si>
  <si>
    <t>Design Information - Asset Creation - Base Charge</t>
  </si>
  <si>
    <t>Design Information - Asset Creation - Per Asset Charge</t>
  </si>
  <si>
    <t>Design Certification - Other - R3</t>
  </si>
  <si>
    <t>Design Certification - Other - R5</t>
  </si>
  <si>
    <t>Design related ANS</t>
  </si>
  <si>
    <t>Distributor arranged outage for purpose of replacing metering - Complex (R4)</t>
  </si>
  <si>
    <t>Connection application related ANS</t>
  </si>
  <si>
    <t>Network commissioning and decommissioning</t>
  </si>
  <si>
    <t>Access permits, oversight and miscellaneous</t>
  </si>
  <si>
    <t>Notices of arrangement</t>
  </si>
  <si>
    <t>Network related property services</t>
  </si>
  <si>
    <t>Network safety and security services</t>
  </si>
  <si>
    <t>Inspection services</t>
  </si>
  <si>
    <t>Authorisation of ASPs</t>
  </si>
  <si>
    <t>Consultancy and review services</t>
  </si>
  <si>
    <t>Training</t>
  </si>
  <si>
    <t>FY2020</t>
  </si>
  <si>
    <t>FY2021</t>
  </si>
  <si>
    <t>FY2022</t>
  </si>
  <si>
    <t>FY2023</t>
  </si>
  <si>
    <t>FY2024</t>
  </si>
  <si>
    <t>Complex permit or clearance to work (R2)</t>
  </si>
  <si>
    <t>Fixed</t>
  </si>
  <si>
    <t>Distributor arranged outage for purpose of replacing metering - Complex (R1)</t>
  </si>
  <si>
    <t>Distributor arranged outage for purpose of replacing metering - Site visit only (R4)</t>
  </si>
  <si>
    <t>N/A</t>
  </si>
  <si>
    <t>Complex customer initiated asset relocation (R2)</t>
  </si>
  <si>
    <t>Administration of Contestable Works - General</t>
  </si>
  <si>
    <t>Administration of Contestable Works - Additional</t>
  </si>
  <si>
    <t>Administration of Pioneer Schemes</t>
  </si>
  <si>
    <t xml:space="preserve">Design Information - Simple </t>
  </si>
  <si>
    <t>Design Certification - General</t>
  </si>
  <si>
    <t>Technical assessment - Applications or relocations</t>
  </si>
  <si>
    <t>Preliminary Enquiry (R3)</t>
  </si>
  <si>
    <t>Preliminary Enquiry (R5)</t>
  </si>
  <si>
    <t>Connection Offer - Basic</t>
  </si>
  <si>
    <t>Connection Offer - Standard</t>
  </si>
  <si>
    <t>Connection Offer - Negotiated</t>
  </si>
  <si>
    <t>Planning Studies (R3)</t>
  </si>
  <si>
    <t>Planning Studies (R5)</t>
  </si>
  <si>
    <t>Site Inspection</t>
  </si>
  <si>
    <t>Technical Support - Permanently Unmetered Supply (PUMS)</t>
  </si>
  <si>
    <t>Registered participant support</t>
  </si>
  <si>
    <t>Commissioning assets - Simple</t>
  </si>
  <si>
    <t>Commissioning assets - Standard</t>
  </si>
  <si>
    <t>Commissioning assets - Complex (R2)</t>
  </si>
  <si>
    <t>Commissioning assets - Complex (R3)</t>
  </si>
  <si>
    <t>Commissioning assets - Complex (R4)</t>
  </si>
  <si>
    <t>Decommissioning assets (R2)</t>
  </si>
  <si>
    <t>Decommissioning assets (R4)</t>
  </si>
  <si>
    <t>Simple permit or clearance to work</t>
  </si>
  <si>
    <t>Complex permit or clearance to work (R3)</t>
  </si>
  <si>
    <t>Complex permit or clearance to work (R4)</t>
  </si>
  <si>
    <t>Access permit - cancellation - simple</t>
  </si>
  <si>
    <t>Access permit - cancellation - complex</t>
  </si>
  <si>
    <t>Install / remove overhead network earths</t>
  </si>
  <si>
    <t>Access - standby person</t>
  </si>
  <si>
    <t>Access - confined spaces entry permit (R2)</t>
  </si>
  <si>
    <t>Access - confined spaces entry permit (R4)</t>
  </si>
  <si>
    <t>Process and project facilitation (R3)</t>
  </si>
  <si>
    <t>Specialist services</t>
  </si>
  <si>
    <t>Facilitation of activities within clearances of distributor assets (R3)</t>
  </si>
  <si>
    <t>Facilitation of activities within clearances of distributor assets (R4)</t>
  </si>
  <si>
    <t>Notice of arrangements</t>
  </si>
  <si>
    <t>Notice of arrangements (R1)</t>
  </si>
  <si>
    <t>Notice of arrangements (R3)</t>
  </si>
  <si>
    <t>Property Tenure (R1)</t>
  </si>
  <si>
    <t>Property Tenure (R3)</t>
  </si>
  <si>
    <t>Property Tenure (R5)</t>
  </si>
  <si>
    <t xml:space="preserve">Rectification of illegal connections </t>
  </si>
  <si>
    <t xml:space="preserve">Provision of service/additional crew </t>
  </si>
  <si>
    <t xml:space="preserve">Fitting of tiger tails </t>
  </si>
  <si>
    <t>Temporary Power</t>
  </si>
  <si>
    <t>Bushfire Mitigation works</t>
  </si>
  <si>
    <t>Neutral integrity test</t>
  </si>
  <si>
    <t>De-energisation of wires for safe approach</t>
  </si>
  <si>
    <t>Rectification of network related customer fault</t>
  </si>
  <si>
    <t>11 kV cable termination at zone substation</t>
  </si>
  <si>
    <t>Termination of a sub-transmission cable at a zone substation (R2)</t>
  </si>
  <si>
    <t>Termination of a sub-transmission cable at a zone substation (R4)</t>
  </si>
  <si>
    <t>Termination of a sub-transmission cable at a zone substation (R5)</t>
  </si>
  <si>
    <t>Complex customer initiated asset relocation (R4)</t>
  </si>
  <si>
    <t>Complex customer initiated asset relocation (R5)</t>
  </si>
  <si>
    <t>Traffic control</t>
  </si>
  <si>
    <t>Substation disconnect and reconnect</t>
  </si>
  <si>
    <t>Network Construction - Level 1 ASP works</t>
  </si>
  <si>
    <t>Re-inspection – Level 1 ASP  works</t>
  </si>
  <si>
    <t>Level 2 ASP works (NOSW) - A Grade</t>
  </si>
  <si>
    <t>Level 2 ASP works (NOSW) - B Grade</t>
  </si>
  <si>
    <t>Level 2 ASP works (NOSW) - C Grade</t>
  </si>
  <si>
    <t>Re-inspections - Level 2 ASP works</t>
  </si>
  <si>
    <t>Investigate, review &amp; implementation of remedial actions associated with ASP's connection works</t>
  </si>
  <si>
    <t>Service size &gt;100A and mandatory inspections</t>
  </si>
  <si>
    <t>Re-inspection of electrical contractor works</t>
  </si>
  <si>
    <t>ASP Level 1 - Initial Authorisation or Additional Authorisation Session</t>
  </si>
  <si>
    <t>ASP Level 1 - Authorisation Renewal or Additional Company to Existing Authorisation</t>
  </si>
  <si>
    <t>ASP Level 1 - Company Authorisation - Initial</t>
  </si>
  <si>
    <t>ASP Level 1 - Company Re-authorisation (Annual Fee)</t>
  </si>
  <si>
    <t>ASP Level 2 - Initial Authorisation</t>
  </si>
  <si>
    <t>ASP Level 2 - Re-authorisation (Annual Fee)</t>
  </si>
  <si>
    <t>ASP Level 2 - Additional authorisation</t>
  </si>
  <si>
    <t>ASP Level 3 - Authorisation/Re-authorisation (Biennial Fee)</t>
  </si>
  <si>
    <t>Engineering consultancy</t>
  </si>
  <si>
    <t>Approved materials list application (R5)</t>
  </si>
  <si>
    <t>Approved materials list application (R6)</t>
  </si>
  <si>
    <t>Training - 5 to 9 participants</t>
  </si>
  <si>
    <t>Training - 10 to 14 participants</t>
  </si>
  <si>
    <t>Training - 15 or more participants</t>
  </si>
  <si>
    <t>Complex training</t>
  </si>
  <si>
    <t>AER Decision</t>
  </si>
  <si>
    <t>Proposal</t>
  </si>
  <si>
    <t>Real FY19</t>
  </si>
  <si>
    <t>X-Factors</t>
  </si>
  <si>
    <t>ANS  X-Factors</t>
  </si>
  <si>
    <t>Compound ANS X-Factors</t>
  </si>
  <si>
    <t>Annual ANS X-Factors</t>
  </si>
  <si>
    <t>ANS Charges ($ nominal)</t>
  </si>
  <si>
    <t>CPI (Ausgrid forecast)</t>
  </si>
  <si>
    <t>Real (CPI adjusted) labour escalator</t>
  </si>
  <si>
    <t>Compound FY20 escalator</t>
  </si>
  <si>
    <t>AER escalation</t>
  </si>
  <si>
    <t>Escalation of FY19 to FY20</t>
  </si>
  <si>
    <t>Fixed / Quoted (per hour)</t>
  </si>
  <si>
    <t>Quoted (per hour)</t>
  </si>
  <si>
    <t>Metering X-Factors</t>
  </si>
  <si>
    <t>Capital</t>
  </si>
  <si>
    <t>Non-capital</t>
  </si>
  <si>
    <t>Compound - Capital</t>
  </si>
  <si>
    <t>Compund - Non-capital</t>
  </si>
  <si>
    <t>Type 5 and 6 metering services ($ nominal)</t>
  </si>
  <si>
    <t>Residential Non ToU Closed</t>
  </si>
  <si>
    <t>Non capital</t>
  </si>
  <si>
    <t>Total</t>
  </si>
  <si>
    <t>Residential Transitional ToU</t>
  </si>
  <si>
    <t>Residential ToU</t>
  </si>
  <si>
    <t>Controlled Load 1</t>
  </si>
  <si>
    <t>Controlled Load 2</t>
  </si>
  <si>
    <t>Small Business Non ToU Closed</t>
  </si>
  <si>
    <t>Small Business Transitional TOU</t>
  </si>
  <si>
    <t>Small Business ToU</t>
  </si>
  <si>
    <t>LV 40-160 MWh (System)</t>
  </si>
  <si>
    <t>Generator Tariff</t>
  </si>
  <si>
    <t>Security light</t>
  </si>
  <si>
    <t>Installation</t>
  </si>
  <si>
    <t>First 2 years monthly charge - Small light</t>
  </si>
  <si>
    <t>First 2 years monthly charge - Medium light</t>
  </si>
  <si>
    <t>First 2 years monthly charge - Large light</t>
  </si>
  <si>
    <t>Post 2 years monthly charge - Small light</t>
  </si>
  <si>
    <t>Post 2 years monthly charge - Medium light</t>
  </si>
  <si>
    <t>Post 2 years monthly charge - Large light</t>
  </si>
  <si>
    <t>Post 2009 annuity price per component ($ nominal)</t>
  </si>
  <si>
    <t>Public Lighting Post-09 asset annuity charges - Luminaires</t>
  </si>
  <si>
    <t>1*17W LED</t>
  </si>
  <si>
    <t>1*22W LED</t>
  </si>
  <si>
    <t>1*25W LED GE</t>
  </si>
  <si>
    <t>1*29W LED</t>
  </si>
  <si>
    <t>1*40W TF</t>
  </si>
  <si>
    <t>1*80W TF</t>
  </si>
  <si>
    <t>1000W MBF</t>
  </si>
  <si>
    <t>1000W SON</t>
  </si>
  <si>
    <t>1000W SON FLOODLIGHT</t>
  </si>
  <si>
    <t>1000W/1500W MBI FLOODLIG</t>
  </si>
  <si>
    <t>100W LED ALD</t>
  </si>
  <si>
    <t>100W MBI</t>
  </si>
  <si>
    <t>100W MBI FLOODLIGHT</t>
  </si>
  <si>
    <t>100W SON</t>
  </si>
  <si>
    <t>100W SON - PARKVILLE</t>
  </si>
  <si>
    <t>100W SON FLOODLIGHT</t>
  </si>
  <si>
    <t>100W SON -PLAIN</t>
  </si>
  <si>
    <t>125W MBF</t>
  </si>
  <si>
    <t>125W MBF - BOURKE HILL</t>
  </si>
  <si>
    <t>125W MBF - PARKVILLE</t>
  </si>
  <si>
    <t>125W MBF -PLAIN</t>
  </si>
  <si>
    <t>125W/250W MBF FLOODLIGHT</t>
  </si>
  <si>
    <t>150W SON</t>
  </si>
  <si>
    <t>150W SON - PARKVILLE</t>
  </si>
  <si>
    <t>150W SON - PARKWAY 1</t>
  </si>
  <si>
    <t>150W SON ACTIVE REACTOR</t>
  </si>
  <si>
    <t>150W SON FLOODLIGHT</t>
  </si>
  <si>
    <t>150W SON GEC 'BOSTON 3'</t>
  </si>
  <si>
    <t>150W/250W MBI FLOODLIGHT</t>
  </si>
  <si>
    <t>17W LED SY RRW</t>
  </si>
  <si>
    <t>2*14W TF - T5 PIERLITE M</t>
  </si>
  <si>
    <t>2*20W TF</t>
  </si>
  <si>
    <t>2*20W TF - WAVERLEY</t>
  </si>
  <si>
    <t>2*250W SON FLOODLIGHT</t>
  </si>
  <si>
    <t>2*400W SON FLOODLIGHT</t>
  </si>
  <si>
    <t>2*40W TF</t>
  </si>
  <si>
    <t>2*80W MBF - BOURKE HILL</t>
  </si>
  <si>
    <t>200W LED ALD</t>
  </si>
  <si>
    <t>20W LED GE</t>
  </si>
  <si>
    <t>250W MBF</t>
  </si>
  <si>
    <t>250W MBF - PARKWAY 1</t>
  </si>
  <si>
    <t>250W MBI - SMARTPOLE</t>
  </si>
  <si>
    <t>250W SON</t>
  </si>
  <si>
    <t>250W SON - PARKVILLE</t>
  </si>
  <si>
    <t>250W SON - PARKWAY 1</t>
  </si>
  <si>
    <t>250W SON ACTIVE REACTOR</t>
  </si>
  <si>
    <t>250W SON FLOODLIGHT</t>
  </si>
  <si>
    <t>250W SON GEC 'BOSTON 3'</t>
  </si>
  <si>
    <t>28W LED SY</t>
  </si>
  <si>
    <t>298W LED ALD</t>
  </si>
  <si>
    <t>2X14W TF - T5 PIERLIGHT</t>
  </si>
  <si>
    <t>33W LED LRL</t>
  </si>
  <si>
    <t>4*20W TF</t>
  </si>
  <si>
    <t>4*20W TF - WAVERLEY</t>
  </si>
  <si>
    <t>4*250W SON</t>
  </si>
  <si>
    <t>4*600W SON</t>
  </si>
  <si>
    <t>400W MBF</t>
  </si>
  <si>
    <t>400W MBF - B2229</t>
  </si>
  <si>
    <t>400W MBF - PARKWAY 1</t>
  </si>
  <si>
    <t>400W MBF FLOODLIGHT</t>
  </si>
  <si>
    <t>400W MBI</t>
  </si>
  <si>
    <t>400W MBI - SMARTPOLE</t>
  </si>
  <si>
    <t>400W MBI FLOODLIGHT</t>
  </si>
  <si>
    <t>400W SON</t>
  </si>
  <si>
    <t>400W SON - PARKWAY 1</t>
  </si>
  <si>
    <t>400W SON ACTIVE REACTOR</t>
  </si>
  <si>
    <t>400W SON FLOODLIGHT</t>
  </si>
  <si>
    <t>42W LED LRL</t>
  </si>
  <si>
    <t>42W MBF SYLVANIA SUB ECO</t>
  </si>
  <si>
    <t>50W MBF</t>
  </si>
  <si>
    <t>50W MBF - BOURKE HILL</t>
  </si>
  <si>
    <t>50W MBF - NOSTALGIA</t>
  </si>
  <si>
    <t>50W MBF - PLAIN</t>
  </si>
  <si>
    <t>50W SON</t>
  </si>
  <si>
    <t>50W SON - NOSTALGIA</t>
  </si>
  <si>
    <t>50W SON -PLAIN</t>
  </si>
  <si>
    <t>700W MBF FLOODLIGHT</t>
  </si>
  <si>
    <t>70W MBI</t>
  </si>
  <si>
    <t>70W MBI - MACQUARIE DEC.</t>
  </si>
  <si>
    <t>70W MBI II</t>
  </si>
  <si>
    <t>70W MBI II AERO</t>
  </si>
  <si>
    <t>70W SON</t>
  </si>
  <si>
    <t>70W SON - BOURKE HILL</t>
  </si>
  <si>
    <t>70W SON - NOSTALGIA</t>
  </si>
  <si>
    <t>70W SON - PARKVILLE</t>
  </si>
  <si>
    <t>70W SON BOLLARD</t>
  </si>
  <si>
    <t>70W SON FLOODLIGHT</t>
  </si>
  <si>
    <t>70W SON -PLAIN</t>
  </si>
  <si>
    <t>80W MBF</t>
  </si>
  <si>
    <t>80W MBF - BEGA+CURVE BRA</t>
  </si>
  <si>
    <t>80W MBF - BOURKE HILL</t>
  </si>
  <si>
    <t>80W MBF - NOSTALGIA</t>
  </si>
  <si>
    <t>80W MBF - PLAIN</t>
  </si>
  <si>
    <t>80W MBF - REGAL/FLINDERS</t>
  </si>
  <si>
    <t>80W MBF - SYLVANIA SUBUR</t>
  </si>
  <si>
    <t>80W MBF BOLLARD</t>
  </si>
  <si>
    <t>80W MBF TOORAK</t>
  </si>
  <si>
    <t>LED TRIAL</t>
  </si>
  <si>
    <t>TH FLOODLIGHT</t>
  </si>
  <si>
    <t>Public Lighting Post-09 asset annuity charges - Brackets</t>
  </si>
  <si>
    <t>0.5</t>
  </si>
  <si>
    <t>0.6</t>
  </si>
  <si>
    <t>1.0</t>
  </si>
  <si>
    <t>1.2</t>
  </si>
  <si>
    <t>1.5</t>
  </si>
  <si>
    <t>2.0</t>
  </si>
  <si>
    <t>2.5</t>
  </si>
  <si>
    <t>3.0</t>
  </si>
  <si>
    <t>3.5</t>
  </si>
  <si>
    <t>4.0</t>
  </si>
  <si>
    <t>4.5</t>
  </si>
  <si>
    <t>5.0</t>
  </si>
  <si>
    <t>6.0</t>
  </si>
  <si>
    <t>6.5</t>
  </si>
  <si>
    <t>7.0</t>
  </si>
  <si>
    <t>8.0</t>
  </si>
  <si>
    <t>C4</t>
  </si>
  <si>
    <t>SUSPENDED</t>
  </si>
  <si>
    <t>T1</t>
  </si>
  <si>
    <t>T2</t>
  </si>
  <si>
    <t>T2A</t>
  </si>
  <si>
    <t>T3</t>
  </si>
  <si>
    <t>T3A</t>
  </si>
  <si>
    <t>T4</t>
  </si>
  <si>
    <t>T5</t>
  </si>
  <si>
    <t>T6</t>
  </si>
  <si>
    <t>T7</t>
  </si>
  <si>
    <t>Public Lighting Post-09 asset annuity charges - Supports</t>
  </si>
  <si>
    <t>2ND LIGHT NON-TRL</t>
  </si>
  <si>
    <t>2ND LIGHT TRL</t>
  </si>
  <si>
    <t>COLUMN 10.5M-13.5M</t>
  </si>
  <si>
    <t>COLUMN 14M-15M</t>
  </si>
  <si>
    <t>COLUMN 2.5M-3.5M</t>
  </si>
  <si>
    <t>COLUMN 4-6.5M ORION WATE</t>
  </si>
  <si>
    <t>COLUMN 4M-6.5M</t>
  </si>
  <si>
    <t>COLUMN 7M-10M</t>
  </si>
  <si>
    <t>DECORATIVE COLUMN</t>
  </si>
  <si>
    <t>DEDICATED SUPPORT &amp; COND</t>
  </si>
  <si>
    <t>MACQUARIE STANDARD</t>
  </si>
  <si>
    <t>MAST 15.5M-30M</t>
  </si>
  <si>
    <t>ORION DOUBLE ARM</t>
  </si>
  <si>
    <t>POLO 10.5M DECORATIVE 2M</t>
  </si>
  <si>
    <t>ROCKS STANDARD</t>
  </si>
  <si>
    <t>WALL</t>
  </si>
  <si>
    <t>WOOD POLE NON-TRL</t>
  </si>
  <si>
    <t>WOOD POLE TRL</t>
  </si>
  <si>
    <t>Public Lighting Maintenance charges per component ($ nominal)</t>
  </si>
  <si>
    <t>O/U</t>
  </si>
  <si>
    <t>OH</t>
  </si>
  <si>
    <t>OH2</t>
  </si>
  <si>
    <t>OHS</t>
  </si>
  <si>
    <t>UG2</t>
  </si>
  <si>
    <t>UGR1</t>
  </si>
  <si>
    <t>UGR2</t>
  </si>
  <si>
    <t>UGS</t>
  </si>
  <si>
    <t>UG-SP</t>
  </si>
  <si>
    <t>Maintenance charges per component - Connections</t>
  </si>
  <si>
    <t>Maintenance charges per component - Lamps</t>
  </si>
  <si>
    <t>LED1x100</t>
  </si>
  <si>
    <t>LED1x17</t>
  </si>
  <si>
    <t>LED1x18</t>
  </si>
  <si>
    <t>LED1x20</t>
  </si>
  <si>
    <t>LED1x200</t>
  </si>
  <si>
    <t>LED1x22</t>
  </si>
  <si>
    <t>LED1x25 GE</t>
  </si>
  <si>
    <t>LED1x28</t>
  </si>
  <si>
    <t>LED1x29</t>
  </si>
  <si>
    <t>LED1x298</t>
  </si>
  <si>
    <t>LED1x33</t>
  </si>
  <si>
    <t>LED1x42</t>
  </si>
  <si>
    <t>MBF1x1000</t>
  </si>
  <si>
    <t>MBF1x125</t>
  </si>
  <si>
    <t>MBF1x250</t>
  </si>
  <si>
    <t>MBF1x400</t>
  </si>
  <si>
    <t>MBF1x42</t>
  </si>
  <si>
    <t>MBF1x50</t>
  </si>
  <si>
    <t>MBF1x80</t>
  </si>
  <si>
    <t>MBF2x80</t>
  </si>
  <si>
    <t>MBI1x100</t>
  </si>
  <si>
    <t>MBI1x1000</t>
  </si>
  <si>
    <t>MBI1x150</t>
  </si>
  <si>
    <t>MBI1x250</t>
  </si>
  <si>
    <t>MBI1x400</t>
  </si>
  <si>
    <t>MBI1x70</t>
  </si>
  <si>
    <t>MBI1x70 II</t>
  </si>
  <si>
    <t>SON1x100</t>
  </si>
  <si>
    <t>SON1x1000</t>
  </si>
  <si>
    <t>SON1x150</t>
  </si>
  <si>
    <t>SON1x150 AR</t>
  </si>
  <si>
    <t>SON1x250</t>
  </si>
  <si>
    <t>SON1x250 AR</t>
  </si>
  <si>
    <t>SON1x400</t>
  </si>
  <si>
    <t>SON1x400 AR</t>
  </si>
  <si>
    <t>SON1x50</t>
  </si>
  <si>
    <t>SON1x600</t>
  </si>
  <si>
    <t>SON1x70</t>
  </si>
  <si>
    <t>SON2x250</t>
  </si>
  <si>
    <t>SON2x400</t>
  </si>
  <si>
    <t>SON4x250</t>
  </si>
  <si>
    <t>SON4x600</t>
  </si>
  <si>
    <t>TF1x20</t>
  </si>
  <si>
    <t>TF1x40</t>
  </si>
  <si>
    <t>TF1x80</t>
  </si>
  <si>
    <t>TF2x14 T5</t>
  </si>
  <si>
    <t>TF2x20</t>
  </si>
  <si>
    <t>TF2x26</t>
  </si>
  <si>
    <t>TF2x40</t>
  </si>
  <si>
    <t>TF4x20</t>
  </si>
  <si>
    <t>TF4x40</t>
  </si>
  <si>
    <t>TH1x1500</t>
  </si>
  <si>
    <t>TH1x500</t>
  </si>
  <si>
    <t>TH1x750</t>
  </si>
  <si>
    <t>Transitional LV 160-750 MWh</t>
  </si>
  <si>
    <t>Small Business Transitional TOU (data enabled)</t>
  </si>
  <si>
    <t>Residential Transitional TOU (data enabled)</t>
  </si>
  <si>
    <t>Process and project facilitation (R5)</t>
  </si>
  <si>
    <t>High load escorts</t>
  </si>
  <si>
    <t>Transitional non residential tariffs</t>
  </si>
  <si>
    <t>Historical</t>
  </si>
  <si>
    <t>Maintenance and testing of customer metering access points (R2)</t>
  </si>
  <si>
    <t>Maintenance and testing of customer metering access points (R3)</t>
  </si>
  <si>
    <t>Maintenance and testing of customer metering access points (R4)</t>
  </si>
  <si>
    <t>Note the signs of the X-factors have been reversed to accommodate the calculation method used in this model</t>
  </si>
  <si>
    <t>Checks</t>
  </si>
  <si>
    <t>Admin (R1)</t>
  </si>
  <si>
    <t>Technical Specialist (R2)</t>
  </si>
  <si>
    <t>Engineer (R3)</t>
  </si>
  <si>
    <t>Field worker (R4)</t>
  </si>
  <si>
    <t>Senior Engineer (R5)</t>
  </si>
  <si>
    <t>Engineering Manager (R6)</t>
  </si>
  <si>
    <t>Labour rates</t>
  </si>
  <si>
    <t>Inc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</si>
</sst>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;\-0.0;0.0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1"/>
      <name val="Tahoma"/>
      <family val="2"/>
    </font>
    <font>
      <b/>
      <sz val="11"/>
      <color theme="2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2" borderId="2" xfId="0" applyFill="1" applyBorder="1"/>
    <xf numFmtId="0" fontId="0" fillId="4" borderId="2" xfId="0" applyFill="1" applyBorder="1"/>
    <xf numFmtId="0" fontId="1" fillId="4" borderId="2" xfId="0" applyFont="1" applyFill="1" applyBorder="1"/>
    <xf numFmtId="0" fontId="0" fillId="3" borderId="3" xfId="0" applyFill="1" applyBorder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0" fontId="0" fillId="6" borderId="5" xfId="0" applyNumberFormat="1" applyFont="1" applyFill="1" applyBorder="1" applyAlignment="1">
      <alignment horizontal="center"/>
    </xf>
    <xf numFmtId="10" fontId="0" fillId="6" borderId="6" xfId="0" applyNumberFormat="1" applyFont="1" applyFill="1" applyBorder="1" applyAlignment="1">
      <alignment horizontal="center"/>
    </xf>
    <xf numFmtId="10" fontId="0" fillId="6" borderId="7" xfId="0" applyNumberFormat="1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2" fontId="0" fillId="6" borderId="9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/>
    <xf numFmtId="164" fontId="5" fillId="0" borderId="0" xfId="0" applyNumberFormat="1" applyFont="1" applyAlignme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164" fontId="4" fillId="0" borderId="0" xfId="0" applyNumberFormat="1" applyFont="1" applyAlignment="1"/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5" fillId="0" borderId="3" xfId="0" applyFont="1" applyBorder="1" applyAlignment="1"/>
    <xf numFmtId="0" fontId="4" fillId="0" borderId="3" xfId="0" applyFont="1" applyBorder="1" applyAlignment="1">
      <alignment horizontal="right"/>
    </xf>
    <xf numFmtId="0" fontId="4" fillId="0" borderId="3" xfId="0" applyFont="1" applyBorder="1" applyAlignment="1"/>
    <xf numFmtId="164" fontId="5" fillId="0" borderId="3" xfId="0" applyNumberFormat="1" applyFont="1" applyBorder="1" applyAlignment="1"/>
    <xf numFmtId="164" fontId="4" fillId="0" borderId="3" xfId="0" applyNumberFormat="1" applyFont="1" applyBorder="1" applyAlignment="1"/>
    <xf numFmtId="164" fontId="4" fillId="0" borderId="3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165" fontId="4" fillId="0" borderId="11" xfId="0" applyNumberFormat="1" applyFont="1" applyBorder="1" applyAlignment="1"/>
    <xf numFmtId="0" fontId="5" fillId="0" borderId="10" xfId="0" applyFont="1" applyBorder="1" applyAlignment="1"/>
    <xf numFmtId="0" fontId="4" fillId="0" borderId="10" xfId="0" applyFont="1" applyBorder="1" applyAlignment="1">
      <alignment horizontal="right"/>
    </xf>
    <xf numFmtId="2" fontId="0" fillId="6" borderId="0" xfId="0" applyNumberFormat="1" applyFont="1" applyFill="1" applyBorder="1" applyAlignment="1">
      <alignment horizontal="center"/>
    </xf>
    <xf numFmtId="2" fontId="0" fillId="6" borderId="13" xfId="0" applyNumberFormat="1" applyFont="1" applyFill="1" applyBorder="1" applyAlignment="1">
      <alignment horizontal="center"/>
    </xf>
    <xf numFmtId="0" fontId="0" fillId="3" borderId="0" xfId="0" applyFont="1" applyFill="1" applyAlignment="1"/>
    <xf numFmtId="2" fontId="0" fillId="6" borderId="5" xfId="0" applyNumberFormat="1" applyFont="1" applyFill="1" applyBorder="1" applyAlignment="1">
      <alignment horizontal="center"/>
    </xf>
    <xf numFmtId="2" fontId="0" fillId="6" borderId="6" xfId="0" applyNumberFormat="1" applyFont="1" applyFill="1" applyBorder="1" applyAlignment="1">
      <alignment horizontal="center"/>
    </xf>
    <xf numFmtId="2" fontId="0" fillId="6" borderId="4" xfId="0" applyNumberFormat="1" applyFont="1" applyFill="1" applyBorder="1" applyAlignment="1">
      <alignment horizontal="center"/>
    </xf>
    <xf numFmtId="2" fontId="0" fillId="6" borderId="8" xfId="0" applyNumberFormat="1" applyFont="1" applyFill="1" applyBorder="1" applyAlignment="1">
      <alignment horizontal="center"/>
    </xf>
    <xf numFmtId="2" fontId="0" fillId="6" borderId="14" xfId="0" applyNumberFormat="1" applyFont="1" applyFill="1" applyBorder="1" applyAlignment="1">
      <alignment horizontal="center"/>
    </xf>
    <xf numFmtId="2" fontId="0" fillId="6" borderId="12" xfId="0" applyNumberFormat="1" applyFont="1" applyFill="1" applyBorder="1" applyAlignment="1">
      <alignment horizontal="center"/>
    </xf>
    <xf numFmtId="2" fontId="0" fillId="6" borderId="11" xfId="0" applyNumberFormat="1" applyFont="1" applyFill="1" applyBorder="1" applyAlignment="1">
      <alignment horizontal="center"/>
    </xf>
    <xf numFmtId="2" fontId="0" fillId="6" borderId="7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/>
    <xf numFmtId="0" fontId="7" fillId="3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10" fontId="0" fillId="6" borderId="15" xfId="0" applyNumberFormat="1" applyFont="1" applyFill="1" applyBorder="1" applyAlignment="1">
      <alignment horizontal="center"/>
    </xf>
    <xf numFmtId="10" fontId="0" fillId="6" borderId="2" xfId="0" applyNumberFormat="1" applyFont="1" applyFill="1" applyBorder="1" applyAlignment="1">
      <alignment horizontal="center"/>
    </xf>
    <xf numFmtId="10" fontId="0" fillId="6" borderId="16" xfId="0" applyNumberFormat="1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2" fontId="0" fillId="6" borderId="2" xfId="0" applyNumberFormat="1" applyFont="1" applyFill="1" applyBorder="1" applyAlignment="1">
      <alignment horizontal="center"/>
    </xf>
    <xf numFmtId="2" fontId="0" fillId="6" borderId="16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/>
    <xf numFmtId="10" fontId="0" fillId="6" borderId="3" xfId="0" applyNumberFormat="1" applyFont="1" applyFill="1" applyBorder="1" applyAlignment="1">
      <alignment horizontal="center"/>
    </xf>
    <xf numFmtId="2" fontId="0" fillId="6" borderId="3" xfId="0" applyNumberFormat="1" applyFon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10" fontId="0" fillId="6" borderId="8" xfId="0" applyNumberFormat="1" applyFont="1" applyFill="1" applyBorder="1" applyAlignment="1">
      <alignment horizontal="center"/>
    </xf>
    <xf numFmtId="10" fontId="0" fillId="6" borderId="1" xfId="0" applyNumberFormat="1" applyFont="1" applyFill="1" applyBorder="1" applyAlignment="1">
      <alignment horizontal="center"/>
    </xf>
    <xf numFmtId="10" fontId="0" fillId="6" borderId="9" xfId="0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3" borderId="0" xfId="0" applyFont="1" applyFill="1"/>
    <xf numFmtId="0" fontId="0" fillId="3" borderId="3" xfId="0" applyFill="1" applyBorder="1" applyAlignment="1">
      <alignment vertical="center"/>
    </xf>
    <xf numFmtId="4" fontId="0" fillId="3" borderId="0" xfId="0" applyNumberFormat="1" applyFill="1"/>
    <xf numFmtId="2" fontId="0" fillId="3" borderId="0" xfId="0" applyNumberFormat="1" applyFill="1"/>
    <xf numFmtId="0" fontId="0" fillId="3" borderId="0" xfId="0" applyFont="1" applyFill="1"/>
    <xf numFmtId="0" fontId="0" fillId="3" borderId="0" xfId="0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</cellXfs>
  <cellStyles count="2">
    <cellStyle name="Normal" xfId="0" builtinId="0"/>
    <cellStyle name="Normal 5 2" xfId="1" xr:uid="{00000000-0005-0000-0000-000001000000}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15</xdr:row>
      <xdr:rowOff>152400</xdr:rowOff>
    </xdr:from>
    <xdr:to>
      <xdr:col>17</xdr:col>
      <xdr:colOff>495300</xdr:colOff>
      <xdr:row>29</xdr:row>
      <xdr:rowOff>113939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E5C4EB-366F-45CC-BCD7-0C807AC1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8450" y="3019425"/>
          <a:ext cx="5410200" cy="2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461963</xdr:colOff>
      <xdr:row>20</xdr:row>
      <xdr:rowOff>57150</xdr:rowOff>
    </xdr:from>
    <xdr:to>
      <xdr:col>15</xdr:col>
      <xdr:colOff>264887</xdr:colOff>
      <xdr:row>26</xdr:row>
      <xdr:rowOff>133205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2DA146-CBB3-4F85-A0CC-A44010076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3" y="3690938"/>
          <a:ext cx="14504762" cy="1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2"/>
  <sheetViews>
    <sheetView tabSelected="1" topLeftCell="B1" zoomScale="70" zoomScaleNormal="70" workbookViewId="0">
      <selection activeCell="G33" sqref="G33"/>
    </sheetView>
  </sheetViews>
  <sheetFormatPr defaultColWidth="9.1796875" defaultRowHeight="14.5" x14ac:dyDescent="0.35"/>
  <cols>
    <col min="1" max="1" width="9.1796875" style="1"/>
    <col min="2" max="2" width="80.7265625" style="1" customWidth="1"/>
    <col min="3" max="3" width="2.7265625" style="1" customWidth="1"/>
    <col min="4" max="4" width="15.7265625" style="1" customWidth="1"/>
    <col min="5" max="5" width="5.54296875" style="1" customWidth="1"/>
    <col min="6" max="10" width="15.7265625" style="1" customWidth="1"/>
    <col min="11" max="12" width="5.54296875" style="1" customWidth="1"/>
    <col min="13" max="13" width="15.7265625" style="1" customWidth="1"/>
    <col min="14" max="18" width="12.81640625" style="1" customWidth="1"/>
    <col min="19" max="16384" width="9.1796875" style="1"/>
  </cols>
  <sheetData>
    <row r="2" spans="2:26" ht="15.5" x14ac:dyDescent="0.35">
      <c r="B2" s="2" t="s">
        <v>498</v>
      </c>
    </row>
    <row r="4" spans="2:26" s="3" customFormat="1" x14ac:dyDescent="0.35"/>
    <row r="5" spans="2:26" s="4" customFormat="1" x14ac:dyDescent="0.35">
      <c r="B5" s="5"/>
      <c r="F5" s="62"/>
      <c r="G5" s="62"/>
      <c r="H5" s="62"/>
      <c r="I5" s="62"/>
      <c r="J5" s="62"/>
      <c r="N5" s="5"/>
    </row>
    <row r="6" spans="2:26" x14ac:dyDescent="0.35">
      <c r="C6" s="8"/>
      <c r="D6" s="53"/>
      <c r="E6" s="8"/>
      <c r="F6" s="8"/>
      <c r="G6" s="8"/>
      <c r="H6" s="8"/>
      <c r="I6" s="8"/>
      <c r="J6" s="8"/>
      <c r="N6" s="8"/>
      <c r="O6" s="8"/>
      <c r="P6" s="8"/>
      <c r="Q6" s="8"/>
      <c r="R6" s="8"/>
    </row>
    <row r="7" spans="2:26" x14ac:dyDescent="0.35">
      <c r="D7"/>
      <c r="E7" s="51"/>
      <c r="F7" s="9" t="s">
        <v>132</v>
      </c>
      <c r="G7" s="11" t="s">
        <v>133</v>
      </c>
      <c r="H7" s="9" t="s">
        <v>134</v>
      </c>
      <c r="I7" s="9" t="s">
        <v>135</v>
      </c>
      <c r="J7" s="9" t="s">
        <v>136</v>
      </c>
      <c r="M7" s="8" t="s">
        <v>499</v>
      </c>
      <c r="N7" s="8"/>
      <c r="O7" s="8"/>
    </row>
    <row r="8" spans="2:26" x14ac:dyDescent="0.35">
      <c r="D8" s="82"/>
      <c r="E8" s="7"/>
      <c r="F8" s="7"/>
      <c r="G8" s="7"/>
      <c r="H8" s="7"/>
      <c r="I8" s="7"/>
      <c r="J8" s="7"/>
      <c r="M8" s="7"/>
      <c r="N8" s="7"/>
      <c r="O8" s="7"/>
    </row>
    <row r="9" spans="2:26" x14ac:dyDescent="0.35">
      <c r="B9" s="51"/>
      <c r="C9" s="52"/>
      <c r="D9" s="68"/>
      <c r="E9" s="68"/>
      <c r="F9" s="42"/>
      <c r="G9" s="43"/>
      <c r="H9" s="43"/>
      <c r="I9" s="43"/>
      <c r="J9" s="49"/>
      <c r="K9" s="65"/>
      <c r="M9" s="68"/>
      <c r="N9" s="68"/>
      <c r="O9" s="70"/>
    </row>
    <row r="10" spans="2:26" x14ac:dyDescent="0.35">
      <c r="B10" s="41" t="s">
        <v>492</v>
      </c>
      <c r="D10" s="68"/>
      <c r="E10" s="68"/>
      <c r="F10" s="44">
        <v>104.74</v>
      </c>
      <c r="G10" s="39">
        <f>F10*(1+'CPI - Index'!F$9)*(1-(-'X-Factors'!F$9))</f>
        <v>107.41528641318668</v>
      </c>
      <c r="H10" s="39">
        <f>G10*(1+'CPI - Index'!G$9)*(1-(-'X-Factors'!G$9))</f>
        <v>111.16993287608096</v>
      </c>
      <c r="I10" s="39">
        <f>H10*(1+'CPI - Index'!H$9)*(1-(-'X-Factors'!H$9))</f>
        <v>115.24847154521919</v>
      </c>
      <c r="J10" s="40">
        <f>I10*(1+'CPI - Index'!I$9)*(1-(-'X-Factors'!I$9))</f>
        <v>119.29715944927275</v>
      </c>
      <c r="K10" s="65"/>
      <c r="M10" s="68">
        <f>+G10*1.1</f>
        <v>118.15681505450536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2:26" x14ac:dyDescent="0.35">
      <c r="B11" s="1" t="s">
        <v>493</v>
      </c>
      <c r="D11" s="68"/>
      <c r="E11" s="68"/>
      <c r="F11" s="44">
        <v>157.11000000000001</v>
      </c>
      <c r="G11" s="39">
        <f>F11*(1+'CPI - Index'!F$9)*(1-(-'X-Factors'!F$9))</f>
        <v>161.12292961978002</v>
      </c>
      <c r="H11" s="39">
        <f>G11*(1+'CPI - Index'!G$9)*(1-(-'X-Factors'!G$9))</f>
        <v>166.75489931412147</v>
      </c>
      <c r="I11" s="39">
        <f>H11*(1+'CPI - Index'!H$9)*(1-(-'X-Factors'!H$9))</f>
        <v>172.8727073178288</v>
      </c>
      <c r="J11" s="40">
        <f>I11*(1+'CPI - Index'!I$9)*(1-(-'X-Factors'!I$9))</f>
        <v>178.94573917390915</v>
      </c>
      <c r="K11" s="65"/>
      <c r="M11" s="68">
        <f t="shared" ref="M11:M15" si="0">+G11*1.1</f>
        <v>177.23522258175805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2:26" x14ac:dyDescent="0.35">
      <c r="B12" s="1" t="s">
        <v>494</v>
      </c>
      <c r="D12" s="68"/>
      <c r="E12" s="68"/>
      <c r="F12" s="44">
        <v>196.39</v>
      </c>
      <c r="G12" s="39">
        <f>F12*(1+'CPI - Index'!F$9)*(1-(-'X-Factors'!F$9))</f>
        <v>201.40622588013875</v>
      </c>
      <c r="H12" s="39">
        <f>G12*(1+'CPI - Index'!G$9)*(1-(-'X-Factors'!G$9))</f>
        <v>208.44627761632177</v>
      </c>
      <c r="I12" s="39">
        <f>H12*(1+'CPI - Index'!H$9)*(1-(-'X-Factors'!H$9))</f>
        <v>216.09363497007445</v>
      </c>
      <c r="J12" s="40">
        <f>I12*(1+'CPI - Index'!I$9)*(1-(-'X-Factors'!I$9))</f>
        <v>223.68502142679662</v>
      </c>
      <c r="K12" s="65"/>
      <c r="M12" s="68">
        <f t="shared" si="0"/>
        <v>221.54684846815263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2:26" x14ac:dyDescent="0.35">
      <c r="B13" s="1" t="s">
        <v>495</v>
      </c>
      <c r="D13" s="68"/>
      <c r="E13" s="68"/>
      <c r="F13" s="44">
        <v>151.41</v>
      </c>
      <c r="G13" s="39">
        <f>F13*(1+'CPI - Index'!F$9)*(1-(-'X-Factors'!F$9))</f>
        <v>155.27733927649984</v>
      </c>
      <c r="H13" s="39">
        <f>G13*(1+'CPI - Index'!G$9)*(1-(-'X-Factors'!G$9))</f>
        <v>160.70497934664328</v>
      </c>
      <c r="I13" s="39">
        <f>H13*(1+'CPI - Index'!H$9)*(1-(-'X-Factors'!H$9))</f>
        <v>166.60083136014546</v>
      </c>
      <c r="J13" s="40">
        <f>I13*(1+'CPI - Index'!I$9)*(1-(-'X-Factors'!I$9))</f>
        <v>172.45353171867851</v>
      </c>
      <c r="K13" s="65"/>
      <c r="M13" s="68">
        <f t="shared" si="0"/>
        <v>170.80507320414983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2:26" x14ac:dyDescent="0.35">
      <c r="B14" s="81" t="s">
        <v>496</v>
      </c>
      <c r="D14" s="68"/>
      <c r="E14" s="68"/>
      <c r="F14" s="44">
        <v>216.02</v>
      </c>
      <c r="G14" s="39">
        <f>F14*(1+'CPI - Index'!F$9)*(1-(-'X-Factors'!F$9))</f>
        <v>221.53761858866324</v>
      </c>
      <c r="H14" s="39">
        <f>G14*(1+'CPI - Index'!G$9)*(1-(-'X-Factors'!G$9))</f>
        <v>229.28135287274213</v>
      </c>
      <c r="I14" s="39">
        <f>H14*(1+'CPI - Index'!H$9)*(1-(-'X-Factors'!H$9))</f>
        <v>237.69309550504346</v>
      </c>
      <c r="J14" s="40">
        <f>I14*(1+'CPI - Index'!I$9)*(1-(-'X-Factors'!I$9))</f>
        <v>246.04327271559961</v>
      </c>
      <c r="K14" s="65"/>
      <c r="M14" s="68">
        <f t="shared" si="0"/>
        <v>243.69138044752958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2:26" x14ac:dyDescent="0.35">
      <c r="B15" s="1" t="s">
        <v>497</v>
      </c>
      <c r="D15" s="68"/>
      <c r="E15" s="68"/>
      <c r="F15" s="45">
        <v>261.74</v>
      </c>
      <c r="G15" s="16">
        <f>F15*(1+'CPI - Index'!F$9)*(1-(-'X-Factors'!F$9))</f>
        <v>268.42540639476306</v>
      </c>
      <c r="H15" s="16">
        <f>G15*(1+'CPI - Index'!G$9)*(1-(-'X-Factors'!G$9))</f>
        <v>277.80807934872479</v>
      </c>
      <c r="I15" s="16">
        <f>H15*(1+'CPI - Index'!H$9)*(1-(-'X-Factors'!H$9))</f>
        <v>288.00014266035589</v>
      </c>
      <c r="J15" s="17">
        <f>I15*(1+'CPI - Index'!I$9)*(1-(-'X-Factors'!I$9))</f>
        <v>298.11761040913359</v>
      </c>
      <c r="K15" s="65"/>
      <c r="M15" s="68">
        <f t="shared" si="0"/>
        <v>295.2679470342394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2:26" x14ac:dyDescent="0.35">
      <c r="D16" s="68"/>
      <c r="E16" s="68"/>
    </row>
    <row r="17" spans="4:5" x14ac:dyDescent="0.35">
      <c r="D17" s="68"/>
      <c r="E17" s="68"/>
    </row>
    <row r="18" spans="4:5" x14ac:dyDescent="0.35">
      <c r="D18" s="65"/>
    </row>
    <row r="19" spans="4:5" x14ac:dyDescent="0.35">
      <c r="D19" s="65"/>
    </row>
    <row r="20" spans="4:5" x14ac:dyDescent="0.35">
      <c r="D20" s="65"/>
    </row>
    <row r="21" spans="4:5" x14ac:dyDescent="0.35">
      <c r="D21" s="65"/>
    </row>
    <row r="22" spans="4:5" x14ac:dyDescent="0.35">
      <c r="D22" s="65"/>
    </row>
  </sheetData>
  <conditionalFormatting sqref="A1:A1048576">
    <cfRule type="containsText" dxfId="17" priority="1" operator="containsText" text="&quot;False&quot;">
      <formula>NOT(ISERROR(SEARCH("""False""",A1)))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DC016ED4-CDAD-4226-B434-913755FB99FC}">
            <xm:f>NOT(ISERROR(SEARCH(#REF!,A1)))</xm:f>
            <xm:f>#REF!</xm:f>
            <x14:dxf>
              <font>
                <color rgb="FFFF0000"/>
              </font>
            </x14:dxf>
          </x14:cfRule>
          <xm:sqref>A1:A1048576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78"/>
  <sheetViews>
    <sheetView zoomScale="70" zoomScaleNormal="70" workbookViewId="0">
      <selection activeCell="AA10" sqref="AA10"/>
    </sheetView>
  </sheetViews>
  <sheetFormatPr defaultColWidth="9.1796875" defaultRowHeight="14.5" x14ac:dyDescent="0.35"/>
  <cols>
    <col min="1" max="1" width="9.1796875" style="1"/>
    <col min="2" max="2" width="80.7265625" style="1" customWidth="1"/>
    <col min="3" max="3" width="2.7265625" style="1" customWidth="1"/>
    <col min="4" max="4" width="15.7265625" style="1" customWidth="1"/>
    <col min="5" max="5" width="5.54296875" style="1" customWidth="1"/>
    <col min="6" max="10" width="15.7265625" style="1" customWidth="1"/>
    <col min="11" max="12" width="5.54296875" style="1" customWidth="1"/>
    <col min="13" max="13" width="15.7265625" style="1" customWidth="1"/>
    <col min="14" max="18" width="12.81640625" style="1" hidden="1" customWidth="1"/>
    <col min="19" max="24" width="0" style="1" hidden="1" customWidth="1"/>
    <col min="25" max="16384" width="9.1796875" style="1"/>
  </cols>
  <sheetData>
    <row r="2" spans="2:26" ht="15.5" x14ac:dyDescent="0.35">
      <c r="B2" s="2" t="s">
        <v>245</v>
      </c>
    </row>
    <row r="4" spans="2:26" s="3" customFormat="1" x14ac:dyDescent="0.35"/>
    <row r="5" spans="2:26" s="4" customFormat="1" x14ac:dyDescent="0.35">
      <c r="B5" s="5" t="s">
        <v>83</v>
      </c>
      <c r="F5" s="62"/>
      <c r="G5" s="62"/>
      <c r="H5" s="62"/>
      <c r="I5" s="62"/>
      <c r="J5" s="62"/>
      <c r="N5" s="5" t="s">
        <v>491</v>
      </c>
    </row>
    <row r="6" spans="2:26" x14ac:dyDescent="0.35">
      <c r="C6" s="8"/>
      <c r="D6" s="53" t="s">
        <v>225</v>
      </c>
      <c r="E6" s="8"/>
      <c r="F6" s="8" t="s">
        <v>132</v>
      </c>
      <c r="G6" s="8" t="s">
        <v>133</v>
      </c>
      <c r="H6" s="8" t="s">
        <v>134</v>
      </c>
      <c r="I6" s="8" t="s">
        <v>135</v>
      </c>
      <c r="J6" s="8" t="s">
        <v>136</v>
      </c>
      <c r="N6" s="8" t="s">
        <v>132</v>
      </c>
      <c r="O6" s="8" t="s">
        <v>133</v>
      </c>
      <c r="P6" s="8" t="s">
        <v>134</v>
      </c>
      <c r="Q6" s="8" t="s">
        <v>135</v>
      </c>
      <c r="R6" s="8" t="s">
        <v>136</v>
      </c>
    </row>
    <row r="7" spans="2:26" x14ac:dyDescent="0.35">
      <c r="D7" s="10" t="s">
        <v>227</v>
      </c>
      <c r="E7" s="51"/>
      <c r="F7" s="9" t="s">
        <v>486</v>
      </c>
      <c r="G7" s="11" t="s">
        <v>226</v>
      </c>
      <c r="H7" s="9" t="s">
        <v>8</v>
      </c>
      <c r="I7" s="9" t="s">
        <v>8</v>
      </c>
      <c r="J7" s="9" t="s">
        <v>8</v>
      </c>
      <c r="M7" s="8"/>
      <c r="N7" s="8"/>
      <c r="O7" s="8"/>
    </row>
    <row r="8" spans="2:26" x14ac:dyDescent="0.35">
      <c r="D8" s="7" t="s">
        <v>112</v>
      </c>
      <c r="E8" s="7"/>
      <c r="F8" s="7" t="s">
        <v>112</v>
      </c>
      <c r="G8" s="7" t="s">
        <v>112</v>
      </c>
      <c r="H8" s="7" t="s">
        <v>112</v>
      </c>
      <c r="I8" s="7" t="s">
        <v>112</v>
      </c>
      <c r="J8" s="7" t="s">
        <v>112</v>
      </c>
      <c r="M8" s="7"/>
      <c r="N8" s="7"/>
      <c r="O8" s="7"/>
    </row>
    <row r="9" spans="2:26" x14ac:dyDescent="0.35">
      <c r="B9" s="51" t="s">
        <v>246</v>
      </c>
      <c r="C9" s="52"/>
      <c r="D9" s="46"/>
      <c r="E9" s="7"/>
      <c r="F9" s="42"/>
      <c r="G9" s="43"/>
      <c r="H9" s="43"/>
      <c r="I9" s="43"/>
      <c r="J9" s="49"/>
      <c r="K9" s="65"/>
      <c r="M9" s="68"/>
      <c r="N9" s="68"/>
      <c r="O9" s="70"/>
    </row>
    <row r="10" spans="2:26" x14ac:dyDescent="0.35">
      <c r="B10" s="41" t="s">
        <v>247</v>
      </c>
      <c r="C10" s="52"/>
      <c r="D10" s="47">
        <v>9.7121297402495816</v>
      </c>
      <c r="E10" s="7"/>
      <c r="F10" s="44">
        <f>$D10*(CPI_FY20)*(MET_X_FACTOR_NON_FY20)</f>
        <v>10.891621965032233</v>
      </c>
      <c r="G10" s="39">
        <f>$D10*(CPI_FY21)*(MET_X_FACTOR_NON_FY21)</f>
        <v>11.203002077652172</v>
      </c>
      <c r="H10" s="39">
        <f>$D10*(CPI_FY22)*(MET_X_FACTOR_NON_FY22)</f>
        <v>11.589407444275972</v>
      </c>
      <c r="I10" s="39">
        <f>$D10*(CPI_FY23)*(MET_X_FACTOR_NON_FY23)</f>
        <v>11.98914040883475</v>
      </c>
      <c r="J10" s="40">
        <f>$D10*(CPI_FY24)*(MET_X_FACTOR_NON_FY24)</f>
        <v>12.402660656628084</v>
      </c>
      <c r="K10" s="65"/>
      <c r="M10" s="68"/>
      <c r="N10" s="68">
        <f>+D10*(1+'CPI - Index'!E$9)*(1-(-'X-Factors'!E$19))</f>
        <v>10.891621965032233</v>
      </c>
      <c r="O10" s="68">
        <f>+F10*(1+'CPI - Index'!F$9)*(1-(-'X-Factors'!F$19))</f>
        <v>11.203002077652174</v>
      </c>
      <c r="P10" s="68">
        <f>+G10*(1+'CPI - Index'!G$9)*(1-(-'X-Factors'!G$19))</f>
        <v>11.58940744427597</v>
      </c>
      <c r="Q10" s="68">
        <f>+H10*(1+'CPI - Index'!H$9)*(1-(-'X-Factors'!H$19))</f>
        <v>11.989140408834748</v>
      </c>
      <c r="R10" s="68">
        <f>+I10*(1+'CPI - Index'!I$9)*(1-(-'X-Factors'!I$19))</f>
        <v>12.402660656628086</v>
      </c>
      <c r="S10" s="68"/>
      <c r="T10" s="68">
        <f>+F10-N10</f>
        <v>0</v>
      </c>
      <c r="U10" s="68">
        <f t="shared" ref="U10:X10" si="0">+G10-O10</f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/>
      <c r="Z10" s="68"/>
    </row>
    <row r="11" spans="2:26" x14ac:dyDescent="0.35">
      <c r="B11" s="1" t="s">
        <v>241</v>
      </c>
      <c r="C11" s="52"/>
      <c r="D11" s="47">
        <v>19.96216205072837</v>
      </c>
      <c r="E11" s="7"/>
      <c r="F11" s="44">
        <f>$D11*(CPI_FY20)*(MET_X_FACTOR_CAP_FY20)</f>
        <v>15.615899492213519</v>
      </c>
      <c r="G11" s="39">
        <f>$D11*(CPI_FY21)*(MET_X_FACTOR_CAP_FY21)</f>
        <v>15.407125454339706</v>
      </c>
      <c r="H11" s="39">
        <f>$D11*(CPI_FY22)*(MET_X_FACTOR_CAP_FY22)</f>
        <v>15.288370192167291</v>
      </c>
      <c r="I11" s="39">
        <f>$D11*(CPI_FY23)*(MET_X_FACTOR_CAP_FY23)</f>
        <v>15.170530273504953</v>
      </c>
      <c r="J11" s="40">
        <f>$D11*(CPI_FY24)*(MET_X_FACTOR_CAP_FY24)</f>
        <v>15.053598643054885</v>
      </c>
      <c r="K11" s="65"/>
      <c r="M11" s="68"/>
      <c r="N11" s="68">
        <f>+D11*(1+'CPI - Index'!E$9)*(1-(-'X-Factors'!E$18))</f>
        <v>15.615899492213519</v>
      </c>
      <c r="O11" s="68">
        <f>+F11*(1+'CPI - Index'!F$9)*(1-(-'X-Factors'!F$18))</f>
        <v>15.407125454339706</v>
      </c>
      <c r="P11" s="68">
        <f>+G11*(1+'CPI - Index'!G$9)*(1-(-'X-Factors'!G$18))</f>
        <v>15.288370192167289</v>
      </c>
      <c r="Q11" s="68">
        <f>+H11*(1+'CPI - Index'!H$9)*(1-(-'X-Factors'!H$18))</f>
        <v>15.170530273504955</v>
      </c>
      <c r="R11" s="68">
        <f>+I11*(1+'CPI - Index'!I$9)*(1-(-'X-Factors'!I$18))</f>
        <v>15.053598643054885</v>
      </c>
      <c r="S11" s="68"/>
      <c r="T11" s="68">
        <f>+F11-N11</f>
        <v>0</v>
      </c>
      <c r="U11" s="68">
        <f t="shared" ref="U11" si="1">+G11-O11</f>
        <v>0</v>
      </c>
      <c r="V11" s="68">
        <f t="shared" ref="V11" si="2">+H11-P11</f>
        <v>0</v>
      </c>
      <c r="W11" s="68">
        <f t="shared" ref="W11" si="3">+I11-Q11</f>
        <v>0</v>
      </c>
      <c r="X11" s="68">
        <f t="shared" ref="X11" si="4">+J11-R11</f>
        <v>0</v>
      </c>
      <c r="Y11" s="68"/>
      <c r="Z11" s="68"/>
    </row>
    <row r="12" spans="2:26" x14ac:dyDescent="0.35">
      <c r="B12" s="1" t="s">
        <v>248</v>
      </c>
      <c r="C12" s="52"/>
      <c r="D12" s="47">
        <f>SUM(D10:D11)</f>
        <v>29.674291790977954</v>
      </c>
      <c r="E12" s="7"/>
      <c r="F12" s="44">
        <f t="shared" ref="F12:J12" si="5">SUM(F10:F11)</f>
        <v>26.507521457245751</v>
      </c>
      <c r="G12" s="39">
        <f t="shared" si="5"/>
        <v>26.610127531991878</v>
      </c>
      <c r="H12" s="39">
        <f t="shared" si="5"/>
        <v>26.877777636443263</v>
      </c>
      <c r="I12" s="39">
        <f t="shared" si="5"/>
        <v>27.159670682339701</v>
      </c>
      <c r="J12" s="40">
        <f t="shared" si="5"/>
        <v>27.456259299682969</v>
      </c>
      <c r="K12" s="65"/>
      <c r="M12" s="68"/>
      <c r="N12" s="68">
        <f>SUM(N10:N11)</f>
        <v>26.507521457245751</v>
      </c>
      <c r="O12" s="68">
        <f t="shared" ref="O12:X12" si="6">SUM(O10:O11)</f>
        <v>26.610127531991878</v>
      </c>
      <c r="P12" s="68">
        <f t="shared" si="6"/>
        <v>26.877777636443259</v>
      </c>
      <c r="Q12" s="68">
        <f t="shared" si="6"/>
        <v>27.159670682339701</v>
      </c>
      <c r="R12" s="68">
        <f t="shared" si="6"/>
        <v>27.456259299682969</v>
      </c>
      <c r="S12" s="68"/>
      <c r="T12" s="68">
        <f t="shared" si="6"/>
        <v>0</v>
      </c>
      <c r="U12" s="68">
        <f t="shared" si="6"/>
        <v>0</v>
      </c>
      <c r="V12" s="68">
        <f t="shared" si="6"/>
        <v>0</v>
      </c>
      <c r="W12" s="68">
        <f t="shared" si="6"/>
        <v>0</v>
      </c>
      <c r="X12" s="68">
        <f t="shared" si="6"/>
        <v>0</v>
      </c>
      <c r="Y12" s="68"/>
      <c r="Z12" s="68"/>
    </row>
    <row r="13" spans="2:26" x14ac:dyDescent="0.35">
      <c r="C13" s="52"/>
      <c r="D13" s="47"/>
      <c r="E13" s="7"/>
      <c r="F13" s="44"/>
      <c r="G13" s="39"/>
      <c r="H13" s="39"/>
      <c r="I13" s="39"/>
      <c r="J13" s="40"/>
      <c r="K13" s="65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2:26" x14ac:dyDescent="0.35">
      <c r="B14" s="77" t="s">
        <v>249</v>
      </c>
      <c r="C14" s="52"/>
      <c r="D14" s="47"/>
      <c r="E14" s="7"/>
      <c r="F14" s="44"/>
      <c r="G14" s="39"/>
      <c r="H14" s="39"/>
      <c r="I14" s="39"/>
      <c r="J14" s="40"/>
      <c r="K14" s="65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2:26" x14ac:dyDescent="0.35">
      <c r="B15" s="1" t="s">
        <v>247</v>
      </c>
      <c r="C15" s="52"/>
      <c r="D15" s="47">
        <v>9.7121297402495816</v>
      </c>
      <c r="E15" s="7"/>
      <c r="F15" s="44">
        <f>$D15*(CPI_FY20)*(MET_X_FACTOR_NON_FY20)</f>
        <v>10.891621965032233</v>
      </c>
      <c r="G15" s="39">
        <f>$D15*(CPI_FY21)*(MET_X_FACTOR_NON_FY21)</f>
        <v>11.203002077652172</v>
      </c>
      <c r="H15" s="39">
        <f>$D15*(CPI_FY22)*(MET_X_FACTOR_NON_FY22)</f>
        <v>11.589407444275972</v>
      </c>
      <c r="I15" s="39">
        <f>$D15*(CPI_FY23)*(MET_X_FACTOR_NON_FY23)</f>
        <v>11.98914040883475</v>
      </c>
      <c r="J15" s="40">
        <f>$D15*(CPI_FY24)*(MET_X_FACTOR_NON_FY24)</f>
        <v>12.402660656628084</v>
      </c>
      <c r="K15" s="65"/>
      <c r="M15" s="68"/>
      <c r="N15" s="68">
        <f>+D15*(1+'CPI - Index'!E$9)*(1-(-'X-Factors'!E$19))</f>
        <v>10.891621965032233</v>
      </c>
      <c r="O15" s="68">
        <f>+F15*(1+'CPI - Index'!F$9)*(1-(-'X-Factors'!F$19))</f>
        <v>11.203002077652174</v>
      </c>
      <c r="P15" s="68">
        <f>+G15*(1+'CPI - Index'!G$9)*(1-(-'X-Factors'!G$19))</f>
        <v>11.58940744427597</v>
      </c>
      <c r="Q15" s="68">
        <f>+H15*(1+'CPI - Index'!H$9)*(1-(-'X-Factors'!H$19))</f>
        <v>11.989140408834748</v>
      </c>
      <c r="R15" s="68">
        <f>+I15*(1+'CPI - Index'!I$9)*(1-(-'X-Factors'!I$19))</f>
        <v>12.402660656628086</v>
      </c>
      <c r="S15" s="68"/>
      <c r="T15" s="68">
        <f>+F15-N15</f>
        <v>0</v>
      </c>
      <c r="U15" s="68">
        <f t="shared" ref="U15:U16" si="7">+G15-O15</f>
        <v>0</v>
      </c>
      <c r="V15" s="68">
        <f t="shared" ref="V15:V16" si="8">+H15-P15</f>
        <v>0</v>
      </c>
      <c r="W15" s="68">
        <f t="shared" ref="W15:W16" si="9">+I15-Q15</f>
        <v>0</v>
      </c>
      <c r="X15" s="68">
        <f t="shared" ref="X15:X16" si="10">+J15-R15</f>
        <v>0</v>
      </c>
      <c r="Y15" s="68"/>
      <c r="Z15" s="68"/>
    </row>
    <row r="16" spans="2:26" x14ac:dyDescent="0.35">
      <c r="B16" s="1" t="s">
        <v>241</v>
      </c>
      <c r="C16" s="52"/>
      <c r="D16" s="47">
        <v>19.96216205072837</v>
      </c>
      <c r="E16" s="7"/>
      <c r="F16" s="44">
        <f>$D16*(CPI_FY20)*(MET_X_FACTOR_CAP_FY20)</f>
        <v>15.615899492213519</v>
      </c>
      <c r="G16" s="39">
        <f>$D16*(CPI_FY21)*(MET_X_FACTOR_CAP_FY21)</f>
        <v>15.407125454339706</v>
      </c>
      <c r="H16" s="39">
        <f>$D16*(CPI_FY22)*(MET_X_FACTOR_CAP_FY22)</f>
        <v>15.288370192167291</v>
      </c>
      <c r="I16" s="39">
        <f>$D16*(CPI_FY23)*(MET_X_FACTOR_CAP_FY23)</f>
        <v>15.170530273504953</v>
      </c>
      <c r="J16" s="40">
        <f>$D16*(CPI_FY24)*(MET_X_FACTOR_CAP_FY24)</f>
        <v>15.053598643054885</v>
      </c>
      <c r="K16" s="65"/>
      <c r="M16" s="68"/>
      <c r="N16" s="68">
        <f>+D16*(1+'CPI - Index'!E$9)*(1-(-'X-Factors'!E$18))</f>
        <v>15.615899492213519</v>
      </c>
      <c r="O16" s="68">
        <f>+F16*(1+'CPI - Index'!F$9)*(1-(-'X-Factors'!F$18))</f>
        <v>15.407125454339706</v>
      </c>
      <c r="P16" s="68">
        <f>+G16*(1+'CPI - Index'!G$9)*(1-(-'X-Factors'!G$18))</f>
        <v>15.288370192167289</v>
      </c>
      <c r="Q16" s="68">
        <f>+H16*(1+'CPI - Index'!H$9)*(1-(-'X-Factors'!H$18))</f>
        <v>15.170530273504955</v>
      </c>
      <c r="R16" s="68">
        <f>+I16*(1+'CPI - Index'!I$9)*(1-(-'X-Factors'!I$18))</f>
        <v>15.053598643054885</v>
      </c>
      <c r="S16" s="68"/>
      <c r="T16" s="68">
        <f>+F16-N16</f>
        <v>0</v>
      </c>
      <c r="U16" s="68">
        <f t="shared" si="7"/>
        <v>0</v>
      </c>
      <c r="V16" s="68">
        <f t="shared" si="8"/>
        <v>0</v>
      </c>
      <c r="W16" s="68">
        <f t="shared" si="9"/>
        <v>0</v>
      </c>
      <c r="X16" s="68">
        <f t="shared" si="10"/>
        <v>0</v>
      </c>
      <c r="Y16" s="68"/>
      <c r="Z16" s="68"/>
    </row>
    <row r="17" spans="2:26" x14ac:dyDescent="0.35">
      <c r="B17" s="1" t="s">
        <v>248</v>
      </c>
      <c r="C17" s="52"/>
      <c r="D17" s="47">
        <v>29.674291790977954</v>
      </c>
      <c r="E17" s="7"/>
      <c r="F17" s="44">
        <f t="shared" ref="F17" si="11">SUM(F15:F16)</f>
        <v>26.507521457245751</v>
      </c>
      <c r="G17" s="39">
        <f t="shared" ref="G17" si="12">SUM(G15:G16)</f>
        <v>26.610127531991878</v>
      </c>
      <c r="H17" s="39">
        <f t="shared" ref="H17" si="13">SUM(H15:H16)</f>
        <v>26.877777636443263</v>
      </c>
      <c r="I17" s="39">
        <f t="shared" ref="I17" si="14">SUM(I15:I16)</f>
        <v>27.159670682339701</v>
      </c>
      <c r="J17" s="40">
        <f t="shared" ref="J17" si="15">SUM(J15:J16)</f>
        <v>27.456259299682969</v>
      </c>
      <c r="K17" s="65"/>
      <c r="M17" s="68"/>
      <c r="N17" s="68">
        <f>SUM(N15:N16)</f>
        <v>26.507521457245751</v>
      </c>
      <c r="O17" s="68">
        <f t="shared" ref="O17" si="16">SUM(O15:O16)</f>
        <v>26.610127531991878</v>
      </c>
      <c r="P17" s="68">
        <f t="shared" ref="P17" si="17">SUM(P15:P16)</f>
        <v>26.877777636443259</v>
      </c>
      <c r="Q17" s="68">
        <f t="shared" ref="Q17" si="18">SUM(Q15:Q16)</f>
        <v>27.159670682339701</v>
      </c>
      <c r="R17" s="68">
        <f t="shared" ref="R17" si="19">SUM(R15:R16)</f>
        <v>27.456259299682969</v>
      </c>
      <c r="S17" s="68"/>
      <c r="T17" s="68">
        <f t="shared" ref="T17" si="20">SUM(T15:T16)</f>
        <v>0</v>
      </c>
      <c r="U17" s="68">
        <f t="shared" ref="U17" si="21">SUM(U15:U16)</f>
        <v>0</v>
      </c>
      <c r="V17" s="68">
        <f t="shared" ref="V17" si="22">SUM(V15:V16)</f>
        <v>0</v>
      </c>
      <c r="W17" s="68">
        <f t="shared" ref="W17" si="23">SUM(W15:W16)</f>
        <v>0</v>
      </c>
      <c r="X17" s="68">
        <f t="shared" ref="X17" si="24">SUM(X15:X16)</f>
        <v>0</v>
      </c>
      <c r="Y17" s="68"/>
      <c r="Z17" s="68"/>
    </row>
    <row r="18" spans="2:26" x14ac:dyDescent="0.35">
      <c r="C18" s="52"/>
      <c r="D18" s="47"/>
      <c r="E18" s="7"/>
      <c r="F18" s="44"/>
      <c r="G18" s="39"/>
      <c r="H18" s="39"/>
      <c r="I18" s="39"/>
      <c r="J18" s="40"/>
      <c r="K18" s="65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2:26" x14ac:dyDescent="0.35">
      <c r="B19" s="77" t="s">
        <v>250</v>
      </c>
      <c r="C19" s="52"/>
      <c r="D19" s="47"/>
      <c r="E19" s="7"/>
      <c r="F19" s="44"/>
      <c r="G19" s="39"/>
      <c r="H19" s="39"/>
      <c r="I19" s="39"/>
      <c r="J19" s="40"/>
      <c r="K19" s="65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2:26" x14ac:dyDescent="0.35">
      <c r="B20" s="1" t="s">
        <v>247</v>
      </c>
      <c r="C20" s="52"/>
      <c r="D20" s="47">
        <v>25.102119944029688</v>
      </c>
      <c r="E20" s="7"/>
      <c r="F20" s="44">
        <f>$D20*(CPI_FY20)*(MET_X_FACTOR_NON_FY20)</f>
        <v>28.150653694237153</v>
      </c>
      <c r="G20" s="39">
        <f>$D20*(CPI_FY21)*(MET_X_FACTOR_NON_FY21)</f>
        <v>28.955451523777921</v>
      </c>
      <c r="H20" s="39">
        <f>$D20*(CPI_FY22)*(MET_X_FACTOR_NON_FY22)</f>
        <v>29.954160779051744</v>
      </c>
      <c r="I20" s="39">
        <f>$D20*(CPI_FY23)*(MET_X_FACTOR_NON_FY23)</f>
        <v>30.987316748988274</v>
      </c>
      <c r="J20" s="40">
        <f>$D20*(CPI_FY24)*(MET_X_FACTOR_NON_FY24)</f>
        <v>32.056107543284895</v>
      </c>
      <c r="K20" s="65"/>
      <c r="M20" s="68"/>
      <c r="N20" s="68">
        <f>+D20*(1+'CPI - Index'!E$9)*(1-(-'X-Factors'!E$19))</f>
        <v>28.150653694237153</v>
      </c>
      <c r="O20" s="68">
        <f>+F20*(1+'CPI - Index'!F$9)*(1-(-'X-Factors'!F$19))</f>
        <v>28.955451523777924</v>
      </c>
      <c r="P20" s="68">
        <f>+G20*(1+'CPI - Index'!G$9)*(1-(-'X-Factors'!G$19))</f>
        <v>29.954160779051737</v>
      </c>
      <c r="Q20" s="68">
        <f>+H20*(1+'CPI - Index'!H$9)*(1-(-'X-Factors'!H$19))</f>
        <v>30.987316748988274</v>
      </c>
      <c r="R20" s="68">
        <f>+I20*(1+'CPI - Index'!I$9)*(1-(-'X-Factors'!I$19))</f>
        <v>32.056107543284895</v>
      </c>
      <c r="S20" s="68"/>
      <c r="T20" s="68">
        <f>+F20-N20</f>
        <v>0</v>
      </c>
      <c r="U20" s="68">
        <f t="shared" ref="U20:U21" si="25">+G20-O20</f>
        <v>0</v>
      </c>
      <c r="V20" s="68">
        <f t="shared" ref="V20:V21" si="26">+H20-P20</f>
        <v>0</v>
      </c>
      <c r="W20" s="68">
        <f t="shared" ref="W20:W21" si="27">+I20-Q20</f>
        <v>0</v>
      </c>
      <c r="X20" s="68">
        <f t="shared" ref="X20:X21" si="28">+J20-R20</f>
        <v>0</v>
      </c>
      <c r="Y20" s="68"/>
      <c r="Z20" s="68"/>
    </row>
    <row r="21" spans="2:26" x14ac:dyDescent="0.35">
      <c r="B21" s="1" t="s">
        <v>241</v>
      </c>
      <c r="C21" s="52"/>
      <c r="D21" s="47">
        <v>22.223345077432629</v>
      </c>
      <c r="E21" s="7"/>
      <c r="F21" s="44">
        <f>$D21*(CPI_FY20)*(MET_X_FACTOR_CAP_FY20)</f>
        <v>17.384766350862453</v>
      </c>
      <c r="G21" s="39">
        <f>$D21*(CPI_FY21)*(MET_X_FACTOR_CAP_FY21)</f>
        <v>17.152343756802335</v>
      </c>
      <c r="H21" s="39">
        <f>$D21*(CPI_FY22)*(MET_X_FACTOR_CAP_FY22)</f>
        <v>17.020136676010591</v>
      </c>
      <c r="I21" s="39">
        <f>$D21*(CPI_FY23)*(MET_X_FACTOR_CAP_FY23)</f>
        <v>16.888948622849075</v>
      </c>
      <c r="J21" s="40">
        <f>$D21*(CPI_FY24)*(MET_X_FACTOR_CAP_FY24)</f>
        <v>16.75877174284204</v>
      </c>
      <c r="K21" s="65"/>
      <c r="M21" s="68"/>
      <c r="N21" s="68">
        <f>+D21*(1+'CPI - Index'!E$9)*(1-(-'X-Factors'!E$18))</f>
        <v>17.384766350862453</v>
      </c>
      <c r="O21" s="68">
        <f>+F21*(1+'CPI - Index'!F$9)*(1-(-'X-Factors'!F$18))</f>
        <v>17.152343756802335</v>
      </c>
      <c r="P21" s="68">
        <f>+G21*(1+'CPI - Index'!G$9)*(1-(-'X-Factors'!G$18))</f>
        <v>17.020136676010583</v>
      </c>
      <c r="Q21" s="68">
        <f>+H21*(1+'CPI - Index'!H$9)*(1-(-'X-Factors'!H$18))</f>
        <v>16.888948622849075</v>
      </c>
      <c r="R21" s="68">
        <f>+I21*(1+'CPI - Index'!I$9)*(1-(-'X-Factors'!I$18))</f>
        <v>16.75877174284204</v>
      </c>
      <c r="S21" s="68"/>
      <c r="T21" s="68">
        <f>+F21-N21</f>
        <v>0</v>
      </c>
      <c r="U21" s="68">
        <f t="shared" si="25"/>
        <v>0</v>
      </c>
      <c r="V21" s="68">
        <f t="shared" si="26"/>
        <v>0</v>
      </c>
      <c r="W21" s="68">
        <f t="shared" si="27"/>
        <v>0</v>
      </c>
      <c r="X21" s="68">
        <f t="shared" si="28"/>
        <v>0</v>
      </c>
      <c r="Y21" s="68"/>
      <c r="Z21" s="68"/>
    </row>
    <row r="22" spans="2:26" x14ac:dyDescent="0.35">
      <c r="B22" s="1" t="s">
        <v>248</v>
      </c>
      <c r="C22" s="52"/>
      <c r="D22" s="47">
        <v>47.325465021462321</v>
      </c>
      <c r="E22" s="7"/>
      <c r="F22" s="44">
        <f t="shared" ref="F22" si="29">SUM(F20:F21)</f>
        <v>45.535420045099606</v>
      </c>
      <c r="G22" s="39">
        <f t="shared" ref="G22" si="30">SUM(G20:G21)</f>
        <v>46.107795280580255</v>
      </c>
      <c r="H22" s="39">
        <f t="shared" ref="H22" si="31">SUM(H20:H21)</f>
        <v>46.974297455062334</v>
      </c>
      <c r="I22" s="39">
        <f t="shared" ref="I22" si="32">SUM(I20:I21)</f>
        <v>47.876265371837349</v>
      </c>
      <c r="J22" s="40">
        <f t="shared" ref="J22" si="33">SUM(J20:J21)</f>
        <v>48.814879286126938</v>
      </c>
      <c r="K22" s="65"/>
      <c r="M22" s="68"/>
      <c r="N22" s="68">
        <f>SUM(N20:N21)</f>
        <v>45.535420045099606</v>
      </c>
      <c r="O22" s="68">
        <f t="shared" ref="O22" si="34">SUM(O20:O21)</f>
        <v>46.107795280580262</v>
      </c>
      <c r="P22" s="68">
        <f t="shared" ref="P22" si="35">SUM(P20:P21)</f>
        <v>46.97429745506232</v>
      </c>
      <c r="Q22" s="68">
        <f t="shared" ref="Q22" si="36">SUM(Q20:Q21)</f>
        <v>47.876265371837349</v>
      </c>
      <c r="R22" s="68">
        <f t="shared" ref="R22" si="37">SUM(R20:R21)</f>
        <v>48.814879286126938</v>
      </c>
      <c r="S22" s="68"/>
      <c r="T22" s="68">
        <f t="shared" ref="T22" si="38">SUM(T20:T21)</f>
        <v>0</v>
      </c>
      <c r="U22" s="68">
        <f t="shared" ref="U22" si="39">SUM(U20:U21)</f>
        <v>0</v>
      </c>
      <c r="V22" s="68">
        <f t="shared" ref="V22" si="40">SUM(V20:V21)</f>
        <v>0</v>
      </c>
      <c r="W22" s="68">
        <f t="shared" ref="W22" si="41">SUM(W20:W21)</f>
        <v>0</v>
      </c>
      <c r="X22" s="68">
        <f t="shared" ref="X22" si="42">SUM(X20:X21)</f>
        <v>0</v>
      </c>
      <c r="Y22" s="68"/>
      <c r="Z22" s="68"/>
    </row>
    <row r="23" spans="2:26" x14ac:dyDescent="0.35">
      <c r="C23" s="52"/>
      <c r="D23" s="47"/>
      <c r="E23" s="7"/>
      <c r="F23" s="44"/>
      <c r="G23" s="39"/>
      <c r="H23" s="39"/>
      <c r="I23" s="39"/>
      <c r="J23" s="40"/>
      <c r="K23" s="65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2:26" x14ac:dyDescent="0.35">
      <c r="B24" s="77" t="s">
        <v>251</v>
      </c>
      <c r="C24" s="52"/>
      <c r="D24" s="47"/>
      <c r="E24" s="7"/>
      <c r="F24" s="44"/>
      <c r="G24" s="39"/>
      <c r="H24" s="39"/>
      <c r="I24" s="39"/>
      <c r="J24" s="40"/>
      <c r="K24" s="65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2:26" x14ac:dyDescent="0.35">
      <c r="B25" s="1" t="s">
        <v>247</v>
      </c>
      <c r="C25" s="52"/>
      <c r="D25" s="47">
        <v>0.8168150140517596</v>
      </c>
      <c r="E25" s="7"/>
      <c r="F25" s="44">
        <f>$D25*(CPI_FY20)*(MET_X_FACTOR_NON_FY20)</f>
        <v>0.91601333449501843</v>
      </c>
      <c r="G25" s="39">
        <f>$D25*(CPI_FY21)*(MET_X_FACTOR_NON_FY21)</f>
        <v>0.94220120037690047</v>
      </c>
      <c r="H25" s="39">
        <f>$D25*(CPI_FY22)*(MET_X_FACTOR_NON_FY22)</f>
        <v>0.97469888249295344</v>
      </c>
      <c r="I25" s="39">
        <f>$D25*(CPI_FY23)*(MET_X_FACTOR_NON_FY23)</f>
        <v>1.008317449768666</v>
      </c>
      <c r="J25" s="40">
        <f>$D25*(CPI_FY24)*(MET_X_FACTOR_NON_FY24)</f>
        <v>1.0430955629164131</v>
      </c>
      <c r="K25" s="65"/>
      <c r="M25" s="68"/>
      <c r="N25" s="68">
        <f>+D25*(1+'CPI - Index'!E$9)*(1-(-'X-Factors'!E$19))</f>
        <v>0.91601333449501843</v>
      </c>
      <c r="O25" s="68">
        <f>+F25*(1+'CPI - Index'!F$9)*(1-(-'X-Factors'!F$19))</f>
        <v>0.94220120037690069</v>
      </c>
      <c r="P25" s="68">
        <f>+G25*(1+'CPI - Index'!G$9)*(1-(-'X-Factors'!G$19))</f>
        <v>0.97469888249295322</v>
      </c>
      <c r="Q25" s="68">
        <f>+H25*(1+'CPI - Index'!H$9)*(1-(-'X-Factors'!H$19))</f>
        <v>1.0083174497686658</v>
      </c>
      <c r="R25" s="68">
        <f>+I25*(1+'CPI - Index'!I$9)*(1-(-'X-Factors'!I$19))</f>
        <v>1.0430955629164131</v>
      </c>
      <c r="S25" s="68"/>
      <c r="T25" s="68">
        <f>+F25-N25</f>
        <v>0</v>
      </c>
      <c r="U25" s="68">
        <f t="shared" ref="U25:U26" si="43">+G25-O25</f>
        <v>0</v>
      </c>
      <c r="V25" s="68">
        <f t="shared" ref="V25:V26" si="44">+H25-P25</f>
        <v>0</v>
      </c>
      <c r="W25" s="68">
        <f t="shared" ref="W25:W26" si="45">+I25-Q25</f>
        <v>0</v>
      </c>
      <c r="X25" s="68">
        <f t="shared" ref="X25:X26" si="46">+J25-R25</f>
        <v>0</v>
      </c>
      <c r="Y25" s="68"/>
      <c r="Z25" s="68"/>
    </row>
    <row r="26" spans="2:26" x14ac:dyDescent="0.35">
      <c r="B26" s="1" t="s">
        <v>241</v>
      </c>
      <c r="C26" s="52"/>
      <c r="D26" s="47">
        <v>11.086769641946447</v>
      </c>
      <c r="E26" s="7"/>
      <c r="F26" s="44">
        <f>$D26*(CPI_FY20)*(MET_X_FACTOR_CAP_FY20)</f>
        <v>8.6729022628910428</v>
      </c>
      <c r="G26" s="39">
        <f>$D26*(CPI_FY21)*(MET_X_FACTOR_CAP_FY21)</f>
        <v>8.5569514125150175</v>
      </c>
      <c r="H26" s="39">
        <f>$D26*(CPI_FY22)*(MET_X_FACTOR_CAP_FY22)</f>
        <v>8.4909960199012957</v>
      </c>
      <c r="I26" s="39">
        <f>$D26*(CPI_FY23)*(MET_X_FACTOR_CAP_FY23)</f>
        <v>8.4255489992070931</v>
      </c>
      <c r="J26" s="40">
        <f>$D26*(CPI_FY24)*(MET_X_FACTOR_CAP_FY24)</f>
        <v>8.360606431996052</v>
      </c>
      <c r="K26" s="65"/>
      <c r="M26" s="68"/>
      <c r="N26" s="68">
        <f>+D26*(1+'CPI - Index'!E$9)*(1-(-'X-Factors'!E$18))</f>
        <v>8.6729022628910428</v>
      </c>
      <c r="O26" s="68">
        <f>+F26*(1+'CPI - Index'!F$9)*(1-(-'X-Factors'!F$18))</f>
        <v>8.5569514125150175</v>
      </c>
      <c r="P26" s="68">
        <f>+G26*(1+'CPI - Index'!G$9)*(1-(-'X-Factors'!G$18))</f>
        <v>8.4909960199012939</v>
      </c>
      <c r="Q26" s="68">
        <f>+H26*(1+'CPI - Index'!H$9)*(1-(-'X-Factors'!H$18))</f>
        <v>8.4255489992070931</v>
      </c>
      <c r="R26" s="68">
        <f>+I26*(1+'CPI - Index'!I$9)*(1-(-'X-Factors'!I$18))</f>
        <v>8.360606431996052</v>
      </c>
      <c r="S26" s="68"/>
      <c r="T26" s="68">
        <f>+F26-N26</f>
        <v>0</v>
      </c>
      <c r="U26" s="68">
        <f t="shared" si="43"/>
        <v>0</v>
      </c>
      <c r="V26" s="68">
        <f t="shared" si="44"/>
        <v>0</v>
      </c>
      <c r="W26" s="68">
        <f t="shared" si="45"/>
        <v>0</v>
      </c>
      <c r="X26" s="68">
        <f t="shared" si="46"/>
        <v>0</v>
      </c>
      <c r="Y26" s="68"/>
      <c r="Z26" s="68"/>
    </row>
    <row r="27" spans="2:26" x14ac:dyDescent="0.35">
      <c r="B27" s="1" t="s">
        <v>248</v>
      </c>
      <c r="C27" s="52"/>
      <c r="D27" s="47">
        <v>11.903584655998205</v>
      </c>
      <c r="E27" s="7"/>
      <c r="F27" s="44">
        <f t="shared" ref="F27" si="47">SUM(F25:F26)</f>
        <v>9.5889155973860607</v>
      </c>
      <c r="G27" s="39">
        <f t="shared" ref="G27" si="48">SUM(G25:G26)</f>
        <v>9.4991526128919173</v>
      </c>
      <c r="H27" s="39">
        <f t="shared" ref="H27" si="49">SUM(H25:H26)</f>
        <v>9.4656949023942492</v>
      </c>
      <c r="I27" s="39">
        <f t="shared" ref="I27" si="50">SUM(I25:I26)</f>
        <v>9.4338664489757598</v>
      </c>
      <c r="J27" s="40">
        <f t="shared" ref="J27" si="51">SUM(J25:J26)</f>
        <v>9.4037019949124652</v>
      </c>
      <c r="K27" s="65"/>
      <c r="M27" s="68"/>
      <c r="N27" s="68">
        <f>SUM(N25:N26)</f>
        <v>9.5889155973860607</v>
      </c>
      <c r="O27" s="68">
        <f t="shared" ref="O27" si="52">SUM(O25:O26)</f>
        <v>9.499152612891919</v>
      </c>
      <c r="P27" s="68">
        <f t="shared" ref="P27" si="53">SUM(P25:P26)</f>
        <v>9.4656949023942474</v>
      </c>
      <c r="Q27" s="68">
        <f t="shared" ref="Q27" si="54">SUM(Q25:Q26)</f>
        <v>9.4338664489757598</v>
      </c>
      <c r="R27" s="68">
        <f t="shared" ref="R27" si="55">SUM(R25:R26)</f>
        <v>9.4037019949124652</v>
      </c>
      <c r="S27" s="68"/>
      <c r="T27" s="68">
        <f t="shared" ref="T27" si="56">SUM(T25:T26)</f>
        <v>0</v>
      </c>
      <c r="U27" s="68">
        <f t="shared" ref="U27" si="57">SUM(U25:U26)</f>
        <v>0</v>
      </c>
      <c r="V27" s="68">
        <f t="shared" ref="V27" si="58">SUM(V25:V26)</f>
        <v>0</v>
      </c>
      <c r="W27" s="68">
        <f t="shared" ref="W27" si="59">SUM(W25:W26)</f>
        <v>0</v>
      </c>
      <c r="X27" s="68">
        <f t="shared" ref="X27" si="60">SUM(X25:X26)</f>
        <v>0</v>
      </c>
      <c r="Y27" s="68"/>
      <c r="Z27" s="68"/>
    </row>
    <row r="28" spans="2:26" x14ac:dyDescent="0.35">
      <c r="C28" s="52"/>
      <c r="D28" s="47"/>
      <c r="E28" s="7"/>
      <c r="F28" s="44"/>
      <c r="G28" s="39"/>
      <c r="H28" s="39"/>
      <c r="I28" s="39"/>
      <c r="J28" s="40"/>
      <c r="K28" s="65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2:26" x14ac:dyDescent="0.35">
      <c r="B29" s="77" t="s">
        <v>252</v>
      </c>
      <c r="C29" s="52"/>
      <c r="D29" s="47"/>
      <c r="E29" s="7"/>
      <c r="F29" s="44"/>
      <c r="G29" s="39"/>
      <c r="H29" s="39"/>
      <c r="I29" s="39"/>
      <c r="J29" s="40"/>
      <c r="K29" s="65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2:26" x14ac:dyDescent="0.35">
      <c r="B30" s="1" t="s">
        <v>247</v>
      </c>
      <c r="C30" s="52"/>
      <c r="D30" s="47">
        <v>0.8168150140517596</v>
      </c>
      <c r="E30" s="7"/>
      <c r="F30" s="44">
        <f>$D30*(CPI_FY20)*(MET_X_FACTOR_NON_FY20)</f>
        <v>0.91601333449501843</v>
      </c>
      <c r="G30" s="39">
        <f>$D30*(CPI_FY21)*(MET_X_FACTOR_NON_FY21)</f>
        <v>0.94220120037690047</v>
      </c>
      <c r="H30" s="39">
        <f>$D30*(CPI_FY22)*(MET_X_FACTOR_NON_FY22)</f>
        <v>0.97469888249295344</v>
      </c>
      <c r="I30" s="39">
        <f>$D30*(CPI_FY23)*(MET_X_FACTOR_NON_FY23)</f>
        <v>1.008317449768666</v>
      </c>
      <c r="J30" s="40">
        <f>$D30*(CPI_FY24)*(MET_X_FACTOR_NON_FY24)</f>
        <v>1.0430955629164131</v>
      </c>
      <c r="K30" s="65"/>
      <c r="M30" s="68"/>
      <c r="N30" s="68">
        <f>+D30*(1+'CPI - Index'!E$9)*(1-(-'X-Factors'!E$19))</f>
        <v>0.91601333449501843</v>
      </c>
      <c r="O30" s="68">
        <f>+F30*(1+'CPI - Index'!F$9)*(1-(-'X-Factors'!F$19))</f>
        <v>0.94220120037690069</v>
      </c>
      <c r="P30" s="68">
        <f>+G30*(1+'CPI - Index'!G$9)*(1-(-'X-Factors'!G$19))</f>
        <v>0.97469888249295322</v>
      </c>
      <c r="Q30" s="68">
        <f>+H30*(1+'CPI - Index'!H$9)*(1-(-'X-Factors'!H$19))</f>
        <v>1.0083174497686658</v>
      </c>
      <c r="R30" s="68">
        <f>+I30*(1+'CPI - Index'!I$9)*(1-(-'X-Factors'!I$19))</f>
        <v>1.0430955629164131</v>
      </c>
      <c r="S30" s="68"/>
      <c r="T30" s="68">
        <f>+F30-N30</f>
        <v>0</v>
      </c>
      <c r="U30" s="68">
        <f t="shared" ref="U30:U31" si="61">+G30-O30</f>
        <v>0</v>
      </c>
      <c r="V30" s="68">
        <f t="shared" ref="V30:V31" si="62">+H30-P30</f>
        <v>0</v>
      </c>
      <c r="W30" s="68">
        <f t="shared" ref="W30:W31" si="63">+I30-Q30</f>
        <v>0</v>
      </c>
      <c r="X30" s="68">
        <f t="shared" ref="X30:X31" si="64">+J30-R30</f>
        <v>0</v>
      </c>
      <c r="Y30" s="68"/>
      <c r="Z30" s="68"/>
    </row>
    <row r="31" spans="2:26" x14ac:dyDescent="0.35">
      <c r="B31" s="1" t="s">
        <v>241</v>
      </c>
      <c r="C31" s="52"/>
      <c r="D31" s="47">
        <v>11.086769641946447</v>
      </c>
      <c r="E31" s="7"/>
      <c r="F31" s="44">
        <f>$D31*(CPI_FY20)*(MET_X_FACTOR_CAP_FY20)</f>
        <v>8.6729022628910428</v>
      </c>
      <c r="G31" s="39">
        <f>$D31*(CPI_FY21)*(MET_X_FACTOR_CAP_FY21)</f>
        <v>8.5569514125150175</v>
      </c>
      <c r="H31" s="39">
        <f>$D31*(CPI_FY22)*(MET_X_FACTOR_CAP_FY22)</f>
        <v>8.4909960199012957</v>
      </c>
      <c r="I31" s="39">
        <f>$D31*(CPI_FY23)*(MET_X_FACTOR_CAP_FY23)</f>
        <v>8.4255489992070931</v>
      </c>
      <c r="J31" s="40">
        <f>$D31*(CPI_FY24)*(MET_X_FACTOR_CAP_FY24)</f>
        <v>8.360606431996052</v>
      </c>
      <c r="K31" s="65"/>
      <c r="M31" s="68"/>
      <c r="N31" s="68">
        <f>+D31*(1+'CPI - Index'!E$9)*(1-(-'X-Factors'!E$18))</f>
        <v>8.6729022628910428</v>
      </c>
      <c r="O31" s="68">
        <f>+F31*(1+'CPI - Index'!F$9)*(1-(-'X-Factors'!F$18))</f>
        <v>8.5569514125150175</v>
      </c>
      <c r="P31" s="68">
        <f>+G31*(1+'CPI - Index'!G$9)*(1-(-'X-Factors'!G$18))</f>
        <v>8.4909960199012939</v>
      </c>
      <c r="Q31" s="68">
        <f>+H31*(1+'CPI - Index'!H$9)*(1-(-'X-Factors'!H$18))</f>
        <v>8.4255489992070931</v>
      </c>
      <c r="R31" s="68">
        <f>+I31*(1+'CPI - Index'!I$9)*(1-(-'X-Factors'!I$18))</f>
        <v>8.360606431996052</v>
      </c>
      <c r="S31" s="68"/>
      <c r="T31" s="68">
        <f>+F31-N31</f>
        <v>0</v>
      </c>
      <c r="U31" s="68">
        <f t="shared" si="61"/>
        <v>0</v>
      </c>
      <c r="V31" s="68">
        <f t="shared" si="62"/>
        <v>0</v>
      </c>
      <c r="W31" s="68">
        <f t="shared" si="63"/>
        <v>0</v>
      </c>
      <c r="X31" s="68">
        <f t="shared" si="64"/>
        <v>0</v>
      </c>
      <c r="Y31" s="68"/>
      <c r="Z31" s="68"/>
    </row>
    <row r="32" spans="2:26" x14ac:dyDescent="0.35">
      <c r="B32" s="1" t="s">
        <v>248</v>
      </c>
      <c r="C32" s="52"/>
      <c r="D32" s="47">
        <v>11.903584655998205</v>
      </c>
      <c r="E32" s="7"/>
      <c r="F32" s="44">
        <f t="shared" ref="F32" si="65">SUM(F30:F31)</f>
        <v>9.5889155973860607</v>
      </c>
      <c r="G32" s="39">
        <f t="shared" ref="G32" si="66">SUM(G30:G31)</f>
        <v>9.4991526128919173</v>
      </c>
      <c r="H32" s="39">
        <f t="shared" ref="H32" si="67">SUM(H30:H31)</f>
        <v>9.4656949023942492</v>
      </c>
      <c r="I32" s="39">
        <f t="shared" ref="I32" si="68">SUM(I30:I31)</f>
        <v>9.4338664489757598</v>
      </c>
      <c r="J32" s="40">
        <f t="shared" ref="J32" si="69">SUM(J30:J31)</f>
        <v>9.4037019949124652</v>
      </c>
      <c r="K32" s="65"/>
      <c r="M32" s="68"/>
      <c r="N32" s="68">
        <f>SUM(N30:N31)</f>
        <v>9.5889155973860607</v>
      </c>
      <c r="O32" s="68">
        <f t="shared" ref="O32" si="70">SUM(O30:O31)</f>
        <v>9.499152612891919</v>
      </c>
      <c r="P32" s="68">
        <f t="shared" ref="P32" si="71">SUM(P30:P31)</f>
        <v>9.4656949023942474</v>
      </c>
      <c r="Q32" s="68">
        <f t="shared" ref="Q32" si="72">SUM(Q30:Q31)</f>
        <v>9.4338664489757598</v>
      </c>
      <c r="R32" s="68">
        <f t="shared" ref="R32" si="73">SUM(R30:R31)</f>
        <v>9.4037019949124652</v>
      </c>
      <c r="S32" s="68"/>
      <c r="T32" s="68">
        <f t="shared" ref="T32" si="74">SUM(T30:T31)</f>
        <v>0</v>
      </c>
      <c r="U32" s="68">
        <f t="shared" ref="U32" si="75">SUM(U30:U31)</f>
        <v>0</v>
      </c>
      <c r="V32" s="68">
        <f t="shared" ref="V32" si="76">SUM(V30:V31)</f>
        <v>0</v>
      </c>
      <c r="W32" s="68">
        <f t="shared" ref="W32" si="77">SUM(W30:W31)</f>
        <v>0</v>
      </c>
      <c r="X32" s="68">
        <f t="shared" ref="X32" si="78">SUM(X30:X31)</f>
        <v>0</v>
      </c>
      <c r="Y32" s="68"/>
      <c r="Z32" s="68"/>
    </row>
    <row r="33" spans="2:26" x14ac:dyDescent="0.35">
      <c r="C33" s="52"/>
      <c r="D33" s="47"/>
      <c r="E33" s="7"/>
      <c r="F33" s="44"/>
      <c r="G33" s="39"/>
      <c r="H33" s="39"/>
      <c r="I33" s="39"/>
      <c r="J33" s="40"/>
      <c r="K33" s="65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2:26" x14ac:dyDescent="0.35">
      <c r="B34" s="77" t="s">
        <v>253</v>
      </c>
      <c r="C34" s="52"/>
      <c r="D34" s="47"/>
      <c r="E34" s="7"/>
      <c r="F34" s="44"/>
      <c r="G34" s="39"/>
      <c r="H34" s="39"/>
      <c r="I34" s="39"/>
      <c r="J34" s="40"/>
      <c r="K34" s="65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2:26" x14ac:dyDescent="0.35">
      <c r="B35" s="1" t="s">
        <v>247</v>
      </c>
      <c r="C35" s="52"/>
      <c r="D35" s="47">
        <v>10.020925660195978</v>
      </c>
      <c r="E35" s="7"/>
      <c r="F35" s="44">
        <f>$D35*(CPI_FY20)*(MET_X_FACTOR_NON_FY20)</f>
        <v>11.23791968904864</v>
      </c>
      <c r="G35" s="39">
        <f>$D35*(CPI_FY21)*(MET_X_FACTOR_NON_FY21)</f>
        <v>11.559200092428805</v>
      </c>
      <c r="H35" s="39">
        <f>$D35*(CPI_FY22)*(MET_X_FACTOR_NON_FY22)</f>
        <v>11.95789116814526</v>
      </c>
      <c r="I35" s="39">
        <f>$D35*(CPI_FY23)*(MET_X_FACTOR_NON_FY23)</f>
        <v>12.370333591064368</v>
      </c>
      <c r="J35" s="40">
        <f>$D35*(CPI_FY24)*(MET_X_FACTOR_NON_FY24)</f>
        <v>12.797001662120872</v>
      </c>
      <c r="K35" s="65"/>
      <c r="M35" s="68"/>
      <c r="N35" s="68">
        <f>+D35*(1+'CPI - Index'!E$9)*(1-(-'X-Factors'!E$19))</f>
        <v>11.23791968904864</v>
      </c>
      <c r="O35" s="68">
        <f>+F35*(1+'CPI - Index'!F$9)*(1-(-'X-Factors'!F$19))</f>
        <v>11.559200092428807</v>
      </c>
      <c r="P35" s="68">
        <f>+G35*(1+'CPI - Index'!G$9)*(1-(-'X-Factors'!G$19))</f>
        <v>11.957891168145256</v>
      </c>
      <c r="Q35" s="68">
        <f>+H35*(1+'CPI - Index'!H$9)*(1-(-'X-Factors'!H$19))</f>
        <v>12.370333591064366</v>
      </c>
      <c r="R35" s="68">
        <f>+I35*(1+'CPI - Index'!I$9)*(1-(-'X-Factors'!I$19))</f>
        <v>12.797001662120877</v>
      </c>
      <c r="S35" s="68"/>
      <c r="T35" s="68">
        <f>+F35-N35</f>
        <v>0</v>
      </c>
      <c r="U35" s="68">
        <f t="shared" ref="U35:U36" si="79">+G35-O35</f>
        <v>0</v>
      </c>
      <c r="V35" s="68">
        <f t="shared" ref="V35:V36" si="80">+H35-P35</f>
        <v>0</v>
      </c>
      <c r="W35" s="68">
        <f t="shared" ref="W35:W36" si="81">+I35-Q35</f>
        <v>0</v>
      </c>
      <c r="X35" s="68">
        <f t="shared" ref="X35:X36" si="82">+J35-R35</f>
        <v>0</v>
      </c>
      <c r="Y35" s="68"/>
      <c r="Z35" s="68"/>
    </row>
    <row r="36" spans="2:26" x14ac:dyDescent="0.35">
      <c r="B36" s="1" t="s">
        <v>241</v>
      </c>
      <c r="C36" s="52"/>
      <c r="D36" s="47">
        <v>30.520990281153558</v>
      </c>
      <c r="E36" s="7"/>
      <c r="F36" s="44">
        <f>$D36*(CPI_FY20)*(MET_X_FACTOR_CAP_FY20)</f>
        <v>23.875806409252611</v>
      </c>
      <c r="G36" s="39">
        <f>$D36*(CPI_FY21)*(MET_X_FACTOR_CAP_FY21)</f>
        <v>23.556602990068296</v>
      </c>
      <c r="H36" s="39">
        <f>$D36*(CPI_FY22)*(MET_X_FACTOR_CAP_FY22)</f>
        <v>23.375033068263761</v>
      </c>
      <c r="I36" s="39">
        <f>$D36*(CPI_FY23)*(MET_X_FACTOR_CAP_FY23)</f>
        <v>23.194862653702188</v>
      </c>
      <c r="J36" s="40">
        <f>$D36*(CPI_FY24)*(MET_X_FACTOR_CAP_FY24)</f>
        <v>23.016080959241602</v>
      </c>
      <c r="K36" s="65"/>
      <c r="M36" s="68"/>
      <c r="N36" s="68">
        <f>+D36*(1+'CPI - Index'!E$9)*(1-(-'X-Factors'!E$18))</f>
        <v>23.875806409252611</v>
      </c>
      <c r="O36" s="68">
        <f>+F36*(1+'CPI - Index'!F$9)*(1-(-'X-Factors'!F$18))</f>
        <v>23.556602990068299</v>
      </c>
      <c r="P36" s="68">
        <f>+G36*(1+'CPI - Index'!G$9)*(1-(-'X-Factors'!G$18))</f>
        <v>23.375033068263761</v>
      </c>
      <c r="Q36" s="68">
        <f>+H36*(1+'CPI - Index'!H$9)*(1-(-'X-Factors'!H$18))</f>
        <v>23.194862653702184</v>
      </c>
      <c r="R36" s="68">
        <f>+I36*(1+'CPI - Index'!I$9)*(1-(-'X-Factors'!I$18))</f>
        <v>23.016080959241606</v>
      </c>
      <c r="S36" s="68"/>
      <c r="T36" s="68">
        <f>+F36-N36</f>
        <v>0</v>
      </c>
      <c r="U36" s="68">
        <f t="shared" si="79"/>
        <v>0</v>
      </c>
      <c r="V36" s="68">
        <f t="shared" si="80"/>
        <v>0</v>
      </c>
      <c r="W36" s="68">
        <f t="shared" si="81"/>
        <v>0</v>
      </c>
      <c r="X36" s="68">
        <f t="shared" si="82"/>
        <v>0</v>
      </c>
      <c r="Y36" s="68"/>
      <c r="Z36" s="68"/>
    </row>
    <row r="37" spans="2:26" x14ac:dyDescent="0.35">
      <c r="B37" s="1" t="s">
        <v>248</v>
      </c>
      <c r="C37" s="52"/>
      <c r="D37" s="47">
        <v>40.541915941349536</v>
      </c>
      <c r="E37" s="7"/>
      <c r="F37" s="44">
        <f t="shared" ref="F37" si="83">SUM(F35:F36)</f>
        <v>35.11372609830125</v>
      </c>
      <c r="G37" s="39">
        <f t="shared" ref="G37" si="84">SUM(G35:G36)</f>
        <v>35.115803082497102</v>
      </c>
      <c r="H37" s="39">
        <f t="shared" ref="H37" si="85">SUM(H35:H36)</f>
        <v>35.332924236409021</v>
      </c>
      <c r="I37" s="39">
        <f t="shared" ref="I37" si="86">SUM(I35:I36)</f>
        <v>35.565196244766554</v>
      </c>
      <c r="J37" s="40">
        <f t="shared" ref="J37" si="87">SUM(J35:J36)</f>
        <v>35.813082621362476</v>
      </c>
      <c r="K37" s="65"/>
      <c r="M37" s="68"/>
      <c r="N37" s="68">
        <f>SUM(N35:N36)</f>
        <v>35.11372609830125</v>
      </c>
      <c r="O37" s="68">
        <f t="shared" ref="O37" si="88">SUM(O35:O36)</f>
        <v>35.115803082497109</v>
      </c>
      <c r="P37" s="68">
        <f t="shared" ref="P37" si="89">SUM(P35:P36)</f>
        <v>35.332924236409013</v>
      </c>
      <c r="Q37" s="68">
        <f t="shared" ref="Q37" si="90">SUM(Q35:Q36)</f>
        <v>35.565196244766554</v>
      </c>
      <c r="R37" s="68">
        <f t="shared" ref="R37" si="91">SUM(R35:R36)</f>
        <v>35.813082621362483</v>
      </c>
      <c r="S37" s="68"/>
      <c r="T37" s="68">
        <f t="shared" ref="T37" si="92">SUM(T35:T36)</f>
        <v>0</v>
      </c>
      <c r="U37" s="68">
        <f t="shared" ref="U37" si="93">SUM(U35:U36)</f>
        <v>0</v>
      </c>
      <c r="V37" s="68">
        <f t="shared" ref="V37" si="94">SUM(V35:V36)</f>
        <v>0</v>
      </c>
      <c r="W37" s="68">
        <f t="shared" ref="W37" si="95">SUM(W35:W36)</f>
        <v>0</v>
      </c>
      <c r="X37" s="68">
        <f t="shared" ref="X37" si="96">SUM(X35:X36)</f>
        <v>0</v>
      </c>
      <c r="Y37" s="68"/>
      <c r="Z37" s="68"/>
    </row>
    <row r="38" spans="2:26" x14ac:dyDescent="0.35">
      <c r="C38" s="52"/>
      <c r="D38" s="47"/>
      <c r="E38" s="7"/>
      <c r="F38" s="44"/>
      <c r="G38" s="39"/>
      <c r="H38" s="39"/>
      <c r="I38" s="39"/>
      <c r="J38" s="40"/>
      <c r="K38" s="65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2:26" x14ac:dyDescent="0.35">
      <c r="B39" s="77" t="s">
        <v>254</v>
      </c>
      <c r="C39" s="52"/>
      <c r="D39" s="47"/>
      <c r="E39" s="7"/>
      <c r="F39" s="44"/>
      <c r="G39" s="39"/>
      <c r="H39" s="39"/>
      <c r="I39" s="39"/>
      <c r="J39" s="40"/>
      <c r="K39" s="65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2:26" x14ac:dyDescent="0.35">
      <c r="B40" s="1" t="s">
        <v>247</v>
      </c>
      <c r="D40" s="47">
        <v>10.020925660195978</v>
      </c>
      <c r="E40" s="7"/>
      <c r="F40" s="44">
        <f>$D40*(CPI_FY20)*(MET_X_FACTOR_NON_FY20)</f>
        <v>11.23791968904864</v>
      </c>
      <c r="G40" s="39">
        <f>$D40*(CPI_FY21)*(MET_X_FACTOR_NON_FY21)</f>
        <v>11.559200092428805</v>
      </c>
      <c r="H40" s="39">
        <f>$D40*(CPI_FY22)*(MET_X_FACTOR_NON_FY22)</f>
        <v>11.95789116814526</v>
      </c>
      <c r="I40" s="39">
        <f>$D40*(CPI_FY23)*(MET_X_FACTOR_NON_FY23)</f>
        <v>12.370333591064368</v>
      </c>
      <c r="J40" s="40">
        <f>$D40*(CPI_FY24)*(MET_X_FACTOR_NON_FY24)</f>
        <v>12.797001662120872</v>
      </c>
      <c r="M40" s="68"/>
      <c r="N40" s="68">
        <f>+D40*(1+'CPI - Index'!E$9)*(1-(-'X-Factors'!E$19))</f>
        <v>11.23791968904864</v>
      </c>
      <c r="O40" s="68">
        <f>+F40*(1+'CPI - Index'!F$9)*(1-(-'X-Factors'!F$19))</f>
        <v>11.559200092428807</v>
      </c>
      <c r="P40" s="68">
        <f>+G40*(1+'CPI - Index'!G$9)*(1-(-'X-Factors'!G$19))</f>
        <v>11.957891168145256</v>
      </c>
      <c r="Q40" s="68">
        <f>+H40*(1+'CPI - Index'!H$9)*(1-(-'X-Factors'!H$19))</f>
        <v>12.370333591064366</v>
      </c>
      <c r="R40" s="68">
        <f>+I40*(1+'CPI - Index'!I$9)*(1-(-'X-Factors'!I$19))</f>
        <v>12.797001662120877</v>
      </c>
      <c r="S40" s="68"/>
      <c r="T40" s="68">
        <f>+F40-N40</f>
        <v>0</v>
      </c>
      <c r="U40" s="68">
        <f t="shared" ref="U40:U41" si="97">+G40-O40</f>
        <v>0</v>
      </c>
      <c r="V40" s="68">
        <f t="shared" ref="V40:V41" si="98">+H40-P40</f>
        <v>0</v>
      </c>
      <c r="W40" s="68">
        <f t="shared" ref="W40:W41" si="99">+I40-Q40</f>
        <v>0</v>
      </c>
      <c r="X40" s="68">
        <f t="shared" ref="X40:X41" si="100">+J40-R40</f>
        <v>0</v>
      </c>
      <c r="Y40" s="68"/>
      <c r="Z40" s="68"/>
    </row>
    <row r="41" spans="2:26" x14ac:dyDescent="0.35">
      <c r="B41" s="1" t="s">
        <v>241</v>
      </c>
      <c r="D41" s="47">
        <v>30.520990281153558</v>
      </c>
      <c r="F41" s="44">
        <f>$D41*(CPI_FY20)*(MET_X_FACTOR_CAP_FY20)</f>
        <v>23.875806409252611</v>
      </c>
      <c r="G41" s="39">
        <f>$D41*(CPI_FY21)*(MET_X_FACTOR_CAP_FY21)</f>
        <v>23.556602990068296</v>
      </c>
      <c r="H41" s="39">
        <f>$D41*(CPI_FY22)*(MET_X_FACTOR_CAP_FY22)</f>
        <v>23.375033068263761</v>
      </c>
      <c r="I41" s="39">
        <f>$D41*(CPI_FY23)*(MET_X_FACTOR_CAP_FY23)</f>
        <v>23.194862653702188</v>
      </c>
      <c r="J41" s="40">
        <f>$D41*(CPI_FY24)*(MET_X_FACTOR_CAP_FY24)</f>
        <v>23.016080959241602</v>
      </c>
      <c r="M41" s="68"/>
      <c r="N41" s="68">
        <f>+D41*(1+'CPI - Index'!E$9)*(1-(-'X-Factors'!E$18))</f>
        <v>23.875806409252611</v>
      </c>
      <c r="O41" s="68">
        <f>+F41*(1+'CPI - Index'!F$9)*(1-(-'X-Factors'!F$18))</f>
        <v>23.556602990068299</v>
      </c>
      <c r="P41" s="68">
        <f>+G41*(1+'CPI - Index'!G$9)*(1-(-'X-Factors'!G$18))</f>
        <v>23.375033068263761</v>
      </c>
      <c r="Q41" s="68">
        <f>+H41*(1+'CPI - Index'!H$9)*(1-(-'X-Factors'!H$18))</f>
        <v>23.194862653702184</v>
      </c>
      <c r="R41" s="68">
        <f>+I41*(1+'CPI - Index'!I$9)*(1-(-'X-Factors'!I$18))</f>
        <v>23.016080959241606</v>
      </c>
      <c r="S41" s="68"/>
      <c r="T41" s="68">
        <f>+F41-N41</f>
        <v>0</v>
      </c>
      <c r="U41" s="68">
        <f t="shared" si="97"/>
        <v>0</v>
      </c>
      <c r="V41" s="68">
        <f t="shared" si="98"/>
        <v>0</v>
      </c>
      <c r="W41" s="68">
        <f t="shared" si="99"/>
        <v>0</v>
      </c>
      <c r="X41" s="68">
        <f t="shared" si="100"/>
        <v>0</v>
      </c>
      <c r="Y41" s="68"/>
      <c r="Z41" s="68"/>
    </row>
    <row r="42" spans="2:26" x14ac:dyDescent="0.35">
      <c r="B42" s="1" t="s">
        <v>248</v>
      </c>
      <c r="D42" s="47">
        <v>40.541915941349536</v>
      </c>
      <c r="F42" s="44">
        <f t="shared" ref="F42" si="101">SUM(F40:F41)</f>
        <v>35.11372609830125</v>
      </c>
      <c r="G42" s="39">
        <f t="shared" ref="G42" si="102">SUM(G40:G41)</f>
        <v>35.115803082497102</v>
      </c>
      <c r="H42" s="39">
        <f t="shared" ref="H42" si="103">SUM(H40:H41)</f>
        <v>35.332924236409021</v>
      </c>
      <c r="I42" s="39">
        <f t="shared" ref="I42" si="104">SUM(I40:I41)</f>
        <v>35.565196244766554</v>
      </c>
      <c r="J42" s="40">
        <f t="shared" ref="J42" si="105">SUM(J40:J41)</f>
        <v>35.813082621362476</v>
      </c>
      <c r="M42" s="68"/>
      <c r="N42" s="68">
        <f>SUM(N40:N41)</f>
        <v>35.11372609830125</v>
      </c>
      <c r="O42" s="68">
        <f t="shared" ref="O42" si="106">SUM(O40:O41)</f>
        <v>35.115803082497109</v>
      </c>
      <c r="P42" s="68">
        <f t="shared" ref="P42" si="107">SUM(P40:P41)</f>
        <v>35.332924236409013</v>
      </c>
      <c r="Q42" s="68">
        <f t="shared" ref="Q42" si="108">SUM(Q40:Q41)</f>
        <v>35.565196244766554</v>
      </c>
      <c r="R42" s="68">
        <f t="shared" ref="R42" si="109">SUM(R40:R41)</f>
        <v>35.813082621362483</v>
      </c>
      <c r="S42" s="68"/>
      <c r="T42" s="68">
        <f t="shared" ref="T42" si="110">SUM(T40:T41)</f>
        <v>0</v>
      </c>
      <c r="U42" s="68">
        <f t="shared" ref="U42" si="111">SUM(U40:U41)</f>
        <v>0</v>
      </c>
      <c r="V42" s="68">
        <f t="shared" ref="V42" si="112">SUM(V40:V41)</f>
        <v>0</v>
      </c>
      <c r="W42" s="68">
        <f t="shared" ref="W42" si="113">SUM(W40:W41)</f>
        <v>0</v>
      </c>
      <c r="X42" s="68">
        <f t="shared" ref="X42" si="114">SUM(X40:X41)</f>
        <v>0</v>
      </c>
      <c r="Y42" s="68"/>
      <c r="Z42" s="68"/>
    </row>
    <row r="43" spans="2:26" x14ac:dyDescent="0.35">
      <c r="D43" s="47"/>
      <c r="F43" s="44"/>
      <c r="G43" s="39"/>
      <c r="H43" s="39"/>
      <c r="I43" s="39"/>
      <c r="J43" s="40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2:26" x14ac:dyDescent="0.35">
      <c r="B44" s="77" t="s">
        <v>255</v>
      </c>
      <c r="D44" s="47"/>
      <c r="F44" s="44"/>
      <c r="G44" s="39"/>
      <c r="H44" s="39"/>
      <c r="I44" s="39"/>
      <c r="J44" s="40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2:26" ht="16.5" customHeight="1" x14ac:dyDescent="0.35">
      <c r="B45" s="1" t="s">
        <v>247</v>
      </c>
      <c r="D45" s="47">
        <v>24.873013293746876</v>
      </c>
      <c r="F45" s="44">
        <f>$D45*(CPI_FY20)*(MET_X_FACTOR_NON_FY20)</f>
        <v>27.893723124805625</v>
      </c>
      <c r="G45" s="39">
        <f>$D45*(CPI_FY21)*(MET_X_FACTOR_NON_FY21)</f>
        <v>28.691175577330743</v>
      </c>
      <c r="H45" s="39">
        <f>$D45*(CPI_FY22)*(MET_X_FACTOR_NON_FY22)</f>
        <v>29.680769629084207</v>
      </c>
      <c r="I45" s="39">
        <f>$D45*(CPI_FY23)*(MET_X_FACTOR_NON_FY23)</f>
        <v>30.704496000882429</v>
      </c>
      <c r="J45" s="40">
        <f>$D45*(CPI_FY24)*(MET_X_FACTOR_NON_FY24)</f>
        <v>31.763531958564432</v>
      </c>
      <c r="M45" s="68"/>
      <c r="N45" s="68">
        <f>+D45*(1+'CPI - Index'!E$9)*(1-(-'X-Factors'!E$19))</f>
        <v>27.893723124805625</v>
      </c>
      <c r="O45" s="68">
        <f>+F45*(1+'CPI - Index'!F$9)*(1-(-'X-Factors'!F$19))</f>
        <v>28.691175577330746</v>
      </c>
      <c r="P45" s="68">
        <f>+G45*(1+'CPI - Index'!G$9)*(1-(-'X-Factors'!G$19))</f>
        <v>29.680769629084203</v>
      </c>
      <c r="Q45" s="68">
        <f>+H45*(1+'CPI - Index'!H$9)*(1-(-'X-Factors'!H$19))</f>
        <v>30.704496000882425</v>
      </c>
      <c r="R45" s="68">
        <f>+I45*(1+'CPI - Index'!I$9)*(1-(-'X-Factors'!I$19))</f>
        <v>31.763531958564439</v>
      </c>
      <c r="S45" s="68"/>
      <c r="T45" s="68">
        <f>+F45-N45</f>
        <v>0</v>
      </c>
      <c r="U45" s="68">
        <f t="shared" ref="U45:U46" si="115">+G45-O45</f>
        <v>0</v>
      </c>
      <c r="V45" s="68">
        <f t="shared" ref="V45:V46" si="116">+H45-P45</f>
        <v>0</v>
      </c>
      <c r="W45" s="68">
        <f t="shared" ref="W45:W46" si="117">+I45-Q45</f>
        <v>0</v>
      </c>
      <c r="X45" s="68">
        <f t="shared" ref="X45:X46" si="118">+J45-R45</f>
        <v>0</v>
      </c>
      <c r="Y45" s="68"/>
      <c r="Z45" s="68"/>
    </row>
    <row r="46" spans="2:26" ht="15.75" customHeight="1" x14ac:dyDescent="0.35">
      <c r="B46" s="1" t="s">
        <v>241</v>
      </c>
      <c r="D46" s="47">
        <v>21.207306889221904</v>
      </c>
      <c r="F46" s="44">
        <f>$D46*(CPI_FY20)*(MET_X_FACTOR_CAP_FY20)</f>
        <v>16.589945119222843</v>
      </c>
      <c r="G46" s="39">
        <f>$D46*(CPI_FY21)*(MET_X_FACTOR_CAP_FY21)</f>
        <v>16.368148748647322</v>
      </c>
      <c r="H46" s="39">
        <f>$D46*(CPI_FY22)*(MET_X_FACTOR_CAP_FY22)</f>
        <v>16.241986097367345</v>
      </c>
      <c r="I46" s="39">
        <f>$D46*(CPI_FY23)*(MET_X_FACTOR_CAP_FY23)</f>
        <v>16.116795884377268</v>
      </c>
      <c r="J46" s="40">
        <f>$D46*(CPI_FY24)*(MET_X_FACTOR_CAP_FY24)</f>
        <v>15.992570614303316</v>
      </c>
      <c r="M46" s="68"/>
      <c r="N46" s="68">
        <f>+D46*(1+'CPI - Index'!E$9)*(1-(-'X-Factors'!E$18))</f>
        <v>16.589945119222843</v>
      </c>
      <c r="O46" s="68">
        <f>+F46*(1+'CPI - Index'!F$9)*(1-(-'X-Factors'!F$18))</f>
        <v>16.368148748647322</v>
      </c>
      <c r="P46" s="68">
        <f>+G46*(1+'CPI - Index'!G$9)*(1-(-'X-Factors'!G$18))</f>
        <v>16.241986097367342</v>
      </c>
      <c r="Q46" s="68">
        <f>+H46*(1+'CPI - Index'!H$9)*(1-(-'X-Factors'!H$18))</f>
        <v>16.116795884377268</v>
      </c>
      <c r="R46" s="68">
        <f>+I46*(1+'CPI - Index'!I$9)*(1-(-'X-Factors'!I$18))</f>
        <v>15.99257061430332</v>
      </c>
      <c r="S46" s="68"/>
      <c r="T46" s="68">
        <f>+F46-N46</f>
        <v>0</v>
      </c>
      <c r="U46" s="68">
        <f t="shared" si="115"/>
        <v>0</v>
      </c>
      <c r="V46" s="68">
        <f t="shared" si="116"/>
        <v>0</v>
      </c>
      <c r="W46" s="68">
        <f t="shared" si="117"/>
        <v>0</v>
      </c>
      <c r="X46" s="68">
        <f t="shared" si="118"/>
        <v>0</v>
      </c>
      <c r="Y46" s="68"/>
      <c r="Z46" s="68"/>
    </row>
    <row r="47" spans="2:26" x14ac:dyDescent="0.35">
      <c r="B47" s="1" t="s">
        <v>248</v>
      </c>
      <c r="D47" s="47">
        <v>46.080320182968777</v>
      </c>
      <c r="F47" s="44">
        <f t="shared" ref="F47" si="119">SUM(F45:F46)</f>
        <v>44.483668244028465</v>
      </c>
      <c r="G47" s="39">
        <f t="shared" ref="G47" si="120">SUM(G45:G46)</f>
        <v>45.059324325978068</v>
      </c>
      <c r="H47" s="39">
        <f t="shared" ref="H47" si="121">SUM(H45:H46)</f>
        <v>45.922755726451555</v>
      </c>
      <c r="I47" s="39">
        <f t="shared" ref="I47" si="122">SUM(I45:I46)</f>
        <v>46.821291885259697</v>
      </c>
      <c r="J47" s="40">
        <f t="shared" ref="J47" si="123">SUM(J45:J46)</f>
        <v>47.756102572867746</v>
      </c>
      <c r="M47" s="68"/>
      <c r="N47" s="68">
        <f>SUM(N45:N46)</f>
        <v>44.483668244028465</v>
      </c>
      <c r="O47" s="68">
        <f t="shared" ref="O47" si="124">SUM(O45:O46)</f>
        <v>45.059324325978068</v>
      </c>
      <c r="P47" s="68">
        <f t="shared" ref="P47" si="125">SUM(P45:P46)</f>
        <v>45.922755726451541</v>
      </c>
      <c r="Q47" s="68">
        <f t="shared" ref="Q47" si="126">SUM(Q45:Q46)</f>
        <v>46.821291885259697</v>
      </c>
      <c r="R47" s="68">
        <f t="shared" ref="R47" si="127">SUM(R45:R46)</f>
        <v>47.756102572867761</v>
      </c>
      <c r="S47" s="68"/>
      <c r="T47" s="68">
        <f t="shared" ref="T47" si="128">SUM(T45:T46)</f>
        <v>0</v>
      </c>
      <c r="U47" s="68">
        <f t="shared" ref="U47" si="129">SUM(U45:U46)</f>
        <v>0</v>
      </c>
      <c r="V47" s="68">
        <f t="shared" ref="V47" si="130">SUM(V45:V46)</f>
        <v>0</v>
      </c>
      <c r="W47" s="68">
        <f t="shared" ref="W47" si="131">SUM(W45:W46)</f>
        <v>0</v>
      </c>
      <c r="X47" s="68">
        <f t="shared" ref="X47" si="132">SUM(X45:X46)</f>
        <v>0</v>
      </c>
      <c r="Y47" s="68"/>
      <c r="Z47" s="68"/>
    </row>
    <row r="48" spans="2:26" x14ac:dyDescent="0.35">
      <c r="D48" s="47"/>
      <c r="F48" s="44"/>
      <c r="G48" s="39"/>
      <c r="H48" s="39"/>
      <c r="I48" s="39"/>
      <c r="J48" s="40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2:26" x14ac:dyDescent="0.35">
      <c r="B49" s="77" t="s">
        <v>256</v>
      </c>
      <c r="D49" s="47"/>
      <c r="F49" s="44"/>
      <c r="G49" s="39"/>
      <c r="H49" s="39"/>
      <c r="I49" s="39"/>
      <c r="J49" s="40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2:26" x14ac:dyDescent="0.35">
      <c r="B50" s="1" t="s">
        <v>247</v>
      </c>
      <c r="D50" s="47">
        <v>44.26738929812219</v>
      </c>
      <c r="F50" s="44">
        <f>$D50*(CPI_FY20)*(MET_X_FACTOR_NON_FY20)</f>
        <v>49.643454371900752</v>
      </c>
      <c r="G50" s="39">
        <f>$D50*(CPI_FY21)*(MET_X_FACTOR_NON_FY21)</f>
        <v>51.06270895701153</v>
      </c>
      <c r="H50" s="39">
        <f>$D50*(CPI_FY22)*(MET_X_FACTOR_NON_FY22)</f>
        <v>52.823924802422987</v>
      </c>
      <c r="I50" s="39">
        <f>$D50*(CPI_FY23)*(MET_X_FACTOR_NON_FY23)</f>
        <v>54.645887155755503</v>
      </c>
      <c r="J50" s="40">
        <f>$D50*(CPI_FY24)*(MET_X_FACTOR_NON_FY24)</f>
        <v>56.530691239030965</v>
      </c>
      <c r="M50" s="68"/>
      <c r="N50" s="68">
        <f>+D50*(1+'CPI - Index'!E$9)*(1-(-'X-Factors'!E$19))</f>
        <v>49.643454371900752</v>
      </c>
      <c r="O50" s="68">
        <f>+F50*(1+'CPI - Index'!F$9)*(1-(-'X-Factors'!F$19))</f>
        <v>51.062708957011544</v>
      </c>
      <c r="P50" s="68">
        <f>+G50*(1+'CPI - Index'!G$9)*(1-(-'X-Factors'!G$19))</f>
        <v>52.823924802422979</v>
      </c>
      <c r="Q50" s="68">
        <f>+H50*(1+'CPI - Index'!H$9)*(1-(-'X-Factors'!H$19))</f>
        <v>54.645887155755496</v>
      </c>
      <c r="R50" s="68">
        <f>+I50*(1+'CPI - Index'!I$9)*(1-(-'X-Factors'!I$19))</f>
        <v>56.530691239030972</v>
      </c>
      <c r="S50" s="68"/>
      <c r="T50" s="68">
        <f>+F50-N50</f>
        <v>0</v>
      </c>
      <c r="U50" s="68">
        <f t="shared" ref="U50:U51" si="133">+G50-O50</f>
        <v>0</v>
      </c>
      <c r="V50" s="68">
        <f t="shared" ref="V50:V51" si="134">+H50-P50</f>
        <v>0</v>
      </c>
      <c r="W50" s="68">
        <f t="shared" ref="W50:W51" si="135">+I50-Q50</f>
        <v>0</v>
      </c>
      <c r="X50" s="68">
        <f t="shared" ref="X50:X51" si="136">+J50-R50</f>
        <v>0</v>
      </c>
      <c r="Y50" s="68"/>
      <c r="Z50" s="68"/>
    </row>
    <row r="51" spans="2:26" x14ac:dyDescent="0.35">
      <c r="B51" s="1" t="s">
        <v>241</v>
      </c>
      <c r="D51" s="47">
        <v>27.612331938432657</v>
      </c>
      <c r="F51" s="44">
        <f>$D51*(CPI_FY20)*(MET_X_FACTOR_CAP_FY20)</f>
        <v>21.600435824558822</v>
      </c>
      <c r="G51" s="39">
        <f>$D51*(CPI_FY21)*(MET_X_FACTOR_CAP_FY21)</f>
        <v>21.311652574565702</v>
      </c>
      <c r="H51" s="39">
        <f>$D51*(CPI_FY22)*(MET_X_FACTOR_CAP_FY22)</f>
        <v>21.147386313716432</v>
      </c>
      <c r="I51" s="39">
        <f>$D51*(CPI_FY23)*(MET_X_FACTOR_CAP_FY23)</f>
        <v>20.984386186704459</v>
      </c>
      <c r="J51" s="40">
        <f>$D51*(CPI_FY24)*(MET_X_FACTOR_CAP_FY24)</f>
        <v>20.82264243440526</v>
      </c>
      <c r="M51" s="68"/>
      <c r="N51" s="68">
        <f>+D51*(1+'CPI - Index'!E$9)*(1-(-'X-Factors'!E$18))</f>
        <v>21.600435824558822</v>
      </c>
      <c r="O51" s="68">
        <f>+F51*(1+'CPI - Index'!F$9)*(1-(-'X-Factors'!F$18))</f>
        <v>21.311652574565702</v>
      </c>
      <c r="P51" s="68">
        <f>+G51*(1+'CPI - Index'!G$9)*(1-(-'X-Factors'!G$18))</f>
        <v>21.147386313716432</v>
      </c>
      <c r="Q51" s="68">
        <f>+H51*(1+'CPI - Index'!H$9)*(1-(-'X-Factors'!H$18))</f>
        <v>20.984386186704459</v>
      </c>
      <c r="R51" s="68">
        <f>+I51*(1+'CPI - Index'!I$9)*(1-(-'X-Factors'!I$18))</f>
        <v>20.822642434405264</v>
      </c>
      <c r="S51" s="68"/>
      <c r="T51" s="68">
        <f>+F51-N51</f>
        <v>0</v>
      </c>
      <c r="U51" s="68">
        <f t="shared" si="133"/>
        <v>0</v>
      </c>
      <c r="V51" s="68">
        <f t="shared" si="134"/>
        <v>0</v>
      </c>
      <c r="W51" s="68">
        <f t="shared" si="135"/>
        <v>0</v>
      </c>
      <c r="X51" s="68">
        <f t="shared" si="136"/>
        <v>0</v>
      </c>
      <c r="Y51" s="68"/>
      <c r="Z51" s="68"/>
    </row>
    <row r="52" spans="2:26" x14ac:dyDescent="0.35">
      <c r="B52" s="1" t="s">
        <v>248</v>
      </c>
      <c r="D52" s="47">
        <v>71.879721236554843</v>
      </c>
      <c r="F52" s="44">
        <f t="shared" ref="F52" si="137">SUM(F50:F51)</f>
        <v>71.243890196459574</v>
      </c>
      <c r="G52" s="39">
        <f t="shared" ref="G52" si="138">SUM(G50:G51)</f>
        <v>72.374361531577236</v>
      </c>
      <c r="H52" s="39">
        <f t="shared" ref="H52" si="139">SUM(H50:H51)</f>
        <v>73.971311116139418</v>
      </c>
      <c r="I52" s="39">
        <f t="shared" ref="I52" si="140">SUM(I50:I51)</f>
        <v>75.630273342459958</v>
      </c>
      <c r="J52" s="40">
        <f t="shared" ref="J52" si="141">SUM(J50:J51)</f>
        <v>77.353333673436225</v>
      </c>
      <c r="M52" s="68"/>
      <c r="N52" s="68">
        <f>SUM(N50:N51)</f>
        <v>71.243890196459574</v>
      </c>
      <c r="O52" s="68">
        <f t="shared" ref="O52" si="142">SUM(O50:O51)</f>
        <v>72.37436153157725</v>
      </c>
      <c r="P52" s="68">
        <f t="shared" ref="P52" si="143">SUM(P50:P51)</f>
        <v>73.971311116139418</v>
      </c>
      <c r="Q52" s="68">
        <f t="shared" ref="Q52" si="144">SUM(Q50:Q51)</f>
        <v>75.630273342459958</v>
      </c>
      <c r="R52" s="68">
        <f t="shared" ref="R52" si="145">SUM(R50:R51)</f>
        <v>77.353333673436239</v>
      </c>
      <c r="S52" s="68"/>
      <c r="T52" s="68">
        <f t="shared" ref="T52" si="146">SUM(T50:T51)</f>
        <v>0</v>
      </c>
      <c r="U52" s="68">
        <f t="shared" ref="U52" si="147">SUM(U50:U51)</f>
        <v>0</v>
      </c>
      <c r="V52" s="68">
        <f t="shared" ref="V52" si="148">SUM(V50:V51)</f>
        <v>0</v>
      </c>
      <c r="W52" s="68">
        <f t="shared" ref="W52" si="149">SUM(W50:W51)</f>
        <v>0</v>
      </c>
      <c r="X52" s="68">
        <f t="shared" ref="X52" si="150">SUM(X50:X51)</f>
        <v>0</v>
      </c>
      <c r="Y52" s="68"/>
      <c r="Z52" s="68"/>
    </row>
    <row r="53" spans="2:26" x14ac:dyDescent="0.35">
      <c r="D53" s="47"/>
      <c r="F53" s="44"/>
      <c r="G53" s="39"/>
      <c r="H53" s="39"/>
      <c r="I53" s="39"/>
      <c r="J53" s="40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2:26" x14ac:dyDescent="0.35">
      <c r="B54" s="77" t="s">
        <v>485</v>
      </c>
      <c r="D54" s="47"/>
      <c r="F54" s="44"/>
      <c r="G54" s="39"/>
      <c r="H54" s="39"/>
      <c r="I54" s="39"/>
      <c r="J54" s="40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2:26" x14ac:dyDescent="0.35">
      <c r="B55" s="1" t="s">
        <v>247</v>
      </c>
      <c r="D55" s="47">
        <v>44.26738929812219</v>
      </c>
      <c r="F55" s="44">
        <f>$D55*(CPI_FY20)*(MET_X_FACTOR_NON_FY20)</f>
        <v>49.643454371900752</v>
      </c>
      <c r="G55" s="39">
        <f>$D55*(CPI_FY21)*(MET_X_FACTOR_NON_FY21)</f>
        <v>51.06270895701153</v>
      </c>
      <c r="H55" s="39">
        <f>$D55*(CPI_FY22)*(MET_X_FACTOR_NON_FY22)</f>
        <v>52.823924802422987</v>
      </c>
      <c r="I55" s="39">
        <f>$D55*(CPI_FY23)*(MET_X_FACTOR_NON_FY23)</f>
        <v>54.645887155755503</v>
      </c>
      <c r="J55" s="40">
        <f>$D55*(CPI_FY24)*(MET_X_FACTOR_NON_FY24)</f>
        <v>56.530691239030965</v>
      </c>
      <c r="M55" s="68"/>
      <c r="N55" s="68">
        <f>+D55*(1+'CPI - Index'!E$9)*(1-(-'X-Factors'!E$19))</f>
        <v>49.643454371900752</v>
      </c>
      <c r="O55" s="68">
        <f>+F55*(1+'CPI - Index'!F$9)*(1-(-'X-Factors'!F$19))</f>
        <v>51.062708957011544</v>
      </c>
      <c r="P55" s="68">
        <f>+G55*(1+'CPI - Index'!G$9)*(1-(-'X-Factors'!G$19))</f>
        <v>52.823924802422979</v>
      </c>
      <c r="Q55" s="68">
        <f>+H55*(1+'CPI - Index'!H$9)*(1-(-'X-Factors'!H$19))</f>
        <v>54.645887155755496</v>
      </c>
      <c r="R55" s="68">
        <f>+I55*(1+'CPI - Index'!I$9)*(1-(-'X-Factors'!I$19))</f>
        <v>56.530691239030972</v>
      </c>
      <c r="S55" s="68"/>
      <c r="T55" s="68">
        <f>+F55-N55</f>
        <v>0</v>
      </c>
      <c r="U55" s="68">
        <f t="shared" ref="U55:U56" si="151">+G55-O55</f>
        <v>0</v>
      </c>
      <c r="V55" s="68">
        <f t="shared" ref="V55:V56" si="152">+H55-P55</f>
        <v>0</v>
      </c>
      <c r="W55" s="68">
        <f t="shared" ref="W55:W56" si="153">+I55-Q55</f>
        <v>0</v>
      </c>
      <c r="X55" s="68">
        <f t="shared" ref="X55:X56" si="154">+J55-R55</f>
        <v>0</v>
      </c>
      <c r="Y55" s="68"/>
      <c r="Z55" s="68"/>
    </row>
    <row r="56" spans="2:26" x14ac:dyDescent="0.35">
      <c r="B56" s="1" t="s">
        <v>241</v>
      </c>
      <c r="D56" s="47">
        <v>27.612331938432657</v>
      </c>
      <c r="F56" s="44">
        <f>$D56*(CPI_FY20)*(MET_X_FACTOR_CAP_FY20)</f>
        <v>21.600435824558822</v>
      </c>
      <c r="G56" s="39">
        <f>$D56*(CPI_FY21)*(MET_X_FACTOR_CAP_FY21)</f>
        <v>21.311652574565702</v>
      </c>
      <c r="H56" s="39">
        <f>$D56*(CPI_FY22)*(MET_X_FACTOR_CAP_FY22)</f>
        <v>21.147386313716432</v>
      </c>
      <c r="I56" s="39">
        <f>$D56*(CPI_FY23)*(MET_X_FACTOR_CAP_FY23)</f>
        <v>20.984386186704459</v>
      </c>
      <c r="J56" s="40">
        <f>$D56*(CPI_FY24)*(MET_X_FACTOR_CAP_FY24)</f>
        <v>20.82264243440526</v>
      </c>
      <c r="M56" s="68"/>
      <c r="N56" s="68">
        <f>+D56*(1+'CPI - Index'!E$9)*(1-(-'X-Factors'!E$18))</f>
        <v>21.600435824558822</v>
      </c>
      <c r="O56" s="68">
        <f>+F56*(1+'CPI - Index'!F$9)*(1-(-'X-Factors'!F$18))</f>
        <v>21.311652574565702</v>
      </c>
      <c r="P56" s="68">
        <f>+G56*(1+'CPI - Index'!G$9)*(1-(-'X-Factors'!G$18))</f>
        <v>21.147386313716432</v>
      </c>
      <c r="Q56" s="68">
        <f>+H56*(1+'CPI - Index'!H$9)*(1-(-'X-Factors'!H$18))</f>
        <v>20.984386186704459</v>
      </c>
      <c r="R56" s="68">
        <f>+I56*(1+'CPI - Index'!I$9)*(1-(-'X-Factors'!I$18))</f>
        <v>20.822642434405264</v>
      </c>
      <c r="S56" s="68"/>
      <c r="T56" s="68">
        <f>+F56-N56</f>
        <v>0</v>
      </c>
      <c r="U56" s="68">
        <f t="shared" si="151"/>
        <v>0</v>
      </c>
      <c r="V56" s="68">
        <f t="shared" si="152"/>
        <v>0</v>
      </c>
      <c r="W56" s="68">
        <f t="shared" si="153"/>
        <v>0</v>
      </c>
      <c r="X56" s="68">
        <f t="shared" si="154"/>
        <v>0</v>
      </c>
      <c r="Y56" s="68"/>
      <c r="Z56" s="68"/>
    </row>
    <row r="57" spans="2:26" x14ac:dyDescent="0.35">
      <c r="B57" s="1" t="s">
        <v>248</v>
      </c>
      <c r="D57" s="47">
        <v>71.879721236554843</v>
      </c>
      <c r="F57" s="44">
        <f t="shared" ref="F57" si="155">SUM(F55:F56)</f>
        <v>71.243890196459574</v>
      </c>
      <c r="G57" s="39">
        <f t="shared" ref="G57" si="156">SUM(G55:G56)</f>
        <v>72.374361531577236</v>
      </c>
      <c r="H57" s="39">
        <f t="shared" ref="H57" si="157">SUM(H55:H56)</f>
        <v>73.971311116139418</v>
      </c>
      <c r="I57" s="39">
        <f t="shared" ref="I57" si="158">SUM(I55:I56)</f>
        <v>75.630273342459958</v>
      </c>
      <c r="J57" s="40">
        <f t="shared" ref="J57" si="159">SUM(J55:J56)</f>
        <v>77.353333673436225</v>
      </c>
      <c r="M57" s="68"/>
      <c r="N57" s="68">
        <f>SUM(N55:N56)</f>
        <v>71.243890196459574</v>
      </c>
      <c r="O57" s="68">
        <f t="shared" ref="O57" si="160">SUM(O55:O56)</f>
        <v>72.37436153157725</v>
      </c>
      <c r="P57" s="68">
        <f t="shared" ref="P57" si="161">SUM(P55:P56)</f>
        <v>73.971311116139418</v>
      </c>
      <c r="Q57" s="68">
        <f t="shared" ref="Q57" si="162">SUM(Q55:Q56)</f>
        <v>75.630273342459958</v>
      </c>
      <c r="R57" s="68">
        <f t="shared" ref="R57" si="163">SUM(R55:R56)</f>
        <v>77.353333673436239</v>
      </c>
      <c r="S57" s="68"/>
      <c r="T57" s="68">
        <f t="shared" ref="T57" si="164">SUM(T55:T56)</f>
        <v>0</v>
      </c>
      <c r="U57" s="68">
        <f t="shared" ref="U57" si="165">SUM(U55:U56)</f>
        <v>0</v>
      </c>
      <c r="V57" s="68">
        <f t="shared" ref="V57" si="166">SUM(V55:V56)</f>
        <v>0</v>
      </c>
      <c r="W57" s="68">
        <f t="shared" ref="W57" si="167">SUM(W55:W56)</f>
        <v>0</v>
      </c>
      <c r="X57" s="68">
        <f t="shared" ref="X57" si="168">SUM(X55:X56)</f>
        <v>0</v>
      </c>
      <c r="Y57" s="68"/>
      <c r="Z57" s="68"/>
    </row>
    <row r="58" spans="2:26" x14ac:dyDescent="0.35">
      <c r="D58" s="47"/>
      <c r="F58" s="44"/>
      <c r="G58" s="39"/>
      <c r="H58" s="39"/>
      <c r="I58" s="39"/>
      <c r="J58" s="40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2:26" x14ac:dyDescent="0.35">
      <c r="B59" s="77" t="s">
        <v>257</v>
      </c>
      <c r="D59" s="47"/>
      <c r="F59" s="44"/>
      <c r="G59" s="39"/>
      <c r="H59" s="39"/>
      <c r="I59" s="39"/>
      <c r="J59" s="40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2:26" x14ac:dyDescent="0.35">
      <c r="B60" s="1" t="s">
        <v>247</v>
      </c>
      <c r="D60" s="47">
        <v>2.5799401053586068</v>
      </c>
      <c r="F60" s="44">
        <f>$D60*(CPI_FY20)*(MET_X_FACTOR_NON_FY20)</f>
        <v>2.8932616296854858</v>
      </c>
      <c r="G60" s="39">
        <f>$D60*(CPI_FY21)*(MET_X_FACTOR_NON_FY21)</f>
        <v>2.9759769621660643</v>
      </c>
      <c r="H60" s="39">
        <f>$D60*(CPI_FY22)*(MET_X_FACTOR_NON_FY22)</f>
        <v>3.078622080069207</v>
      </c>
      <c r="I60" s="39">
        <f>$D60*(CPI_FY23)*(MET_X_FACTOR_NON_FY23)</f>
        <v>3.1848075547571284</v>
      </c>
      <c r="J60" s="40">
        <f>$D60*(CPI_FY24)*(MET_X_FACTOR_NON_FY24)</f>
        <v>3.294655497504281</v>
      </c>
      <c r="M60" s="68"/>
      <c r="N60" s="68">
        <f>+D60*(1+'CPI - Index'!E$9)*(1-(-'X-Factors'!E$19))</f>
        <v>2.8932616296854858</v>
      </c>
      <c r="O60" s="68">
        <f>+F60*(1+'CPI - Index'!F$9)*(1-(-'X-Factors'!F$19))</f>
        <v>2.9759769621660648</v>
      </c>
      <c r="P60" s="68">
        <f>+G60*(1+'CPI - Index'!G$9)*(1-(-'X-Factors'!G$19))</f>
        <v>3.0786220800692066</v>
      </c>
      <c r="Q60" s="68">
        <f>+H60*(1+'CPI - Index'!H$9)*(1-(-'X-Factors'!H$19))</f>
        <v>3.184807554757128</v>
      </c>
      <c r="R60" s="68">
        <f>+I60*(1+'CPI - Index'!I$9)*(1-(-'X-Factors'!I$19))</f>
        <v>3.2946554975042814</v>
      </c>
      <c r="S60" s="68"/>
      <c r="T60" s="68">
        <f>+F60-N60</f>
        <v>0</v>
      </c>
      <c r="U60" s="68">
        <f t="shared" ref="U60:U61" si="169">+G60-O60</f>
        <v>0</v>
      </c>
      <c r="V60" s="68">
        <f t="shared" ref="V60:V61" si="170">+H60-P60</f>
        <v>0</v>
      </c>
      <c r="W60" s="68">
        <f t="shared" ref="W60:W61" si="171">+I60-Q60</f>
        <v>0</v>
      </c>
      <c r="X60" s="68">
        <f t="shared" ref="X60:X61" si="172">+J60-R60</f>
        <v>0</v>
      </c>
      <c r="Y60" s="68"/>
      <c r="Z60" s="68"/>
    </row>
    <row r="61" spans="2:26" x14ac:dyDescent="0.35">
      <c r="B61" s="1" t="s">
        <v>241</v>
      </c>
      <c r="D61" s="47">
        <v>11.445371355432584</v>
      </c>
      <c r="F61" s="44">
        <f>$D61*(CPI_FY20)*(MET_X_FACTOR_CAP_FY20)</f>
        <v>8.9534274034697283</v>
      </c>
      <c r="G61" s="39">
        <f>$D61*(CPI_FY21)*(MET_X_FACTOR_CAP_FY21)</f>
        <v>8.8337261212756104</v>
      </c>
      <c r="H61" s="39">
        <f>$D61*(CPI_FY22)*(MET_X_FACTOR_CAP_FY22)</f>
        <v>8.7656374005989104</v>
      </c>
      <c r="I61" s="39">
        <f>$D61*(CPI_FY23)*(MET_X_FACTOR_CAP_FY23)</f>
        <v>8.6980734951383205</v>
      </c>
      <c r="J61" s="40">
        <f>$D61*(CPI_FY24)*(MET_X_FACTOR_CAP_FY24)</f>
        <v>8.6310303597156022</v>
      </c>
      <c r="M61" s="68"/>
      <c r="N61" s="68">
        <f>+D61*(1+'CPI - Index'!E$9)*(1-(-'X-Factors'!E$18))</f>
        <v>8.9534274034697283</v>
      </c>
      <c r="O61" s="68">
        <f>+F61*(1+'CPI - Index'!F$9)*(1-(-'X-Factors'!F$18))</f>
        <v>8.8337261212756104</v>
      </c>
      <c r="P61" s="68">
        <f>+G61*(1+'CPI - Index'!G$9)*(1-(-'X-Factors'!G$18))</f>
        <v>8.7656374005989104</v>
      </c>
      <c r="Q61" s="68">
        <f>+H61*(1+'CPI - Index'!H$9)*(1-(-'X-Factors'!H$18))</f>
        <v>8.6980734951383205</v>
      </c>
      <c r="R61" s="68">
        <f>+I61*(1+'CPI - Index'!I$9)*(1-(-'X-Factors'!I$18))</f>
        <v>8.6310303597156022</v>
      </c>
      <c r="S61" s="68"/>
      <c r="T61" s="68">
        <f>+F61-N61</f>
        <v>0</v>
      </c>
      <c r="U61" s="68">
        <f t="shared" si="169"/>
        <v>0</v>
      </c>
      <c r="V61" s="68">
        <f t="shared" si="170"/>
        <v>0</v>
      </c>
      <c r="W61" s="68">
        <f t="shared" si="171"/>
        <v>0</v>
      </c>
      <c r="X61" s="68">
        <f t="shared" si="172"/>
        <v>0</v>
      </c>
      <c r="Y61" s="68"/>
      <c r="Z61" s="68"/>
    </row>
    <row r="62" spans="2:26" x14ac:dyDescent="0.35">
      <c r="B62" s="1" t="s">
        <v>248</v>
      </c>
      <c r="D62" s="47">
        <v>14.02531146079119</v>
      </c>
      <c r="F62" s="44">
        <f t="shared" ref="F62" si="173">SUM(F60:F61)</f>
        <v>11.846689033155215</v>
      </c>
      <c r="G62" s="39">
        <f t="shared" ref="G62" si="174">SUM(G60:G61)</f>
        <v>11.809703083441676</v>
      </c>
      <c r="H62" s="39">
        <f t="shared" ref="H62" si="175">SUM(H60:H61)</f>
        <v>11.844259480668118</v>
      </c>
      <c r="I62" s="39">
        <f t="shared" ref="I62" si="176">SUM(I60:I61)</f>
        <v>11.882881049895449</v>
      </c>
      <c r="J62" s="40">
        <f t="shared" ref="J62" si="177">SUM(J60:J61)</f>
        <v>11.925685857219882</v>
      </c>
      <c r="M62" s="68"/>
      <c r="N62" s="68">
        <f>SUM(N60:N61)</f>
        <v>11.846689033155215</v>
      </c>
      <c r="O62" s="68">
        <f t="shared" ref="O62" si="178">SUM(O60:O61)</f>
        <v>11.809703083441676</v>
      </c>
      <c r="P62" s="68">
        <f t="shared" ref="P62" si="179">SUM(P60:P61)</f>
        <v>11.844259480668118</v>
      </c>
      <c r="Q62" s="68">
        <f t="shared" ref="Q62" si="180">SUM(Q60:Q61)</f>
        <v>11.882881049895449</v>
      </c>
      <c r="R62" s="68">
        <f t="shared" ref="R62" si="181">SUM(R60:R61)</f>
        <v>11.925685857219884</v>
      </c>
      <c r="S62" s="68"/>
      <c r="T62" s="68">
        <f t="shared" ref="T62" si="182">SUM(T60:T61)</f>
        <v>0</v>
      </c>
      <c r="U62" s="68">
        <f t="shared" ref="U62" si="183">SUM(U60:U61)</f>
        <v>0</v>
      </c>
      <c r="V62" s="68">
        <f t="shared" ref="V62" si="184">SUM(V60:V61)</f>
        <v>0</v>
      </c>
      <c r="W62" s="68">
        <f t="shared" ref="W62" si="185">SUM(W60:W61)</f>
        <v>0</v>
      </c>
      <c r="X62" s="68">
        <f t="shared" ref="X62" si="186">SUM(X60:X61)</f>
        <v>0</v>
      </c>
      <c r="Y62" s="68"/>
      <c r="Z62" s="68"/>
    </row>
    <row r="63" spans="2:26" x14ac:dyDescent="0.35">
      <c r="D63" s="47"/>
      <c r="F63" s="44"/>
      <c r="G63" s="39"/>
      <c r="H63" s="39"/>
      <c r="I63" s="39"/>
      <c r="J63" s="40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2:26" x14ac:dyDescent="0.35">
      <c r="B64" s="77" t="s">
        <v>482</v>
      </c>
      <c r="D64" s="47"/>
      <c r="F64" s="44"/>
      <c r="G64" s="39"/>
      <c r="H64" s="39"/>
      <c r="I64" s="39"/>
      <c r="J64" s="40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2:26" x14ac:dyDescent="0.35">
      <c r="B65" s="1" t="s">
        <v>247</v>
      </c>
      <c r="D65" s="47">
        <v>25.102119944029688</v>
      </c>
      <c r="F65" s="44">
        <f>$D65*(CPI_FY20)*(MET_X_FACTOR_NON_FY20)</f>
        <v>28.150653694237153</v>
      </c>
      <c r="G65" s="39">
        <f>$D65*(CPI_FY21)*(MET_X_FACTOR_NON_FY21)</f>
        <v>28.955451523777921</v>
      </c>
      <c r="H65" s="39">
        <f>$D65*(CPI_FY22)*(MET_X_FACTOR_NON_FY22)</f>
        <v>29.954160779051744</v>
      </c>
      <c r="I65" s="39">
        <f>$D65*(CPI_FY23)*(MET_X_FACTOR_NON_FY23)</f>
        <v>30.987316748988274</v>
      </c>
      <c r="J65" s="40">
        <f>$D65*(CPI_FY24)*(MET_X_FACTOR_NON_FY24)</f>
        <v>32.056107543284895</v>
      </c>
      <c r="M65" s="68"/>
      <c r="N65" s="68">
        <f>+D65*(1+'CPI - Index'!E$9)*(1-(-'X-Factors'!E$19))</f>
        <v>28.150653694237153</v>
      </c>
      <c r="O65" s="68">
        <f>+F65*(1+'CPI - Index'!F$9)*(1-(-'X-Factors'!F$19))</f>
        <v>28.955451523777924</v>
      </c>
      <c r="P65" s="68">
        <f>+G65*(1+'CPI - Index'!G$9)*(1-(-'X-Factors'!G$19))</f>
        <v>29.954160779051737</v>
      </c>
      <c r="Q65" s="68">
        <f>+H65*(1+'CPI - Index'!H$9)*(1-(-'X-Factors'!H$19))</f>
        <v>30.987316748988274</v>
      </c>
      <c r="R65" s="68">
        <f>+I65*(1+'CPI - Index'!I$9)*(1-(-'X-Factors'!I$19))</f>
        <v>32.056107543284895</v>
      </c>
      <c r="S65" s="68"/>
      <c r="T65" s="68">
        <f>+F65-N65</f>
        <v>0</v>
      </c>
      <c r="U65" s="68">
        <f t="shared" ref="U65:U66" si="187">+G65-O65</f>
        <v>0</v>
      </c>
      <c r="V65" s="68">
        <f t="shared" ref="V65:V66" si="188">+H65-P65</f>
        <v>0</v>
      </c>
      <c r="W65" s="68">
        <f t="shared" ref="W65:W66" si="189">+I65-Q65</f>
        <v>0</v>
      </c>
      <c r="X65" s="68">
        <f t="shared" ref="X65:X66" si="190">+J65-R65</f>
        <v>0</v>
      </c>
      <c r="Y65" s="68"/>
      <c r="Z65" s="68"/>
    </row>
    <row r="66" spans="2:26" x14ac:dyDescent="0.35">
      <c r="B66" s="1" t="s">
        <v>241</v>
      </c>
      <c r="D66" s="47">
        <v>22.223345077432629</v>
      </c>
      <c r="F66" s="44">
        <f>$D66*(CPI_FY20)*(MET_X_FACTOR_CAP_FY20)</f>
        <v>17.384766350862453</v>
      </c>
      <c r="G66" s="39">
        <f>$D66*(CPI_FY21)*(MET_X_FACTOR_CAP_FY21)</f>
        <v>17.152343756802335</v>
      </c>
      <c r="H66" s="39">
        <f>$D66*(CPI_FY22)*(MET_X_FACTOR_CAP_FY22)</f>
        <v>17.020136676010591</v>
      </c>
      <c r="I66" s="39">
        <f>$D66*(CPI_FY23)*(MET_X_FACTOR_CAP_FY23)</f>
        <v>16.888948622849075</v>
      </c>
      <c r="J66" s="40">
        <f>$D66*(CPI_FY24)*(MET_X_FACTOR_CAP_FY24)</f>
        <v>16.75877174284204</v>
      </c>
      <c r="M66" s="68"/>
      <c r="N66" s="68">
        <f>+D66*(1+'CPI - Index'!E$9)*(1-(-'X-Factors'!E$18))</f>
        <v>17.384766350862453</v>
      </c>
      <c r="O66" s="68">
        <f>+F66*(1+'CPI - Index'!F$9)*(1-(-'X-Factors'!F$18))</f>
        <v>17.152343756802335</v>
      </c>
      <c r="P66" s="68">
        <f>+G66*(1+'CPI - Index'!G$9)*(1-(-'X-Factors'!G$18))</f>
        <v>17.020136676010583</v>
      </c>
      <c r="Q66" s="68">
        <f>+H66*(1+'CPI - Index'!H$9)*(1-(-'X-Factors'!H$18))</f>
        <v>16.888948622849075</v>
      </c>
      <c r="R66" s="68">
        <f>+I66*(1+'CPI - Index'!I$9)*(1-(-'X-Factors'!I$18))</f>
        <v>16.75877174284204</v>
      </c>
      <c r="S66" s="68"/>
      <c r="T66" s="68">
        <f>+F66-N66</f>
        <v>0</v>
      </c>
      <c r="U66" s="68">
        <f t="shared" si="187"/>
        <v>0</v>
      </c>
      <c r="V66" s="68">
        <f t="shared" si="188"/>
        <v>0</v>
      </c>
      <c r="W66" s="68">
        <f t="shared" si="189"/>
        <v>0</v>
      </c>
      <c r="X66" s="68">
        <f t="shared" si="190"/>
        <v>0</v>
      </c>
      <c r="Y66" s="68"/>
      <c r="Z66" s="68"/>
    </row>
    <row r="67" spans="2:26" x14ac:dyDescent="0.35">
      <c r="B67" s="1" t="s">
        <v>248</v>
      </c>
      <c r="D67" s="47">
        <v>47.325465021462321</v>
      </c>
      <c r="F67" s="44">
        <f t="shared" ref="F67" si="191">SUM(F65:F66)</f>
        <v>45.535420045099606</v>
      </c>
      <c r="G67" s="39">
        <f t="shared" ref="G67:J67" si="192">SUM(G65:G66)</f>
        <v>46.107795280580255</v>
      </c>
      <c r="H67" s="39">
        <f t="shared" si="192"/>
        <v>46.974297455062334</v>
      </c>
      <c r="I67" s="39">
        <f t="shared" si="192"/>
        <v>47.876265371837349</v>
      </c>
      <c r="J67" s="40">
        <f t="shared" si="192"/>
        <v>48.814879286126938</v>
      </c>
      <c r="M67" s="68"/>
      <c r="N67" s="68">
        <f>SUM(N65:N66)</f>
        <v>45.535420045099606</v>
      </c>
      <c r="O67" s="68">
        <f t="shared" ref="O67" si="193">SUM(O65:O66)</f>
        <v>46.107795280580262</v>
      </c>
      <c r="P67" s="68">
        <f t="shared" ref="P67" si="194">SUM(P65:P66)</f>
        <v>46.97429745506232</v>
      </c>
      <c r="Q67" s="68">
        <f t="shared" ref="Q67" si="195">SUM(Q65:Q66)</f>
        <v>47.876265371837349</v>
      </c>
      <c r="R67" s="68">
        <f t="shared" ref="R67" si="196">SUM(R65:R66)</f>
        <v>48.814879286126938</v>
      </c>
      <c r="S67" s="68"/>
      <c r="T67" s="68">
        <f t="shared" ref="T67" si="197">SUM(T65:T66)</f>
        <v>0</v>
      </c>
      <c r="U67" s="68">
        <f t="shared" ref="U67" si="198">SUM(U65:U66)</f>
        <v>0</v>
      </c>
      <c r="V67" s="68">
        <f t="shared" ref="V67" si="199">SUM(V65:V66)</f>
        <v>0</v>
      </c>
      <c r="W67" s="68">
        <f t="shared" ref="W67" si="200">SUM(W65:W66)</f>
        <v>0</v>
      </c>
      <c r="X67" s="68">
        <f t="shared" ref="X67" si="201">SUM(X65:X66)</f>
        <v>0</v>
      </c>
      <c r="Y67" s="68"/>
      <c r="Z67" s="68"/>
    </row>
    <row r="68" spans="2:26" x14ac:dyDescent="0.35">
      <c r="D68" s="47"/>
      <c r="F68" s="44"/>
      <c r="G68" s="39"/>
      <c r="H68" s="39"/>
      <c r="I68" s="39"/>
      <c r="J68" s="40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2:26" x14ac:dyDescent="0.35">
      <c r="B69" s="77" t="s">
        <v>481</v>
      </c>
      <c r="D69" s="47"/>
      <c r="F69" s="44"/>
      <c r="G69" s="39"/>
      <c r="H69" s="39"/>
      <c r="I69" s="39"/>
      <c r="J69" s="40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2:26" x14ac:dyDescent="0.35">
      <c r="B70" s="1" t="s">
        <v>247</v>
      </c>
      <c r="D70" s="47">
        <v>24.873013293746876</v>
      </c>
      <c r="F70" s="44">
        <f>$D70*(CPI_FY20)*(MET_X_FACTOR_NON_FY20)</f>
        <v>27.893723124805625</v>
      </c>
      <c r="G70" s="39">
        <f>$D70*(CPI_FY21)*(MET_X_FACTOR_NON_FY21)</f>
        <v>28.691175577330743</v>
      </c>
      <c r="H70" s="39">
        <f>$D70*(CPI_FY22)*(MET_X_FACTOR_NON_FY22)</f>
        <v>29.680769629084207</v>
      </c>
      <c r="I70" s="39">
        <f>$D70*(CPI_FY23)*(MET_X_FACTOR_NON_FY23)</f>
        <v>30.704496000882429</v>
      </c>
      <c r="J70" s="40">
        <f>$D70*(CPI_FY24)*(MET_X_FACTOR_NON_FY24)</f>
        <v>31.763531958564432</v>
      </c>
      <c r="M70" s="68"/>
      <c r="N70" s="68">
        <f>+D70*(1+'CPI - Index'!E$9)*(1-(-'X-Factors'!E$19))</f>
        <v>27.893723124805625</v>
      </c>
      <c r="O70" s="68">
        <f>+F70*(1+'CPI - Index'!F$9)*(1-(-'X-Factors'!F$19))</f>
        <v>28.691175577330746</v>
      </c>
      <c r="P70" s="68">
        <f>+G70*(1+'CPI - Index'!G$9)*(1-(-'X-Factors'!G$19))</f>
        <v>29.680769629084203</v>
      </c>
      <c r="Q70" s="68">
        <f>+H70*(1+'CPI - Index'!H$9)*(1-(-'X-Factors'!H$19))</f>
        <v>30.704496000882425</v>
      </c>
      <c r="R70" s="68">
        <f>+I70*(1+'CPI - Index'!I$9)*(1-(-'X-Factors'!I$19))</f>
        <v>31.763531958564439</v>
      </c>
      <c r="S70" s="68"/>
      <c r="T70" s="68">
        <f>+F70-N70</f>
        <v>0</v>
      </c>
      <c r="U70" s="68">
        <f t="shared" ref="U70:U71" si="202">+G70-O70</f>
        <v>0</v>
      </c>
      <c r="V70" s="68">
        <f t="shared" ref="V70:V71" si="203">+H70-P70</f>
        <v>0</v>
      </c>
      <c r="W70" s="68">
        <f t="shared" ref="W70:W71" si="204">+I70-Q70</f>
        <v>0</v>
      </c>
      <c r="X70" s="68">
        <f t="shared" ref="X70:X71" si="205">+J70-R70</f>
        <v>0</v>
      </c>
      <c r="Y70" s="68"/>
      <c r="Z70" s="68"/>
    </row>
    <row r="71" spans="2:26" x14ac:dyDescent="0.35">
      <c r="B71" s="1" t="s">
        <v>241</v>
      </c>
      <c r="D71" s="47">
        <v>21.207306889221904</v>
      </c>
      <c r="F71" s="44">
        <f>$D71*(CPI_FY20)*(MET_X_FACTOR_CAP_FY20)</f>
        <v>16.589945119222843</v>
      </c>
      <c r="G71" s="39">
        <f>$D71*(CPI_FY21)*(MET_X_FACTOR_CAP_FY21)</f>
        <v>16.368148748647322</v>
      </c>
      <c r="H71" s="39">
        <f>$D71*(CPI_FY22)*(MET_X_FACTOR_CAP_FY22)</f>
        <v>16.241986097367345</v>
      </c>
      <c r="I71" s="39">
        <f>$D71*(CPI_FY23)*(MET_X_FACTOR_CAP_FY23)</f>
        <v>16.116795884377268</v>
      </c>
      <c r="J71" s="40">
        <f>$D71*(CPI_FY24)*(MET_X_FACTOR_CAP_FY24)</f>
        <v>15.992570614303316</v>
      </c>
      <c r="M71" s="68"/>
      <c r="N71" s="68">
        <f>+D71*(1+'CPI - Index'!E$9)*(1-(-'X-Factors'!E$18))</f>
        <v>16.589945119222843</v>
      </c>
      <c r="O71" s="68">
        <f>+F71*(1+'CPI - Index'!F$9)*(1-(-'X-Factors'!F$18))</f>
        <v>16.368148748647322</v>
      </c>
      <c r="P71" s="68">
        <f>+G71*(1+'CPI - Index'!G$9)*(1-(-'X-Factors'!G$18))</f>
        <v>16.241986097367342</v>
      </c>
      <c r="Q71" s="68">
        <f>+H71*(1+'CPI - Index'!H$9)*(1-(-'X-Factors'!H$18))</f>
        <v>16.116795884377268</v>
      </c>
      <c r="R71" s="68">
        <f>+I71*(1+'CPI - Index'!I$9)*(1-(-'X-Factors'!I$18))</f>
        <v>15.99257061430332</v>
      </c>
      <c r="S71" s="68"/>
      <c r="T71" s="68">
        <f>+F71-N71</f>
        <v>0</v>
      </c>
      <c r="U71" s="68">
        <f t="shared" si="202"/>
        <v>0</v>
      </c>
      <c r="V71" s="68">
        <f t="shared" si="203"/>
        <v>0</v>
      </c>
      <c r="W71" s="68">
        <f t="shared" si="204"/>
        <v>0</v>
      </c>
      <c r="X71" s="68">
        <f t="shared" si="205"/>
        <v>0</v>
      </c>
      <c r="Y71" s="68"/>
      <c r="Z71" s="68"/>
    </row>
    <row r="72" spans="2:26" x14ac:dyDescent="0.35">
      <c r="B72" s="1" t="s">
        <v>248</v>
      </c>
      <c r="D72" s="47">
        <v>46.080320182968777</v>
      </c>
      <c r="F72" s="44">
        <f t="shared" ref="F72" si="206">SUM(F70:F71)</f>
        <v>44.483668244028465</v>
      </c>
      <c r="G72" s="39">
        <f t="shared" ref="G72:J72" si="207">SUM(G70:G71)</f>
        <v>45.059324325978068</v>
      </c>
      <c r="H72" s="39">
        <f t="shared" si="207"/>
        <v>45.922755726451555</v>
      </c>
      <c r="I72" s="39">
        <f t="shared" si="207"/>
        <v>46.821291885259697</v>
      </c>
      <c r="J72" s="40">
        <f t="shared" si="207"/>
        <v>47.756102572867746</v>
      </c>
      <c r="M72" s="68"/>
      <c r="N72" s="68">
        <f>SUM(N70:N71)</f>
        <v>44.483668244028465</v>
      </c>
      <c r="O72" s="68">
        <f t="shared" ref="O72" si="208">SUM(O70:O71)</f>
        <v>45.059324325978068</v>
      </c>
      <c r="P72" s="68">
        <f t="shared" ref="P72" si="209">SUM(P70:P71)</f>
        <v>45.922755726451541</v>
      </c>
      <c r="Q72" s="68">
        <f t="shared" ref="Q72" si="210">SUM(Q70:Q71)</f>
        <v>46.821291885259697</v>
      </c>
      <c r="R72" s="68">
        <f t="shared" ref="R72" si="211">SUM(R70:R71)</f>
        <v>47.756102572867761</v>
      </c>
      <c r="S72" s="68"/>
      <c r="T72" s="68">
        <f t="shared" ref="T72" si="212">SUM(T70:T71)</f>
        <v>0</v>
      </c>
      <c r="U72" s="68">
        <f t="shared" ref="U72" si="213">SUM(U70:U71)</f>
        <v>0</v>
      </c>
      <c r="V72" s="68">
        <f t="shared" ref="V72" si="214">SUM(V70:V71)</f>
        <v>0</v>
      </c>
      <c r="W72" s="68">
        <f t="shared" ref="W72" si="215">SUM(W70:W71)</f>
        <v>0</v>
      </c>
      <c r="X72" s="68">
        <f t="shared" ref="X72" si="216">SUM(X70:X71)</f>
        <v>0</v>
      </c>
      <c r="Y72" s="68"/>
      <c r="Z72" s="68"/>
    </row>
    <row r="73" spans="2:26" x14ac:dyDescent="0.35">
      <c r="D73" s="47"/>
      <c r="F73" s="44"/>
      <c r="G73" s="39"/>
      <c r="H73" s="39"/>
      <c r="I73" s="39"/>
      <c r="J73" s="40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2:26" x14ac:dyDescent="0.35">
      <c r="B74" s="77" t="s">
        <v>480</v>
      </c>
      <c r="D74" s="47"/>
      <c r="F74" s="44"/>
      <c r="G74" s="39"/>
      <c r="H74" s="39"/>
      <c r="I74" s="39"/>
      <c r="J74" s="40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2:26" x14ac:dyDescent="0.35">
      <c r="B75" s="1" t="s">
        <v>247</v>
      </c>
      <c r="D75" s="47">
        <v>44.26738929812219</v>
      </c>
      <c r="F75" s="44">
        <f>$D75*(CPI_FY20)*(MET_X_FACTOR_NON_FY20)</f>
        <v>49.643454371900752</v>
      </c>
      <c r="G75" s="39">
        <f>$D75*(CPI_FY21)*(MET_X_FACTOR_NON_FY21)</f>
        <v>51.06270895701153</v>
      </c>
      <c r="H75" s="39">
        <f>$D75*(CPI_FY22)*(MET_X_FACTOR_NON_FY22)</f>
        <v>52.823924802422987</v>
      </c>
      <c r="I75" s="39">
        <f>$D75*(CPI_FY23)*(MET_X_FACTOR_NON_FY23)</f>
        <v>54.645887155755503</v>
      </c>
      <c r="J75" s="40">
        <f>$D75*(CPI_FY24)*(MET_X_FACTOR_NON_FY24)</f>
        <v>56.530691239030965</v>
      </c>
      <c r="M75" s="68"/>
      <c r="N75" s="68">
        <f>+D75*(1+'CPI - Index'!E$9)*(1-(-'X-Factors'!E$19))</f>
        <v>49.643454371900752</v>
      </c>
      <c r="O75" s="68">
        <f>+F75*(1+'CPI - Index'!F$9)*(1-(-'X-Factors'!F$19))</f>
        <v>51.062708957011544</v>
      </c>
      <c r="P75" s="68">
        <f>+G75*(1+'CPI - Index'!G$9)*(1-(-'X-Factors'!G$19))</f>
        <v>52.823924802422979</v>
      </c>
      <c r="Q75" s="68">
        <f>+H75*(1+'CPI - Index'!H$9)*(1-(-'X-Factors'!H$19))</f>
        <v>54.645887155755496</v>
      </c>
      <c r="R75" s="68">
        <f>+I75*(1+'CPI - Index'!I$9)*(1-(-'X-Factors'!I$19))</f>
        <v>56.530691239030972</v>
      </c>
      <c r="S75" s="68"/>
      <c r="T75" s="68">
        <f>+F75-N75</f>
        <v>0</v>
      </c>
      <c r="U75" s="68">
        <f t="shared" ref="U75:U76" si="217">+G75-O75</f>
        <v>0</v>
      </c>
      <c r="V75" s="68">
        <f t="shared" ref="V75:V76" si="218">+H75-P75</f>
        <v>0</v>
      </c>
      <c r="W75" s="68">
        <f t="shared" ref="W75:W76" si="219">+I75-Q75</f>
        <v>0</v>
      </c>
      <c r="X75" s="68">
        <f t="shared" ref="X75:X76" si="220">+J75-R75</f>
        <v>0</v>
      </c>
      <c r="Y75" s="68"/>
      <c r="Z75" s="68"/>
    </row>
    <row r="76" spans="2:26" x14ac:dyDescent="0.35">
      <c r="B76" s="1" t="s">
        <v>241</v>
      </c>
      <c r="D76" s="47">
        <v>27.612331938432657</v>
      </c>
      <c r="F76" s="44">
        <f>$D76*(CPI_FY20)*(MET_X_FACTOR_CAP_FY20)</f>
        <v>21.600435824558822</v>
      </c>
      <c r="G76" s="39">
        <f>$D76*(CPI_FY21)*(MET_X_FACTOR_CAP_FY21)</f>
        <v>21.311652574565702</v>
      </c>
      <c r="H76" s="39">
        <f>$D76*(CPI_FY22)*(MET_X_FACTOR_CAP_FY22)</f>
        <v>21.147386313716432</v>
      </c>
      <c r="I76" s="39">
        <f>$D76*(CPI_FY23)*(MET_X_FACTOR_CAP_FY23)</f>
        <v>20.984386186704459</v>
      </c>
      <c r="J76" s="40">
        <f>$D76*(CPI_FY24)*(MET_X_FACTOR_CAP_FY24)</f>
        <v>20.82264243440526</v>
      </c>
      <c r="M76" s="68"/>
      <c r="N76" s="68">
        <f>+D76*(1+'CPI - Index'!E$9)*(1-(-'X-Factors'!E$18))</f>
        <v>21.600435824558822</v>
      </c>
      <c r="O76" s="68">
        <f>+F76*(1+'CPI - Index'!F$9)*(1-(-'X-Factors'!F$18))</f>
        <v>21.311652574565702</v>
      </c>
      <c r="P76" s="68">
        <f>+G76*(1+'CPI - Index'!G$9)*(1-(-'X-Factors'!G$18))</f>
        <v>21.147386313716432</v>
      </c>
      <c r="Q76" s="68">
        <f>+H76*(1+'CPI - Index'!H$9)*(1-(-'X-Factors'!H$18))</f>
        <v>20.984386186704459</v>
      </c>
      <c r="R76" s="68">
        <f>+I76*(1+'CPI - Index'!I$9)*(1-(-'X-Factors'!I$18))</f>
        <v>20.822642434405264</v>
      </c>
      <c r="S76" s="68"/>
      <c r="T76" s="68">
        <f>+F76-N76</f>
        <v>0</v>
      </c>
      <c r="U76" s="68">
        <f t="shared" si="217"/>
        <v>0</v>
      </c>
      <c r="V76" s="68">
        <f t="shared" si="218"/>
        <v>0</v>
      </c>
      <c r="W76" s="68">
        <f t="shared" si="219"/>
        <v>0</v>
      </c>
      <c r="X76" s="68">
        <f t="shared" si="220"/>
        <v>0</v>
      </c>
      <c r="Y76" s="68"/>
      <c r="Z76" s="68"/>
    </row>
    <row r="77" spans="2:26" x14ac:dyDescent="0.35">
      <c r="B77" s="1" t="s">
        <v>248</v>
      </c>
      <c r="D77" s="47">
        <v>71.879721236554843</v>
      </c>
      <c r="F77" s="44">
        <f t="shared" ref="F77" si="221">SUM(F75:F76)</f>
        <v>71.243890196459574</v>
      </c>
      <c r="G77" s="39">
        <f t="shared" ref="G77:J77" si="222">SUM(G75:G76)</f>
        <v>72.374361531577236</v>
      </c>
      <c r="H77" s="39">
        <f t="shared" si="222"/>
        <v>73.971311116139418</v>
      </c>
      <c r="I77" s="39">
        <f t="shared" si="222"/>
        <v>75.630273342459958</v>
      </c>
      <c r="J77" s="40">
        <f t="shared" si="222"/>
        <v>77.353333673436225</v>
      </c>
      <c r="M77" s="68"/>
      <c r="N77" s="68">
        <f>SUM(N75:N76)</f>
        <v>71.243890196459574</v>
      </c>
      <c r="O77" s="68">
        <f t="shared" ref="O77" si="223">SUM(O75:O76)</f>
        <v>72.37436153157725</v>
      </c>
      <c r="P77" s="68">
        <f t="shared" ref="P77" si="224">SUM(P75:P76)</f>
        <v>73.971311116139418</v>
      </c>
      <c r="Q77" s="68">
        <f t="shared" ref="Q77" si="225">SUM(Q75:Q76)</f>
        <v>75.630273342459958</v>
      </c>
      <c r="R77" s="68">
        <f t="shared" ref="R77" si="226">SUM(R75:R76)</f>
        <v>77.353333673436239</v>
      </c>
      <c r="S77" s="68"/>
      <c r="T77" s="68">
        <f t="shared" ref="T77" si="227">SUM(T75:T76)</f>
        <v>0</v>
      </c>
      <c r="U77" s="68">
        <f t="shared" ref="U77" si="228">SUM(U75:U76)</f>
        <v>0</v>
      </c>
      <c r="V77" s="68">
        <f t="shared" ref="V77" si="229">SUM(V75:V76)</f>
        <v>0</v>
      </c>
      <c r="W77" s="68">
        <f t="shared" ref="W77" si="230">SUM(W75:W76)</f>
        <v>0</v>
      </c>
      <c r="X77" s="68">
        <f t="shared" ref="X77" si="231">SUM(X75:X76)</f>
        <v>0</v>
      </c>
      <c r="Y77" s="68"/>
      <c r="Z77" s="68"/>
    </row>
    <row r="78" spans="2:26" x14ac:dyDescent="0.35">
      <c r="D78" s="48"/>
      <c r="F78" s="45"/>
      <c r="G78" s="16"/>
      <c r="H78" s="16"/>
      <c r="I78" s="16"/>
      <c r="J78" s="17"/>
    </row>
  </sheetData>
  <conditionalFormatting sqref="A1:A1048576">
    <cfRule type="containsText" dxfId="15" priority="1" operator="containsText" text="&quot;False&quot;">
      <formula>NOT(ISERROR(SEARCH("""False""",A1)))</formula>
    </cfRule>
  </conditionalFormatting>
  <pageMargins left="0.7" right="0.7" top="0.75" bottom="0.75" header="0.3" footer="0.3"/>
  <pageSetup paperSize="8" scale="38" fitToHeight="0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B864BCF9-E289-4A79-88C2-580EBD5EA97E}">
            <xm:f>NOT(ISERROR(SEARCH($A$46,A1)))</xm:f>
            <xm:f>$A$46</xm:f>
            <x14:dxf>
              <font>
                <color rgb="FFFF0000"/>
              </font>
            </x14:dxf>
          </x14:cfRule>
          <xm:sqref>A1:A1048576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FD211"/>
  <sheetViews>
    <sheetView topLeftCell="B1" zoomScale="70" zoomScaleNormal="70" workbookViewId="0">
      <selection activeCell="O11" sqref="O11"/>
    </sheetView>
  </sheetViews>
  <sheetFormatPr defaultColWidth="9.1796875" defaultRowHeight="14.5" x14ac:dyDescent="0.35"/>
  <cols>
    <col min="1" max="1" width="9.1796875" style="1"/>
    <col min="2" max="2" width="80.7265625" style="1" customWidth="1"/>
    <col min="3" max="3" width="31.453125" style="1" customWidth="1"/>
    <col min="4" max="4" width="2.7265625" style="1" customWidth="1"/>
    <col min="5" max="5" width="15.7265625" style="1" customWidth="1"/>
    <col min="6" max="6" width="5.54296875" style="1" customWidth="1"/>
    <col min="7" max="11" width="15.7265625" style="1" customWidth="1"/>
    <col min="12" max="12" width="5.54296875" style="1" customWidth="1"/>
    <col min="13" max="13" width="15.7265625" style="1" customWidth="1"/>
    <col min="14" max="14" width="5.54296875" style="1" customWidth="1"/>
    <col min="15" max="15" width="15.7265625" style="1" customWidth="1"/>
    <col min="16" max="17" width="9.1796875" style="1"/>
    <col min="18" max="22" width="13.26953125" style="1" customWidth="1"/>
    <col min="23" max="23" width="9.1796875" style="1" customWidth="1"/>
    <col min="24" max="24" width="9.1796875" style="1" hidden="1" customWidth="1"/>
    <col min="25" max="28" width="0" style="1" hidden="1" customWidth="1"/>
    <col min="29" max="16384" width="9.1796875" style="1"/>
  </cols>
  <sheetData>
    <row r="2" spans="2:28" ht="15.5" x14ac:dyDescent="0.35">
      <c r="B2" s="2" t="s">
        <v>232</v>
      </c>
    </row>
    <row r="4" spans="2:28" s="3" customFormat="1" x14ac:dyDescent="0.35"/>
    <row r="5" spans="2:28" s="4" customFormat="1" x14ac:dyDescent="0.35">
      <c r="B5" s="5" t="s">
        <v>83</v>
      </c>
      <c r="G5" s="62"/>
      <c r="H5" s="62"/>
      <c r="I5" s="62"/>
      <c r="J5" s="62"/>
      <c r="K5" s="62"/>
      <c r="R5" s="5"/>
    </row>
    <row r="6" spans="2:28" x14ac:dyDescent="0.35">
      <c r="C6" s="8" t="s">
        <v>238</v>
      </c>
      <c r="D6" s="8"/>
      <c r="E6" s="53" t="s">
        <v>225</v>
      </c>
      <c r="F6" s="8"/>
      <c r="G6" s="8" t="s">
        <v>132</v>
      </c>
      <c r="H6" s="8" t="s">
        <v>133</v>
      </c>
      <c r="I6" s="8" t="s">
        <v>134</v>
      </c>
      <c r="J6" s="8" t="s">
        <v>135</v>
      </c>
      <c r="K6" s="8" t="s">
        <v>136</v>
      </c>
      <c r="M6" s="8" t="str">
        <f>_xlfn.IFS($G7=$M7,$G6,$H7=$M7,$H6,$I7=$M7,$I6,$J7=$M7,$J6,$K7=$M7,$K6)</f>
        <v>FY2021</v>
      </c>
      <c r="R6" s="8"/>
      <c r="S6" s="8"/>
      <c r="T6" s="8"/>
      <c r="U6" s="8"/>
      <c r="V6" s="8"/>
    </row>
    <row r="7" spans="2:28" x14ac:dyDescent="0.35">
      <c r="E7" s="10" t="s">
        <v>227</v>
      </c>
      <c r="F7" s="51"/>
      <c r="G7" s="9" t="s">
        <v>486</v>
      </c>
      <c r="H7" s="11" t="s">
        <v>226</v>
      </c>
      <c r="I7" s="9" t="s">
        <v>8</v>
      </c>
      <c r="J7" s="9" t="s">
        <v>8</v>
      </c>
      <c r="K7" s="9" t="s">
        <v>8</v>
      </c>
      <c r="M7" s="11" t="s">
        <v>226</v>
      </c>
      <c r="O7" s="8"/>
      <c r="P7" s="8"/>
      <c r="Q7" s="8"/>
    </row>
    <row r="8" spans="2:28" x14ac:dyDescent="0.35">
      <c r="E8" s="7" t="s">
        <v>112</v>
      </c>
      <c r="F8" s="7"/>
      <c r="G8" s="7" t="s">
        <v>112</v>
      </c>
      <c r="H8" s="7" t="s">
        <v>112</v>
      </c>
      <c r="I8" s="7" t="s">
        <v>112</v>
      </c>
      <c r="J8" s="7" t="s">
        <v>112</v>
      </c>
      <c r="K8" s="7" t="s">
        <v>112</v>
      </c>
      <c r="M8" s="7" t="s">
        <v>113</v>
      </c>
      <c r="O8" s="7"/>
      <c r="P8" s="7"/>
      <c r="Q8" s="7"/>
    </row>
    <row r="9" spans="2:28" x14ac:dyDescent="0.35">
      <c r="B9" s="41" t="s">
        <v>87</v>
      </c>
      <c r="C9" s="52" t="s">
        <v>138</v>
      </c>
      <c r="D9" s="52"/>
      <c r="E9" s="46">
        <v>58.757329959697977</v>
      </c>
      <c r="F9" s="7"/>
      <c r="G9" s="42">
        <f>E9*((CPI_FY20)*(ANS_XFACTOR_FY20))</f>
        <v>60.182121563337653</v>
      </c>
      <c r="H9" s="43">
        <f>E9*((CPI_FY21)*(ANS_XFACTOR_FY21))</f>
        <v>61.719303271712157</v>
      </c>
      <c r="I9" s="43">
        <f>E9*((CPI_FY22)*(ANS_XFACTOR_FY22))</f>
        <v>63.87666998793577</v>
      </c>
      <c r="J9" s="43">
        <f>E9*((CPI_FY23)*(ANS_XFACTOR_FY23))</f>
        <v>66.220140581661667</v>
      </c>
      <c r="K9" s="49">
        <f>E9*((CPI_FY24)*(ANS_XFACTOR_FY24))</f>
        <v>68.546459348262445</v>
      </c>
      <c r="L9" s="65"/>
      <c r="M9" s="46">
        <f>_xlfn.IFS($G$7=$M$7,$G9,
                                       $H$7=$M$7,$H9,
                                                                    $I$7=$M$7,$I9,
                                                                                                  $J$7=$M$7,$J9,
                                                                                                                                $K$7=$M$7,$K9)
*1.1</f>
        <v>67.891233598883375</v>
      </c>
      <c r="O9" s="68"/>
      <c r="P9" s="68"/>
      <c r="Q9" s="70"/>
      <c r="R9" s="79"/>
      <c r="S9" s="79"/>
      <c r="T9" s="79"/>
      <c r="U9" s="79"/>
      <c r="V9" s="79"/>
      <c r="X9" s="79">
        <f>+G9-R9</f>
        <v>60.182121563337653</v>
      </c>
      <c r="Y9" s="79">
        <f t="shared" ref="Y9:AB11" si="0">+H9-S9</f>
        <v>61.719303271712157</v>
      </c>
      <c r="Z9" s="79">
        <f t="shared" si="0"/>
        <v>63.87666998793577</v>
      </c>
      <c r="AA9" s="79">
        <f t="shared" si="0"/>
        <v>66.220140581661667</v>
      </c>
      <c r="AB9" s="79">
        <f t="shared" si="0"/>
        <v>68.546459348262445</v>
      </c>
    </row>
    <row r="10" spans="2:28" x14ac:dyDescent="0.35">
      <c r="B10" s="41" t="s">
        <v>88</v>
      </c>
      <c r="C10" s="52" t="s">
        <v>138</v>
      </c>
      <c r="D10" s="52"/>
      <c r="E10" s="47">
        <v>10.86562075018079</v>
      </c>
      <c r="F10" s="7"/>
      <c r="G10" s="44">
        <f>E10*((CPI_FY20)*(ANS_XFACTOR_FY20))</f>
        <v>11.129098434136296</v>
      </c>
      <c r="H10" s="39">
        <f>E10*((CPI_FY21)*(ANS_XFACTOR_FY21))</f>
        <v>11.413359708070436</v>
      </c>
      <c r="I10" s="39">
        <f>E10*((CPI_FY22)*(ANS_XFACTOR_FY22))</f>
        <v>11.812307866089649</v>
      </c>
      <c r="J10" s="39">
        <f>E10*((CPI_FY23)*(ANS_XFACTOR_FY23))</f>
        <v>12.245671035043923</v>
      </c>
      <c r="K10" s="40">
        <f>E10*((CPI_FY24)*(ANS_XFACTOR_FY24))</f>
        <v>12.675862425279831</v>
      </c>
      <c r="L10" s="65"/>
      <c r="M10" s="47">
        <f t="shared" ref="M10:M39" si="1">_xlfn.IFS($G$7=$M$7,$G10,
                                       $H$7=$M$7,$H10,
                                                                    $I$7=$M$7,$I10,
                                                                                                  $J$7=$M$7,$J10,
                                                                                                                                $K$7=$M$7,$K10)
*1.1</f>
        <v>12.554695678877481</v>
      </c>
      <c r="O10" s="68"/>
      <c r="P10" s="68"/>
      <c r="Q10" s="70"/>
      <c r="R10" s="79"/>
      <c r="S10" s="79"/>
      <c r="T10" s="79"/>
      <c r="U10" s="79"/>
      <c r="V10" s="79"/>
      <c r="X10" s="79">
        <f t="shared" ref="X10:X39" si="2">+G10-R10</f>
        <v>11.129098434136296</v>
      </c>
      <c r="Y10" s="79">
        <f t="shared" si="0"/>
        <v>11.413359708070436</v>
      </c>
      <c r="Z10" s="79">
        <f t="shared" si="0"/>
        <v>11.812307866089649</v>
      </c>
      <c r="AA10" s="79">
        <f t="shared" si="0"/>
        <v>12.245671035043923</v>
      </c>
      <c r="AB10" s="79">
        <f t="shared" si="0"/>
        <v>12.675862425279831</v>
      </c>
    </row>
    <row r="11" spans="2:28" x14ac:dyDescent="0.35">
      <c r="B11" s="1" t="s">
        <v>89</v>
      </c>
      <c r="C11" s="52" t="s">
        <v>239</v>
      </c>
      <c r="D11" s="52"/>
      <c r="E11" s="47">
        <v>147.83000000000001</v>
      </c>
      <c r="F11" s="7"/>
      <c r="G11" s="44">
        <f>E11*((CPI_FY20)*(ANS_XFACTOR_FY20))</f>
        <v>151.41469220624091</v>
      </c>
      <c r="H11" s="39">
        <f>E11*((CPI_FY21)*(ANS_XFACTOR_FY21))</f>
        <v>155.28215133184904</v>
      </c>
      <c r="I11" s="39">
        <f>E11*((CPI_FY22)*(ANS_XFACTOR_FY22))</f>
        <v>160.709959604929</v>
      </c>
      <c r="J11" s="39">
        <f>E11*((CPI_FY23)*(ANS_XFACTOR_FY23))</f>
        <v>166.60599433128775</v>
      </c>
      <c r="K11" s="40">
        <f>E11*((CPI_FY24)*(ANS_XFACTOR_FY24))</f>
        <v>172.45887606540461</v>
      </c>
      <c r="L11" s="65"/>
      <c r="M11" s="47">
        <f t="shared" si="1"/>
        <v>170.81036646503395</v>
      </c>
      <c r="O11" s="68"/>
      <c r="P11" s="68"/>
      <c r="Q11" s="70"/>
      <c r="R11" s="79"/>
      <c r="S11" s="79"/>
      <c r="T11" s="79"/>
      <c r="U11" s="79"/>
      <c r="V11" s="79"/>
      <c r="X11" s="79">
        <f t="shared" si="2"/>
        <v>151.41469220624091</v>
      </c>
      <c r="Y11" s="79">
        <f t="shared" si="0"/>
        <v>155.28215133184904</v>
      </c>
      <c r="Z11" s="79">
        <f t="shared" si="0"/>
        <v>160.709959604929</v>
      </c>
      <c r="AA11" s="79">
        <f t="shared" si="0"/>
        <v>166.60599433128775</v>
      </c>
      <c r="AB11" s="79">
        <f t="shared" si="0"/>
        <v>172.45887606540461</v>
      </c>
    </row>
    <row r="12" spans="2:28" x14ac:dyDescent="0.35">
      <c r="B12" s="1" t="s">
        <v>90</v>
      </c>
      <c r="C12" s="52" t="s">
        <v>81</v>
      </c>
      <c r="D12" s="52"/>
      <c r="E12" s="47" t="s">
        <v>141</v>
      </c>
      <c r="F12" s="7"/>
      <c r="G12" s="44" t="s">
        <v>141</v>
      </c>
      <c r="H12" s="39" t="s">
        <v>141</v>
      </c>
      <c r="I12" s="39" t="s">
        <v>141</v>
      </c>
      <c r="J12" s="39" t="s">
        <v>141</v>
      </c>
      <c r="K12" s="40" t="s">
        <v>141</v>
      </c>
      <c r="L12" s="65"/>
      <c r="M12" s="47" t="s">
        <v>141</v>
      </c>
      <c r="O12" s="68"/>
      <c r="P12" s="68"/>
      <c r="Q12" s="70"/>
      <c r="R12" s="79"/>
      <c r="S12" s="79"/>
      <c r="T12" s="79"/>
      <c r="U12" s="79"/>
      <c r="V12" s="79"/>
      <c r="X12" s="79"/>
      <c r="Y12" s="79"/>
      <c r="Z12" s="79"/>
      <c r="AA12" s="79"/>
      <c r="AB12" s="79"/>
    </row>
    <row r="13" spans="2:28" x14ac:dyDescent="0.35">
      <c r="B13" s="1" t="s">
        <v>91</v>
      </c>
      <c r="C13" s="52" t="s">
        <v>138</v>
      </c>
      <c r="D13" s="52"/>
      <c r="E13" s="47">
        <v>15.507898346233263</v>
      </c>
      <c r="F13" s="7"/>
      <c r="G13" s="44">
        <f t="shared" ref="G13:G39" si="3">E13*((CPI_FY20)*(ANS_XFACTOR_FY20))</f>
        <v>15.883945443148086</v>
      </c>
      <c r="H13" s="39">
        <f t="shared" ref="H13:H39" si="4">E13*((CPI_FY21)*(ANS_XFACTOR_FY21))</f>
        <v>16.289655806255325</v>
      </c>
      <c r="I13" s="39">
        <f t="shared" ref="I13:I39" si="5">E13*((CPI_FY22)*(ANS_XFACTOR_FY22))</f>
        <v>16.859052403304421</v>
      </c>
      <c r="J13" s="39">
        <f t="shared" ref="J13:J39" si="6">E13*((CPI_FY23)*(ANS_XFACTOR_FY23))</f>
        <v>17.477567638251543</v>
      </c>
      <c r="K13" s="40">
        <f t="shared" ref="K13:K39" si="7">E13*((CPI_FY24)*(ANS_XFACTOR_FY24))</f>
        <v>18.091555969207434</v>
      </c>
      <c r="L13" s="65"/>
      <c r="M13" s="47">
        <f t="shared" si="1"/>
        <v>17.918621386880858</v>
      </c>
      <c r="O13" s="68"/>
      <c r="P13" s="68"/>
      <c r="Q13" s="70"/>
      <c r="R13" s="79"/>
      <c r="S13" s="79"/>
      <c r="T13" s="79"/>
      <c r="U13" s="79"/>
      <c r="V13" s="79"/>
      <c r="X13" s="79">
        <f t="shared" si="2"/>
        <v>15.883945443148086</v>
      </c>
      <c r="Y13" s="79">
        <f t="shared" ref="Y13:Y39" si="8">+H13-S13</f>
        <v>16.289655806255325</v>
      </c>
      <c r="Z13" s="79">
        <f t="shared" ref="Z13:Z39" si="9">+I13-T13</f>
        <v>16.859052403304421</v>
      </c>
      <c r="AA13" s="79">
        <f t="shared" ref="AA13:AA39" si="10">+J13-U13</f>
        <v>17.477567638251543</v>
      </c>
      <c r="AB13" s="79">
        <f t="shared" ref="AB13:AB39" si="11">+K13-V13</f>
        <v>18.091555969207434</v>
      </c>
    </row>
    <row r="14" spans="2:28" x14ac:dyDescent="0.35">
      <c r="B14" s="1" t="s">
        <v>92</v>
      </c>
      <c r="C14" s="52" t="s">
        <v>138</v>
      </c>
      <c r="D14" s="52"/>
      <c r="E14" s="47">
        <v>175.8010341809437</v>
      </c>
      <c r="F14" s="7"/>
      <c r="G14" s="44">
        <f t="shared" si="3"/>
        <v>180.06398890649004</v>
      </c>
      <c r="H14" s="39">
        <f t="shared" si="4"/>
        <v>184.66321310952353</v>
      </c>
      <c r="I14" s="39">
        <f t="shared" si="5"/>
        <v>191.11802138756815</v>
      </c>
      <c r="J14" s="39">
        <f t="shared" si="6"/>
        <v>198.12964962581904</v>
      </c>
      <c r="K14" s="40">
        <f t="shared" si="7"/>
        <v>205.08995985917153</v>
      </c>
      <c r="L14" s="65"/>
      <c r="M14" s="47">
        <f t="shared" si="1"/>
        <v>203.12953442047589</v>
      </c>
      <c r="O14" s="68"/>
      <c r="P14" s="68"/>
      <c r="Q14" s="70"/>
      <c r="R14" s="79"/>
      <c r="S14" s="79"/>
      <c r="T14" s="79"/>
      <c r="U14" s="79"/>
      <c r="V14" s="79"/>
      <c r="X14" s="79">
        <f t="shared" si="2"/>
        <v>180.06398890649004</v>
      </c>
      <c r="Y14" s="79">
        <f t="shared" si="8"/>
        <v>184.66321310952353</v>
      </c>
      <c r="Z14" s="79">
        <f t="shared" si="9"/>
        <v>191.11802138756815</v>
      </c>
      <c r="AA14" s="79">
        <f t="shared" si="10"/>
        <v>198.12964962581904</v>
      </c>
      <c r="AB14" s="79">
        <f t="shared" si="11"/>
        <v>205.08995985917153</v>
      </c>
    </row>
    <row r="15" spans="2:28" x14ac:dyDescent="0.35">
      <c r="B15" s="1" t="s">
        <v>93</v>
      </c>
      <c r="C15" s="52" t="s">
        <v>138</v>
      </c>
      <c r="D15" s="52"/>
      <c r="E15" s="47">
        <v>147.83000000000001</v>
      </c>
      <c r="F15" s="7"/>
      <c r="G15" s="44">
        <f t="shared" si="3"/>
        <v>151.41469220624091</v>
      </c>
      <c r="H15" s="39">
        <f t="shared" si="4"/>
        <v>155.28215133184904</v>
      </c>
      <c r="I15" s="39">
        <f t="shared" si="5"/>
        <v>160.709959604929</v>
      </c>
      <c r="J15" s="39">
        <f t="shared" si="6"/>
        <v>166.60599433128775</v>
      </c>
      <c r="K15" s="40">
        <f t="shared" si="7"/>
        <v>172.45887606540461</v>
      </c>
      <c r="L15" s="65"/>
      <c r="M15" s="47">
        <f t="shared" si="1"/>
        <v>170.81036646503395</v>
      </c>
      <c r="O15" s="68"/>
      <c r="P15" s="68"/>
      <c r="Q15" s="70"/>
      <c r="R15" s="79"/>
      <c r="S15" s="79"/>
      <c r="T15" s="79"/>
      <c r="U15" s="79"/>
      <c r="V15" s="79"/>
      <c r="X15" s="79">
        <f t="shared" si="2"/>
        <v>151.41469220624091</v>
      </c>
      <c r="Y15" s="79">
        <f t="shared" si="8"/>
        <v>155.28215133184904</v>
      </c>
      <c r="Z15" s="79">
        <f t="shared" si="9"/>
        <v>160.709959604929</v>
      </c>
      <c r="AA15" s="79">
        <f t="shared" si="10"/>
        <v>166.60599433128775</v>
      </c>
      <c r="AB15" s="79">
        <f t="shared" si="11"/>
        <v>172.45887606540461</v>
      </c>
    </row>
    <row r="16" spans="2:28" x14ac:dyDescent="0.35">
      <c r="B16" s="1" t="s">
        <v>94</v>
      </c>
      <c r="C16" s="52" t="s">
        <v>239</v>
      </c>
      <c r="D16" s="52"/>
      <c r="E16" s="47">
        <v>147.83000000000001</v>
      </c>
      <c r="F16" s="7"/>
      <c r="G16" s="44">
        <f t="shared" si="3"/>
        <v>151.41469220624091</v>
      </c>
      <c r="H16" s="39">
        <f t="shared" si="4"/>
        <v>155.28215133184904</v>
      </c>
      <c r="I16" s="39">
        <f t="shared" si="5"/>
        <v>160.709959604929</v>
      </c>
      <c r="J16" s="39">
        <f t="shared" si="6"/>
        <v>166.60599433128775</v>
      </c>
      <c r="K16" s="40">
        <f t="shared" si="7"/>
        <v>172.45887606540461</v>
      </c>
      <c r="L16" s="65"/>
      <c r="M16" s="47">
        <f t="shared" si="1"/>
        <v>170.81036646503395</v>
      </c>
      <c r="O16" s="68"/>
      <c r="P16" s="68"/>
      <c r="Q16" s="70"/>
      <c r="R16" s="79"/>
      <c r="S16" s="79"/>
      <c r="T16" s="79"/>
      <c r="U16" s="79"/>
      <c r="V16" s="79"/>
      <c r="X16" s="79">
        <f t="shared" si="2"/>
        <v>151.41469220624091</v>
      </c>
      <c r="Y16" s="79">
        <f t="shared" si="8"/>
        <v>155.28215133184904</v>
      </c>
      <c r="Z16" s="79">
        <f t="shared" si="9"/>
        <v>160.709959604929</v>
      </c>
      <c r="AA16" s="79">
        <f t="shared" si="10"/>
        <v>166.60599433128775</v>
      </c>
      <c r="AB16" s="79">
        <f t="shared" si="11"/>
        <v>172.45887606540461</v>
      </c>
    </row>
    <row r="17" spans="2:28" x14ac:dyDescent="0.35">
      <c r="B17" s="1" t="s">
        <v>95</v>
      </c>
      <c r="C17" s="52" t="s">
        <v>239</v>
      </c>
      <c r="D17" s="52"/>
      <c r="E17" s="47">
        <v>147.83000000000001</v>
      </c>
      <c r="F17" s="7"/>
      <c r="G17" s="44">
        <f t="shared" si="3"/>
        <v>151.41469220624091</v>
      </c>
      <c r="H17" s="39">
        <f t="shared" si="4"/>
        <v>155.28215133184904</v>
      </c>
      <c r="I17" s="39">
        <f t="shared" si="5"/>
        <v>160.709959604929</v>
      </c>
      <c r="J17" s="39">
        <f t="shared" si="6"/>
        <v>166.60599433128775</v>
      </c>
      <c r="K17" s="40">
        <f t="shared" si="7"/>
        <v>172.45887606540461</v>
      </c>
      <c r="L17" s="65"/>
      <c r="M17" s="47">
        <f t="shared" si="1"/>
        <v>170.81036646503395</v>
      </c>
      <c r="O17" s="68"/>
      <c r="P17" s="68"/>
      <c r="Q17" s="70"/>
      <c r="R17" s="79"/>
      <c r="S17" s="79"/>
      <c r="T17" s="79"/>
      <c r="U17" s="79"/>
      <c r="V17" s="79"/>
      <c r="X17" s="79">
        <f t="shared" si="2"/>
        <v>151.41469220624091</v>
      </c>
      <c r="Y17" s="79">
        <f t="shared" si="8"/>
        <v>155.28215133184904</v>
      </c>
      <c r="Z17" s="79">
        <f t="shared" si="9"/>
        <v>160.709959604929</v>
      </c>
      <c r="AA17" s="79">
        <f t="shared" si="10"/>
        <v>166.60599433128775</v>
      </c>
      <c r="AB17" s="79">
        <f t="shared" si="11"/>
        <v>172.45887606540461</v>
      </c>
    </row>
    <row r="18" spans="2:28" x14ac:dyDescent="0.35">
      <c r="B18" s="1" t="s">
        <v>96</v>
      </c>
      <c r="C18" s="52" t="s">
        <v>239</v>
      </c>
      <c r="D18" s="52"/>
      <c r="E18" s="47">
        <v>147.83000000000001</v>
      </c>
      <c r="F18" s="7"/>
      <c r="G18" s="44">
        <f t="shared" si="3"/>
        <v>151.41469220624091</v>
      </c>
      <c r="H18" s="39">
        <f t="shared" si="4"/>
        <v>155.28215133184904</v>
      </c>
      <c r="I18" s="39">
        <f t="shared" si="5"/>
        <v>160.709959604929</v>
      </c>
      <c r="J18" s="39">
        <f t="shared" si="6"/>
        <v>166.60599433128775</v>
      </c>
      <c r="K18" s="40">
        <f t="shared" si="7"/>
        <v>172.45887606540461</v>
      </c>
      <c r="L18" s="65"/>
      <c r="M18" s="47">
        <f t="shared" si="1"/>
        <v>170.81036646503395</v>
      </c>
      <c r="O18" s="68"/>
      <c r="P18" s="68"/>
      <c r="Q18" s="70"/>
      <c r="R18" s="79"/>
      <c r="S18" s="79"/>
      <c r="T18" s="79"/>
      <c r="U18" s="79"/>
      <c r="V18" s="79"/>
      <c r="X18" s="79">
        <f t="shared" si="2"/>
        <v>151.41469220624091</v>
      </c>
      <c r="Y18" s="79">
        <f t="shared" si="8"/>
        <v>155.28215133184904</v>
      </c>
      <c r="Z18" s="79">
        <f t="shared" si="9"/>
        <v>160.709959604929</v>
      </c>
      <c r="AA18" s="79">
        <f t="shared" si="10"/>
        <v>166.60599433128775</v>
      </c>
      <c r="AB18" s="79">
        <f t="shared" si="11"/>
        <v>172.45887606540461</v>
      </c>
    </row>
    <row r="19" spans="2:28" x14ac:dyDescent="0.35">
      <c r="B19" s="1" t="s">
        <v>97</v>
      </c>
      <c r="C19" s="52" t="s">
        <v>138</v>
      </c>
      <c r="D19" s="52"/>
      <c r="E19" s="47">
        <v>258.70250000000004</v>
      </c>
      <c r="F19" s="7"/>
      <c r="G19" s="44">
        <f t="shared" si="3"/>
        <v>264.97571136092159</v>
      </c>
      <c r="H19" s="39">
        <f t="shared" si="4"/>
        <v>271.74376483073587</v>
      </c>
      <c r="I19" s="39">
        <f t="shared" si="5"/>
        <v>281.24242930862573</v>
      </c>
      <c r="J19" s="39">
        <f t="shared" si="6"/>
        <v>291.56049007975361</v>
      </c>
      <c r="K19" s="40">
        <f t="shared" si="7"/>
        <v>301.80303311445806</v>
      </c>
      <c r="L19" s="65"/>
      <c r="M19" s="47">
        <f t="shared" si="1"/>
        <v>298.91814131380949</v>
      </c>
      <c r="O19" s="68"/>
      <c r="P19" s="68"/>
      <c r="Q19" s="70"/>
      <c r="R19" s="79"/>
      <c r="S19" s="79"/>
      <c r="T19" s="79"/>
      <c r="U19" s="79"/>
      <c r="V19" s="79"/>
      <c r="X19" s="79">
        <f t="shared" si="2"/>
        <v>264.97571136092159</v>
      </c>
      <c r="Y19" s="79">
        <f t="shared" si="8"/>
        <v>271.74376483073587</v>
      </c>
      <c r="Z19" s="79">
        <f t="shared" si="9"/>
        <v>281.24242930862573</v>
      </c>
      <c r="AA19" s="79">
        <f t="shared" si="10"/>
        <v>291.56049007975361</v>
      </c>
      <c r="AB19" s="79">
        <f t="shared" si="11"/>
        <v>301.80303311445806</v>
      </c>
    </row>
    <row r="20" spans="2:28" x14ac:dyDescent="0.35">
      <c r="B20" s="1" t="s">
        <v>98</v>
      </c>
      <c r="C20" s="52" t="s">
        <v>138</v>
      </c>
      <c r="D20" s="52"/>
      <c r="E20" s="47">
        <v>346.85887168765976</v>
      </c>
      <c r="F20" s="7"/>
      <c r="G20" s="44">
        <f t="shared" si="3"/>
        <v>355.26976456464183</v>
      </c>
      <c r="H20" s="39">
        <f t="shared" si="4"/>
        <v>364.34412368394499</v>
      </c>
      <c r="I20" s="39">
        <f t="shared" si="5"/>
        <v>377.07958640015585</v>
      </c>
      <c r="J20" s="39">
        <f t="shared" si="6"/>
        <v>390.91366576575189</v>
      </c>
      <c r="K20" s="40">
        <f t="shared" si="7"/>
        <v>404.64649370606907</v>
      </c>
      <c r="L20" s="65"/>
      <c r="M20" s="47">
        <f t="shared" si="1"/>
        <v>400.77853605233952</v>
      </c>
      <c r="O20" s="68"/>
      <c r="P20" s="68"/>
      <c r="Q20" s="70"/>
      <c r="R20" s="79"/>
      <c r="S20" s="79"/>
      <c r="T20" s="79"/>
      <c r="U20" s="79"/>
      <c r="V20" s="79"/>
      <c r="X20" s="79">
        <f t="shared" si="2"/>
        <v>355.26976456464183</v>
      </c>
      <c r="Y20" s="79">
        <f t="shared" si="8"/>
        <v>364.34412368394499</v>
      </c>
      <c r="Z20" s="79">
        <f t="shared" si="9"/>
        <v>377.07958640015585</v>
      </c>
      <c r="AA20" s="79">
        <f t="shared" si="10"/>
        <v>390.91366576575189</v>
      </c>
      <c r="AB20" s="79">
        <f t="shared" si="11"/>
        <v>404.64649370606907</v>
      </c>
    </row>
    <row r="21" spans="2:28" x14ac:dyDescent="0.35">
      <c r="B21" s="1" t="s">
        <v>99</v>
      </c>
      <c r="C21" s="52" t="s">
        <v>138</v>
      </c>
      <c r="D21" s="52"/>
      <c r="E21" s="47">
        <v>107.11999486736542</v>
      </c>
      <c r="F21" s="7"/>
      <c r="G21" s="44">
        <f t="shared" si="3"/>
        <v>109.71752047606195</v>
      </c>
      <c r="H21" s="39">
        <f t="shared" si="4"/>
        <v>112.51994354096685</v>
      </c>
      <c r="I21" s="39">
        <f t="shared" si="5"/>
        <v>116.45302068602108</v>
      </c>
      <c r="J21" s="39">
        <f t="shared" si="6"/>
        <v>120.72538224744541</v>
      </c>
      <c r="K21" s="40">
        <f t="shared" si="7"/>
        <v>124.96647445686091</v>
      </c>
      <c r="L21" s="65"/>
      <c r="M21" s="47">
        <f t="shared" si="1"/>
        <v>123.77193789506354</v>
      </c>
      <c r="O21" s="68"/>
      <c r="P21" s="68"/>
      <c r="Q21" s="70"/>
      <c r="R21" s="79"/>
      <c r="S21" s="79"/>
      <c r="T21" s="79"/>
      <c r="U21" s="79"/>
      <c r="V21" s="79"/>
      <c r="X21" s="79">
        <f t="shared" si="2"/>
        <v>109.71752047606195</v>
      </c>
      <c r="Y21" s="79">
        <f t="shared" si="8"/>
        <v>112.51994354096685</v>
      </c>
      <c r="Z21" s="79">
        <f t="shared" si="9"/>
        <v>116.45302068602108</v>
      </c>
      <c r="AA21" s="79">
        <f t="shared" si="10"/>
        <v>120.72538224744541</v>
      </c>
      <c r="AB21" s="79">
        <f t="shared" si="11"/>
        <v>124.96647445686091</v>
      </c>
    </row>
    <row r="22" spans="2:28" x14ac:dyDescent="0.35">
      <c r="B22" s="1" t="s">
        <v>100</v>
      </c>
      <c r="C22" s="52" t="s">
        <v>138</v>
      </c>
      <c r="D22" s="52"/>
      <c r="E22" s="47">
        <v>51.13</v>
      </c>
      <c r="F22" s="7"/>
      <c r="G22" s="44">
        <f t="shared" si="3"/>
        <v>52.369838412400036</v>
      </c>
      <c r="H22" s="39">
        <f t="shared" si="4"/>
        <v>53.707477491696146</v>
      </c>
      <c r="I22" s="39">
        <f t="shared" si="5"/>
        <v>55.584794930663726</v>
      </c>
      <c r="J22" s="39">
        <f t="shared" si="6"/>
        <v>57.62405797306868</v>
      </c>
      <c r="K22" s="40">
        <f t="shared" si="7"/>
        <v>59.64839567898354</v>
      </c>
      <c r="L22" s="65"/>
      <c r="M22" s="47">
        <f t="shared" si="1"/>
        <v>59.078225240865763</v>
      </c>
      <c r="O22" s="68"/>
      <c r="P22" s="68"/>
      <c r="Q22" s="70"/>
      <c r="R22" s="79"/>
      <c r="S22" s="79"/>
      <c r="T22" s="79"/>
      <c r="U22" s="79"/>
      <c r="V22" s="79"/>
      <c r="X22" s="79">
        <f t="shared" si="2"/>
        <v>52.369838412400036</v>
      </c>
      <c r="Y22" s="79">
        <f t="shared" si="8"/>
        <v>53.707477491696146</v>
      </c>
      <c r="Z22" s="79">
        <f t="shared" si="9"/>
        <v>55.584794930663726</v>
      </c>
      <c r="AA22" s="79">
        <f t="shared" si="10"/>
        <v>57.62405797306868</v>
      </c>
      <c r="AB22" s="79">
        <f t="shared" si="11"/>
        <v>59.64839567898354</v>
      </c>
    </row>
    <row r="23" spans="2:28" x14ac:dyDescent="0.35">
      <c r="B23" s="1" t="s">
        <v>101</v>
      </c>
      <c r="C23" s="52" t="s">
        <v>138</v>
      </c>
      <c r="D23" s="52"/>
      <c r="E23" s="47">
        <v>27.360283416347908</v>
      </c>
      <c r="F23" s="7"/>
      <c r="G23" s="44">
        <f t="shared" si="3"/>
        <v>28.023735995141955</v>
      </c>
      <c r="H23" s="39">
        <f t="shared" si="4"/>
        <v>28.739522897514817</v>
      </c>
      <c r="I23" s="39">
        <f t="shared" si="5"/>
        <v>29.744098238657109</v>
      </c>
      <c r="J23" s="39">
        <f t="shared" si="6"/>
        <v>30.835332637262297</v>
      </c>
      <c r="K23" s="40">
        <f t="shared" si="7"/>
        <v>31.91858030720617</v>
      </c>
      <c r="L23" s="65"/>
      <c r="M23" s="47">
        <f t="shared" si="1"/>
        <v>31.613475187266303</v>
      </c>
      <c r="O23" s="68"/>
      <c r="P23" s="68"/>
      <c r="Q23" s="70"/>
      <c r="R23" s="79"/>
      <c r="S23" s="79"/>
      <c r="T23" s="79"/>
      <c r="U23" s="79"/>
      <c r="V23" s="79"/>
      <c r="X23" s="79">
        <f t="shared" si="2"/>
        <v>28.023735995141955</v>
      </c>
      <c r="Y23" s="79">
        <f t="shared" si="8"/>
        <v>28.739522897514817</v>
      </c>
      <c r="Z23" s="79">
        <f t="shared" si="9"/>
        <v>29.744098238657109</v>
      </c>
      <c r="AA23" s="79">
        <f t="shared" si="10"/>
        <v>30.835332637262297</v>
      </c>
      <c r="AB23" s="79">
        <f t="shared" si="11"/>
        <v>31.91858030720617</v>
      </c>
    </row>
    <row r="24" spans="2:28" x14ac:dyDescent="0.35">
      <c r="B24" s="1" t="s">
        <v>102</v>
      </c>
      <c r="C24" s="52" t="s">
        <v>138</v>
      </c>
      <c r="D24" s="52"/>
      <c r="E24" s="47">
        <v>84.458055201611657</v>
      </c>
      <c r="F24" s="7"/>
      <c r="G24" s="44">
        <f t="shared" si="3"/>
        <v>86.506057178446397</v>
      </c>
      <c r="H24" s="39">
        <f t="shared" si="4"/>
        <v>88.715609206590813</v>
      </c>
      <c r="I24" s="39">
        <f t="shared" si="5"/>
        <v>91.816618005559562</v>
      </c>
      <c r="J24" s="39">
        <f t="shared" si="6"/>
        <v>95.185133370434272</v>
      </c>
      <c r="K24" s="40">
        <f t="shared" si="7"/>
        <v>98.528994620441352</v>
      </c>
      <c r="L24" s="65"/>
      <c r="M24" s="47">
        <f t="shared" si="1"/>
        <v>97.587170127249905</v>
      </c>
      <c r="O24" s="68"/>
      <c r="P24" s="68"/>
      <c r="Q24" s="70"/>
      <c r="R24" s="79"/>
      <c r="S24" s="79"/>
      <c r="T24" s="79"/>
      <c r="U24" s="79"/>
      <c r="V24" s="79"/>
      <c r="X24" s="79">
        <f t="shared" si="2"/>
        <v>86.506057178446397</v>
      </c>
      <c r="Y24" s="79">
        <f t="shared" si="8"/>
        <v>88.715609206590813</v>
      </c>
      <c r="Z24" s="79">
        <f t="shared" si="9"/>
        <v>91.816618005559562</v>
      </c>
      <c r="AA24" s="79">
        <f t="shared" si="10"/>
        <v>95.185133370434272</v>
      </c>
      <c r="AB24" s="79">
        <f t="shared" si="11"/>
        <v>98.528994620441352</v>
      </c>
    </row>
    <row r="25" spans="2:28" x14ac:dyDescent="0.35">
      <c r="B25" s="1" t="s">
        <v>103</v>
      </c>
      <c r="C25" s="52" t="s">
        <v>138</v>
      </c>
      <c r="D25" s="52"/>
      <c r="E25" s="47">
        <v>152.56721973886465</v>
      </c>
      <c r="F25" s="7"/>
      <c r="G25" s="44">
        <f t="shared" si="3"/>
        <v>156.26678358602524</v>
      </c>
      <c r="H25" s="39">
        <f t="shared" si="4"/>
        <v>160.25817563261751</v>
      </c>
      <c r="I25" s="39">
        <f t="shared" si="5"/>
        <v>165.85991829310194</v>
      </c>
      <c r="J25" s="39">
        <f t="shared" si="6"/>
        <v>171.94489174696349</v>
      </c>
      <c r="K25" s="40">
        <f t="shared" si="7"/>
        <v>177.98532936878988</v>
      </c>
      <c r="L25" s="65"/>
      <c r="M25" s="47">
        <f t="shared" si="1"/>
        <v>176.28399319587928</v>
      </c>
      <c r="O25" s="68"/>
      <c r="P25" s="68"/>
      <c r="Q25" s="70"/>
      <c r="R25" s="79"/>
      <c r="S25" s="79"/>
      <c r="T25" s="79"/>
      <c r="U25" s="79"/>
      <c r="V25" s="79"/>
      <c r="X25" s="79">
        <f t="shared" si="2"/>
        <v>156.26678358602524</v>
      </c>
      <c r="Y25" s="79">
        <f t="shared" si="8"/>
        <v>160.25817563261751</v>
      </c>
      <c r="Z25" s="79">
        <f t="shared" si="9"/>
        <v>165.85991829310194</v>
      </c>
      <c r="AA25" s="79">
        <f t="shared" si="10"/>
        <v>171.94489174696349</v>
      </c>
      <c r="AB25" s="79">
        <f t="shared" si="11"/>
        <v>177.98532936878988</v>
      </c>
    </row>
    <row r="26" spans="2:28" x14ac:dyDescent="0.35">
      <c r="B26" s="1" t="s">
        <v>104</v>
      </c>
      <c r="C26" s="52" t="s">
        <v>138</v>
      </c>
      <c r="D26" s="52"/>
      <c r="E26" s="47">
        <v>38.94355094466242</v>
      </c>
      <c r="F26" s="7"/>
      <c r="G26" s="44">
        <f t="shared" si="3"/>
        <v>39.887883242265588</v>
      </c>
      <c r="H26" s="39">
        <f t="shared" si="4"/>
        <v>40.906706156995483</v>
      </c>
      <c r="I26" s="39">
        <f t="shared" si="5"/>
        <v>42.336579173301701</v>
      </c>
      <c r="J26" s="39">
        <f t="shared" si="6"/>
        <v>43.889799282463926</v>
      </c>
      <c r="K26" s="40">
        <f t="shared" si="7"/>
        <v>45.43165139628158</v>
      </c>
      <c r="L26" s="65"/>
      <c r="M26" s="47">
        <f t="shared" si="1"/>
        <v>44.997376772695034</v>
      </c>
      <c r="O26" s="68"/>
      <c r="P26" s="68"/>
      <c r="Q26" s="70"/>
      <c r="R26" s="79"/>
      <c r="S26" s="79"/>
      <c r="T26" s="79"/>
      <c r="U26" s="79"/>
      <c r="V26" s="79"/>
      <c r="X26" s="79">
        <f t="shared" si="2"/>
        <v>39.887883242265588</v>
      </c>
      <c r="Y26" s="79">
        <f t="shared" si="8"/>
        <v>40.906706156995483</v>
      </c>
      <c r="Z26" s="79">
        <f t="shared" si="9"/>
        <v>42.336579173301701</v>
      </c>
      <c r="AA26" s="79">
        <f t="shared" si="10"/>
        <v>43.889799282463926</v>
      </c>
      <c r="AB26" s="79">
        <f t="shared" si="11"/>
        <v>45.43165139628158</v>
      </c>
    </row>
    <row r="27" spans="2:28" x14ac:dyDescent="0.35">
      <c r="B27" s="1" t="s">
        <v>105</v>
      </c>
      <c r="C27" s="52" t="s">
        <v>138</v>
      </c>
      <c r="D27" s="52"/>
      <c r="E27" s="47">
        <v>238.78833333333333</v>
      </c>
      <c r="F27" s="7"/>
      <c r="G27" s="44">
        <f t="shared" si="3"/>
        <v>244.57865111349466</v>
      </c>
      <c r="H27" s="39">
        <f t="shared" si="4"/>
        <v>250.82571949500559</v>
      </c>
      <c r="I27" s="39">
        <f t="shared" si="5"/>
        <v>259.59320438428136</v>
      </c>
      <c r="J27" s="39">
        <f t="shared" si="6"/>
        <v>269.11701082128781</v>
      </c>
      <c r="K27" s="40">
        <f t="shared" si="7"/>
        <v>278.57111265776808</v>
      </c>
      <c r="L27" s="65"/>
      <c r="M27" s="47">
        <f t="shared" si="1"/>
        <v>275.90829144450618</v>
      </c>
      <c r="O27" s="68"/>
      <c r="P27" s="68"/>
      <c r="Q27" s="70"/>
      <c r="R27" s="79"/>
      <c r="S27" s="79"/>
      <c r="T27" s="79"/>
      <c r="U27" s="79"/>
      <c r="V27" s="79"/>
      <c r="X27" s="79">
        <f t="shared" si="2"/>
        <v>244.57865111349466</v>
      </c>
      <c r="Y27" s="79">
        <f t="shared" si="8"/>
        <v>250.82571949500559</v>
      </c>
      <c r="Z27" s="79">
        <f t="shared" si="9"/>
        <v>259.59320438428136</v>
      </c>
      <c r="AA27" s="79">
        <f t="shared" si="10"/>
        <v>269.11701082128781</v>
      </c>
      <c r="AB27" s="79">
        <f t="shared" si="11"/>
        <v>278.57111265776808</v>
      </c>
    </row>
    <row r="28" spans="2:28" x14ac:dyDescent="0.35">
      <c r="B28" s="1" t="s">
        <v>139</v>
      </c>
      <c r="C28" s="52" t="s">
        <v>239</v>
      </c>
      <c r="D28" s="52"/>
      <c r="E28" s="47">
        <v>102.26</v>
      </c>
      <c r="F28" s="7"/>
      <c r="G28" s="44">
        <f t="shared" ref="G28" si="12">E28*((CPI_FY20)*(ANS_XFACTOR_FY20))</f>
        <v>104.73967682480007</v>
      </c>
      <c r="H28" s="39">
        <f t="shared" ref="H28" si="13">E28*((CPI_FY21)*(ANS_XFACTOR_FY21))</f>
        <v>107.41495498339229</v>
      </c>
      <c r="I28" s="39">
        <f t="shared" ref="I28" si="14">E28*((CPI_FY22)*(ANS_XFACTOR_FY22))</f>
        <v>111.16958986132745</v>
      </c>
      <c r="J28" s="39">
        <f t="shared" ref="J28" si="15">E28*((CPI_FY23)*(ANS_XFACTOR_FY23))</f>
        <v>115.24811594613736</v>
      </c>
      <c r="K28" s="40">
        <f t="shared" ref="K28" si="16">E28*((CPI_FY24)*(ANS_XFACTOR_FY24))</f>
        <v>119.29679135796708</v>
      </c>
      <c r="L28" s="65"/>
      <c r="M28" s="47">
        <f t="shared" si="1"/>
        <v>118.15645048173153</v>
      </c>
      <c r="O28" s="68"/>
      <c r="P28" s="68"/>
      <c r="Q28" s="70"/>
      <c r="R28" s="79"/>
      <c r="S28" s="79"/>
      <c r="T28" s="79"/>
      <c r="U28" s="79"/>
      <c r="V28" s="79"/>
      <c r="X28" s="79">
        <f t="shared" si="2"/>
        <v>104.73967682480007</v>
      </c>
      <c r="Y28" s="79">
        <f t="shared" si="8"/>
        <v>107.41495498339229</v>
      </c>
      <c r="Z28" s="79">
        <f t="shared" si="9"/>
        <v>111.16958986132745</v>
      </c>
      <c r="AA28" s="79">
        <f t="shared" si="10"/>
        <v>115.24811594613736</v>
      </c>
      <c r="AB28" s="79">
        <f t="shared" si="11"/>
        <v>119.29679135796708</v>
      </c>
    </row>
    <row r="29" spans="2:28" x14ac:dyDescent="0.35">
      <c r="B29" s="1" t="s">
        <v>121</v>
      </c>
      <c r="C29" s="52" t="s">
        <v>239</v>
      </c>
      <c r="D29" s="52"/>
      <c r="E29" s="47">
        <v>147.83000000000001</v>
      </c>
      <c r="F29" s="7"/>
      <c r="G29" s="44">
        <f t="shared" si="3"/>
        <v>151.41469220624091</v>
      </c>
      <c r="H29" s="39">
        <f t="shared" si="4"/>
        <v>155.28215133184904</v>
      </c>
      <c r="I29" s="39">
        <f t="shared" si="5"/>
        <v>160.709959604929</v>
      </c>
      <c r="J29" s="39">
        <f t="shared" si="6"/>
        <v>166.60599433128775</v>
      </c>
      <c r="K29" s="40">
        <f t="shared" si="7"/>
        <v>172.45887606540461</v>
      </c>
      <c r="L29" s="65"/>
      <c r="M29" s="47">
        <f t="shared" si="1"/>
        <v>170.81036646503395</v>
      </c>
      <c r="O29" s="68"/>
      <c r="P29" s="68"/>
      <c r="Q29" s="70"/>
      <c r="R29" s="79"/>
      <c r="S29" s="79"/>
      <c r="T29" s="79"/>
      <c r="U29" s="79"/>
      <c r="V29" s="79"/>
      <c r="X29" s="79">
        <f t="shared" si="2"/>
        <v>151.41469220624091</v>
      </c>
      <c r="Y29" s="79">
        <f t="shared" si="8"/>
        <v>155.28215133184904</v>
      </c>
      <c r="Z29" s="79">
        <f t="shared" si="9"/>
        <v>160.709959604929</v>
      </c>
      <c r="AA29" s="79">
        <f t="shared" si="10"/>
        <v>166.60599433128775</v>
      </c>
      <c r="AB29" s="79">
        <f t="shared" si="11"/>
        <v>172.45887606540461</v>
      </c>
    </row>
    <row r="30" spans="2:28" x14ac:dyDescent="0.35">
      <c r="B30" s="1" t="s">
        <v>140</v>
      </c>
      <c r="C30" s="52" t="s">
        <v>239</v>
      </c>
      <c r="D30" s="52"/>
      <c r="E30" s="47">
        <v>147.83000000000001</v>
      </c>
      <c r="F30" s="7"/>
      <c r="G30" s="44">
        <f t="shared" si="3"/>
        <v>151.41469220624091</v>
      </c>
      <c r="H30" s="39">
        <f t="shared" si="4"/>
        <v>155.28215133184904</v>
      </c>
      <c r="I30" s="39">
        <f t="shared" si="5"/>
        <v>160.709959604929</v>
      </c>
      <c r="J30" s="39">
        <f t="shared" si="6"/>
        <v>166.60599433128775</v>
      </c>
      <c r="K30" s="40">
        <f t="shared" si="7"/>
        <v>172.45887606540461</v>
      </c>
      <c r="L30" s="65"/>
      <c r="M30" s="47">
        <f t="shared" si="1"/>
        <v>170.81036646503395</v>
      </c>
      <c r="O30" s="68"/>
      <c r="P30" s="68"/>
      <c r="Q30" s="70"/>
      <c r="R30" s="79"/>
      <c r="S30" s="79"/>
      <c r="T30" s="79"/>
      <c r="U30" s="79"/>
      <c r="V30" s="79"/>
      <c r="X30" s="79">
        <f t="shared" si="2"/>
        <v>151.41469220624091</v>
      </c>
      <c r="Y30" s="79">
        <f t="shared" si="8"/>
        <v>155.28215133184904</v>
      </c>
      <c r="Z30" s="79">
        <f t="shared" si="9"/>
        <v>160.709959604929</v>
      </c>
      <c r="AA30" s="79">
        <f t="shared" si="10"/>
        <v>166.60599433128775</v>
      </c>
      <c r="AB30" s="79">
        <f t="shared" si="11"/>
        <v>172.45887606540461</v>
      </c>
    </row>
    <row r="31" spans="2:28" x14ac:dyDescent="0.35">
      <c r="B31" s="1" t="s">
        <v>106</v>
      </c>
      <c r="C31" s="52" t="s">
        <v>138</v>
      </c>
      <c r="D31" s="52"/>
      <c r="E31" s="47">
        <v>51.13</v>
      </c>
      <c r="F31" s="7"/>
      <c r="G31" s="44">
        <f t="shared" si="3"/>
        <v>52.369838412400036</v>
      </c>
      <c r="H31" s="39">
        <f t="shared" si="4"/>
        <v>53.707477491696146</v>
      </c>
      <c r="I31" s="39">
        <f t="shared" si="5"/>
        <v>55.584794930663726</v>
      </c>
      <c r="J31" s="39">
        <f t="shared" si="6"/>
        <v>57.62405797306868</v>
      </c>
      <c r="K31" s="40">
        <f t="shared" si="7"/>
        <v>59.64839567898354</v>
      </c>
      <c r="L31" s="65"/>
      <c r="M31" s="47">
        <f t="shared" si="1"/>
        <v>59.078225240865763</v>
      </c>
      <c r="O31" s="68"/>
      <c r="P31" s="68"/>
      <c r="Q31" s="70"/>
      <c r="R31" s="79"/>
      <c r="S31" s="79"/>
      <c r="T31" s="79"/>
      <c r="U31" s="79"/>
      <c r="V31" s="79"/>
      <c r="X31" s="79">
        <f t="shared" si="2"/>
        <v>52.369838412400036</v>
      </c>
      <c r="Y31" s="79">
        <f t="shared" si="8"/>
        <v>53.707477491696146</v>
      </c>
      <c r="Z31" s="79">
        <f t="shared" si="9"/>
        <v>55.584794930663726</v>
      </c>
      <c r="AA31" s="79">
        <f t="shared" si="10"/>
        <v>57.62405797306868</v>
      </c>
      <c r="AB31" s="79">
        <f t="shared" si="11"/>
        <v>59.64839567898354</v>
      </c>
    </row>
    <row r="32" spans="2:28" x14ac:dyDescent="0.35">
      <c r="B32" s="1" t="s">
        <v>107</v>
      </c>
      <c r="C32" s="52" t="s">
        <v>138</v>
      </c>
      <c r="D32" s="52"/>
      <c r="E32" s="47">
        <v>68.173333333333332</v>
      </c>
      <c r="F32" s="7"/>
      <c r="G32" s="44">
        <f t="shared" si="3"/>
        <v>69.826451216533371</v>
      </c>
      <c r="H32" s="39">
        <f t="shared" si="4"/>
        <v>71.609969988928199</v>
      </c>
      <c r="I32" s="39">
        <f t="shared" si="5"/>
        <v>74.11305990755163</v>
      </c>
      <c r="J32" s="39">
        <f t="shared" si="6"/>
        <v>76.832077297424902</v>
      </c>
      <c r="K32" s="40">
        <f t="shared" si="7"/>
        <v>79.531194238644716</v>
      </c>
      <c r="L32" s="65"/>
      <c r="M32" s="47">
        <f t="shared" si="1"/>
        <v>78.770966987821026</v>
      </c>
      <c r="O32" s="68"/>
      <c r="P32" s="68"/>
      <c r="Q32" s="70"/>
      <c r="R32" s="79"/>
      <c r="S32" s="79"/>
      <c r="T32" s="79"/>
      <c r="U32" s="79"/>
      <c r="V32" s="79"/>
      <c r="X32" s="79">
        <f t="shared" si="2"/>
        <v>69.826451216533371</v>
      </c>
      <c r="Y32" s="79">
        <f t="shared" si="8"/>
        <v>71.609969988928199</v>
      </c>
      <c r="Z32" s="79">
        <f t="shared" si="9"/>
        <v>74.11305990755163</v>
      </c>
      <c r="AA32" s="79">
        <f t="shared" si="10"/>
        <v>76.832077297424902</v>
      </c>
      <c r="AB32" s="79">
        <f t="shared" si="11"/>
        <v>79.531194238644716</v>
      </c>
    </row>
    <row r="33" spans="2:28" x14ac:dyDescent="0.35">
      <c r="B33" s="1" t="s">
        <v>108</v>
      </c>
      <c r="C33" s="52" t="s">
        <v>239</v>
      </c>
      <c r="D33" s="52"/>
      <c r="E33" s="47">
        <v>147.83000000000001</v>
      </c>
      <c r="F33" s="7"/>
      <c r="G33" s="44">
        <f t="shared" si="3"/>
        <v>151.41469220624091</v>
      </c>
      <c r="H33" s="39">
        <f t="shared" si="4"/>
        <v>155.28215133184904</v>
      </c>
      <c r="I33" s="39">
        <f t="shared" si="5"/>
        <v>160.709959604929</v>
      </c>
      <c r="J33" s="39">
        <f t="shared" si="6"/>
        <v>166.60599433128775</v>
      </c>
      <c r="K33" s="40">
        <f t="shared" si="7"/>
        <v>172.45887606540461</v>
      </c>
      <c r="L33" s="65"/>
      <c r="M33" s="47">
        <f t="shared" si="1"/>
        <v>170.81036646503395</v>
      </c>
      <c r="O33" s="68"/>
      <c r="P33" s="68"/>
      <c r="Q33" s="70"/>
      <c r="R33" s="79"/>
      <c r="S33" s="79"/>
      <c r="T33" s="79"/>
      <c r="U33" s="79"/>
      <c r="V33" s="79"/>
      <c r="X33" s="79">
        <f t="shared" si="2"/>
        <v>151.41469220624091</v>
      </c>
      <c r="Y33" s="79">
        <f t="shared" si="8"/>
        <v>155.28215133184904</v>
      </c>
      <c r="Z33" s="79">
        <f t="shared" si="9"/>
        <v>160.709959604929</v>
      </c>
      <c r="AA33" s="79">
        <f t="shared" si="10"/>
        <v>166.60599433128775</v>
      </c>
      <c r="AB33" s="79">
        <f t="shared" si="11"/>
        <v>172.45887606540461</v>
      </c>
    </row>
    <row r="34" spans="2:28" x14ac:dyDescent="0.35">
      <c r="B34" s="1" t="s">
        <v>109</v>
      </c>
      <c r="C34" s="52" t="s">
        <v>239</v>
      </c>
      <c r="D34" s="52"/>
      <c r="E34" s="47">
        <v>147.83000000000001</v>
      </c>
      <c r="F34" s="7"/>
      <c r="G34" s="44">
        <f t="shared" si="3"/>
        <v>151.41469220624091</v>
      </c>
      <c r="H34" s="39">
        <f t="shared" si="4"/>
        <v>155.28215133184904</v>
      </c>
      <c r="I34" s="39">
        <f t="shared" si="5"/>
        <v>160.709959604929</v>
      </c>
      <c r="J34" s="39">
        <f t="shared" si="6"/>
        <v>166.60599433128775</v>
      </c>
      <c r="K34" s="40">
        <f t="shared" si="7"/>
        <v>172.45887606540461</v>
      </c>
      <c r="L34" s="65"/>
      <c r="M34" s="47">
        <f t="shared" si="1"/>
        <v>170.81036646503395</v>
      </c>
      <c r="O34" s="68"/>
      <c r="P34" s="68"/>
      <c r="Q34" s="70"/>
      <c r="R34" s="79"/>
      <c r="S34" s="79"/>
      <c r="T34" s="79"/>
      <c r="U34" s="79"/>
      <c r="V34" s="79"/>
      <c r="X34" s="79">
        <f t="shared" si="2"/>
        <v>151.41469220624091</v>
      </c>
      <c r="Y34" s="79">
        <f t="shared" si="8"/>
        <v>155.28215133184904</v>
      </c>
      <c r="Z34" s="79">
        <f t="shared" si="9"/>
        <v>160.709959604929</v>
      </c>
      <c r="AA34" s="79">
        <f t="shared" si="10"/>
        <v>166.60599433128775</v>
      </c>
      <c r="AB34" s="79">
        <f t="shared" si="11"/>
        <v>172.45887606540461</v>
      </c>
    </row>
    <row r="35" spans="2:28" x14ac:dyDescent="0.35">
      <c r="B35" s="1" t="s">
        <v>110</v>
      </c>
      <c r="C35" s="52" t="s">
        <v>138</v>
      </c>
      <c r="D35" s="52"/>
      <c r="E35" s="47">
        <v>30.678000000000001</v>
      </c>
      <c r="F35" s="7"/>
      <c r="G35" s="44">
        <f t="shared" si="3"/>
        <v>31.421903047440018</v>
      </c>
      <c r="H35" s="39">
        <f t="shared" si="4"/>
        <v>32.224486495017686</v>
      </c>
      <c r="I35" s="39">
        <f t="shared" si="5"/>
        <v>33.350876958398239</v>
      </c>
      <c r="J35" s="39">
        <f t="shared" si="6"/>
        <v>34.574434783841205</v>
      </c>
      <c r="K35" s="40">
        <f t="shared" si="7"/>
        <v>35.789037407390126</v>
      </c>
      <c r="L35" s="65"/>
      <c r="M35" s="47">
        <f t="shared" si="1"/>
        <v>35.446935144519458</v>
      </c>
      <c r="O35" s="68"/>
      <c r="P35" s="68"/>
      <c r="Q35" s="70"/>
      <c r="R35" s="79"/>
      <c r="S35" s="79"/>
      <c r="T35" s="79"/>
      <c r="U35" s="79"/>
      <c r="V35" s="79"/>
      <c r="X35" s="79">
        <f t="shared" si="2"/>
        <v>31.421903047440018</v>
      </c>
      <c r="Y35" s="79">
        <f t="shared" si="8"/>
        <v>32.224486495017686</v>
      </c>
      <c r="Z35" s="79">
        <f t="shared" si="9"/>
        <v>33.350876958398239</v>
      </c>
      <c r="AA35" s="79">
        <f t="shared" si="10"/>
        <v>34.574434783841205</v>
      </c>
      <c r="AB35" s="79">
        <f t="shared" si="11"/>
        <v>35.789037407390126</v>
      </c>
    </row>
    <row r="36" spans="2:28" x14ac:dyDescent="0.35">
      <c r="B36" s="1" t="s">
        <v>111</v>
      </c>
      <c r="C36" s="52" t="s">
        <v>138</v>
      </c>
      <c r="D36" s="52"/>
      <c r="E36" s="47">
        <v>30.678000000000001</v>
      </c>
      <c r="F36" s="7"/>
      <c r="G36" s="44">
        <f t="shared" si="3"/>
        <v>31.421903047440018</v>
      </c>
      <c r="H36" s="39">
        <f t="shared" si="4"/>
        <v>32.224486495017686</v>
      </c>
      <c r="I36" s="39">
        <f t="shared" si="5"/>
        <v>33.350876958398239</v>
      </c>
      <c r="J36" s="39">
        <f t="shared" si="6"/>
        <v>34.574434783841205</v>
      </c>
      <c r="K36" s="40">
        <f t="shared" si="7"/>
        <v>35.789037407390126</v>
      </c>
      <c r="L36" s="65"/>
      <c r="M36" s="47">
        <f t="shared" si="1"/>
        <v>35.446935144519458</v>
      </c>
      <c r="O36" s="68"/>
      <c r="P36" s="68"/>
      <c r="Q36" s="70"/>
      <c r="R36" s="79"/>
      <c r="S36" s="79"/>
      <c r="T36" s="79"/>
      <c r="U36" s="79"/>
      <c r="V36" s="79"/>
      <c r="X36" s="79">
        <f t="shared" si="2"/>
        <v>31.421903047440018</v>
      </c>
      <c r="Y36" s="79">
        <f t="shared" si="8"/>
        <v>32.224486495017686</v>
      </c>
      <c r="Z36" s="79">
        <f t="shared" si="9"/>
        <v>33.350876958398239</v>
      </c>
      <c r="AA36" s="79">
        <f t="shared" si="10"/>
        <v>34.574434783841205</v>
      </c>
      <c r="AB36" s="79">
        <f t="shared" si="11"/>
        <v>35.789037407390126</v>
      </c>
    </row>
    <row r="37" spans="2:28" x14ac:dyDescent="0.35">
      <c r="B37" s="1" t="s">
        <v>487</v>
      </c>
      <c r="C37" s="52" t="s">
        <v>239</v>
      </c>
      <c r="D37" s="52"/>
      <c r="E37" s="47">
        <v>153.38999999999999</v>
      </c>
      <c r="F37" s="7"/>
      <c r="G37" s="44">
        <f t="shared" ref="G37:G38" si="17">E37*((CPI_FY20)*(ANS_XFACTOR_FY20))</f>
        <v>157.10951523720007</v>
      </c>
      <c r="H37" s="39">
        <f t="shared" ref="H37:H38" si="18">E37*((CPI_FY21)*(ANS_XFACTOR_FY21))</f>
        <v>161.12243247508843</v>
      </c>
      <c r="I37" s="39">
        <f t="shared" ref="I37:I38" si="19">E37*((CPI_FY22)*(ANS_XFACTOR_FY22))</f>
        <v>166.75438479199116</v>
      </c>
      <c r="J37" s="39">
        <f t="shared" ref="J37:J38" si="20">E37*((CPI_FY23)*(ANS_XFACTOR_FY23))</f>
        <v>172.87217391920601</v>
      </c>
      <c r="K37" s="40">
        <f t="shared" ref="K37:K38" si="21">E37*((CPI_FY24)*(ANS_XFACTOR_FY24))</f>
        <v>178.94518703695061</v>
      </c>
      <c r="L37" s="65"/>
      <c r="M37" s="47">
        <f t="shared" si="1"/>
        <v>177.2346757225973</v>
      </c>
      <c r="O37" s="68"/>
      <c r="P37" s="68"/>
      <c r="Q37" s="70"/>
      <c r="R37" s="79"/>
      <c r="S37" s="79"/>
      <c r="T37" s="79"/>
      <c r="U37" s="79"/>
      <c r="V37" s="79"/>
      <c r="X37" s="79">
        <f t="shared" si="2"/>
        <v>157.10951523720007</v>
      </c>
      <c r="Y37" s="79">
        <f t="shared" si="8"/>
        <v>161.12243247508843</v>
      </c>
      <c r="Z37" s="79">
        <f t="shared" si="9"/>
        <v>166.75438479199116</v>
      </c>
      <c r="AA37" s="79">
        <f t="shared" si="10"/>
        <v>172.87217391920601</v>
      </c>
      <c r="AB37" s="79">
        <f t="shared" si="11"/>
        <v>178.94518703695061</v>
      </c>
    </row>
    <row r="38" spans="2:28" x14ac:dyDescent="0.35">
      <c r="B38" s="1" t="s">
        <v>488</v>
      </c>
      <c r="C38" s="52" t="s">
        <v>239</v>
      </c>
      <c r="D38" s="52"/>
      <c r="E38" s="47">
        <v>191.74</v>
      </c>
      <c r="F38" s="7"/>
      <c r="G38" s="44">
        <f t="shared" si="17"/>
        <v>196.38945466836657</v>
      </c>
      <c r="H38" s="39">
        <f t="shared" si="18"/>
        <v>201.40566661955447</v>
      </c>
      <c r="I38" s="39">
        <f t="shared" si="19"/>
        <v>208.44569880706948</v>
      </c>
      <c r="J38" s="39">
        <f t="shared" si="20"/>
        <v>216.09303492580068</v>
      </c>
      <c r="K38" s="40">
        <f t="shared" si="21"/>
        <v>223.6844003029201</v>
      </c>
      <c r="L38" s="65"/>
      <c r="M38" s="47">
        <f t="shared" si="1"/>
        <v>221.54623328150993</v>
      </c>
      <c r="O38" s="68"/>
      <c r="P38" s="68"/>
      <c r="Q38" s="70"/>
      <c r="R38" s="79"/>
      <c r="S38" s="79"/>
      <c r="T38" s="79"/>
      <c r="U38" s="79"/>
      <c r="V38" s="79"/>
      <c r="X38" s="79">
        <f t="shared" si="2"/>
        <v>196.38945466836657</v>
      </c>
      <c r="Y38" s="79">
        <f t="shared" si="8"/>
        <v>201.40566661955447</v>
      </c>
      <c r="Z38" s="79">
        <f t="shared" si="9"/>
        <v>208.44569880706948</v>
      </c>
      <c r="AA38" s="79">
        <f t="shared" si="10"/>
        <v>216.09303492580068</v>
      </c>
      <c r="AB38" s="79">
        <f t="shared" si="11"/>
        <v>223.6844003029201</v>
      </c>
    </row>
    <row r="39" spans="2:28" x14ac:dyDescent="0.35">
      <c r="B39" s="1" t="s">
        <v>489</v>
      </c>
      <c r="C39" s="52" t="s">
        <v>239</v>
      </c>
      <c r="D39" s="52"/>
      <c r="E39" s="48">
        <v>147.83000000000001</v>
      </c>
      <c r="F39" s="7"/>
      <c r="G39" s="45">
        <f t="shared" si="3"/>
        <v>151.41469220624091</v>
      </c>
      <c r="H39" s="16">
        <f t="shared" si="4"/>
        <v>155.28215133184904</v>
      </c>
      <c r="I39" s="16">
        <f t="shared" si="5"/>
        <v>160.709959604929</v>
      </c>
      <c r="J39" s="16">
        <f t="shared" si="6"/>
        <v>166.60599433128775</v>
      </c>
      <c r="K39" s="17">
        <f t="shared" si="7"/>
        <v>172.45887606540461</v>
      </c>
      <c r="L39" s="65"/>
      <c r="M39" s="48">
        <f t="shared" si="1"/>
        <v>170.81036646503395</v>
      </c>
      <c r="O39" s="68"/>
      <c r="P39" s="68"/>
      <c r="Q39" s="70"/>
      <c r="R39" s="79"/>
      <c r="S39" s="79"/>
      <c r="T39" s="79"/>
      <c r="U39" s="79"/>
      <c r="V39" s="79"/>
      <c r="X39" s="79">
        <f t="shared" si="2"/>
        <v>151.41469220624091</v>
      </c>
      <c r="Y39" s="79">
        <f t="shared" si="8"/>
        <v>155.28215133184904</v>
      </c>
      <c r="Z39" s="79">
        <f t="shared" si="9"/>
        <v>160.709959604929</v>
      </c>
      <c r="AA39" s="79">
        <f t="shared" si="10"/>
        <v>166.60599433128775</v>
      </c>
      <c r="AB39" s="79">
        <f t="shared" si="11"/>
        <v>172.45887606540461</v>
      </c>
    </row>
    <row r="40" spans="2:28" x14ac:dyDescent="0.35">
      <c r="F40" s="7"/>
    </row>
    <row r="42" spans="2:28" s="4" customFormat="1" x14ac:dyDescent="0.35">
      <c r="B42" s="5" t="s">
        <v>120</v>
      </c>
    </row>
    <row r="43" spans="2:28" x14ac:dyDescent="0.35">
      <c r="C43" s="8" t="s">
        <v>238</v>
      </c>
      <c r="D43" s="8"/>
      <c r="E43" s="53" t="s">
        <v>225</v>
      </c>
      <c r="F43" s="8"/>
      <c r="G43" s="8" t="s">
        <v>132</v>
      </c>
      <c r="H43" s="8" t="s">
        <v>133</v>
      </c>
      <c r="I43" s="8" t="s">
        <v>134</v>
      </c>
      <c r="J43" s="8" t="s">
        <v>135</v>
      </c>
      <c r="K43" s="8" t="s">
        <v>136</v>
      </c>
      <c r="M43" s="8" t="str">
        <f>_xlfn.IFS($G44=$M44,$G43,$H44=$M44,$H43,$I44=$M44,$I43,$J44=$M44,$J43,$K44=$M44,$K43)</f>
        <v>FY2021</v>
      </c>
    </row>
    <row r="44" spans="2:28" x14ac:dyDescent="0.35">
      <c r="E44" s="10" t="s">
        <v>227</v>
      </c>
      <c r="F44" s="8"/>
      <c r="G44" s="9" t="s">
        <v>486</v>
      </c>
      <c r="H44" s="11" t="s">
        <v>226</v>
      </c>
      <c r="I44" s="9" t="s">
        <v>8</v>
      </c>
      <c r="J44" s="9" t="s">
        <v>8</v>
      </c>
      <c r="K44" s="9" t="s">
        <v>8</v>
      </c>
      <c r="M44" s="11" t="s">
        <v>226</v>
      </c>
    </row>
    <row r="45" spans="2:28" x14ac:dyDescent="0.35">
      <c r="E45" s="7" t="s">
        <v>112</v>
      </c>
      <c r="F45" s="7"/>
      <c r="G45" s="7" t="s">
        <v>112</v>
      </c>
      <c r="H45" s="7" t="s">
        <v>112</v>
      </c>
      <c r="I45" s="7" t="s">
        <v>112</v>
      </c>
      <c r="J45" s="7" t="s">
        <v>112</v>
      </c>
      <c r="K45" s="7" t="s">
        <v>112</v>
      </c>
      <c r="M45" s="7" t="s">
        <v>113</v>
      </c>
    </row>
    <row r="46" spans="2:28" x14ac:dyDescent="0.35">
      <c r="B46" s="41" t="s">
        <v>143</v>
      </c>
      <c r="C46" s="52" t="s">
        <v>138</v>
      </c>
      <c r="D46" s="52"/>
      <c r="E46" s="46">
        <v>924.43</v>
      </c>
      <c r="F46" s="7"/>
      <c r="G46" s="42">
        <f t="shared" ref="G46:G56" si="22">E46*((CPI_FY20)*(ANS_XFACTOR_FY20))</f>
        <v>946.84626879669383</v>
      </c>
      <c r="H46" s="43">
        <f t="shared" ref="H46:H56" si="23">E46*((CPI_FY21)*(ANS_XFACTOR_FY21))</f>
        <v>971.03077288575525</v>
      </c>
      <c r="I46" s="43">
        <f t="shared" ref="I46:I56" si="24">E46*((CPI_FY22)*(ANS_XFACTOR_FY22))</f>
        <v>1004.9726574956671</v>
      </c>
      <c r="J46" s="43">
        <f t="shared" ref="J46:J56" si="25">E46*((CPI_FY23)*(ANS_XFACTOR_FY23))</f>
        <v>1041.8425173487947</v>
      </c>
      <c r="K46" s="49">
        <f t="shared" ref="K46:K56" si="26">E46*((CPI_FY24)*(ANS_XFACTOR_FY24))</f>
        <v>1078.4425272349451</v>
      </c>
      <c r="M46" s="46">
        <f t="shared" ref="M46:M56" si="27">_xlfn.IFS($G$7=$M$7,$G46,
                                       $H$7=$M$7,$H46,
                                                                    $I$7=$M$7,$I46,
                                                                                                  $J$7=$M$7,$J46,
                                                                                                                                $K$7=$M$7,$K46)
*1.1</f>
        <v>1068.133850174331</v>
      </c>
      <c r="O46" s="68"/>
      <c r="P46" s="68"/>
      <c r="Q46" s="69"/>
      <c r="R46" s="79"/>
      <c r="S46" s="79"/>
      <c r="T46" s="79"/>
      <c r="U46" s="79"/>
      <c r="V46" s="79"/>
      <c r="X46" s="79">
        <f t="shared" ref="X46" si="28">+G46-R46</f>
        <v>946.84626879669383</v>
      </c>
      <c r="Y46" s="79">
        <f t="shared" ref="Y46:Y56" si="29">+H46-S46</f>
        <v>971.03077288575525</v>
      </c>
      <c r="Z46" s="79">
        <f t="shared" ref="Z46:Z56" si="30">+I46-T46</f>
        <v>1004.9726574956671</v>
      </c>
      <c r="AA46" s="79">
        <f t="shared" ref="AA46:AA56" si="31">+J46-U46</f>
        <v>1041.8425173487947</v>
      </c>
      <c r="AB46" s="79">
        <f t="shared" ref="AB46:AB56" si="32">+K46-V46</f>
        <v>1078.4425272349451</v>
      </c>
    </row>
    <row r="47" spans="2:28" x14ac:dyDescent="0.35">
      <c r="B47" s="41" t="s">
        <v>144</v>
      </c>
      <c r="C47" s="52" t="s">
        <v>239</v>
      </c>
      <c r="D47" s="52"/>
      <c r="E47" s="47">
        <v>102.26</v>
      </c>
      <c r="F47" s="7"/>
      <c r="G47" s="44">
        <f t="shared" si="22"/>
        <v>104.73967682480007</v>
      </c>
      <c r="H47" s="39">
        <f t="shared" si="23"/>
        <v>107.41495498339229</v>
      </c>
      <c r="I47" s="39">
        <f t="shared" si="24"/>
        <v>111.16958986132745</v>
      </c>
      <c r="J47" s="39">
        <f t="shared" si="25"/>
        <v>115.24811594613736</v>
      </c>
      <c r="K47" s="40">
        <f t="shared" si="26"/>
        <v>119.29679135796708</v>
      </c>
      <c r="M47" s="47">
        <f t="shared" si="27"/>
        <v>118.15645048173153</v>
      </c>
      <c r="O47" s="68"/>
      <c r="P47" s="68"/>
      <c r="Q47" s="69"/>
      <c r="R47" s="79"/>
      <c r="S47" s="79"/>
      <c r="T47" s="79"/>
      <c r="U47" s="79"/>
      <c r="V47" s="79"/>
      <c r="X47" s="79">
        <f t="shared" ref="X47:X56" si="33">+G47-R47</f>
        <v>104.73967682480007</v>
      </c>
      <c r="Y47" s="79">
        <f t="shared" si="29"/>
        <v>107.41495498339229</v>
      </c>
      <c r="Z47" s="79">
        <f t="shared" si="30"/>
        <v>111.16958986132745</v>
      </c>
      <c r="AA47" s="79">
        <f t="shared" si="31"/>
        <v>115.24811594613736</v>
      </c>
      <c r="AB47" s="79">
        <f t="shared" si="32"/>
        <v>119.29679135796708</v>
      </c>
    </row>
    <row r="48" spans="2:28" x14ac:dyDescent="0.35">
      <c r="B48" s="41" t="s">
        <v>145</v>
      </c>
      <c r="C48" s="52" t="s">
        <v>138</v>
      </c>
      <c r="D48" s="52"/>
      <c r="E48" s="47">
        <v>1263.05</v>
      </c>
      <c r="F48" s="7"/>
      <c r="G48" s="44">
        <f t="shared" si="22"/>
        <v>1293.6773793620548</v>
      </c>
      <c r="H48" s="39">
        <f t="shared" si="23"/>
        <v>1326.7207010734758</v>
      </c>
      <c r="I48" s="39">
        <f t="shared" si="24"/>
        <v>1373.0955454170705</v>
      </c>
      <c r="J48" s="39">
        <f t="shared" si="25"/>
        <v>1423.4708864244942</v>
      </c>
      <c r="K48" s="40">
        <f t="shared" si="26"/>
        <v>1473.4775310451821</v>
      </c>
      <c r="M48" s="47">
        <f t="shared" si="27"/>
        <v>1459.3927711808235</v>
      </c>
      <c r="O48" s="68"/>
      <c r="P48" s="68"/>
      <c r="Q48" s="69"/>
      <c r="R48" s="79"/>
      <c r="S48" s="79"/>
      <c r="T48" s="79"/>
      <c r="U48" s="79"/>
      <c r="V48" s="79"/>
      <c r="X48" s="79">
        <f t="shared" si="33"/>
        <v>1293.6773793620548</v>
      </c>
      <c r="Y48" s="79">
        <f t="shared" si="29"/>
        <v>1326.7207010734758</v>
      </c>
      <c r="Z48" s="79">
        <f t="shared" si="30"/>
        <v>1373.0955454170705</v>
      </c>
      <c r="AA48" s="79">
        <f t="shared" si="31"/>
        <v>1423.4708864244942</v>
      </c>
      <c r="AB48" s="79">
        <f t="shared" si="32"/>
        <v>1473.4775310451821</v>
      </c>
    </row>
    <row r="49" spans="2:28" x14ac:dyDescent="0.35">
      <c r="B49" s="41" t="s">
        <v>146</v>
      </c>
      <c r="C49" s="52" t="s">
        <v>138</v>
      </c>
      <c r="D49" s="52"/>
      <c r="E49" s="47">
        <v>584.80999999999995</v>
      </c>
      <c r="F49" s="7"/>
      <c r="G49" s="44">
        <f t="shared" si="22"/>
        <v>598.99090948475771</v>
      </c>
      <c r="H49" s="39">
        <f t="shared" si="23"/>
        <v>614.29043442047373</v>
      </c>
      <c r="I49" s="39">
        <f t="shared" si="24"/>
        <v>635.76264274205846</v>
      </c>
      <c r="J49" s="39">
        <f t="shared" si="25"/>
        <v>659.0871375558437</v>
      </c>
      <c r="K49" s="40">
        <f t="shared" si="26"/>
        <v>682.24092073198437</v>
      </c>
      <c r="M49" s="47">
        <f t="shared" si="27"/>
        <v>675.7194778625211</v>
      </c>
      <c r="O49" s="68"/>
      <c r="P49" s="68"/>
      <c r="Q49" s="69"/>
      <c r="R49" s="79"/>
      <c r="S49" s="79"/>
      <c r="T49" s="79"/>
      <c r="U49" s="79"/>
      <c r="V49" s="79"/>
      <c r="X49" s="79">
        <f t="shared" si="33"/>
        <v>598.99090948475771</v>
      </c>
      <c r="Y49" s="79">
        <f t="shared" si="29"/>
        <v>614.29043442047373</v>
      </c>
      <c r="Z49" s="79">
        <f t="shared" si="30"/>
        <v>635.76264274205846</v>
      </c>
      <c r="AA49" s="79">
        <f t="shared" si="31"/>
        <v>659.0871375558437</v>
      </c>
      <c r="AB49" s="79">
        <f t="shared" si="32"/>
        <v>682.24092073198437</v>
      </c>
    </row>
    <row r="50" spans="2:28" x14ac:dyDescent="0.35">
      <c r="B50" s="41" t="s">
        <v>114</v>
      </c>
      <c r="C50" s="52" t="s">
        <v>239</v>
      </c>
      <c r="D50" s="52"/>
      <c r="E50" s="47">
        <v>191.74</v>
      </c>
      <c r="F50" s="7"/>
      <c r="G50" s="44">
        <f t="shared" si="22"/>
        <v>196.38945466836657</v>
      </c>
      <c r="H50" s="39">
        <f t="shared" si="23"/>
        <v>201.40566661955447</v>
      </c>
      <c r="I50" s="39">
        <f t="shared" si="24"/>
        <v>208.44569880706948</v>
      </c>
      <c r="J50" s="39">
        <f t="shared" si="25"/>
        <v>216.09303492580068</v>
      </c>
      <c r="K50" s="40">
        <f t="shared" si="26"/>
        <v>223.6844003029201</v>
      </c>
      <c r="M50" s="47">
        <f t="shared" si="27"/>
        <v>221.54623328150993</v>
      </c>
      <c r="O50" s="68"/>
      <c r="P50" s="68"/>
      <c r="Q50" s="69"/>
      <c r="R50" s="79"/>
      <c r="S50" s="79"/>
      <c r="T50" s="79"/>
      <c r="U50" s="79"/>
      <c r="V50" s="79"/>
      <c r="X50" s="79">
        <f t="shared" si="33"/>
        <v>196.38945466836657</v>
      </c>
      <c r="Y50" s="79">
        <f t="shared" si="29"/>
        <v>201.40566661955447</v>
      </c>
      <c r="Z50" s="79">
        <f t="shared" si="30"/>
        <v>208.44569880706948</v>
      </c>
      <c r="AA50" s="79">
        <f t="shared" si="31"/>
        <v>216.09303492580068</v>
      </c>
      <c r="AB50" s="79">
        <f t="shared" si="32"/>
        <v>223.6844003029201</v>
      </c>
    </row>
    <row r="51" spans="2:28" x14ac:dyDescent="0.35">
      <c r="B51" s="41" t="s">
        <v>115</v>
      </c>
      <c r="C51" s="52" t="s">
        <v>239</v>
      </c>
      <c r="D51" s="52"/>
      <c r="E51" s="47">
        <v>210.91</v>
      </c>
      <c r="F51" s="7"/>
      <c r="G51" s="44">
        <f t="shared" si="22"/>
        <v>216.02430314021692</v>
      </c>
      <c r="H51" s="39">
        <f t="shared" si="23"/>
        <v>221.54203164039964</v>
      </c>
      <c r="I51" s="39">
        <f t="shared" si="24"/>
        <v>229.28592018044759</v>
      </c>
      <c r="J51" s="39">
        <f t="shared" si="25"/>
        <v>237.69783037551173</v>
      </c>
      <c r="K51" s="40">
        <f t="shared" si="26"/>
        <v>246.04817392244118</v>
      </c>
      <c r="M51" s="47">
        <f t="shared" si="27"/>
        <v>243.69623480443963</v>
      </c>
      <c r="O51" s="68"/>
      <c r="P51" s="68"/>
      <c r="Q51" s="69"/>
      <c r="R51" s="79"/>
      <c r="S51" s="79"/>
      <c r="T51" s="79"/>
      <c r="U51" s="79"/>
      <c r="V51" s="79"/>
      <c r="X51" s="79">
        <f t="shared" si="33"/>
        <v>216.02430314021692</v>
      </c>
      <c r="Y51" s="79">
        <f t="shared" si="29"/>
        <v>221.54203164039964</v>
      </c>
      <c r="Z51" s="79">
        <f t="shared" si="30"/>
        <v>229.28592018044759</v>
      </c>
      <c r="AA51" s="79">
        <f t="shared" si="31"/>
        <v>237.69783037551173</v>
      </c>
      <c r="AB51" s="79">
        <f t="shared" si="32"/>
        <v>246.04817392244118</v>
      </c>
    </row>
    <row r="52" spans="2:28" x14ac:dyDescent="0.35">
      <c r="B52" s="41" t="s">
        <v>116</v>
      </c>
      <c r="C52" s="52" t="s">
        <v>138</v>
      </c>
      <c r="D52" s="52"/>
      <c r="E52" s="47">
        <v>27.61</v>
      </c>
      <c r="F52" s="7"/>
      <c r="G52" s="44">
        <f t="shared" si="22"/>
        <v>28.2795078929467</v>
      </c>
      <c r="H52" s="39">
        <f t="shared" si="23"/>
        <v>29.001827763460405</v>
      </c>
      <c r="I52" s="39">
        <f t="shared" si="24"/>
        <v>30.01557183719197</v>
      </c>
      <c r="J52" s="39">
        <f t="shared" si="25"/>
        <v>31.116765903313635</v>
      </c>
      <c r="K52" s="40">
        <f t="shared" si="26"/>
        <v>32.209900346112569</v>
      </c>
      <c r="M52" s="47">
        <f t="shared" si="27"/>
        <v>31.902010539806447</v>
      </c>
      <c r="O52" s="68"/>
      <c r="P52" s="68"/>
      <c r="Q52" s="69"/>
      <c r="R52" s="79"/>
      <c r="S52" s="79"/>
      <c r="T52" s="79"/>
      <c r="U52" s="79"/>
      <c r="V52" s="79"/>
      <c r="X52" s="79">
        <f t="shared" si="33"/>
        <v>28.2795078929467</v>
      </c>
      <c r="Y52" s="79">
        <f t="shared" si="29"/>
        <v>29.001827763460405</v>
      </c>
      <c r="Z52" s="79">
        <f t="shared" si="30"/>
        <v>30.01557183719197</v>
      </c>
      <c r="AA52" s="79">
        <f t="shared" si="31"/>
        <v>31.116765903313635</v>
      </c>
      <c r="AB52" s="79">
        <f t="shared" si="32"/>
        <v>32.209900346112569</v>
      </c>
    </row>
    <row r="53" spans="2:28" x14ac:dyDescent="0.35">
      <c r="B53" s="41" t="s">
        <v>117</v>
      </c>
      <c r="C53" s="52" t="s">
        <v>138</v>
      </c>
      <c r="D53" s="52"/>
      <c r="E53" s="47">
        <v>10.23</v>
      </c>
      <c r="F53" s="7"/>
      <c r="G53" s="44">
        <f t="shared" si="22"/>
        <v>10.478064677466309</v>
      </c>
      <c r="H53" s="39">
        <f t="shared" si="23"/>
        <v>10.745697139449474</v>
      </c>
      <c r="I53" s="39">
        <f t="shared" si="24"/>
        <v>11.121307493461567</v>
      </c>
      <c r="J53" s="39">
        <f t="shared" si="25"/>
        <v>11.529319637482741</v>
      </c>
      <c r="K53" s="40">
        <f t="shared" si="26"/>
        <v>11.934345546567604</v>
      </c>
      <c r="M53" s="47">
        <f t="shared" si="27"/>
        <v>11.820266853394422</v>
      </c>
      <c r="O53" s="68"/>
      <c r="P53" s="68"/>
      <c r="Q53" s="69"/>
      <c r="R53" s="79"/>
      <c r="S53" s="79"/>
      <c r="T53" s="79"/>
      <c r="U53" s="79"/>
      <c r="V53" s="79"/>
      <c r="X53" s="79">
        <f t="shared" si="33"/>
        <v>10.478064677466309</v>
      </c>
      <c r="Y53" s="79">
        <f t="shared" si="29"/>
        <v>10.745697139449474</v>
      </c>
      <c r="Z53" s="79">
        <f t="shared" si="30"/>
        <v>11.121307493461567</v>
      </c>
      <c r="AA53" s="79">
        <f t="shared" si="31"/>
        <v>11.529319637482741</v>
      </c>
      <c r="AB53" s="79">
        <f t="shared" si="32"/>
        <v>11.934345546567604</v>
      </c>
    </row>
    <row r="54" spans="2:28" x14ac:dyDescent="0.35">
      <c r="B54" s="41" t="s">
        <v>147</v>
      </c>
      <c r="C54" s="52" t="s">
        <v>138</v>
      </c>
      <c r="D54" s="52"/>
      <c r="E54" s="47">
        <v>1854.13</v>
      </c>
      <c r="F54" s="7"/>
      <c r="G54" s="44">
        <f t="shared" si="22"/>
        <v>1899.0903284878402</v>
      </c>
      <c r="H54" s="39">
        <f t="shared" si="23"/>
        <v>1947.5972079342573</v>
      </c>
      <c r="I54" s="39">
        <f t="shared" si="24"/>
        <v>2015.6744733970572</v>
      </c>
      <c r="J54" s="39">
        <f t="shared" si="25"/>
        <v>2089.6243811775048</v>
      </c>
      <c r="K54" s="40">
        <f t="shared" si="26"/>
        <v>2163.0330506605469</v>
      </c>
      <c r="M54" s="47">
        <f t="shared" si="27"/>
        <v>2142.3569287276832</v>
      </c>
      <c r="O54" s="68"/>
      <c r="P54" s="68"/>
      <c r="Q54" s="69"/>
      <c r="R54" s="79"/>
      <c r="S54" s="79"/>
      <c r="T54" s="79"/>
      <c r="U54" s="79"/>
      <c r="V54" s="79"/>
      <c r="X54" s="79">
        <f t="shared" si="33"/>
        <v>1899.0903284878402</v>
      </c>
      <c r="Y54" s="79">
        <f t="shared" si="29"/>
        <v>1947.5972079342573</v>
      </c>
      <c r="Z54" s="79">
        <f t="shared" si="30"/>
        <v>2015.6744733970572</v>
      </c>
      <c r="AA54" s="79">
        <f t="shared" si="31"/>
        <v>2089.6243811775048</v>
      </c>
      <c r="AB54" s="79">
        <f t="shared" si="32"/>
        <v>2163.0330506605469</v>
      </c>
    </row>
    <row r="55" spans="2:28" x14ac:dyDescent="0.35">
      <c r="B55" s="41" t="s">
        <v>118</v>
      </c>
      <c r="C55" s="52" t="s">
        <v>239</v>
      </c>
      <c r="D55" s="52"/>
      <c r="E55" s="47">
        <v>191.74</v>
      </c>
      <c r="F55" s="7"/>
      <c r="G55" s="44">
        <f t="shared" si="22"/>
        <v>196.38945466836657</v>
      </c>
      <c r="H55" s="39">
        <f t="shared" si="23"/>
        <v>201.40566661955447</v>
      </c>
      <c r="I55" s="39">
        <f t="shared" si="24"/>
        <v>208.44569880706948</v>
      </c>
      <c r="J55" s="39">
        <f t="shared" si="25"/>
        <v>216.09303492580068</v>
      </c>
      <c r="K55" s="40">
        <f t="shared" si="26"/>
        <v>223.6844003029201</v>
      </c>
      <c r="M55" s="47">
        <f t="shared" si="27"/>
        <v>221.54623328150993</v>
      </c>
      <c r="O55" s="68"/>
      <c r="P55" s="68"/>
      <c r="Q55" s="69"/>
      <c r="R55" s="79"/>
      <c r="S55" s="79"/>
      <c r="T55" s="79"/>
      <c r="U55" s="79"/>
      <c r="V55" s="79"/>
      <c r="X55" s="79">
        <f t="shared" si="33"/>
        <v>196.38945466836657</v>
      </c>
      <c r="Y55" s="79">
        <f t="shared" si="29"/>
        <v>201.40566661955447</v>
      </c>
      <c r="Z55" s="79">
        <f t="shared" si="30"/>
        <v>208.44569880706948</v>
      </c>
      <c r="AA55" s="79">
        <f t="shared" si="31"/>
        <v>216.09303492580068</v>
      </c>
      <c r="AB55" s="79">
        <f t="shared" si="32"/>
        <v>223.6844003029201</v>
      </c>
    </row>
    <row r="56" spans="2:28" x14ac:dyDescent="0.35">
      <c r="B56" s="41" t="s">
        <v>119</v>
      </c>
      <c r="C56" s="52" t="s">
        <v>239</v>
      </c>
      <c r="D56" s="52"/>
      <c r="E56" s="48">
        <v>210.91</v>
      </c>
      <c r="F56" s="7"/>
      <c r="G56" s="45">
        <f t="shared" si="22"/>
        <v>216.02430314021692</v>
      </c>
      <c r="H56" s="16">
        <f t="shared" si="23"/>
        <v>221.54203164039964</v>
      </c>
      <c r="I56" s="16">
        <f t="shared" si="24"/>
        <v>229.28592018044759</v>
      </c>
      <c r="J56" s="16">
        <f t="shared" si="25"/>
        <v>237.69783037551173</v>
      </c>
      <c r="K56" s="17">
        <f t="shared" si="26"/>
        <v>246.04817392244118</v>
      </c>
      <c r="M56" s="48">
        <f t="shared" si="27"/>
        <v>243.69623480443963</v>
      </c>
      <c r="O56" s="68"/>
      <c r="P56" s="68"/>
      <c r="Q56" s="69"/>
      <c r="R56" s="79"/>
      <c r="S56" s="79"/>
      <c r="T56" s="79"/>
      <c r="U56" s="79"/>
      <c r="V56" s="79"/>
      <c r="X56" s="79">
        <f t="shared" si="33"/>
        <v>216.02430314021692</v>
      </c>
      <c r="Y56" s="79">
        <f t="shared" si="29"/>
        <v>221.54203164039964</v>
      </c>
      <c r="Z56" s="79">
        <f t="shared" si="30"/>
        <v>229.28592018044759</v>
      </c>
      <c r="AA56" s="79">
        <f t="shared" si="31"/>
        <v>237.69783037551173</v>
      </c>
      <c r="AB56" s="79">
        <f t="shared" si="32"/>
        <v>246.04817392244118</v>
      </c>
    </row>
    <row r="59" spans="2:28" s="4" customFormat="1" x14ac:dyDescent="0.35">
      <c r="B59" s="5" t="s">
        <v>122</v>
      </c>
    </row>
    <row r="60" spans="2:28" x14ac:dyDescent="0.35">
      <c r="C60" s="8" t="s">
        <v>238</v>
      </c>
      <c r="D60" s="8"/>
      <c r="E60" s="53" t="s">
        <v>225</v>
      </c>
      <c r="F60" s="8"/>
      <c r="G60" s="8" t="s">
        <v>132</v>
      </c>
      <c r="H60" s="8" t="s">
        <v>133</v>
      </c>
      <c r="I60" s="8" t="s">
        <v>134</v>
      </c>
      <c r="J60" s="8" t="s">
        <v>135</v>
      </c>
      <c r="K60" s="8" t="s">
        <v>136</v>
      </c>
      <c r="M60" s="8" t="str">
        <f>_xlfn.IFS($G61=$M61,$G60,$H61=$M61,$H60,$I61=$M61,$I60,$J61=$M61,$J60,$K61=$M61,$K60)</f>
        <v>FY2021</v>
      </c>
    </row>
    <row r="61" spans="2:28" x14ac:dyDescent="0.35">
      <c r="E61" s="10" t="s">
        <v>227</v>
      </c>
      <c r="F61" s="8"/>
      <c r="G61" s="9" t="s">
        <v>486</v>
      </c>
      <c r="H61" s="11" t="s">
        <v>226</v>
      </c>
      <c r="I61" s="9" t="s">
        <v>8</v>
      </c>
      <c r="J61" s="9" t="s">
        <v>8</v>
      </c>
      <c r="K61" s="9" t="s">
        <v>8</v>
      </c>
      <c r="M61" s="11" t="s">
        <v>226</v>
      </c>
    </row>
    <row r="62" spans="2:28" x14ac:dyDescent="0.35">
      <c r="E62" s="7" t="s">
        <v>112</v>
      </c>
      <c r="F62" s="7"/>
      <c r="G62" s="7" t="s">
        <v>112</v>
      </c>
      <c r="H62" s="7" t="s">
        <v>112</v>
      </c>
      <c r="I62" s="7" t="s">
        <v>112</v>
      </c>
      <c r="J62" s="7" t="s">
        <v>112</v>
      </c>
      <c r="K62" s="7" t="s">
        <v>112</v>
      </c>
      <c r="M62" s="7" t="s">
        <v>113</v>
      </c>
    </row>
    <row r="63" spans="2:28" x14ac:dyDescent="0.35">
      <c r="B63" s="41" t="s">
        <v>148</v>
      </c>
      <c r="C63" s="52" t="s">
        <v>138</v>
      </c>
      <c r="D63" s="52"/>
      <c r="E63" s="46">
        <v>401.89</v>
      </c>
      <c r="F63" s="7"/>
      <c r="G63" s="42">
        <f t="shared" ref="G63:G73" si="34">E63*((CPI_FY20)*(ANS_XFACTOR_FY20))</f>
        <v>411.63532876118614</v>
      </c>
      <c r="H63" s="43">
        <f t="shared" ref="H63:H73" si="35">E63*((CPI_FY21)*(ANS_XFACTOR_FY21))</f>
        <v>422.14938644900769</v>
      </c>
      <c r="I63" s="43">
        <f t="shared" ref="I63:I73" si="36">E63*((CPI_FY22)*(ANS_XFACTOR_FY22))</f>
        <v>436.90540259504093</v>
      </c>
      <c r="J63" s="43">
        <f t="shared" ref="J63:J73" si="37">E63*((CPI_FY23)*(ANS_XFACTOR_FY23))</f>
        <v>452.93433715620125</v>
      </c>
      <c r="K63" s="49">
        <f t="shared" ref="K63:K73" si="38">E63*((CPI_FY24)*(ANS_XFACTOR_FY24))</f>
        <v>468.84595617889096</v>
      </c>
      <c r="M63" s="46">
        <f t="shared" ref="M63:M73" si="39">_xlfn.IFS($G$7=$M$7,$G63,
                                       $H$7=$M$7,$H63,
                                                                    $I$7=$M$7,$I63,
                                                                                                  $J$7=$M$7,$J63,
                                                                                                                                $K$7=$M$7,$K63)
*1.1</f>
        <v>464.36432509390852</v>
      </c>
      <c r="O63" s="68"/>
      <c r="P63" s="68"/>
      <c r="Q63" s="69"/>
      <c r="R63" s="79"/>
      <c r="S63" s="79"/>
      <c r="T63" s="79"/>
      <c r="U63" s="79"/>
      <c r="V63" s="79"/>
      <c r="X63" s="79">
        <f t="shared" ref="X63" si="40">+G63-R63</f>
        <v>411.63532876118614</v>
      </c>
      <c r="Y63" s="79">
        <f t="shared" ref="Y63:Y73" si="41">+H63-S63</f>
        <v>422.14938644900769</v>
      </c>
      <c r="Z63" s="79">
        <f t="shared" ref="Z63:Z73" si="42">+I63-T63</f>
        <v>436.90540259504093</v>
      </c>
      <c r="AA63" s="79">
        <f t="shared" ref="AA63:AA73" si="43">+J63-U63</f>
        <v>452.93433715620125</v>
      </c>
      <c r="AB63" s="79">
        <f t="shared" ref="AB63:AB73" si="44">+K63-V63</f>
        <v>468.84595617889096</v>
      </c>
    </row>
    <row r="64" spans="2:28" x14ac:dyDescent="0.35">
      <c r="B64" s="41" t="s">
        <v>149</v>
      </c>
      <c r="C64" s="52" t="s">
        <v>239</v>
      </c>
      <c r="D64" s="52"/>
      <c r="E64" s="47">
        <v>191.74</v>
      </c>
      <c r="F64" s="7"/>
      <c r="G64" s="44">
        <f t="shared" si="34"/>
        <v>196.38945466836657</v>
      </c>
      <c r="H64" s="39">
        <f t="shared" si="35"/>
        <v>201.40566661955447</v>
      </c>
      <c r="I64" s="39">
        <f t="shared" si="36"/>
        <v>208.44569880706948</v>
      </c>
      <c r="J64" s="39">
        <f t="shared" si="37"/>
        <v>216.09303492580068</v>
      </c>
      <c r="K64" s="40">
        <f t="shared" si="38"/>
        <v>223.6844003029201</v>
      </c>
      <c r="M64" s="47">
        <f t="shared" si="39"/>
        <v>221.54623328150993</v>
      </c>
      <c r="O64" s="68"/>
      <c r="P64" s="68"/>
      <c r="Q64" s="69"/>
      <c r="R64" s="79"/>
      <c r="S64" s="79"/>
      <c r="T64" s="79"/>
      <c r="U64" s="79"/>
      <c r="V64" s="79"/>
      <c r="X64" s="79">
        <f t="shared" ref="X64:X73" si="45">+G64-R64</f>
        <v>196.38945466836657</v>
      </c>
      <c r="Y64" s="79">
        <f t="shared" si="41"/>
        <v>201.40566661955447</v>
      </c>
      <c r="Z64" s="79">
        <f t="shared" si="42"/>
        <v>208.44569880706948</v>
      </c>
      <c r="AA64" s="79">
        <f t="shared" si="43"/>
        <v>216.09303492580068</v>
      </c>
      <c r="AB64" s="79">
        <f t="shared" si="44"/>
        <v>223.6844003029201</v>
      </c>
    </row>
    <row r="65" spans="2:28" x14ac:dyDescent="0.35">
      <c r="B65" s="41" t="s">
        <v>150</v>
      </c>
      <c r="C65" s="52" t="s">
        <v>239</v>
      </c>
      <c r="D65" s="52"/>
      <c r="E65" s="47">
        <v>210.91</v>
      </c>
      <c r="F65" s="7"/>
      <c r="G65" s="44">
        <f t="shared" si="34"/>
        <v>216.02430314021692</v>
      </c>
      <c r="H65" s="39">
        <f t="shared" si="35"/>
        <v>221.54203164039964</v>
      </c>
      <c r="I65" s="39">
        <f t="shared" si="36"/>
        <v>229.28592018044759</v>
      </c>
      <c r="J65" s="39">
        <f t="shared" si="37"/>
        <v>237.69783037551173</v>
      </c>
      <c r="K65" s="40">
        <f t="shared" si="38"/>
        <v>246.04817392244118</v>
      </c>
      <c r="M65" s="47">
        <f t="shared" si="39"/>
        <v>243.69623480443963</v>
      </c>
      <c r="O65" s="68"/>
      <c r="P65" s="68"/>
      <c r="Q65" s="69"/>
      <c r="R65" s="79"/>
      <c r="S65" s="79"/>
      <c r="T65" s="79"/>
      <c r="U65" s="79"/>
      <c r="V65" s="79"/>
      <c r="X65" s="79">
        <f t="shared" si="45"/>
        <v>216.02430314021692</v>
      </c>
      <c r="Y65" s="79">
        <f t="shared" si="41"/>
        <v>221.54203164039964</v>
      </c>
      <c r="Z65" s="79">
        <f t="shared" si="42"/>
        <v>229.28592018044759</v>
      </c>
      <c r="AA65" s="79">
        <f t="shared" si="43"/>
        <v>237.69783037551173</v>
      </c>
      <c r="AB65" s="79">
        <f t="shared" si="44"/>
        <v>246.04817392244118</v>
      </c>
    </row>
    <row r="66" spans="2:28" x14ac:dyDescent="0.35">
      <c r="B66" s="41" t="s">
        <v>151</v>
      </c>
      <c r="C66" s="52" t="s">
        <v>138</v>
      </c>
      <c r="D66" s="52"/>
      <c r="E66" s="47">
        <v>17.38</v>
      </c>
      <c r="F66" s="7"/>
      <c r="G66" s="44">
        <f t="shared" si="34"/>
        <v>17.801443215480393</v>
      </c>
      <c r="H66" s="39">
        <f t="shared" si="35"/>
        <v>18.256130624010932</v>
      </c>
      <c r="I66" s="39">
        <f t="shared" si="36"/>
        <v>18.894264343730402</v>
      </c>
      <c r="J66" s="39">
        <f t="shared" si="37"/>
        <v>19.587446265830891</v>
      </c>
      <c r="K66" s="40">
        <f t="shared" si="38"/>
        <v>20.27555479954496</v>
      </c>
      <c r="M66" s="47">
        <f t="shared" si="39"/>
        <v>20.081743686412029</v>
      </c>
      <c r="O66" s="68"/>
      <c r="P66" s="68"/>
      <c r="Q66" s="69"/>
      <c r="R66" s="79"/>
      <c r="S66" s="79"/>
      <c r="T66" s="79"/>
      <c r="U66" s="79"/>
      <c r="V66" s="79"/>
      <c r="X66" s="79">
        <f t="shared" si="45"/>
        <v>17.801443215480393</v>
      </c>
      <c r="Y66" s="79">
        <f t="shared" si="41"/>
        <v>18.256130624010932</v>
      </c>
      <c r="Z66" s="79">
        <f t="shared" si="42"/>
        <v>18.894264343730402</v>
      </c>
      <c r="AA66" s="79">
        <f t="shared" si="43"/>
        <v>19.587446265830891</v>
      </c>
      <c r="AB66" s="79">
        <f t="shared" si="44"/>
        <v>20.27555479954496</v>
      </c>
    </row>
    <row r="67" spans="2:28" x14ac:dyDescent="0.35">
      <c r="B67" s="41" t="s">
        <v>152</v>
      </c>
      <c r="C67" s="52" t="s">
        <v>138</v>
      </c>
      <c r="D67" s="52"/>
      <c r="E67" s="47">
        <v>51.13</v>
      </c>
      <c r="F67" s="7"/>
      <c r="G67" s="44">
        <f t="shared" si="34"/>
        <v>52.369838412400036</v>
      </c>
      <c r="H67" s="39">
        <f t="shared" si="35"/>
        <v>53.707477491696146</v>
      </c>
      <c r="I67" s="39">
        <f t="shared" si="36"/>
        <v>55.584794930663726</v>
      </c>
      <c r="J67" s="39">
        <f t="shared" si="37"/>
        <v>57.62405797306868</v>
      </c>
      <c r="K67" s="40">
        <f t="shared" si="38"/>
        <v>59.64839567898354</v>
      </c>
      <c r="M67" s="47">
        <f t="shared" si="39"/>
        <v>59.078225240865763</v>
      </c>
      <c r="O67" s="68"/>
      <c r="P67" s="68"/>
      <c r="Q67" s="69"/>
      <c r="R67" s="79"/>
      <c r="S67" s="79"/>
      <c r="T67" s="79"/>
      <c r="U67" s="79"/>
      <c r="V67" s="79"/>
      <c r="X67" s="79">
        <f t="shared" si="45"/>
        <v>52.369838412400036</v>
      </c>
      <c r="Y67" s="79">
        <f t="shared" si="41"/>
        <v>53.707477491696146</v>
      </c>
      <c r="Z67" s="79">
        <f t="shared" si="42"/>
        <v>55.584794930663726</v>
      </c>
      <c r="AA67" s="79">
        <f t="shared" si="43"/>
        <v>57.62405797306868</v>
      </c>
      <c r="AB67" s="79">
        <f t="shared" si="44"/>
        <v>59.64839567898354</v>
      </c>
    </row>
    <row r="68" spans="2:28" x14ac:dyDescent="0.35">
      <c r="B68" s="41" t="s">
        <v>153</v>
      </c>
      <c r="C68" s="52" t="s">
        <v>239</v>
      </c>
      <c r="D68" s="52"/>
      <c r="E68" s="47">
        <v>210.91</v>
      </c>
      <c r="F68" s="7"/>
      <c r="G68" s="44">
        <f t="shared" si="34"/>
        <v>216.02430314021692</v>
      </c>
      <c r="H68" s="39">
        <f t="shared" si="35"/>
        <v>221.54203164039964</v>
      </c>
      <c r="I68" s="39">
        <f t="shared" si="36"/>
        <v>229.28592018044759</v>
      </c>
      <c r="J68" s="39">
        <f t="shared" si="37"/>
        <v>237.69783037551173</v>
      </c>
      <c r="K68" s="40">
        <f t="shared" si="38"/>
        <v>246.04817392244118</v>
      </c>
      <c r="M68" s="47">
        <f t="shared" si="39"/>
        <v>243.69623480443963</v>
      </c>
      <c r="O68" s="68"/>
      <c r="P68" s="68"/>
      <c r="Q68" s="69"/>
      <c r="R68" s="79"/>
      <c r="S68" s="79"/>
      <c r="T68" s="79"/>
      <c r="U68" s="79"/>
      <c r="V68" s="79"/>
      <c r="X68" s="79">
        <f t="shared" si="45"/>
        <v>216.02430314021692</v>
      </c>
      <c r="Y68" s="79">
        <f t="shared" si="41"/>
        <v>221.54203164039964</v>
      </c>
      <c r="Z68" s="79">
        <f t="shared" si="42"/>
        <v>229.28592018044759</v>
      </c>
      <c r="AA68" s="79">
        <f t="shared" si="43"/>
        <v>237.69783037551173</v>
      </c>
      <c r="AB68" s="79">
        <f t="shared" si="44"/>
        <v>246.04817392244118</v>
      </c>
    </row>
    <row r="69" spans="2:28" x14ac:dyDescent="0.35">
      <c r="B69" s="41" t="s">
        <v>154</v>
      </c>
      <c r="C69" s="52" t="s">
        <v>239</v>
      </c>
      <c r="D69" s="52"/>
      <c r="E69" s="47">
        <v>191.74</v>
      </c>
      <c r="F69" s="7"/>
      <c r="G69" s="44">
        <f t="shared" si="34"/>
        <v>196.38945466836657</v>
      </c>
      <c r="H69" s="39">
        <f t="shared" si="35"/>
        <v>201.40566661955447</v>
      </c>
      <c r="I69" s="39">
        <f t="shared" si="36"/>
        <v>208.44569880706948</v>
      </c>
      <c r="J69" s="39">
        <f t="shared" si="37"/>
        <v>216.09303492580068</v>
      </c>
      <c r="K69" s="40">
        <f t="shared" si="38"/>
        <v>223.6844003029201</v>
      </c>
      <c r="M69" s="47">
        <f t="shared" si="39"/>
        <v>221.54623328150993</v>
      </c>
      <c r="O69" s="68"/>
      <c r="P69" s="68"/>
      <c r="Q69" s="69"/>
      <c r="R69" s="79"/>
      <c r="S69" s="79"/>
      <c r="T69" s="79"/>
      <c r="U69" s="79"/>
      <c r="V69" s="79"/>
      <c r="X69" s="79">
        <f t="shared" si="45"/>
        <v>196.38945466836657</v>
      </c>
      <c r="Y69" s="79">
        <f t="shared" si="41"/>
        <v>201.40566661955447</v>
      </c>
      <c r="Z69" s="79">
        <f t="shared" si="42"/>
        <v>208.44569880706948</v>
      </c>
      <c r="AA69" s="79">
        <f t="shared" si="43"/>
        <v>216.09303492580068</v>
      </c>
      <c r="AB69" s="79">
        <f t="shared" si="44"/>
        <v>223.6844003029201</v>
      </c>
    </row>
    <row r="70" spans="2:28" x14ac:dyDescent="0.35">
      <c r="B70" s="41" t="s">
        <v>155</v>
      </c>
      <c r="C70" s="52" t="s">
        <v>239</v>
      </c>
      <c r="D70" s="52"/>
      <c r="E70" s="47">
        <v>210.91</v>
      </c>
      <c r="F70" s="7"/>
      <c r="G70" s="44">
        <f t="shared" si="34"/>
        <v>216.02430314021692</v>
      </c>
      <c r="H70" s="39">
        <f t="shared" si="35"/>
        <v>221.54203164039964</v>
      </c>
      <c r="I70" s="39">
        <f t="shared" si="36"/>
        <v>229.28592018044759</v>
      </c>
      <c r="J70" s="39">
        <f t="shared" si="37"/>
        <v>237.69783037551173</v>
      </c>
      <c r="K70" s="40">
        <f t="shared" si="38"/>
        <v>246.04817392244118</v>
      </c>
      <c r="M70" s="47">
        <f t="shared" si="39"/>
        <v>243.69623480443963</v>
      </c>
      <c r="O70" s="68"/>
      <c r="P70" s="68"/>
      <c r="Q70" s="69"/>
      <c r="R70" s="79"/>
      <c r="S70" s="79"/>
      <c r="T70" s="79"/>
      <c r="U70" s="79"/>
      <c r="V70" s="79"/>
      <c r="X70" s="79">
        <f t="shared" si="45"/>
        <v>216.02430314021692</v>
      </c>
      <c r="Y70" s="79">
        <f t="shared" si="41"/>
        <v>221.54203164039964</v>
      </c>
      <c r="Z70" s="79">
        <f t="shared" si="42"/>
        <v>229.28592018044759</v>
      </c>
      <c r="AA70" s="79">
        <f t="shared" si="43"/>
        <v>237.69783037551173</v>
      </c>
      <c r="AB70" s="79">
        <f t="shared" si="44"/>
        <v>246.04817392244118</v>
      </c>
    </row>
    <row r="71" spans="2:28" x14ac:dyDescent="0.35">
      <c r="B71" s="41" t="s">
        <v>156</v>
      </c>
      <c r="C71" s="52" t="s">
        <v>138</v>
      </c>
      <c r="D71" s="52"/>
      <c r="E71" s="47">
        <v>471.68</v>
      </c>
      <c r="F71" s="7"/>
      <c r="G71" s="44">
        <f t="shared" si="34"/>
        <v>483.11764878468313</v>
      </c>
      <c r="H71" s="39">
        <f t="shared" si="35"/>
        <v>495.45751971999294</v>
      </c>
      <c r="I71" s="39">
        <f t="shared" si="36"/>
        <v>512.77598421465802</v>
      </c>
      <c r="J71" s="39">
        <f t="shared" si="37"/>
        <v>531.58841511318269</v>
      </c>
      <c r="K71" s="40">
        <f t="shared" si="38"/>
        <v>550.26315810410631</v>
      </c>
      <c r="M71" s="47">
        <f t="shared" si="39"/>
        <v>545.00327169199227</v>
      </c>
      <c r="O71" s="68"/>
      <c r="P71" s="68"/>
      <c r="Q71" s="69"/>
      <c r="R71" s="79"/>
      <c r="S71" s="79"/>
      <c r="T71" s="79"/>
      <c r="U71" s="79"/>
      <c r="V71" s="79"/>
      <c r="X71" s="79">
        <f t="shared" si="45"/>
        <v>483.11764878468313</v>
      </c>
      <c r="Y71" s="79">
        <f t="shared" si="41"/>
        <v>495.45751971999294</v>
      </c>
      <c r="Z71" s="79">
        <f t="shared" si="42"/>
        <v>512.77598421465802</v>
      </c>
      <c r="AA71" s="79">
        <f t="shared" si="43"/>
        <v>531.58841511318269</v>
      </c>
      <c r="AB71" s="79">
        <f t="shared" si="44"/>
        <v>550.26315810410631</v>
      </c>
    </row>
    <row r="72" spans="2:28" x14ac:dyDescent="0.35">
      <c r="B72" s="41" t="s">
        <v>157</v>
      </c>
      <c r="C72" s="52" t="s">
        <v>239</v>
      </c>
      <c r="D72" s="52"/>
      <c r="E72" s="47">
        <v>191.74</v>
      </c>
      <c r="F72" s="7"/>
      <c r="G72" s="44">
        <f t="shared" si="34"/>
        <v>196.38945466836657</v>
      </c>
      <c r="H72" s="39">
        <f t="shared" si="35"/>
        <v>201.40566661955447</v>
      </c>
      <c r="I72" s="39">
        <f t="shared" si="36"/>
        <v>208.44569880706948</v>
      </c>
      <c r="J72" s="39">
        <f t="shared" si="37"/>
        <v>216.09303492580068</v>
      </c>
      <c r="K72" s="40">
        <f t="shared" si="38"/>
        <v>223.6844003029201</v>
      </c>
      <c r="M72" s="47">
        <f t="shared" si="39"/>
        <v>221.54623328150993</v>
      </c>
      <c r="O72" s="68"/>
      <c r="P72" s="68"/>
      <c r="Q72" s="69"/>
      <c r="R72" s="79"/>
      <c r="S72" s="79"/>
      <c r="T72" s="79"/>
      <c r="U72" s="79"/>
      <c r="V72" s="79"/>
      <c r="X72" s="79">
        <f t="shared" si="45"/>
        <v>196.38945466836657</v>
      </c>
      <c r="Y72" s="79">
        <f t="shared" si="41"/>
        <v>201.40566661955447</v>
      </c>
      <c r="Z72" s="79">
        <f t="shared" si="42"/>
        <v>208.44569880706948</v>
      </c>
      <c r="AA72" s="79">
        <f t="shared" si="43"/>
        <v>216.09303492580068</v>
      </c>
      <c r="AB72" s="79">
        <f t="shared" si="44"/>
        <v>223.6844003029201</v>
      </c>
    </row>
    <row r="73" spans="2:28" x14ac:dyDescent="0.35">
      <c r="B73" s="41" t="s">
        <v>158</v>
      </c>
      <c r="C73" s="52" t="s">
        <v>239</v>
      </c>
      <c r="D73" s="52"/>
      <c r="E73" s="48">
        <v>210.91</v>
      </c>
      <c r="F73" s="7"/>
      <c r="G73" s="45">
        <f t="shared" si="34"/>
        <v>216.02430314021692</v>
      </c>
      <c r="H73" s="16">
        <f t="shared" si="35"/>
        <v>221.54203164039964</v>
      </c>
      <c r="I73" s="16">
        <f t="shared" si="36"/>
        <v>229.28592018044759</v>
      </c>
      <c r="J73" s="16">
        <f t="shared" si="37"/>
        <v>237.69783037551173</v>
      </c>
      <c r="K73" s="17">
        <f t="shared" si="38"/>
        <v>246.04817392244118</v>
      </c>
      <c r="M73" s="48">
        <f t="shared" si="39"/>
        <v>243.69623480443963</v>
      </c>
      <c r="O73" s="68"/>
      <c r="P73" s="68"/>
      <c r="Q73" s="69"/>
      <c r="R73" s="79"/>
      <c r="S73" s="79"/>
      <c r="T73" s="79"/>
      <c r="U73" s="79"/>
      <c r="V73" s="79"/>
      <c r="X73" s="79">
        <f t="shared" si="45"/>
        <v>216.02430314021692</v>
      </c>
      <c r="Y73" s="79">
        <f t="shared" si="41"/>
        <v>221.54203164039964</v>
      </c>
      <c r="Z73" s="79">
        <f t="shared" si="42"/>
        <v>229.28592018044759</v>
      </c>
      <c r="AA73" s="79">
        <f t="shared" si="43"/>
        <v>237.69783037551173</v>
      </c>
      <c r="AB73" s="79">
        <f t="shared" si="44"/>
        <v>246.04817392244118</v>
      </c>
    </row>
    <row r="76" spans="2:28" s="4" customFormat="1" x14ac:dyDescent="0.35">
      <c r="B76" s="5" t="s">
        <v>123</v>
      </c>
    </row>
    <row r="77" spans="2:28" x14ac:dyDescent="0.35">
      <c r="C77" s="8" t="s">
        <v>238</v>
      </c>
      <c r="D77" s="8"/>
      <c r="E77" s="53" t="s">
        <v>225</v>
      </c>
      <c r="F77" s="8"/>
      <c r="G77" s="8" t="s">
        <v>132</v>
      </c>
      <c r="H77" s="8" t="s">
        <v>133</v>
      </c>
      <c r="I77" s="8" t="s">
        <v>134</v>
      </c>
      <c r="J77" s="8" t="s">
        <v>135</v>
      </c>
      <c r="K77" s="8" t="s">
        <v>136</v>
      </c>
      <c r="M77" s="8" t="str">
        <f>_xlfn.IFS($G78=$M78,$G77,$H78=$M78,$H77,$I78=$M78,$I77,$J78=$M78,$J77,$K78=$M78,$K77)</f>
        <v>FY2021</v>
      </c>
    </row>
    <row r="78" spans="2:28" x14ac:dyDescent="0.35">
      <c r="E78" s="10" t="s">
        <v>227</v>
      </c>
      <c r="F78" s="8"/>
      <c r="G78" s="9" t="s">
        <v>486</v>
      </c>
      <c r="H78" s="11" t="s">
        <v>226</v>
      </c>
      <c r="I78" s="9" t="s">
        <v>8</v>
      </c>
      <c r="J78" s="9" t="s">
        <v>8</v>
      </c>
      <c r="K78" s="9" t="s">
        <v>8</v>
      </c>
      <c r="M78" s="11" t="s">
        <v>226</v>
      </c>
    </row>
    <row r="79" spans="2:28" x14ac:dyDescent="0.35">
      <c r="E79" s="7" t="s">
        <v>112</v>
      </c>
      <c r="F79" s="7"/>
      <c r="G79" s="7" t="s">
        <v>112</v>
      </c>
      <c r="H79" s="7" t="s">
        <v>112</v>
      </c>
      <c r="I79" s="7" t="s">
        <v>112</v>
      </c>
      <c r="J79" s="7" t="s">
        <v>112</v>
      </c>
      <c r="K79" s="7" t="s">
        <v>112</v>
      </c>
      <c r="M79" s="7" t="s">
        <v>113</v>
      </c>
    </row>
    <row r="80" spans="2:28" x14ac:dyDescent="0.35">
      <c r="B80" s="41" t="s">
        <v>159</v>
      </c>
      <c r="C80" s="52" t="s">
        <v>138</v>
      </c>
      <c r="D80" s="52"/>
      <c r="E80" s="46">
        <v>1599.48</v>
      </c>
      <c r="F80" s="7"/>
      <c r="G80" s="42">
        <f t="shared" ref="G80:G86" si="46">E80*((CPI_FY20)*(ANS_XFACTOR_FY20))</f>
        <v>1638.2653851724156</v>
      </c>
      <c r="H80" s="43">
        <f t="shared" ref="H80:H86" si="47">E80*((CPI_FY21)*(ANS_XFACTOR_FY21))</f>
        <v>1680.1102307533376</v>
      </c>
      <c r="I80" s="43">
        <f t="shared" ref="I80:I86" si="48">E80*((CPI_FY22)*(ANS_XFACTOR_FY22))</f>
        <v>1738.837625575944</v>
      </c>
      <c r="J80" s="43">
        <f t="shared" ref="J80:J86" si="49">E80*((CPI_FY23)*(ANS_XFACTOR_FY23))</f>
        <v>1802.6311020294129</v>
      </c>
      <c r="K80" s="49">
        <f t="shared" ref="K80:K86" si="50">E80*((CPI_FY24)*(ANS_XFACTOR_FY24))</f>
        <v>1865.957674958353</v>
      </c>
      <c r="M80" s="46">
        <f t="shared" ref="M80:M86" si="51">_xlfn.IFS($G$7=$M$7,$G80,
                                       $H$7=$M$7,$H80,
                                                                    $I$7=$M$7,$I80,
                                                                                                  $J$7=$M$7,$J80,
                                                                                                                                $K$7=$M$7,$K80)
*1.1</f>
        <v>1848.1212538286716</v>
      </c>
      <c r="O80" s="68"/>
      <c r="P80" s="68"/>
      <c r="Q80" s="69"/>
      <c r="R80" s="79"/>
      <c r="S80" s="79"/>
      <c r="T80" s="79"/>
      <c r="U80" s="79"/>
      <c r="V80" s="79"/>
      <c r="X80" s="79">
        <f t="shared" ref="X80" si="52">+G80-R80</f>
        <v>1638.2653851724156</v>
      </c>
      <c r="Y80" s="79">
        <f t="shared" ref="Y80:Y86" si="53">+H80-S80</f>
        <v>1680.1102307533376</v>
      </c>
      <c r="Z80" s="79">
        <f t="shared" ref="Z80:Z86" si="54">+I80-T80</f>
        <v>1738.837625575944</v>
      </c>
      <c r="AA80" s="79">
        <f t="shared" ref="AA80:AA86" si="55">+J80-U80</f>
        <v>1802.6311020294129</v>
      </c>
      <c r="AB80" s="79">
        <f t="shared" ref="AB80:AB86" si="56">+K80-V80</f>
        <v>1865.957674958353</v>
      </c>
    </row>
    <row r="81" spans="2:28" x14ac:dyDescent="0.35">
      <c r="B81" s="41" t="s">
        <v>160</v>
      </c>
      <c r="C81" s="52" t="s">
        <v>138</v>
      </c>
      <c r="D81" s="52"/>
      <c r="E81" s="47">
        <v>3009.72</v>
      </c>
      <c r="F81" s="7"/>
      <c r="G81" s="44">
        <f t="shared" si="46"/>
        <v>3082.7019375429027</v>
      </c>
      <c r="H81" s="39">
        <f t="shared" si="47"/>
        <v>3161.4408205810232</v>
      </c>
      <c r="I81" s="39">
        <f t="shared" si="48"/>
        <v>3271.9473694253315</v>
      </c>
      <c r="J81" s="39">
        <f t="shared" si="49"/>
        <v>3391.9866959261535</v>
      </c>
      <c r="K81" s="40">
        <f t="shared" si="50"/>
        <v>3511.1474563455959</v>
      </c>
      <c r="M81" s="47">
        <f t="shared" si="51"/>
        <v>3477.5849026391256</v>
      </c>
      <c r="O81" s="68"/>
      <c r="P81" s="68"/>
      <c r="Q81" s="69"/>
      <c r="R81" s="79"/>
      <c r="S81" s="79"/>
      <c r="T81" s="79"/>
      <c r="U81" s="79"/>
      <c r="V81" s="79"/>
      <c r="X81" s="79">
        <f t="shared" ref="X81:X86" si="57">+G81-R81</f>
        <v>3082.7019375429027</v>
      </c>
      <c r="Y81" s="79">
        <f t="shared" si="53"/>
        <v>3161.4408205810232</v>
      </c>
      <c r="Z81" s="79">
        <f t="shared" si="54"/>
        <v>3271.9473694253315</v>
      </c>
      <c r="AA81" s="79">
        <f t="shared" si="55"/>
        <v>3391.9866959261535</v>
      </c>
      <c r="AB81" s="79">
        <f t="shared" si="56"/>
        <v>3511.1474563455959</v>
      </c>
    </row>
    <row r="82" spans="2:28" x14ac:dyDescent="0.35">
      <c r="B82" s="41" t="s">
        <v>161</v>
      </c>
      <c r="C82" s="52" t="s">
        <v>239</v>
      </c>
      <c r="D82" s="52"/>
      <c r="E82" s="47">
        <v>153.38999999999999</v>
      </c>
      <c r="F82" s="7"/>
      <c r="G82" s="44">
        <f t="shared" si="46"/>
        <v>157.10951523720007</v>
      </c>
      <c r="H82" s="39">
        <f t="shared" si="47"/>
        <v>161.12243247508843</v>
      </c>
      <c r="I82" s="39">
        <f t="shared" si="48"/>
        <v>166.75438479199116</v>
      </c>
      <c r="J82" s="39">
        <f t="shared" si="49"/>
        <v>172.87217391920601</v>
      </c>
      <c r="K82" s="40">
        <f t="shared" si="50"/>
        <v>178.94518703695061</v>
      </c>
      <c r="M82" s="47">
        <f t="shared" si="51"/>
        <v>177.2346757225973</v>
      </c>
      <c r="O82" s="68"/>
      <c r="P82" s="68"/>
      <c r="Q82" s="69"/>
      <c r="R82" s="79"/>
      <c r="S82" s="79"/>
      <c r="T82" s="79"/>
      <c r="U82" s="79"/>
      <c r="V82" s="79"/>
      <c r="X82" s="79">
        <f t="shared" si="57"/>
        <v>157.10951523720007</v>
      </c>
      <c r="Y82" s="79">
        <f t="shared" si="53"/>
        <v>161.12243247508843</v>
      </c>
      <c r="Z82" s="79">
        <f t="shared" si="54"/>
        <v>166.75438479199116</v>
      </c>
      <c r="AA82" s="79">
        <f t="shared" si="55"/>
        <v>172.87217391920601</v>
      </c>
      <c r="AB82" s="79">
        <f t="shared" si="56"/>
        <v>178.94518703695061</v>
      </c>
    </row>
    <row r="83" spans="2:28" x14ac:dyDescent="0.35">
      <c r="B83" s="41" t="s">
        <v>162</v>
      </c>
      <c r="C83" s="52" t="s">
        <v>239</v>
      </c>
      <c r="D83" s="52"/>
      <c r="E83" s="47">
        <v>191.74</v>
      </c>
      <c r="F83" s="7"/>
      <c r="G83" s="44">
        <f t="shared" si="46"/>
        <v>196.38945466836657</v>
      </c>
      <c r="H83" s="39">
        <f t="shared" si="47"/>
        <v>201.40566661955447</v>
      </c>
      <c r="I83" s="39">
        <f t="shared" si="48"/>
        <v>208.44569880706948</v>
      </c>
      <c r="J83" s="39">
        <f t="shared" si="49"/>
        <v>216.09303492580068</v>
      </c>
      <c r="K83" s="40">
        <f t="shared" si="50"/>
        <v>223.6844003029201</v>
      </c>
      <c r="M83" s="47">
        <f t="shared" si="51"/>
        <v>221.54623328150993</v>
      </c>
      <c r="O83" s="68"/>
      <c r="P83" s="68"/>
      <c r="Q83" s="69"/>
      <c r="R83" s="79"/>
      <c r="S83" s="79"/>
      <c r="T83" s="79"/>
      <c r="U83" s="79"/>
      <c r="V83" s="79"/>
      <c r="X83" s="79">
        <f t="shared" si="57"/>
        <v>196.38945466836657</v>
      </c>
      <c r="Y83" s="79">
        <f t="shared" si="53"/>
        <v>201.40566661955447</v>
      </c>
      <c r="Z83" s="79">
        <f t="shared" si="54"/>
        <v>208.44569880706948</v>
      </c>
      <c r="AA83" s="79">
        <f t="shared" si="55"/>
        <v>216.09303492580068</v>
      </c>
      <c r="AB83" s="79">
        <f t="shared" si="56"/>
        <v>223.6844003029201</v>
      </c>
    </row>
    <row r="84" spans="2:28" x14ac:dyDescent="0.35">
      <c r="B84" s="41" t="s">
        <v>163</v>
      </c>
      <c r="C84" s="52" t="s">
        <v>239</v>
      </c>
      <c r="D84" s="52"/>
      <c r="E84" s="47">
        <v>147.83000000000001</v>
      </c>
      <c r="F84" s="7"/>
      <c r="G84" s="44">
        <f t="shared" si="46"/>
        <v>151.41469220624091</v>
      </c>
      <c r="H84" s="39">
        <f t="shared" si="47"/>
        <v>155.28215133184904</v>
      </c>
      <c r="I84" s="39">
        <f t="shared" si="48"/>
        <v>160.709959604929</v>
      </c>
      <c r="J84" s="39">
        <f t="shared" si="49"/>
        <v>166.60599433128775</v>
      </c>
      <c r="K84" s="40">
        <f t="shared" si="50"/>
        <v>172.45887606540461</v>
      </c>
      <c r="M84" s="47">
        <f t="shared" si="51"/>
        <v>170.81036646503395</v>
      </c>
      <c r="O84" s="68"/>
      <c r="P84" s="68"/>
      <c r="Q84" s="69"/>
      <c r="R84" s="79"/>
      <c r="S84" s="79"/>
      <c r="T84" s="79"/>
      <c r="U84" s="79"/>
      <c r="V84" s="79"/>
      <c r="X84" s="79">
        <f t="shared" si="57"/>
        <v>151.41469220624091</v>
      </c>
      <c r="Y84" s="79">
        <f t="shared" si="53"/>
        <v>155.28215133184904</v>
      </c>
      <c r="Z84" s="79">
        <f t="shared" si="54"/>
        <v>160.709959604929</v>
      </c>
      <c r="AA84" s="79">
        <f t="shared" si="55"/>
        <v>166.60599433128775</v>
      </c>
      <c r="AB84" s="79">
        <f t="shared" si="56"/>
        <v>172.45887606540461</v>
      </c>
    </row>
    <row r="85" spans="2:28" x14ac:dyDescent="0.35">
      <c r="B85" s="41" t="s">
        <v>164</v>
      </c>
      <c r="C85" s="52" t="s">
        <v>239</v>
      </c>
      <c r="D85" s="52"/>
      <c r="E85" s="47">
        <v>153.38999999999999</v>
      </c>
      <c r="F85" s="7"/>
      <c r="G85" s="44">
        <f t="shared" si="46"/>
        <v>157.10951523720007</v>
      </c>
      <c r="H85" s="39">
        <f t="shared" si="47"/>
        <v>161.12243247508843</v>
      </c>
      <c r="I85" s="39">
        <f t="shared" si="48"/>
        <v>166.75438479199116</v>
      </c>
      <c r="J85" s="39">
        <f t="shared" si="49"/>
        <v>172.87217391920601</v>
      </c>
      <c r="K85" s="40">
        <f t="shared" si="50"/>
        <v>178.94518703695061</v>
      </c>
      <c r="M85" s="47">
        <f t="shared" si="51"/>
        <v>177.2346757225973</v>
      </c>
      <c r="O85" s="68"/>
      <c r="P85" s="68"/>
      <c r="Q85" s="69"/>
      <c r="R85" s="79"/>
      <c r="S85" s="79"/>
      <c r="T85" s="79"/>
      <c r="U85" s="79"/>
      <c r="V85" s="79"/>
      <c r="X85" s="79">
        <f t="shared" si="57"/>
        <v>157.10951523720007</v>
      </c>
      <c r="Y85" s="79">
        <f t="shared" si="53"/>
        <v>161.12243247508843</v>
      </c>
      <c r="Z85" s="79">
        <f t="shared" si="54"/>
        <v>166.75438479199116</v>
      </c>
      <c r="AA85" s="79">
        <f t="shared" si="55"/>
        <v>172.87217391920601</v>
      </c>
      <c r="AB85" s="79">
        <f t="shared" si="56"/>
        <v>178.94518703695061</v>
      </c>
    </row>
    <row r="86" spans="2:28" x14ac:dyDescent="0.35">
      <c r="B86" s="41" t="s">
        <v>165</v>
      </c>
      <c r="C86" s="52" t="s">
        <v>239</v>
      </c>
      <c r="D86" s="52"/>
      <c r="E86" s="48">
        <v>147.83000000000001</v>
      </c>
      <c r="F86" s="7"/>
      <c r="G86" s="45">
        <f t="shared" si="46"/>
        <v>151.41469220624091</v>
      </c>
      <c r="H86" s="16">
        <f t="shared" si="47"/>
        <v>155.28215133184904</v>
      </c>
      <c r="I86" s="16">
        <f t="shared" si="48"/>
        <v>160.709959604929</v>
      </c>
      <c r="J86" s="16">
        <f t="shared" si="49"/>
        <v>166.60599433128775</v>
      </c>
      <c r="K86" s="17">
        <f t="shared" si="50"/>
        <v>172.45887606540461</v>
      </c>
      <c r="M86" s="48">
        <f t="shared" si="51"/>
        <v>170.81036646503395</v>
      </c>
      <c r="O86" s="68"/>
      <c r="P86" s="68"/>
      <c r="Q86" s="69"/>
      <c r="R86" s="79"/>
      <c r="S86" s="79"/>
      <c r="T86" s="79"/>
      <c r="U86" s="79"/>
      <c r="V86" s="79"/>
      <c r="X86" s="79">
        <f t="shared" si="57"/>
        <v>151.41469220624091</v>
      </c>
      <c r="Y86" s="79">
        <f t="shared" si="53"/>
        <v>155.28215133184904</v>
      </c>
      <c r="Z86" s="79">
        <f t="shared" si="54"/>
        <v>160.709959604929</v>
      </c>
      <c r="AA86" s="79">
        <f t="shared" si="55"/>
        <v>166.60599433128775</v>
      </c>
      <c r="AB86" s="79">
        <f t="shared" si="56"/>
        <v>172.45887606540461</v>
      </c>
    </row>
    <row r="89" spans="2:28" s="4" customFormat="1" x14ac:dyDescent="0.35">
      <c r="B89" s="5" t="s">
        <v>124</v>
      </c>
    </row>
    <row r="90" spans="2:28" x14ac:dyDescent="0.35">
      <c r="C90" s="8" t="s">
        <v>238</v>
      </c>
      <c r="D90" s="8"/>
      <c r="E90" s="53" t="s">
        <v>225</v>
      </c>
      <c r="F90" s="8"/>
      <c r="G90" s="8" t="s">
        <v>132</v>
      </c>
      <c r="H90" s="8" t="s">
        <v>133</v>
      </c>
      <c r="I90" s="8" t="s">
        <v>134</v>
      </c>
      <c r="J90" s="8" t="s">
        <v>135</v>
      </c>
      <c r="K90" s="8" t="s">
        <v>136</v>
      </c>
      <c r="M90" s="8" t="str">
        <f>_xlfn.IFS($G91=$M91,$G90,$H91=$M91,$H90,$I91=$M91,$I90,$J91=$M91,$J90,$K91=$M91,$K90)</f>
        <v>FY2021</v>
      </c>
    </row>
    <row r="91" spans="2:28" x14ac:dyDescent="0.35">
      <c r="E91" s="10" t="s">
        <v>227</v>
      </c>
      <c r="F91" s="8"/>
      <c r="G91" s="9" t="s">
        <v>486</v>
      </c>
      <c r="H91" s="11" t="s">
        <v>226</v>
      </c>
      <c r="I91" s="9" t="s">
        <v>8</v>
      </c>
      <c r="J91" s="9" t="s">
        <v>8</v>
      </c>
      <c r="K91" s="9" t="s">
        <v>8</v>
      </c>
      <c r="M91" s="11" t="s">
        <v>226</v>
      </c>
    </row>
    <row r="92" spans="2:28" x14ac:dyDescent="0.35">
      <c r="E92" s="7" t="s">
        <v>112</v>
      </c>
      <c r="F92" s="7"/>
      <c r="G92" s="7" t="s">
        <v>112</v>
      </c>
      <c r="H92" s="7" t="s">
        <v>112</v>
      </c>
      <c r="I92" s="7" t="s">
        <v>112</v>
      </c>
      <c r="J92" s="7" t="s">
        <v>112</v>
      </c>
      <c r="K92" s="7" t="s">
        <v>112</v>
      </c>
      <c r="M92" s="7" t="s">
        <v>113</v>
      </c>
    </row>
    <row r="93" spans="2:28" x14ac:dyDescent="0.35">
      <c r="B93" s="41" t="s">
        <v>166</v>
      </c>
      <c r="C93" s="52" t="s">
        <v>138</v>
      </c>
      <c r="D93" s="52"/>
      <c r="E93" s="46">
        <v>1227.1199999999999</v>
      </c>
      <c r="F93" s="7"/>
      <c r="G93" s="42">
        <f t="shared" ref="G93:G107" si="58">E93*((CPI_FY20)*(ANS_XFACTOR_FY20))</f>
        <v>1256.8761218976006</v>
      </c>
      <c r="H93" s="43">
        <f t="shared" ref="H93:H107" si="59">E93*((CPI_FY21)*(ANS_XFACTOR_FY21))</f>
        <v>1288.9794598007074</v>
      </c>
      <c r="I93" s="43">
        <f t="shared" ref="I93:I107" si="60">E93*((CPI_FY22)*(ANS_XFACTOR_FY22))</f>
        <v>1334.0350783359293</v>
      </c>
      <c r="J93" s="43">
        <f t="shared" ref="J93:J107" si="61">E93*((CPI_FY23)*(ANS_XFACTOR_FY23))</f>
        <v>1382.977391353648</v>
      </c>
      <c r="K93" s="49">
        <f t="shared" ref="K93:K107" si="62">E93*((CPI_FY24)*(ANS_XFACTOR_FY24))</f>
        <v>1431.5614962956049</v>
      </c>
      <c r="M93" s="46">
        <f t="shared" ref="M93:M107" si="63">_xlfn.IFS($G$7=$M$7,$G93,
                                       $H$7=$M$7,$H93,
                                                                    $I$7=$M$7,$I93,
                                                                                                  $J$7=$M$7,$J93,
                                                                                                                                $K$7=$M$7,$K93)
*1.1</f>
        <v>1417.8774057807784</v>
      </c>
      <c r="O93" s="68"/>
      <c r="P93" s="68"/>
      <c r="Q93" s="69"/>
      <c r="R93" s="79"/>
      <c r="S93" s="79"/>
      <c r="T93" s="79"/>
      <c r="U93" s="79"/>
      <c r="V93" s="79"/>
      <c r="X93" s="79">
        <f t="shared" ref="X93:X99" si="64">+G93-R93</f>
        <v>1256.8761218976006</v>
      </c>
      <c r="Y93" s="79">
        <f t="shared" ref="Y93:Y107" si="65">+H93-S93</f>
        <v>1288.9794598007074</v>
      </c>
      <c r="Z93" s="79">
        <f t="shared" ref="Z93:Z107" si="66">+I93-T93</f>
        <v>1334.0350783359293</v>
      </c>
      <c r="AA93" s="79">
        <f t="shared" ref="AA93:AA107" si="67">+J93-U93</f>
        <v>1382.977391353648</v>
      </c>
      <c r="AB93" s="79">
        <f t="shared" ref="AB93:AB107" si="68">+K93-V93</f>
        <v>1431.5614962956049</v>
      </c>
    </row>
    <row r="94" spans="2:28" x14ac:dyDescent="0.35">
      <c r="B94" s="41" t="s">
        <v>137</v>
      </c>
      <c r="C94" s="52" t="s">
        <v>239</v>
      </c>
      <c r="D94" s="52"/>
      <c r="E94" s="47">
        <v>153.38999999999999</v>
      </c>
      <c r="F94" s="7"/>
      <c r="G94" s="44">
        <f t="shared" si="58"/>
        <v>157.10951523720007</v>
      </c>
      <c r="H94" s="39">
        <f t="shared" si="59"/>
        <v>161.12243247508843</v>
      </c>
      <c r="I94" s="39">
        <f t="shared" si="60"/>
        <v>166.75438479199116</v>
      </c>
      <c r="J94" s="39">
        <f t="shared" si="61"/>
        <v>172.87217391920601</v>
      </c>
      <c r="K94" s="40">
        <f t="shared" si="62"/>
        <v>178.94518703695061</v>
      </c>
      <c r="M94" s="47">
        <f t="shared" si="63"/>
        <v>177.2346757225973</v>
      </c>
      <c r="O94" s="68"/>
      <c r="P94" s="68"/>
      <c r="Q94" s="69"/>
      <c r="R94" s="79"/>
      <c r="S94" s="79"/>
      <c r="T94" s="79"/>
      <c r="U94" s="79"/>
      <c r="V94" s="79"/>
      <c r="X94" s="79">
        <f t="shared" si="64"/>
        <v>157.10951523720007</v>
      </c>
      <c r="Y94" s="79">
        <f t="shared" si="65"/>
        <v>161.12243247508843</v>
      </c>
      <c r="Z94" s="79">
        <f t="shared" si="66"/>
        <v>166.75438479199116</v>
      </c>
      <c r="AA94" s="79">
        <f t="shared" si="67"/>
        <v>172.87217391920601</v>
      </c>
      <c r="AB94" s="79">
        <f t="shared" si="68"/>
        <v>178.94518703695061</v>
      </c>
    </row>
    <row r="95" spans="2:28" x14ac:dyDescent="0.35">
      <c r="B95" s="41" t="s">
        <v>167</v>
      </c>
      <c r="C95" s="52" t="s">
        <v>239</v>
      </c>
      <c r="D95" s="52"/>
      <c r="E95" s="47">
        <v>191.74</v>
      </c>
      <c r="F95" s="7"/>
      <c r="G95" s="44">
        <f t="shared" si="58"/>
        <v>196.38945466836657</v>
      </c>
      <c r="H95" s="39">
        <f t="shared" si="59"/>
        <v>201.40566661955447</v>
      </c>
      <c r="I95" s="39">
        <f t="shared" si="60"/>
        <v>208.44569880706948</v>
      </c>
      <c r="J95" s="39">
        <f t="shared" si="61"/>
        <v>216.09303492580068</v>
      </c>
      <c r="K95" s="40">
        <f t="shared" si="62"/>
        <v>223.6844003029201</v>
      </c>
      <c r="M95" s="47">
        <f t="shared" si="63"/>
        <v>221.54623328150993</v>
      </c>
      <c r="O95" s="68"/>
      <c r="P95" s="68"/>
      <c r="Q95" s="69"/>
      <c r="R95" s="79"/>
      <c r="S95" s="79"/>
      <c r="T95" s="79"/>
      <c r="U95" s="79"/>
      <c r="V95" s="79"/>
      <c r="X95" s="79">
        <f t="shared" si="64"/>
        <v>196.38945466836657</v>
      </c>
      <c r="Y95" s="79">
        <f t="shared" si="65"/>
        <v>201.40566661955447</v>
      </c>
      <c r="Z95" s="79">
        <f t="shared" si="66"/>
        <v>208.44569880706948</v>
      </c>
      <c r="AA95" s="79">
        <f t="shared" si="67"/>
        <v>216.09303492580068</v>
      </c>
      <c r="AB95" s="79">
        <f t="shared" si="68"/>
        <v>223.6844003029201</v>
      </c>
    </row>
    <row r="96" spans="2:28" x14ac:dyDescent="0.35">
      <c r="B96" s="41" t="s">
        <v>168</v>
      </c>
      <c r="C96" s="52" t="s">
        <v>239</v>
      </c>
      <c r="D96" s="52"/>
      <c r="E96" s="47">
        <v>147.83000000000001</v>
      </c>
      <c r="F96" s="50"/>
      <c r="G96" s="44">
        <f t="shared" si="58"/>
        <v>151.41469220624091</v>
      </c>
      <c r="H96" s="39">
        <f t="shared" si="59"/>
        <v>155.28215133184904</v>
      </c>
      <c r="I96" s="39">
        <f t="shared" si="60"/>
        <v>160.709959604929</v>
      </c>
      <c r="J96" s="39">
        <f t="shared" si="61"/>
        <v>166.60599433128775</v>
      </c>
      <c r="K96" s="40">
        <f t="shared" si="62"/>
        <v>172.45887606540461</v>
      </c>
      <c r="M96" s="47">
        <f t="shared" si="63"/>
        <v>170.81036646503395</v>
      </c>
      <c r="O96" s="68"/>
      <c r="P96" s="68"/>
      <c r="Q96" s="69"/>
      <c r="R96" s="79"/>
      <c r="S96" s="79"/>
      <c r="T96" s="79"/>
      <c r="U96" s="79"/>
      <c r="V96" s="79"/>
      <c r="X96" s="79">
        <f t="shared" si="64"/>
        <v>151.41469220624091</v>
      </c>
      <c r="Y96" s="79">
        <f t="shared" si="65"/>
        <v>155.28215133184904</v>
      </c>
      <c r="Z96" s="79">
        <f t="shared" si="66"/>
        <v>160.709959604929</v>
      </c>
      <c r="AA96" s="79">
        <f t="shared" si="67"/>
        <v>166.60599433128775</v>
      </c>
      <c r="AB96" s="79">
        <f t="shared" si="68"/>
        <v>172.45887606540461</v>
      </c>
    </row>
    <row r="97" spans="2:28" x14ac:dyDescent="0.35">
      <c r="B97" s="41" t="s">
        <v>169</v>
      </c>
      <c r="C97" s="52" t="s">
        <v>138</v>
      </c>
      <c r="D97" s="52"/>
      <c r="E97" s="47">
        <v>475.51</v>
      </c>
      <c r="F97" s="50"/>
      <c r="G97" s="44">
        <f t="shared" si="58"/>
        <v>487.04052148406686</v>
      </c>
      <c r="H97" s="39">
        <f t="shared" si="59"/>
        <v>499.48059108305171</v>
      </c>
      <c r="I97" s="39">
        <f t="shared" si="60"/>
        <v>516.9396799820048</v>
      </c>
      <c r="J97" s="39">
        <f t="shared" si="61"/>
        <v>535.90486616025589</v>
      </c>
      <c r="K97" s="40">
        <f t="shared" si="62"/>
        <v>554.73124641723962</v>
      </c>
      <c r="M97" s="47">
        <f t="shared" si="63"/>
        <v>549.42865019135695</v>
      </c>
      <c r="O97" s="68"/>
      <c r="P97" s="68"/>
      <c r="Q97" s="69"/>
      <c r="R97" s="79"/>
      <c r="S97" s="79"/>
      <c r="T97" s="79"/>
      <c r="U97" s="79"/>
      <c r="V97" s="79"/>
      <c r="X97" s="79">
        <f t="shared" si="64"/>
        <v>487.04052148406686</v>
      </c>
      <c r="Y97" s="79">
        <f t="shared" si="65"/>
        <v>499.48059108305171</v>
      </c>
      <c r="Z97" s="79">
        <f t="shared" si="66"/>
        <v>516.9396799820048</v>
      </c>
      <c r="AA97" s="79">
        <f t="shared" si="67"/>
        <v>535.90486616025589</v>
      </c>
      <c r="AB97" s="79">
        <f t="shared" si="68"/>
        <v>554.73124641723962</v>
      </c>
    </row>
    <row r="98" spans="2:28" x14ac:dyDescent="0.35">
      <c r="B98" s="41" t="s">
        <v>170</v>
      </c>
      <c r="C98" s="52" t="s">
        <v>138</v>
      </c>
      <c r="D98" s="52"/>
      <c r="E98" s="47">
        <v>1089.07</v>
      </c>
      <c r="F98" s="50"/>
      <c r="G98" s="44">
        <f t="shared" si="58"/>
        <v>1115.4785824328671</v>
      </c>
      <c r="H98" s="39">
        <f t="shared" si="59"/>
        <v>1143.9703209834054</v>
      </c>
      <c r="I98" s="39">
        <f t="shared" si="60"/>
        <v>1183.9572191499694</v>
      </c>
      <c r="J98" s="39">
        <f t="shared" si="61"/>
        <v>1227.3935618370799</v>
      </c>
      <c r="K98" s="40">
        <f t="shared" si="62"/>
        <v>1270.511994565042</v>
      </c>
      <c r="M98" s="47">
        <f t="shared" si="63"/>
        <v>1258.3673530817459</v>
      </c>
      <c r="O98" s="68"/>
      <c r="P98" s="68"/>
      <c r="Q98" s="69"/>
      <c r="R98" s="79"/>
      <c r="S98" s="79"/>
      <c r="T98" s="79"/>
      <c r="U98" s="79"/>
      <c r="V98" s="79"/>
      <c r="X98" s="79">
        <f t="shared" si="64"/>
        <v>1115.4785824328671</v>
      </c>
      <c r="Y98" s="79">
        <f t="shared" si="65"/>
        <v>1143.9703209834054</v>
      </c>
      <c r="Z98" s="79">
        <f t="shared" si="66"/>
        <v>1183.9572191499694</v>
      </c>
      <c r="AA98" s="79">
        <f t="shared" si="67"/>
        <v>1227.3935618370799</v>
      </c>
      <c r="AB98" s="79">
        <f t="shared" si="68"/>
        <v>1270.511994565042</v>
      </c>
    </row>
    <row r="99" spans="2:28" x14ac:dyDescent="0.35">
      <c r="B99" s="41" t="s">
        <v>171</v>
      </c>
      <c r="C99" s="52" t="s">
        <v>239</v>
      </c>
      <c r="D99" s="52"/>
      <c r="E99" s="47">
        <v>147.83000000000001</v>
      </c>
      <c r="F99" s="50"/>
      <c r="G99" s="44">
        <f t="shared" si="58"/>
        <v>151.41469220624091</v>
      </c>
      <c r="H99" s="39">
        <f t="shared" si="59"/>
        <v>155.28215133184904</v>
      </c>
      <c r="I99" s="39">
        <f t="shared" si="60"/>
        <v>160.709959604929</v>
      </c>
      <c r="J99" s="39">
        <f t="shared" si="61"/>
        <v>166.60599433128775</v>
      </c>
      <c r="K99" s="40">
        <f t="shared" si="62"/>
        <v>172.45887606540461</v>
      </c>
      <c r="M99" s="47">
        <f t="shared" si="63"/>
        <v>170.81036646503395</v>
      </c>
      <c r="O99" s="68"/>
      <c r="P99" s="68"/>
      <c r="Q99" s="69"/>
      <c r="R99" s="79"/>
      <c r="S99" s="79"/>
      <c r="T99" s="79"/>
      <c r="U99" s="79"/>
      <c r="V99" s="79"/>
      <c r="X99" s="79">
        <f t="shared" si="64"/>
        <v>151.41469220624091</v>
      </c>
      <c r="Y99" s="79">
        <f t="shared" si="65"/>
        <v>155.28215133184904</v>
      </c>
      <c r="Z99" s="79">
        <f t="shared" si="66"/>
        <v>160.709959604929</v>
      </c>
      <c r="AA99" s="79">
        <f t="shared" si="67"/>
        <v>166.60599433128775</v>
      </c>
      <c r="AB99" s="79">
        <f t="shared" si="68"/>
        <v>172.45887606540461</v>
      </c>
    </row>
    <row r="100" spans="2:28" x14ac:dyDescent="0.35">
      <c r="B100" s="41" t="s">
        <v>172</v>
      </c>
      <c r="C100" s="52" t="s">
        <v>239</v>
      </c>
      <c r="D100" s="52"/>
      <c r="E100" s="47">
        <v>147.83000000000001</v>
      </c>
      <c r="F100" s="50"/>
      <c r="G100" s="44">
        <f t="shared" si="58"/>
        <v>151.41469220624091</v>
      </c>
      <c r="H100" s="39">
        <f t="shared" si="59"/>
        <v>155.28215133184904</v>
      </c>
      <c r="I100" s="39">
        <f t="shared" si="60"/>
        <v>160.709959604929</v>
      </c>
      <c r="J100" s="39">
        <f t="shared" si="61"/>
        <v>166.60599433128775</v>
      </c>
      <c r="K100" s="40">
        <f t="shared" si="62"/>
        <v>172.45887606540461</v>
      </c>
      <c r="M100" s="47">
        <f t="shared" si="63"/>
        <v>170.81036646503395</v>
      </c>
      <c r="O100" s="68"/>
      <c r="P100" s="68"/>
      <c r="Q100" s="69"/>
      <c r="R100" s="79"/>
      <c r="S100" s="79"/>
      <c r="T100" s="79"/>
      <c r="U100" s="79"/>
      <c r="V100" s="79"/>
      <c r="X100" s="79">
        <f t="shared" ref="X100:X107" si="69">+G100-R100</f>
        <v>151.41469220624091</v>
      </c>
      <c r="Y100" s="79">
        <f t="shared" si="65"/>
        <v>155.28215133184904</v>
      </c>
      <c r="Z100" s="79">
        <f t="shared" si="66"/>
        <v>160.709959604929</v>
      </c>
      <c r="AA100" s="79">
        <f t="shared" si="67"/>
        <v>166.60599433128775</v>
      </c>
      <c r="AB100" s="79">
        <f t="shared" si="68"/>
        <v>172.45887606540461</v>
      </c>
    </row>
    <row r="101" spans="2:28" x14ac:dyDescent="0.35">
      <c r="B101" s="41" t="s">
        <v>173</v>
      </c>
      <c r="C101" s="52" t="s">
        <v>239</v>
      </c>
      <c r="D101" s="52"/>
      <c r="E101" s="47">
        <v>153.38999999999999</v>
      </c>
      <c r="F101" s="50"/>
      <c r="G101" s="44">
        <f t="shared" si="58"/>
        <v>157.10951523720007</v>
      </c>
      <c r="H101" s="39">
        <f t="shared" si="59"/>
        <v>161.12243247508843</v>
      </c>
      <c r="I101" s="39">
        <f t="shared" si="60"/>
        <v>166.75438479199116</v>
      </c>
      <c r="J101" s="39">
        <f t="shared" si="61"/>
        <v>172.87217391920601</v>
      </c>
      <c r="K101" s="40">
        <f t="shared" si="62"/>
        <v>178.94518703695061</v>
      </c>
      <c r="M101" s="47">
        <f t="shared" si="63"/>
        <v>177.2346757225973</v>
      </c>
      <c r="O101" s="68"/>
      <c r="P101" s="68"/>
      <c r="Q101" s="69"/>
      <c r="R101" s="79"/>
      <c r="S101" s="79"/>
      <c r="T101" s="79"/>
      <c r="U101" s="79"/>
      <c r="V101" s="79"/>
      <c r="X101" s="79">
        <f t="shared" si="69"/>
        <v>157.10951523720007</v>
      </c>
      <c r="Y101" s="79">
        <f t="shared" si="65"/>
        <v>161.12243247508843</v>
      </c>
      <c r="Z101" s="79">
        <f t="shared" si="66"/>
        <v>166.75438479199116</v>
      </c>
      <c r="AA101" s="79">
        <f t="shared" si="67"/>
        <v>172.87217391920601</v>
      </c>
      <c r="AB101" s="79">
        <f t="shared" si="68"/>
        <v>178.94518703695061</v>
      </c>
    </row>
    <row r="102" spans="2:28" x14ac:dyDescent="0.35">
      <c r="B102" s="41" t="s">
        <v>174</v>
      </c>
      <c r="C102" s="52" t="s">
        <v>239</v>
      </c>
      <c r="D102" s="52"/>
      <c r="E102" s="47">
        <v>147.83000000000001</v>
      </c>
      <c r="F102" s="50"/>
      <c r="G102" s="44">
        <f t="shared" si="58"/>
        <v>151.41469220624091</v>
      </c>
      <c r="H102" s="39">
        <f t="shared" si="59"/>
        <v>155.28215133184904</v>
      </c>
      <c r="I102" s="39">
        <f t="shared" si="60"/>
        <v>160.709959604929</v>
      </c>
      <c r="J102" s="39">
        <f t="shared" si="61"/>
        <v>166.60599433128775</v>
      </c>
      <c r="K102" s="40">
        <f t="shared" si="62"/>
        <v>172.45887606540461</v>
      </c>
      <c r="M102" s="47">
        <f t="shared" si="63"/>
        <v>170.81036646503395</v>
      </c>
      <c r="O102" s="68"/>
      <c r="P102" s="68"/>
      <c r="Q102" s="69"/>
      <c r="R102" s="79"/>
      <c r="S102" s="79"/>
      <c r="T102" s="79"/>
      <c r="U102" s="79"/>
      <c r="V102" s="79"/>
      <c r="X102" s="79">
        <f t="shared" si="69"/>
        <v>151.41469220624091</v>
      </c>
      <c r="Y102" s="79">
        <f t="shared" si="65"/>
        <v>155.28215133184904</v>
      </c>
      <c r="Z102" s="79">
        <f t="shared" si="66"/>
        <v>160.709959604929</v>
      </c>
      <c r="AA102" s="79">
        <f t="shared" si="67"/>
        <v>166.60599433128775</v>
      </c>
      <c r="AB102" s="79">
        <f t="shared" si="68"/>
        <v>172.45887606540461</v>
      </c>
    </row>
    <row r="103" spans="2:28" x14ac:dyDescent="0.35">
      <c r="B103" s="41" t="s">
        <v>175</v>
      </c>
      <c r="C103" s="52" t="s">
        <v>239</v>
      </c>
      <c r="D103" s="52"/>
      <c r="E103" s="47">
        <v>191.74</v>
      </c>
      <c r="F103" s="50"/>
      <c r="G103" s="44">
        <f t="shared" si="58"/>
        <v>196.38945466836657</v>
      </c>
      <c r="H103" s="39">
        <f t="shared" si="59"/>
        <v>201.40566661955447</v>
      </c>
      <c r="I103" s="39">
        <f t="shared" si="60"/>
        <v>208.44569880706948</v>
      </c>
      <c r="J103" s="39">
        <f t="shared" si="61"/>
        <v>216.09303492580068</v>
      </c>
      <c r="K103" s="40">
        <f t="shared" si="62"/>
        <v>223.6844003029201</v>
      </c>
      <c r="M103" s="47">
        <f t="shared" si="63"/>
        <v>221.54623328150993</v>
      </c>
      <c r="O103" s="68"/>
      <c r="P103" s="68"/>
      <c r="Q103" s="69"/>
      <c r="R103" s="79"/>
      <c r="S103" s="79"/>
      <c r="T103" s="79"/>
      <c r="U103" s="79"/>
      <c r="V103" s="79"/>
      <c r="X103" s="79">
        <f t="shared" si="69"/>
        <v>196.38945466836657</v>
      </c>
      <c r="Y103" s="79">
        <f t="shared" si="65"/>
        <v>201.40566661955447</v>
      </c>
      <c r="Z103" s="79">
        <f t="shared" si="66"/>
        <v>208.44569880706948</v>
      </c>
      <c r="AA103" s="79">
        <f t="shared" si="67"/>
        <v>216.09303492580068</v>
      </c>
      <c r="AB103" s="79">
        <f t="shared" si="68"/>
        <v>223.6844003029201</v>
      </c>
    </row>
    <row r="104" spans="2:28" x14ac:dyDescent="0.35">
      <c r="B104" s="41" t="s">
        <v>483</v>
      </c>
      <c r="C104" s="52" t="s">
        <v>239</v>
      </c>
      <c r="D104" s="52"/>
      <c r="E104" s="47">
        <v>210.91</v>
      </c>
      <c r="F104" s="50"/>
      <c r="G104" s="44">
        <f t="shared" si="58"/>
        <v>216.02430314021692</v>
      </c>
      <c r="H104" s="39">
        <f t="shared" si="59"/>
        <v>221.54203164039964</v>
      </c>
      <c r="I104" s="39">
        <f t="shared" si="60"/>
        <v>229.28592018044759</v>
      </c>
      <c r="J104" s="39">
        <f t="shared" si="61"/>
        <v>237.69783037551173</v>
      </c>
      <c r="K104" s="40">
        <f t="shared" si="62"/>
        <v>246.04817392244118</v>
      </c>
      <c r="M104" s="47">
        <f t="shared" si="63"/>
        <v>243.69623480443963</v>
      </c>
      <c r="O104" s="68"/>
      <c r="P104" s="68"/>
      <c r="Q104" s="69"/>
      <c r="R104" s="79"/>
      <c r="S104" s="79"/>
      <c r="T104" s="79"/>
      <c r="U104" s="79"/>
      <c r="V104" s="79"/>
      <c r="X104" s="79">
        <f t="shared" si="69"/>
        <v>216.02430314021692</v>
      </c>
      <c r="Y104" s="79">
        <f t="shared" si="65"/>
        <v>221.54203164039964</v>
      </c>
      <c r="Z104" s="79">
        <f t="shared" si="66"/>
        <v>229.28592018044759</v>
      </c>
      <c r="AA104" s="79">
        <f t="shared" si="67"/>
        <v>237.69783037551173</v>
      </c>
      <c r="AB104" s="79">
        <f t="shared" si="68"/>
        <v>246.04817392244118</v>
      </c>
    </row>
    <row r="105" spans="2:28" x14ac:dyDescent="0.35">
      <c r="B105" s="41" t="s">
        <v>176</v>
      </c>
      <c r="C105" s="52" t="s">
        <v>239</v>
      </c>
      <c r="D105" s="52"/>
      <c r="E105" s="47">
        <v>210.91</v>
      </c>
      <c r="F105" s="50"/>
      <c r="G105" s="44">
        <f t="shared" si="58"/>
        <v>216.02430314021692</v>
      </c>
      <c r="H105" s="39">
        <f t="shared" si="59"/>
        <v>221.54203164039964</v>
      </c>
      <c r="I105" s="39">
        <f t="shared" si="60"/>
        <v>229.28592018044759</v>
      </c>
      <c r="J105" s="39">
        <f t="shared" si="61"/>
        <v>237.69783037551173</v>
      </c>
      <c r="K105" s="40">
        <f t="shared" si="62"/>
        <v>246.04817392244118</v>
      </c>
      <c r="M105" s="47">
        <f t="shared" si="63"/>
        <v>243.69623480443963</v>
      </c>
      <c r="O105" s="68"/>
      <c r="P105" s="68"/>
      <c r="Q105" s="69"/>
      <c r="R105" s="79"/>
      <c r="S105" s="79"/>
      <c r="T105" s="79"/>
      <c r="U105" s="79"/>
      <c r="V105" s="79"/>
      <c r="X105" s="79">
        <f t="shared" si="69"/>
        <v>216.02430314021692</v>
      </c>
      <c r="Y105" s="79">
        <f t="shared" si="65"/>
        <v>221.54203164039964</v>
      </c>
      <c r="Z105" s="79">
        <f t="shared" si="66"/>
        <v>229.28592018044759</v>
      </c>
      <c r="AA105" s="79">
        <f t="shared" si="67"/>
        <v>237.69783037551173</v>
      </c>
      <c r="AB105" s="79">
        <f t="shared" si="68"/>
        <v>246.04817392244118</v>
      </c>
    </row>
    <row r="106" spans="2:28" x14ac:dyDescent="0.35">
      <c r="B106" s="41" t="s">
        <v>177</v>
      </c>
      <c r="C106" s="52" t="s">
        <v>239</v>
      </c>
      <c r="D106" s="52"/>
      <c r="E106" s="47">
        <v>191.74</v>
      </c>
      <c r="F106" s="50"/>
      <c r="G106" s="44">
        <f t="shared" si="58"/>
        <v>196.38945466836657</v>
      </c>
      <c r="H106" s="39">
        <f t="shared" si="59"/>
        <v>201.40566661955447</v>
      </c>
      <c r="I106" s="39">
        <f t="shared" si="60"/>
        <v>208.44569880706948</v>
      </c>
      <c r="J106" s="39">
        <f t="shared" si="61"/>
        <v>216.09303492580068</v>
      </c>
      <c r="K106" s="40">
        <f t="shared" si="62"/>
        <v>223.6844003029201</v>
      </c>
      <c r="M106" s="47">
        <f t="shared" si="63"/>
        <v>221.54623328150993</v>
      </c>
      <c r="O106" s="68"/>
      <c r="P106" s="68"/>
      <c r="Q106" s="69"/>
      <c r="R106" s="79"/>
      <c r="S106" s="79"/>
      <c r="T106" s="79"/>
      <c r="U106" s="79"/>
      <c r="V106" s="79"/>
      <c r="X106" s="79">
        <f t="shared" si="69"/>
        <v>196.38945466836657</v>
      </c>
      <c r="Y106" s="79">
        <f t="shared" si="65"/>
        <v>201.40566661955447</v>
      </c>
      <c r="Z106" s="79">
        <f t="shared" si="66"/>
        <v>208.44569880706948</v>
      </c>
      <c r="AA106" s="79">
        <f t="shared" si="67"/>
        <v>216.09303492580068</v>
      </c>
      <c r="AB106" s="79">
        <f t="shared" si="68"/>
        <v>223.6844003029201</v>
      </c>
    </row>
    <row r="107" spans="2:28" x14ac:dyDescent="0.35">
      <c r="B107" s="41" t="s">
        <v>178</v>
      </c>
      <c r="C107" s="52" t="s">
        <v>239</v>
      </c>
      <c r="D107" s="52"/>
      <c r="E107" s="48">
        <v>147.83000000000001</v>
      </c>
      <c r="F107" s="50"/>
      <c r="G107" s="45">
        <f t="shared" si="58"/>
        <v>151.41469220624091</v>
      </c>
      <c r="H107" s="16">
        <f t="shared" si="59"/>
        <v>155.28215133184904</v>
      </c>
      <c r="I107" s="16">
        <f t="shared" si="60"/>
        <v>160.709959604929</v>
      </c>
      <c r="J107" s="16">
        <f t="shared" si="61"/>
        <v>166.60599433128775</v>
      </c>
      <c r="K107" s="17">
        <f t="shared" si="62"/>
        <v>172.45887606540461</v>
      </c>
      <c r="M107" s="48">
        <f t="shared" si="63"/>
        <v>170.81036646503395</v>
      </c>
      <c r="O107" s="68"/>
      <c r="P107" s="68"/>
      <c r="Q107" s="69"/>
      <c r="R107" s="79"/>
      <c r="S107" s="79"/>
      <c r="T107" s="79"/>
      <c r="U107" s="79"/>
      <c r="V107" s="79"/>
      <c r="X107" s="79">
        <f t="shared" si="69"/>
        <v>151.41469220624091</v>
      </c>
      <c r="Y107" s="79">
        <f t="shared" si="65"/>
        <v>155.28215133184904</v>
      </c>
      <c r="Z107" s="79">
        <f t="shared" si="66"/>
        <v>160.709959604929</v>
      </c>
      <c r="AA107" s="79">
        <f t="shared" si="67"/>
        <v>166.60599433128775</v>
      </c>
      <c r="AB107" s="79">
        <f t="shared" si="68"/>
        <v>172.45887606540461</v>
      </c>
    </row>
    <row r="108" spans="2:28" x14ac:dyDescent="0.35">
      <c r="B108" s="41"/>
    </row>
    <row r="109" spans="2:28" x14ac:dyDescent="0.35">
      <c r="B109" s="41"/>
    </row>
    <row r="110" spans="2:28" s="4" customFormat="1" x14ac:dyDescent="0.35">
      <c r="B110" s="5" t="s">
        <v>125</v>
      </c>
    </row>
    <row r="111" spans="2:28" x14ac:dyDescent="0.35">
      <c r="C111" s="8" t="s">
        <v>238</v>
      </c>
      <c r="D111" s="8"/>
      <c r="E111" s="53" t="s">
        <v>225</v>
      </c>
      <c r="F111" s="8"/>
      <c r="G111" s="8" t="s">
        <v>132</v>
      </c>
      <c r="H111" s="8" t="s">
        <v>133</v>
      </c>
      <c r="I111" s="8" t="s">
        <v>134</v>
      </c>
      <c r="J111" s="8" t="s">
        <v>135</v>
      </c>
      <c r="K111" s="8" t="s">
        <v>136</v>
      </c>
      <c r="M111" s="8" t="str">
        <f>_xlfn.IFS($G112=$M112,$G111,$H112=$M112,$H111,$I112=$M112,$I111,$J112=$M112,$J111,$K112=$M112,$K111)</f>
        <v>FY2021</v>
      </c>
    </row>
    <row r="112" spans="2:28" x14ac:dyDescent="0.35">
      <c r="E112" s="10" t="s">
        <v>227</v>
      </c>
      <c r="F112" s="8"/>
      <c r="G112" s="9" t="s">
        <v>486</v>
      </c>
      <c r="H112" s="11" t="s">
        <v>226</v>
      </c>
      <c r="I112" s="9" t="s">
        <v>8</v>
      </c>
      <c r="J112" s="9" t="s">
        <v>8</v>
      </c>
      <c r="K112" s="9" t="s">
        <v>8</v>
      </c>
      <c r="M112" s="11" t="s">
        <v>226</v>
      </c>
    </row>
    <row r="113" spans="2:28" x14ac:dyDescent="0.35">
      <c r="E113" s="7" t="s">
        <v>112</v>
      </c>
      <c r="F113" s="7"/>
      <c r="G113" s="7" t="s">
        <v>112</v>
      </c>
      <c r="H113" s="7" t="s">
        <v>112</v>
      </c>
      <c r="I113" s="7" t="s">
        <v>112</v>
      </c>
      <c r="J113" s="7" t="s">
        <v>112</v>
      </c>
      <c r="K113" s="7" t="s">
        <v>112</v>
      </c>
      <c r="M113" s="7" t="s">
        <v>113</v>
      </c>
    </row>
    <row r="114" spans="2:28" x14ac:dyDescent="0.35">
      <c r="B114" s="41" t="s">
        <v>179</v>
      </c>
      <c r="C114" s="52" t="s">
        <v>138</v>
      </c>
      <c r="D114" s="52"/>
      <c r="E114" s="46">
        <v>437.81</v>
      </c>
      <c r="F114" s="7"/>
      <c r="G114" s="42">
        <f>E114*((CPI_FY20)*(ANS_XFACTOR_FY20))</f>
        <v>448.42634373817441</v>
      </c>
      <c r="H114" s="43">
        <f>E114*((CPI_FY21)*(ANS_XFACTOR_FY21))</f>
        <v>459.88012361900036</v>
      </c>
      <c r="I114" s="43">
        <f>E114*((CPI_FY22)*(ANS_XFACTOR_FY22))</f>
        <v>475.95499840786005</v>
      </c>
      <c r="J114" s="43">
        <f>E114*((CPI_FY23)*(ANS_XFACTOR_FY23))</f>
        <v>493.41656211987475</v>
      </c>
      <c r="K114" s="49">
        <f>E114*((CPI_FY24)*(ANS_XFACTOR_FY24))</f>
        <v>510.75032490154086</v>
      </c>
      <c r="M114" s="46">
        <f t="shared" ref="M114:M116" si="70">_xlfn.IFS($G$7=$M$7,$G114,
                                       $H$7=$M$7,$H114,
                                                                    $I$7=$M$7,$I114,
                                                                                                  $J$7=$M$7,$J114,
                                                                                                                                $K$7=$M$7,$K114)
*1.1</f>
        <v>505.86813598090043</v>
      </c>
      <c r="O114" s="68"/>
      <c r="P114" s="68"/>
      <c r="Q114" s="69"/>
      <c r="R114" s="79"/>
      <c r="S114" s="79"/>
      <c r="T114" s="79"/>
      <c r="U114" s="79"/>
      <c r="V114" s="79"/>
      <c r="X114" s="79">
        <f t="shared" ref="X114" si="71">+G114-R114</f>
        <v>448.42634373817441</v>
      </c>
      <c r="Y114" s="79">
        <f t="shared" ref="Y114:Y116" si="72">+H114-S114</f>
        <v>459.88012361900036</v>
      </c>
      <c r="Z114" s="79">
        <f t="shared" ref="Z114:Z116" si="73">+I114-T114</f>
        <v>475.95499840786005</v>
      </c>
      <c r="AA114" s="79">
        <f t="shared" ref="AA114:AA116" si="74">+J114-U114</f>
        <v>493.41656211987475</v>
      </c>
      <c r="AB114" s="79">
        <f t="shared" ref="AB114:AB116" si="75">+K114-V114</f>
        <v>510.75032490154086</v>
      </c>
    </row>
    <row r="115" spans="2:28" x14ac:dyDescent="0.35">
      <c r="B115" s="41" t="s">
        <v>180</v>
      </c>
      <c r="C115" s="52" t="s">
        <v>239</v>
      </c>
      <c r="D115" s="52"/>
      <c r="E115" s="47">
        <v>102.26</v>
      </c>
      <c r="F115" s="7"/>
      <c r="G115" s="44">
        <f>E115*((CPI_FY20)*(ANS_XFACTOR_FY20))</f>
        <v>104.73967682480007</v>
      </c>
      <c r="H115" s="39">
        <f>E115*((CPI_FY21)*(ANS_XFACTOR_FY21))</f>
        <v>107.41495498339229</v>
      </c>
      <c r="I115" s="39">
        <f>E115*((CPI_FY22)*(ANS_XFACTOR_FY22))</f>
        <v>111.16958986132745</v>
      </c>
      <c r="J115" s="39">
        <f>E115*((CPI_FY23)*(ANS_XFACTOR_FY23))</f>
        <v>115.24811594613736</v>
      </c>
      <c r="K115" s="40">
        <f>E115*((CPI_FY24)*(ANS_XFACTOR_FY24))</f>
        <v>119.29679135796708</v>
      </c>
      <c r="M115" s="47">
        <f t="shared" si="70"/>
        <v>118.15645048173153</v>
      </c>
      <c r="O115" s="68"/>
      <c r="P115" s="68"/>
      <c r="Q115" s="69"/>
      <c r="R115" s="79"/>
      <c r="S115" s="79"/>
      <c r="T115" s="79"/>
      <c r="U115" s="79"/>
      <c r="V115" s="79"/>
      <c r="X115" s="79">
        <f t="shared" ref="X115:X116" si="76">+G115-R115</f>
        <v>104.73967682480007</v>
      </c>
      <c r="Y115" s="79">
        <f t="shared" si="72"/>
        <v>107.41495498339229</v>
      </c>
      <c r="Z115" s="79">
        <f t="shared" si="73"/>
        <v>111.16958986132745</v>
      </c>
      <c r="AA115" s="79">
        <f t="shared" si="74"/>
        <v>115.24811594613736</v>
      </c>
      <c r="AB115" s="79">
        <f t="shared" si="75"/>
        <v>119.29679135796708</v>
      </c>
    </row>
    <row r="116" spans="2:28" x14ac:dyDescent="0.35">
      <c r="B116" s="41" t="s">
        <v>181</v>
      </c>
      <c r="C116" s="52" t="s">
        <v>239</v>
      </c>
      <c r="D116" s="52"/>
      <c r="E116" s="48">
        <v>191.74</v>
      </c>
      <c r="F116" s="7"/>
      <c r="G116" s="45">
        <f>E116*((CPI_FY20)*(ANS_XFACTOR_FY20))</f>
        <v>196.38945466836657</v>
      </c>
      <c r="H116" s="16">
        <f>E116*((CPI_FY21)*(ANS_XFACTOR_FY21))</f>
        <v>201.40566661955447</v>
      </c>
      <c r="I116" s="16">
        <f>E116*((CPI_FY22)*(ANS_XFACTOR_FY22))</f>
        <v>208.44569880706948</v>
      </c>
      <c r="J116" s="16">
        <f>E116*((CPI_FY23)*(ANS_XFACTOR_FY23))</f>
        <v>216.09303492580068</v>
      </c>
      <c r="K116" s="17">
        <f>E116*((CPI_FY24)*(ANS_XFACTOR_FY24))</f>
        <v>223.6844003029201</v>
      </c>
      <c r="M116" s="48">
        <f t="shared" si="70"/>
        <v>221.54623328150993</v>
      </c>
      <c r="O116" s="68"/>
      <c r="P116" s="68"/>
      <c r="Q116" s="69"/>
      <c r="R116" s="79"/>
      <c r="S116" s="79"/>
      <c r="T116" s="79"/>
      <c r="U116" s="79"/>
      <c r="V116" s="79"/>
      <c r="X116" s="79">
        <f t="shared" si="76"/>
        <v>196.38945466836657</v>
      </c>
      <c r="Y116" s="79">
        <f t="shared" si="72"/>
        <v>201.40566661955447</v>
      </c>
      <c r="Z116" s="79">
        <f t="shared" si="73"/>
        <v>208.44569880706948</v>
      </c>
      <c r="AA116" s="79">
        <f t="shared" si="74"/>
        <v>216.09303492580068</v>
      </c>
      <c r="AB116" s="79">
        <f t="shared" si="75"/>
        <v>223.6844003029201</v>
      </c>
    </row>
    <row r="117" spans="2:28" x14ac:dyDescent="0.35">
      <c r="B117" s="41"/>
      <c r="F117" s="7"/>
    </row>
    <row r="119" spans="2:28" s="4" customFormat="1" x14ac:dyDescent="0.35">
      <c r="B119" s="5" t="s">
        <v>126</v>
      </c>
    </row>
    <row r="120" spans="2:28" x14ac:dyDescent="0.35">
      <c r="C120" s="8" t="s">
        <v>238</v>
      </c>
      <c r="D120" s="8"/>
      <c r="E120" s="53" t="s">
        <v>225</v>
      </c>
      <c r="F120" s="8"/>
      <c r="G120" s="8" t="s">
        <v>132</v>
      </c>
      <c r="H120" s="8" t="s">
        <v>133</v>
      </c>
      <c r="I120" s="8" t="s">
        <v>134</v>
      </c>
      <c r="J120" s="8" t="s">
        <v>135</v>
      </c>
      <c r="K120" s="8" t="s">
        <v>136</v>
      </c>
      <c r="M120" s="8" t="str">
        <f>_xlfn.IFS($G121=$M121,$G120,$H121=$M121,$H120,$I121=$M121,$I120,$J121=$M121,$J120,$K121=$M121,$K120)</f>
        <v>FY2021</v>
      </c>
    </row>
    <row r="121" spans="2:28" x14ac:dyDescent="0.35">
      <c r="E121" s="10" t="s">
        <v>227</v>
      </c>
      <c r="F121" s="8"/>
      <c r="G121" s="9" t="s">
        <v>486</v>
      </c>
      <c r="H121" s="11" t="s">
        <v>226</v>
      </c>
      <c r="I121" s="9" t="s">
        <v>8</v>
      </c>
      <c r="J121" s="9" t="s">
        <v>8</v>
      </c>
      <c r="K121" s="9" t="s">
        <v>8</v>
      </c>
      <c r="M121" s="11" t="s">
        <v>226</v>
      </c>
    </row>
    <row r="122" spans="2:28" x14ac:dyDescent="0.35">
      <c r="E122" s="7" t="s">
        <v>112</v>
      </c>
      <c r="F122" s="7"/>
      <c r="G122" s="7" t="s">
        <v>112</v>
      </c>
      <c r="H122" s="7" t="s">
        <v>112</v>
      </c>
      <c r="I122" s="7" t="s">
        <v>112</v>
      </c>
      <c r="J122" s="7" t="s">
        <v>112</v>
      </c>
      <c r="K122" s="7" t="s">
        <v>112</v>
      </c>
      <c r="M122" s="7" t="s">
        <v>113</v>
      </c>
    </row>
    <row r="123" spans="2:28" x14ac:dyDescent="0.35">
      <c r="B123" s="41" t="s">
        <v>182</v>
      </c>
      <c r="C123" s="52" t="s">
        <v>239</v>
      </c>
      <c r="D123" s="52"/>
      <c r="E123" s="46">
        <v>102.26</v>
      </c>
      <c r="F123" s="7"/>
      <c r="G123" s="42">
        <f>E123*((CPI_FY20)*(ANS_XFACTOR_FY20))</f>
        <v>104.73967682480007</v>
      </c>
      <c r="H123" s="43">
        <f>E123*((CPI_FY21)*(ANS_XFACTOR_FY21))</f>
        <v>107.41495498339229</v>
      </c>
      <c r="I123" s="43">
        <f>E123*((CPI_FY22)*(ANS_XFACTOR_FY22))</f>
        <v>111.16958986132745</v>
      </c>
      <c r="J123" s="43">
        <f>E123*((CPI_FY23)*(ANS_XFACTOR_FY23))</f>
        <v>115.24811594613736</v>
      </c>
      <c r="K123" s="49">
        <f>E123*((CPI_FY24)*(ANS_XFACTOR_FY24))</f>
        <v>119.29679135796708</v>
      </c>
      <c r="M123" s="46">
        <f t="shared" ref="M123:M125" si="77">_xlfn.IFS($G$7=$M$7,$G123,
                                       $H$7=$M$7,$H123,
                                                                    $I$7=$M$7,$I123,
                                                                                                  $J$7=$M$7,$J123,
                                                                                                                                $K$7=$M$7,$K123)
*1.1</f>
        <v>118.15645048173153</v>
      </c>
      <c r="O123" s="68"/>
      <c r="P123" s="68"/>
      <c r="Q123" s="69"/>
      <c r="R123" s="79"/>
      <c r="S123" s="79"/>
      <c r="T123" s="79"/>
      <c r="U123" s="79"/>
      <c r="V123" s="79"/>
      <c r="X123" s="79">
        <f t="shared" ref="X123:X125" si="78">+G123-R123</f>
        <v>104.73967682480007</v>
      </c>
      <c r="Y123" s="79">
        <f t="shared" ref="Y123:Y125" si="79">+H123-S123</f>
        <v>107.41495498339229</v>
      </c>
      <c r="Z123" s="79">
        <f t="shared" ref="Z123:Z125" si="80">+I123-T123</f>
        <v>111.16958986132745</v>
      </c>
      <c r="AA123" s="79">
        <f t="shared" ref="AA123:AA125" si="81">+J123-U123</f>
        <v>115.24811594613736</v>
      </c>
      <c r="AB123" s="79">
        <f t="shared" ref="AB123:AB125" si="82">+K123-V123</f>
        <v>119.29679135796708</v>
      </c>
    </row>
    <row r="124" spans="2:28" x14ac:dyDescent="0.35">
      <c r="B124" s="41" t="s">
        <v>183</v>
      </c>
      <c r="C124" s="52" t="s">
        <v>239</v>
      </c>
      <c r="D124" s="52"/>
      <c r="E124" s="47">
        <v>191.74</v>
      </c>
      <c r="F124" s="7"/>
      <c r="G124" s="44">
        <f>E124*((CPI_FY20)*(ANS_XFACTOR_FY20))</f>
        <v>196.38945466836657</v>
      </c>
      <c r="H124" s="39">
        <f>E124*((CPI_FY21)*(ANS_XFACTOR_FY21))</f>
        <v>201.40566661955447</v>
      </c>
      <c r="I124" s="39">
        <f>E124*((CPI_FY22)*(ANS_XFACTOR_FY22))</f>
        <v>208.44569880706948</v>
      </c>
      <c r="J124" s="39">
        <f>E124*((CPI_FY23)*(ANS_XFACTOR_FY23))</f>
        <v>216.09303492580068</v>
      </c>
      <c r="K124" s="40">
        <f>E124*((CPI_FY24)*(ANS_XFACTOR_FY24))</f>
        <v>223.6844003029201</v>
      </c>
      <c r="M124" s="47">
        <f t="shared" si="77"/>
        <v>221.54623328150993</v>
      </c>
      <c r="O124" s="68"/>
      <c r="P124" s="68"/>
      <c r="Q124" s="69"/>
      <c r="R124" s="79"/>
      <c r="S124" s="79"/>
      <c r="T124" s="79"/>
      <c r="U124" s="79"/>
      <c r="V124" s="79"/>
      <c r="X124" s="79">
        <f t="shared" si="78"/>
        <v>196.38945466836657</v>
      </c>
      <c r="Y124" s="79">
        <f t="shared" si="79"/>
        <v>201.40566661955447</v>
      </c>
      <c r="Z124" s="79">
        <f t="shared" si="80"/>
        <v>208.44569880706948</v>
      </c>
      <c r="AA124" s="79">
        <f t="shared" si="81"/>
        <v>216.09303492580068</v>
      </c>
      <c r="AB124" s="79">
        <f t="shared" si="82"/>
        <v>223.6844003029201</v>
      </c>
    </row>
    <row r="125" spans="2:28" x14ac:dyDescent="0.35">
      <c r="B125" s="41" t="s">
        <v>184</v>
      </c>
      <c r="C125" s="52" t="s">
        <v>239</v>
      </c>
      <c r="D125" s="52"/>
      <c r="E125" s="48">
        <v>210.91</v>
      </c>
      <c r="F125" s="7"/>
      <c r="G125" s="45">
        <f>E125*((CPI_FY20)*(ANS_XFACTOR_FY20))</f>
        <v>216.02430314021692</v>
      </c>
      <c r="H125" s="16">
        <f>E125*((CPI_FY21)*(ANS_XFACTOR_FY21))</f>
        <v>221.54203164039964</v>
      </c>
      <c r="I125" s="16">
        <f>E125*((CPI_FY22)*(ANS_XFACTOR_FY22))</f>
        <v>229.28592018044759</v>
      </c>
      <c r="J125" s="16">
        <f>E125*((CPI_FY23)*(ANS_XFACTOR_FY23))</f>
        <v>237.69783037551173</v>
      </c>
      <c r="K125" s="17">
        <f>E125*((CPI_FY24)*(ANS_XFACTOR_FY24))</f>
        <v>246.04817392244118</v>
      </c>
      <c r="M125" s="48">
        <f t="shared" si="77"/>
        <v>243.69623480443963</v>
      </c>
      <c r="O125" s="68"/>
      <c r="P125" s="68"/>
      <c r="Q125" s="69"/>
      <c r="R125" s="79"/>
      <c r="S125" s="79"/>
      <c r="T125" s="79"/>
      <c r="U125" s="79"/>
      <c r="V125" s="79"/>
      <c r="X125" s="79">
        <f t="shared" si="78"/>
        <v>216.02430314021692</v>
      </c>
      <c r="Y125" s="79">
        <f t="shared" si="79"/>
        <v>221.54203164039964</v>
      </c>
      <c r="Z125" s="79">
        <f t="shared" si="80"/>
        <v>229.28592018044759</v>
      </c>
      <c r="AA125" s="79">
        <f t="shared" si="81"/>
        <v>237.69783037551173</v>
      </c>
      <c r="AB125" s="79">
        <f t="shared" si="82"/>
        <v>246.04817392244118</v>
      </c>
    </row>
    <row r="126" spans="2:28" x14ac:dyDescent="0.35">
      <c r="B126" s="41"/>
      <c r="F126" s="7"/>
    </row>
    <row r="128" spans="2:28" s="4" customFormat="1" x14ac:dyDescent="0.35">
      <c r="B128" s="5" t="s">
        <v>127</v>
      </c>
    </row>
    <row r="129" spans="2:28" x14ac:dyDescent="0.35">
      <c r="C129" s="8" t="s">
        <v>238</v>
      </c>
      <c r="D129" s="8"/>
      <c r="E129" s="53" t="s">
        <v>225</v>
      </c>
      <c r="F129" s="8"/>
      <c r="G129" s="8" t="s">
        <v>132</v>
      </c>
      <c r="H129" s="8" t="s">
        <v>133</v>
      </c>
      <c r="I129" s="8" t="s">
        <v>134</v>
      </c>
      <c r="J129" s="8" t="s">
        <v>135</v>
      </c>
      <c r="K129" s="8" t="s">
        <v>136</v>
      </c>
      <c r="M129" s="8" t="str">
        <f>_xlfn.IFS($G130=$M130,$G129,$H130=$M130,$H129,$I130=$M130,$I129,$J130=$M130,$J129,$K130=$M130,$K129)</f>
        <v>FY2021</v>
      </c>
    </row>
    <row r="130" spans="2:28" x14ac:dyDescent="0.35">
      <c r="E130" s="10" t="s">
        <v>227</v>
      </c>
      <c r="F130" s="8"/>
      <c r="G130" s="9" t="s">
        <v>486</v>
      </c>
      <c r="H130" s="11" t="s">
        <v>226</v>
      </c>
      <c r="I130" s="9" t="s">
        <v>8</v>
      </c>
      <c r="J130" s="9" t="s">
        <v>8</v>
      </c>
      <c r="K130" s="9" t="s">
        <v>8</v>
      </c>
      <c r="M130" s="11" t="s">
        <v>226</v>
      </c>
    </row>
    <row r="131" spans="2:28" x14ac:dyDescent="0.35">
      <c r="E131" s="7" t="s">
        <v>112</v>
      </c>
      <c r="F131" s="7"/>
      <c r="G131" s="7" t="s">
        <v>112</v>
      </c>
      <c r="H131" s="7" t="s">
        <v>112</v>
      </c>
      <c r="I131" s="7" t="s">
        <v>112</v>
      </c>
      <c r="J131" s="7" t="s">
        <v>112</v>
      </c>
      <c r="K131" s="7" t="s">
        <v>112</v>
      </c>
      <c r="M131" s="7" t="s">
        <v>113</v>
      </c>
    </row>
    <row r="132" spans="2:28" x14ac:dyDescent="0.35">
      <c r="B132" s="41" t="s">
        <v>185</v>
      </c>
      <c r="C132" s="52" t="s">
        <v>239</v>
      </c>
      <c r="D132" s="52"/>
      <c r="E132" s="46">
        <v>135.88150000000002</v>
      </c>
      <c r="F132" s="7"/>
      <c r="G132" s="42">
        <f t="shared" ref="G132:G149" si="83">E132*((CPI_FY20)*(ANS_XFACTOR_FY20))</f>
        <v>139.17645605778478</v>
      </c>
      <c r="H132" s="43">
        <f t="shared" ref="H132:H149" si="84">E132*((CPI_FY21)*(ANS_XFACTOR_FY21))</f>
        <v>142.73132413041094</v>
      </c>
      <c r="I132" s="43">
        <f t="shared" ref="I132:I149" si="85">E132*((CPI_FY22)*(ANS_XFACTOR_FY22))</f>
        <v>147.7204246503224</v>
      </c>
      <c r="J132" s="43">
        <f t="shared" ref="J132:J149" si="86">E132*((CPI_FY23)*(ANS_XFACTOR_FY23))</f>
        <v>153.13990677620833</v>
      </c>
      <c r="K132" s="49">
        <f t="shared" ref="K132:K149" si="87">E132*((CPI_FY24)*(ANS_XFACTOR_FY24))</f>
        <v>158.51972379139062</v>
      </c>
      <c r="M132" s="46">
        <f t="shared" ref="M132:M149" si="88">_xlfn.IFS($G$7=$M$7,$G132,
                                       $H$7=$M$7,$H132,
                                                                    $I$7=$M$7,$I132,
                                                                                                  $J$7=$M$7,$J132,
                                                                                                                                $K$7=$M$7,$K132)
*1.1</f>
        <v>157.00445654345205</v>
      </c>
      <c r="O132" s="68"/>
      <c r="P132" s="68"/>
      <c r="Q132" s="69"/>
      <c r="R132" s="79"/>
      <c r="S132" s="79"/>
      <c r="T132" s="79"/>
      <c r="U132" s="79"/>
      <c r="V132" s="79"/>
      <c r="X132" s="79">
        <f t="shared" ref="X132:X134" si="89">+G132-R132</f>
        <v>139.17645605778478</v>
      </c>
      <c r="Y132" s="79">
        <f t="shared" ref="Y132:Y149" si="90">+H132-S132</f>
        <v>142.73132413041094</v>
      </c>
      <c r="Z132" s="79">
        <f t="shared" ref="Z132:Z149" si="91">+I132-T132</f>
        <v>147.7204246503224</v>
      </c>
      <c r="AA132" s="79">
        <f t="shared" ref="AA132:AA149" si="92">+J132-U132</f>
        <v>153.13990677620833</v>
      </c>
      <c r="AB132" s="79">
        <f t="shared" ref="AB132:AB149" si="93">+K132-V132</f>
        <v>158.51972379139062</v>
      </c>
    </row>
    <row r="133" spans="2:28" x14ac:dyDescent="0.35">
      <c r="B133" s="41" t="s">
        <v>186</v>
      </c>
      <c r="C133" s="52" t="s">
        <v>239</v>
      </c>
      <c r="D133" s="52"/>
      <c r="E133" s="47">
        <v>147.83000000000001</v>
      </c>
      <c r="F133" s="7"/>
      <c r="G133" s="44">
        <f t="shared" si="83"/>
        <v>151.41469220624091</v>
      </c>
      <c r="H133" s="39">
        <f t="shared" si="84"/>
        <v>155.28215133184904</v>
      </c>
      <c r="I133" s="39">
        <f t="shared" si="85"/>
        <v>160.709959604929</v>
      </c>
      <c r="J133" s="39">
        <f t="shared" si="86"/>
        <v>166.60599433128775</v>
      </c>
      <c r="K133" s="40">
        <f t="shared" si="87"/>
        <v>172.45887606540461</v>
      </c>
      <c r="M133" s="47">
        <f t="shared" si="88"/>
        <v>170.81036646503395</v>
      </c>
      <c r="O133" s="68"/>
      <c r="P133" s="68"/>
      <c r="Q133" s="69"/>
      <c r="R133" s="79"/>
      <c r="S133" s="79"/>
      <c r="T133" s="79"/>
      <c r="U133" s="79"/>
      <c r="V133" s="79"/>
      <c r="X133" s="79">
        <f t="shared" si="89"/>
        <v>151.41469220624091</v>
      </c>
      <c r="Y133" s="79">
        <f t="shared" si="90"/>
        <v>155.28215133184904</v>
      </c>
      <c r="Z133" s="79">
        <f t="shared" si="91"/>
        <v>160.709959604929</v>
      </c>
      <c r="AA133" s="79">
        <f t="shared" si="92"/>
        <v>166.60599433128775</v>
      </c>
      <c r="AB133" s="79">
        <f t="shared" si="93"/>
        <v>172.45887606540461</v>
      </c>
    </row>
    <row r="134" spans="2:28" x14ac:dyDescent="0.35">
      <c r="B134" s="41" t="s">
        <v>187</v>
      </c>
      <c r="C134" s="52" t="s">
        <v>239</v>
      </c>
      <c r="D134" s="52"/>
      <c r="E134" s="47">
        <v>147.83000000000001</v>
      </c>
      <c r="F134" s="7"/>
      <c r="G134" s="44">
        <f t="shared" si="83"/>
        <v>151.41469220624091</v>
      </c>
      <c r="H134" s="39">
        <f t="shared" si="84"/>
        <v>155.28215133184904</v>
      </c>
      <c r="I134" s="39">
        <f t="shared" si="85"/>
        <v>160.709959604929</v>
      </c>
      <c r="J134" s="39">
        <f t="shared" si="86"/>
        <v>166.60599433128775</v>
      </c>
      <c r="K134" s="40">
        <f t="shared" si="87"/>
        <v>172.45887606540461</v>
      </c>
      <c r="M134" s="47">
        <f t="shared" si="88"/>
        <v>170.81036646503395</v>
      </c>
      <c r="O134" s="68"/>
      <c r="P134" s="68"/>
      <c r="Q134" s="69"/>
      <c r="R134" s="79"/>
      <c r="S134" s="79"/>
      <c r="T134" s="79"/>
      <c r="U134" s="79"/>
      <c r="V134" s="79"/>
      <c r="X134" s="79">
        <f t="shared" si="89"/>
        <v>151.41469220624091</v>
      </c>
      <c r="Y134" s="79">
        <f t="shared" si="90"/>
        <v>155.28215133184904</v>
      </c>
      <c r="Z134" s="79">
        <f t="shared" si="91"/>
        <v>160.709959604929</v>
      </c>
      <c r="AA134" s="79">
        <f t="shared" si="92"/>
        <v>166.60599433128775</v>
      </c>
      <c r="AB134" s="79">
        <f t="shared" si="93"/>
        <v>172.45887606540461</v>
      </c>
    </row>
    <row r="135" spans="2:28" x14ac:dyDescent="0.35">
      <c r="B135" s="41" t="s">
        <v>484</v>
      </c>
      <c r="C135" s="52" t="s">
        <v>239</v>
      </c>
      <c r="D135" s="52"/>
      <c r="E135" s="47">
        <v>147.83000000000001</v>
      </c>
      <c r="F135" s="7"/>
      <c r="G135" s="44">
        <f t="shared" si="83"/>
        <v>151.41469220624091</v>
      </c>
      <c r="H135" s="39">
        <f t="shared" si="84"/>
        <v>155.28215133184904</v>
      </c>
      <c r="I135" s="39">
        <f t="shared" si="85"/>
        <v>160.709959604929</v>
      </c>
      <c r="J135" s="39">
        <f t="shared" si="86"/>
        <v>166.60599433128775</v>
      </c>
      <c r="K135" s="40">
        <f t="shared" si="87"/>
        <v>172.45887606540461</v>
      </c>
      <c r="M135" s="47">
        <f t="shared" si="88"/>
        <v>170.81036646503395</v>
      </c>
      <c r="O135" s="68"/>
      <c r="P135" s="68"/>
      <c r="Q135" s="69"/>
      <c r="R135" s="79"/>
      <c r="S135" s="79"/>
      <c r="T135" s="79"/>
      <c r="U135" s="79"/>
      <c r="V135" s="79"/>
      <c r="X135" s="79">
        <f t="shared" ref="X135:X149" si="94">+G135-R135</f>
        <v>151.41469220624091</v>
      </c>
      <c r="Y135" s="79">
        <f t="shared" si="90"/>
        <v>155.28215133184904</v>
      </c>
      <c r="Z135" s="79">
        <f t="shared" si="91"/>
        <v>160.709959604929</v>
      </c>
      <c r="AA135" s="79">
        <f t="shared" si="92"/>
        <v>166.60599433128775</v>
      </c>
      <c r="AB135" s="79">
        <f t="shared" si="93"/>
        <v>172.45887606540461</v>
      </c>
    </row>
    <row r="136" spans="2:28" x14ac:dyDescent="0.35">
      <c r="B136" s="41" t="s">
        <v>188</v>
      </c>
      <c r="C136" s="52" t="s">
        <v>239</v>
      </c>
      <c r="D136" s="52"/>
      <c r="E136" s="47">
        <v>147.83000000000001</v>
      </c>
      <c r="F136" s="7"/>
      <c r="G136" s="44">
        <f t="shared" si="83"/>
        <v>151.41469220624091</v>
      </c>
      <c r="H136" s="39">
        <f t="shared" si="84"/>
        <v>155.28215133184904</v>
      </c>
      <c r="I136" s="39">
        <f t="shared" si="85"/>
        <v>160.709959604929</v>
      </c>
      <c r="J136" s="39">
        <f t="shared" si="86"/>
        <v>166.60599433128775</v>
      </c>
      <c r="K136" s="40">
        <f t="shared" si="87"/>
        <v>172.45887606540461</v>
      </c>
      <c r="M136" s="47">
        <f t="shared" si="88"/>
        <v>170.81036646503395</v>
      </c>
      <c r="O136" s="68"/>
      <c r="P136" s="68"/>
      <c r="Q136" s="69"/>
      <c r="R136" s="79"/>
      <c r="S136" s="79"/>
      <c r="T136" s="79"/>
      <c r="U136" s="79"/>
      <c r="V136" s="79"/>
      <c r="X136" s="79">
        <f t="shared" si="94"/>
        <v>151.41469220624091</v>
      </c>
      <c r="Y136" s="79">
        <f t="shared" si="90"/>
        <v>155.28215133184904</v>
      </c>
      <c r="Z136" s="79">
        <f t="shared" si="91"/>
        <v>160.709959604929</v>
      </c>
      <c r="AA136" s="79">
        <f t="shared" si="92"/>
        <v>166.60599433128775</v>
      </c>
      <c r="AB136" s="79">
        <f t="shared" si="93"/>
        <v>172.45887606540461</v>
      </c>
    </row>
    <row r="137" spans="2:28" x14ac:dyDescent="0.35">
      <c r="B137" s="41" t="s">
        <v>189</v>
      </c>
      <c r="C137" s="52" t="s">
        <v>239</v>
      </c>
      <c r="D137" s="52"/>
      <c r="E137" s="47">
        <v>147.83000000000001</v>
      </c>
      <c r="F137" s="7"/>
      <c r="G137" s="44">
        <f t="shared" si="83"/>
        <v>151.41469220624091</v>
      </c>
      <c r="H137" s="39">
        <f t="shared" si="84"/>
        <v>155.28215133184904</v>
      </c>
      <c r="I137" s="39">
        <f t="shared" si="85"/>
        <v>160.709959604929</v>
      </c>
      <c r="J137" s="39">
        <f t="shared" si="86"/>
        <v>166.60599433128775</v>
      </c>
      <c r="K137" s="40">
        <f t="shared" si="87"/>
        <v>172.45887606540461</v>
      </c>
      <c r="M137" s="47">
        <f t="shared" si="88"/>
        <v>170.81036646503395</v>
      </c>
      <c r="O137" s="68"/>
      <c r="P137" s="68"/>
      <c r="Q137" s="69"/>
      <c r="R137" s="79"/>
      <c r="S137" s="79"/>
      <c r="T137" s="79"/>
      <c r="U137" s="79"/>
      <c r="V137" s="79"/>
      <c r="X137" s="79">
        <f t="shared" si="94"/>
        <v>151.41469220624091</v>
      </c>
      <c r="Y137" s="79">
        <f t="shared" si="90"/>
        <v>155.28215133184904</v>
      </c>
      <c r="Z137" s="79">
        <f t="shared" si="91"/>
        <v>160.709959604929</v>
      </c>
      <c r="AA137" s="79">
        <f t="shared" si="92"/>
        <v>166.60599433128775</v>
      </c>
      <c r="AB137" s="79">
        <f t="shared" si="93"/>
        <v>172.45887606540461</v>
      </c>
    </row>
    <row r="138" spans="2:28" x14ac:dyDescent="0.35">
      <c r="B138" s="41" t="s">
        <v>190</v>
      </c>
      <c r="C138" s="52" t="s">
        <v>239</v>
      </c>
      <c r="D138" s="52"/>
      <c r="E138" s="47">
        <v>147.83000000000001</v>
      </c>
      <c r="F138" s="7"/>
      <c r="G138" s="44">
        <f t="shared" si="83"/>
        <v>151.41469220624091</v>
      </c>
      <c r="H138" s="39">
        <f t="shared" si="84"/>
        <v>155.28215133184904</v>
      </c>
      <c r="I138" s="39">
        <f t="shared" si="85"/>
        <v>160.709959604929</v>
      </c>
      <c r="J138" s="39">
        <f t="shared" si="86"/>
        <v>166.60599433128775</v>
      </c>
      <c r="K138" s="40">
        <f t="shared" si="87"/>
        <v>172.45887606540461</v>
      </c>
      <c r="M138" s="47">
        <f t="shared" si="88"/>
        <v>170.81036646503395</v>
      </c>
      <c r="O138" s="68"/>
      <c r="P138" s="68"/>
      <c r="Q138" s="69"/>
      <c r="R138" s="79"/>
      <c r="S138" s="79"/>
      <c r="T138" s="79"/>
      <c r="U138" s="79"/>
      <c r="V138" s="79"/>
      <c r="X138" s="79">
        <f t="shared" si="94"/>
        <v>151.41469220624091</v>
      </c>
      <c r="Y138" s="79">
        <f t="shared" si="90"/>
        <v>155.28215133184904</v>
      </c>
      <c r="Z138" s="79">
        <f t="shared" si="91"/>
        <v>160.709959604929</v>
      </c>
      <c r="AA138" s="79">
        <f t="shared" si="92"/>
        <v>166.60599433128775</v>
      </c>
      <c r="AB138" s="79">
        <f t="shared" si="93"/>
        <v>172.45887606540461</v>
      </c>
    </row>
    <row r="139" spans="2:28" x14ac:dyDescent="0.35">
      <c r="B139" s="41" t="s">
        <v>191</v>
      </c>
      <c r="C139" s="52" t="s">
        <v>239</v>
      </c>
      <c r="D139" s="52"/>
      <c r="E139" s="47">
        <v>147.83000000000001</v>
      </c>
      <c r="F139" s="7"/>
      <c r="G139" s="44">
        <f t="shared" si="83"/>
        <v>151.41469220624091</v>
      </c>
      <c r="H139" s="39">
        <f t="shared" si="84"/>
        <v>155.28215133184904</v>
      </c>
      <c r="I139" s="39">
        <f t="shared" si="85"/>
        <v>160.709959604929</v>
      </c>
      <c r="J139" s="39">
        <f t="shared" si="86"/>
        <v>166.60599433128775</v>
      </c>
      <c r="K139" s="40">
        <f t="shared" si="87"/>
        <v>172.45887606540461</v>
      </c>
      <c r="M139" s="47">
        <f t="shared" si="88"/>
        <v>170.81036646503395</v>
      </c>
      <c r="O139" s="68"/>
      <c r="P139" s="68"/>
      <c r="Q139" s="69"/>
      <c r="R139" s="79"/>
      <c r="S139" s="79"/>
      <c r="T139" s="79"/>
      <c r="U139" s="79"/>
      <c r="V139" s="79"/>
      <c r="X139" s="79">
        <f t="shared" si="94"/>
        <v>151.41469220624091</v>
      </c>
      <c r="Y139" s="79">
        <f t="shared" si="90"/>
        <v>155.28215133184904</v>
      </c>
      <c r="Z139" s="79">
        <f t="shared" si="91"/>
        <v>160.709959604929</v>
      </c>
      <c r="AA139" s="79">
        <f t="shared" si="92"/>
        <v>166.60599433128775</v>
      </c>
      <c r="AB139" s="79">
        <f t="shared" si="93"/>
        <v>172.45887606540461</v>
      </c>
    </row>
    <row r="140" spans="2:28" x14ac:dyDescent="0.35">
      <c r="B140" s="41" t="s">
        <v>192</v>
      </c>
      <c r="C140" s="52" t="s">
        <v>239</v>
      </c>
      <c r="D140" s="52"/>
      <c r="E140" s="47">
        <v>147.83000000000001</v>
      </c>
      <c r="F140" s="7"/>
      <c r="G140" s="44">
        <f t="shared" si="83"/>
        <v>151.41469220624091</v>
      </c>
      <c r="H140" s="39">
        <f t="shared" si="84"/>
        <v>155.28215133184904</v>
      </c>
      <c r="I140" s="39">
        <f t="shared" si="85"/>
        <v>160.709959604929</v>
      </c>
      <c r="J140" s="39">
        <f t="shared" si="86"/>
        <v>166.60599433128775</v>
      </c>
      <c r="K140" s="40">
        <f t="shared" si="87"/>
        <v>172.45887606540461</v>
      </c>
      <c r="M140" s="47">
        <f t="shared" si="88"/>
        <v>170.81036646503395</v>
      </c>
      <c r="O140" s="68"/>
      <c r="P140" s="68"/>
      <c r="Q140" s="69"/>
      <c r="R140" s="79"/>
      <c r="S140" s="79"/>
      <c r="T140" s="79"/>
      <c r="U140" s="79"/>
      <c r="V140" s="79"/>
      <c r="X140" s="79">
        <f t="shared" si="94"/>
        <v>151.41469220624091</v>
      </c>
      <c r="Y140" s="79">
        <f t="shared" si="90"/>
        <v>155.28215133184904</v>
      </c>
      <c r="Z140" s="79">
        <f t="shared" si="91"/>
        <v>160.709959604929</v>
      </c>
      <c r="AA140" s="79">
        <f t="shared" si="92"/>
        <v>166.60599433128775</v>
      </c>
      <c r="AB140" s="79">
        <f t="shared" si="93"/>
        <v>172.45887606540461</v>
      </c>
    </row>
    <row r="141" spans="2:28" x14ac:dyDescent="0.35">
      <c r="B141" s="41" t="s">
        <v>193</v>
      </c>
      <c r="C141" s="52" t="s">
        <v>239</v>
      </c>
      <c r="D141" s="52"/>
      <c r="E141" s="47">
        <v>147.83000000000001</v>
      </c>
      <c r="F141" s="7"/>
      <c r="G141" s="44">
        <f t="shared" si="83"/>
        <v>151.41469220624091</v>
      </c>
      <c r="H141" s="39">
        <f t="shared" si="84"/>
        <v>155.28215133184904</v>
      </c>
      <c r="I141" s="39">
        <f t="shared" si="85"/>
        <v>160.709959604929</v>
      </c>
      <c r="J141" s="39">
        <f t="shared" si="86"/>
        <v>166.60599433128775</v>
      </c>
      <c r="K141" s="40">
        <f t="shared" si="87"/>
        <v>172.45887606540461</v>
      </c>
      <c r="M141" s="47">
        <f t="shared" si="88"/>
        <v>170.81036646503395</v>
      </c>
      <c r="O141" s="68"/>
      <c r="P141" s="68"/>
      <c r="Q141" s="69"/>
      <c r="R141" s="79"/>
      <c r="S141" s="79"/>
      <c r="T141" s="79"/>
      <c r="U141" s="79"/>
      <c r="V141" s="79"/>
      <c r="X141" s="79">
        <f t="shared" si="94"/>
        <v>151.41469220624091</v>
      </c>
      <c r="Y141" s="79">
        <f t="shared" si="90"/>
        <v>155.28215133184904</v>
      </c>
      <c r="Z141" s="79">
        <f t="shared" si="91"/>
        <v>160.709959604929</v>
      </c>
      <c r="AA141" s="79">
        <f t="shared" si="92"/>
        <v>166.60599433128775</v>
      </c>
      <c r="AB141" s="79">
        <f t="shared" si="93"/>
        <v>172.45887606540461</v>
      </c>
    </row>
    <row r="142" spans="2:28" x14ac:dyDescent="0.35">
      <c r="B142" s="41" t="s">
        <v>194</v>
      </c>
      <c r="C142" s="52" t="s">
        <v>239</v>
      </c>
      <c r="D142" s="52"/>
      <c r="E142" s="47">
        <v>153.38999999999999</v>
      </c>
      <c r="F142" s="7"/>
      <c r="G142" s="44">
        <f t="shared" si="83"/>
        <v>157.10951523720007</v>
      </c>
      <c r="H142" s="39">
        <f t="shared" si="84"/>
        <v>161.12243247508843</v>
      </c>
      <c r="I142" s="39">
        <f t="shared" si="85"/>
        <v>166.75438479199116</v>
      </c>
      <c r="J142" s="39">
        <f t="shared" si="86"/>
        <v>172.87217391920601</v>
      </c>
      <c r="K142" s="40">
        <f t="shared" si="87"/>
        <v>178.94518703695061</v>
      </c>
      <c r="M142" s="47">
        <f t="shared" si="88"/>
        <v>177.2346757225973</v>
      </c>
      <c r="O142" s="68"/>
      <c r="P142" s="68"/>
      <c r="Q142" s="69"/>
      <c r="R142" s="79"/>
      <c r="S142" s="79"/>
      <c r="T142" s="79"/>
      <c r="U142" s="79"/>
      <c r="V142" s="79"/>
      <c r="X142" s="79">
        <f t="shared" si="94"/>
        <v>157.10951523720007</v>
      </c>
      <c r="Y142" s="79">
        <f t="shared" si="90"/>
        <v>161.12243247508843</v>
      </c>
      <c r="Z142" s="79">
        <f t="shared" si="91"/>
        <v>166.75438479199116</v>
      </c>
      <c r="AA142" s="79">
        <f t="shared" si="92"/>
        <v>172.87217391920601</v>
      </c>
      <c r="AB142" s="79">
        <f t="shared" si="93"/>
        <v>178.94518703695061</v>
      </c>
    </row>
    <row r="143" spans="2:28" x14ac:dyDescent="0.35">
      <c r="B143" s="41" t="s">
        <v>195</v>
      </c>
      <c r="C143" s="52" t="s">
        <v>239</v>
      </c>
      <c r="D143" s="52"/>
      <c r="E143" s="47">
        <v>147.83000000000001</v>
      </c>
      <c r="F143" s="7"/>
      <c r="G143" s="44">
        <f t="shared" si="83"/>
        <v>151.41469220624091</v>
      </c>
      <c r="H143" s="39">
        <f t="shared" si="84"/>
        <v>155.28215133184904</v>
      </c>
      <c r="I143" s="39">
        <f t="shared" si="85"/>
        <v>160.709959604929</v>
      </c>
      <c r="J143" s="39">
        <f t="shared" si="86"/>
        <v>166.60599433128775</v>
      </c>
      <c r="K143" s="40">
        <f t="shared" si="87"/>
        <v>172.45887606540461</v>
      </c>
      <c r="M143" s="47">
        <f t="shared" si="88"/>
        <v>170.81036646503395</v>
      </c>
      <c r="O143" s="68"/>
      <c r="P143" s="68"/>
      <c r="Q143" s="69"/>
      <c r="R143" s="79"/>
      <c r="S143" s="79"/>
      <c r="T143" s="79"/>
      <c r="U143" s="79"/>
      <c r="V143" s="79"/>
      <c r="X143" s="79">
        <f t="shared" si="94"/>
        <v>151.41469220624091</v>
      </c>
      <c r="Y143" s="79">
        <f t="shared" si="90"/>
        <v>155.28215133184904</v>
      </c>
      <c r="Z143" s="79">
        <f t="shared" si="91"/>
        <v>160.709959604929</v>
      </c>
      <c r="AA143" s="79">
        <f t="shared" si="92"/>
        <v>166.60599433128775</v>
      </c>
      <c r="AB143" s="79">
        <f t="shared" si="93"/>
        <v>172.45887606540461</v>
      </c>
    </row>
    <row r="144" spans="2:28" x14ac:dyDescent="0.35">
      <c r="B144" s="41" t="s">
        <v>196</v>
      </c>
      <c r="C144" s="52" t="s">
        <v>239</v>
      </c>
      <c r="D144" s="52"/>
      <c r="E144" s="47">
        <v>210.91</v>
      </c>
      <c r="F144" s="7"/>
      <c r="G144" s="44">
        <f t="shared" si="83"/>
        <v>216.02430314021692</v>
      </c>
      <c r="H144" s="39">
        <f t="shared" si="84"/>
        <v>221.54203164039964</v>
      </c>
      <c r="I144" s="39">
        <f t="shared" si="85"/>
        <v>229.28592018044759</v>
      </c>
      <c r="J144" s="39">
        <f t="shared" si="86"/>
        <v>237.69783037551173</v>
      </c>
      <c r="K144" s="40">
        <f t="shared" si="87"/>
        <v>246.04817392244118</v>
      </c>
      <c r="M144" s="47">
        <f t="shared" si="88"/>
        <v>243.69623480443963</v>
      </c>
      <c r="O144" s="68"/>
      <c r="P144" s="68"/>
      <c r="Q144" s="69"/>
      <c r="R144" s="79"/>
      <c r="S144" s="79"/>
      <c r="T144" s="79"/>
      <c r="U144" s="79"/>
      <c r="V144" s="79"/>
      <c r="X144" s="79">
        <f t="shared" si="94"/>
        <v>216.02430314021692</v>
      </c>
      <c r="Y144" s="79">
        <f t="shared" si="90"/>
        <v>221.54203164039964</v>
      </c>
      <c r="Z144" s="79">
        <f t="shared" si="91"/>
        <v>229.28592018044759</v>
      </c>
      <c r="AA144" s="79">
        <f t="shared" si="92"/>
        <v>237.69783037551173</v>
      </c>
      <c r="AB144" s="79">
        <f t="shared" si="93"/>
        <v>246.04817392244118</v>
      </c>
    </row>
    <row r="145" spans="2:28" x14ac:dyDescent="0.35">
      <c r="B145" s="41" t="s">
        <v>142</v>
      </c>
      <c r="C145" s="52" t="s">
        <v>239</v>
      </c>
      <c r="D145" s="52"/>
      <c r="E145" s="47">
        <v>153.38999999999999</v>
      </c>
      <c r="F145" s="7"/>
      <c r="G145" s="44">
        <f t="shared" si="83"/>
        <v>157.10951523720007</v>
      </c>
      <c r="H145" s="39">
        <f t="shared" si="84"/>
        <v>161.12243247508843</v>
      </c>
      <c r="I145" s="39">
        <f t="shared" si="85"/>
        <v>166.75438479199116</v>
      </c>
      <c r="J145" s="39">
        <f t="shared" si="86"/>
        <v>172.87217391920601</v>
      </c>
      <c r="K145" s="40">
        <f t="shared" si="87"/>
        <v>178.94518703695061</v>
      </c>
      <c r="M145" s="47">
        <f t="shared" si="88"/>
        <v>177.2346757225973</v>
      </c>
      <c r="O145" s="68"/>
      <c r="P145" s="68"/>
      <c r="Q145" s="69"/>
      <c r="R145" s="79"/>
      <c r="S145" s="79"/>
      <c r="T145" s="79"/>
      <c r="U145" s="79"/>
      <c r="V145" s="79"/>
      <c r="X145" s="79">
        <f t="shared" si="94"/>
        <v>157.10951523720007</v>
      </c>
      <c r="Y145" s="79">
        <f t="shared" si="90"/>
        <v>161.12243247508843</v>
      </c>
      <c r="Z145" s="79">
        <f t="shared" si="91"/>
        <v>166.75438479199116</v>
      </c>
      <c r="AA145" s="79">
        <f t="shared" si="92"/>
        <v>172.87217391920601</v>
      </c>
      <c r="AB145" s="79">
        <f t="shared" si="93"/>
        <v>178.94518703695061</v>
      </c>
    </row>
    <row r="146" spans="2:28" x14ac:dyDescent="0.35">
      <c r="B146" s="41" t="s">
        <v>197</v>
      </c>
      <c r="C146" s="52" t="s">
        <v>239</v>
      </c>
      <c r="D146" s="52"/>
      <c r="E146" s="47">
        <v>147.83000000000001</v>
      </c>
      <c r="F146" s="7"/>
      <c r="G146" s="44">
        <f t="shared" si="83"/>
        <v>151.41469220624091</v>
      </c>
      <c r="H146" s="39">
        <f t="shared" si="84"/>
        <v>155.28215133184904</v>
      </c>
      <c r="I146" s="39">
        <f t="shared" si="85"/>
        <v>160.709959604929</v>
      </c>
      <c r="J146" s="39">
        <f t="shared" si="86"/>
        <v>166.60599433128775</v>
      </c>
      <c r="K146" s="40">
        <f t="shared" si="87"/>
        <v>172.45887606540461</v>
      </c>
      <c r="M146" s="47">
        <f t="shared" si="88"/>
        <v>170.81036646503395</v>
      </c>
      <c r="O146" s="68"/>
      <c r="P146" s="68"/>
      <c r="Q146" s="69"/>
      <c r="R146" s="79"/>
      <c r="S146" s="79"/>
      <c r="T146" s="79"/>
      <c r="U146" s="79"/>
      <c r="V146" s="79"/>
      <c r="X146" s="79">
        <f t="shared" si="94"/>
        <v>151.41469220624091</v>
      </c>
      <c r="Y146" s="79">
        <f t="shared" si="90"/>
        <v>155.28215133184904</v>
      </c>
      <c r="Z146" s="79">
        <f t="shared" si="91"/>
        <v>160.709959604929</v>
      </c>
      <c r="AA146" s="79">
        <f t="shared" si="92"/>
        <v>166.60599433128775</v>
      </c>
      <c r="AB146" s="79">
        <f t="shared" si="93"/>
        <v>172.45887606540461</v>
      </c>
    </row>
    <row r="147" spans="2:28" x14ac:dyDescent="0.35">
      <c r="B147" s="41" t="s">
        <v>198</v>
      </c>
      <c r="C147" s="52" t="s">
        <v>239</v>
      </c>
      <c r="D147" s="52"/>
      <c r="E147" s="47">
        <v>210.91</v>
      </c>
      <c r="F147" s="7"/>
      <c r="G147" s="44">
        <f t="shared" si="83"/>
        <v>216.02430314021692</v>
      </c>
      <c r="H147" s="39">
        <f t="shared" si="84"/>
        <v>221.54203164039964</v>
      </c>
      <c r="I147" s="39">
        <f t="shared" si="85"/>
        <v>229.28592018044759</v>
      </c>
      <c r="J147" s="39">
        <f t="shared" si="86"/>
        <v>237.69783037551173</v>
      </c>
      <c r="K147" s="40">
        <f t="shared" si="87"/>
        <v>246.04817392244118</v>
      </c>
      <c r="M147" s="47">
        <f t="shared" si="88"/>
        <v>243.69623480443963</v>
      </c>
      <c r="O147" s="68"/>
      <c r="P147" s="68"/>
      <c r="Q147" s="69"/>
      <c r="R147" s="79"/>
      <c r="S147" s="79"/>
      <c r="T147" s="79"/>
      <c r="U147" s="79"/>
      <c r="V147" s="79"/>
      <c r="X147" s="79">
        <f t="shared" si="94"/>
        <v>216.02430314021692</v>
      </c>
      <c r="Y147" s="79">
        <f t="shared" si="90"/>
        <v>221.54203164039964</v>
      </c>
      <c r="Z147" s="79">
        <f t="shared" si="91"/>
        <v>229.28592018044759</v>
      </c>
      <c r="AA147" s="79">
        <f t="shared" si="92"/>
        <v>237.69783037551173</v>
      </c>
      <c r="AB147" s="79">
        <f t="shared" si="93"/>
        <v>246.04817392244118</v>
      </c>
    </row>
    <row r="148" spans="2:28" x14ac:dyDescent="0.35">
      <c r="B148" s="41" t="s">
        <v>199</v>
      </c>
      <c r="C148" s="52" t="s">
        <v>239</v>
      </c>
      <c r="D148" s="52"/>
      <c r="E148" s="47">
        <v>147.83000000000001</v>
      </c>
      <c r="F148" s="7"/>
      <c r="G148" s="44">
        <f t="shared" si="83"/>
        <v>151.41469220624091</v>
      </c>
      <c r="H148" s="39">
        <f t="shared" si="84"/>
        <v>155.28215133184904</v>
      </c>
      <c r="I148" s="39">
        <f t="shared" si="85"/>
        <v>160.709959604929</v>
      </c>
      <c r="J148" s="39">
        <f t="shared" si="86"/>
        <v>166.60599433128775</v>
      </c>
      <c r="K148" s="40">
        <f t="shared" si="87"/>
        <v>172.45887606540461</v>
      </c>
      <c r="M148" s="47">
        <f t="shared" si="88"/>
        <v>170.81036646503395</v>
      </c>
      <c r="O148" s="68"/>
      <c r="P148" s="68"/>
      <c r="Q148" s="69"/>
      <c r="R148" s="79"/>
      <c r="S148" s="79"/>
      <c r="T148" s="79"/>
      <c r="U148" s="79"/>
      <c r="V148" s="79"/>
      <c r="X148" s="79">
        <f t="shared" si="94"/>
        <v>151.41469220624091</v>
      </c>
      <c r="Y148" s="79">
        <f t="shared" si="90"/>
        <v>155.28215133184904</v>
      </c>
      <c r="Z148" s="79">
        <f t="shared" si="91"/>
        <v>160.709959604929</v>
      </c>
      <c r="AA148" s="79">
        <f t="shared" si="92"/>
        <v>166.60599433128775</v>
      </c>
      <c r="AB148" s="79">
        <f t="shared" si="93"/>
        <v>172.45887606540461</v>
      </c>
    </row>
    <row r="149" spans="2:28" x14ac:dyDescent="0.35">
      <c r="B149" s="41" t="s">
        <v>200</v>
      </c>
      <c r="C149" s="52" t="s">
        <v>239</v>
      </c>
      <c r="D149" s="52"/>
      <c r="E149" s="48">
        <v>147.83000000000001</v>
      </c>
      <c r="F149" s="7"/>
      <c r="G149" s="45">
        <f t="shared" si="83"/>
        <v>151.41469220624091</v>
      </c>
      <c r="H149" s="16">
        <f t="shared" si="84"/>
        <v>155.28215133184904</v>
      </c>
      <c r="I149" s="16">
        <f t="shared" si="85"/>
        <v>160.709959604929</v>
      </c>
      <c r="J149" s="16">
        <f t="shared" si="86"/>
        <v>166.60599433128775</v>
      </c>
      <c r="K149" s="17">
        <f t="shared" si="87"/>
        <v>172.45887606540461</v>
      </c>
      <c r="M149" s="48">
        <f t="shared" si="88"/>
        <v>170.81036646503395</v>
      </c>
      <c r="O149" s="68"/>
      <c r="P149" s="68"/>
      <c r="Q149" s="69"/>
      <c r="R149" s="79"/>
      <c r="S149" s="79"/>
      <c r="T149" s="79"/>
      <c r="U149" s="79"/>
      <c r="V149" s="79"/>
      <c r="X149" s="79">
        <f t="shared" si="94"/>
        <v>151.41469220624091</v>
      </c>
      <c r="Y149" s="79">
        <f t="shared" si="90"/>
        <v>155.28215133184904</v>
      </c>
      <c r="Z149" s="79">
        <f t="shared" si="91"/>
        <v>160.709959604929</v>
      </c>
      <c r="AA149" s="79">
        <f t="shared" si="92"/>
        <v>166.60599433128775</v>
      </c>
      <c r="AB149" s="79">
        <f t="shared" si="93"/>
        <v>172.45887606540461</v>
      </c>
    </row>
    <row r="150" spans="2:28" x14ac:dyDescent="0.35">
      <c r="F150" s="7"/>
      <c r="O150" s="68"/>
    </row>
    <row r="152" spans="2:28" s="4" customFormat="1" x14ac:dyDescent="0.35">
      <c r="B152" s="5" t="s">
        <v>128</v>
      </c>
    </row>
    <row r="153" spans="2:28" x14ac:dyDescent="0.35">
      <c r="C153" s="8" t="s">
        <v>238</v>
      </c>
      <c r="D153" s="8"/>
      <c r="E153" s="53" t="s">
        <v>225</v>
      </c>
      <c r="F153" s="8"/>
      <c r="G153" s="8" t="s">
        <v>132</v>
      </c>
      <c r="H153" s="8" t="s">
        <v>133</v>
      </c>
      <c r="I153" s="8" t="s">
        <v>134</v>
      </c>
      <c r="J153" s="8" t="s">
        <v>135</v>
      </c>
      <c r="K153" s="8" t="s">
        <v>136</v>
      </c>
      <c r="M153" s="8" t="str">
        <f>_xlfn.IFS($G154=$M154,$G153,$H154=$M154,$H153,$I154=$M154,$I153,$J154=$M154,$J153,$K154=$M154,$K153)</f>
        <v>FY2021</v>
      </c>
    </row>
    <row r="154" spans="2:28" x14ac:dyDescent="0.35">
      <c r="E154" s="10" t="s">
        <v>227</v>
      </c>
      <c r="F154" s="8"/>
      <c r="G154" s="9" t="s">
        <v>486</v>
      </c>
      <c r="H154" s="11" t="s">
        <v>226</v>
      </c>
      <c r="I154" s="9" t="s">
        <v>8</v>
      </c>
      <c r="J154" s="9" t="s">
        <v>8</v>
      </c>
      <c r="K154" s="9" t="s">
        <v>8</v>
      </c>
      <c r="M154" s="11" t="s">
        <v>226</v>
      </c>
    </row>
    <row r="155" spans="2:28" x14ac:dyDescent="0.35">
      <c r="E155" s="7" t="s">
        <v>112</v>
      </c>
      <c r="F155" s="7"/>
      <c r="G155" s="7" t="s">
        <v>112</v>
      </c>
      <c r="H155" s="7" t="s">
        <v>112</v>
      </c>
      <c r="I155" s="7" t="s">
        <v>112</v>
      </c>
      <c r="J155" s="7" t="s">
        <v>112</v>
      </c>
      <c r="K155" s="7" t="s">
        <v>112</v>
      </c>
      <c r="M155" s="7" t="s">
        <v>113</v>
      </c>
    </row>
    <row r="156" spans="2:28" x14ac:dyDescent="0.35">
      <c r="B156" s="41" t="s">
        <v>201</v>
      </c>
      <c r="C156" s="52" t="s">
        <v>239</v>
      </c>
      <c r="D156" s="52"/>
      <c r="E156" s="46">
        <v>153.38999999999999</v>
      </c>
      <c r="F156" s="7"/>
      <c r="G156" s="42">
        <f t="shared" ref="G156:G164" si="95">E156*((CPI_FY20)*(ANS_XFACTOR_FY20))</f>
        <v>157.10951523720007</v>
      </c>
      <c r="H156" s="43">
        <f t="shared" ref="H156:H164" si="96">E156*((CPI_FY21)*(ANS_XFACTOR_FY21))</f>
        <v>161.12243247508843</v>
      </c>
      <c r="I156" s="43">
        <f t="shared" ref="I156:I164" si="97">E156*((CPI_FY22)*(ANS_XFACTOR_FY22))</f>
        <v>166.75438479199116</v>
      </c>
      <c r="J156" s="43">
        <f t="shared" ref="J156:J164" si="98">E156*((CPI_FY23)*(ANS_XFACTOR_FY23))</f>
        <v>172.87217391920601</v>
      </c>
      <c r="K156" s="49">
        <f t="shared" ref="K156:K164" si="99">E156*((CPI_FY24)*(ANS_XFACTOR_FY24))</f>
        <v>178.94518703695061</v>
      </c>
      <c r="M156" s="46">
        <f t="shared" ref="M156:M164" si="100">_xlfn.IFS($G$7=$M$7,$G156,
                                       $H$7=$M$7,$H156,
                                                                    $I$7=$M$7,$I156,
                                                                                                  $J$7=$M$7,$J156,
                                                                                                                                $K$7=$M$7,$K156)
*1.1</f>
        <v>177.2346757225973</v>
      </c>
      <c r="O156" s="68"/>
      <c r="P156" s="68"/>
      <c r="Q156" s="69"/>
      <c r="R156" s="79"/>
      <c r="S156" s="79"/>
      <c r="T156" s="79"/>
      <c r="U156" s="79"/>
      <c r="V156" s="79"/>
      <c r="X156" s="79">
        <f t="shared" ref="X156" si="101">+G156-R156</f>
        <v>157.10951523720007</v>
      </c>
      <c r="Y156" s="79">
        <f t="shared" ref="Y156:Y164" si="102">+H156-S156</f>
        <v>161.12243247508843</v>
      </c>
      <c r="Z156" s="79">
        <f t="shared" ref="Z156:Z164" si="103">+I156-T156</f>
        <v>166.75438479199116</v>
      </c>
      <c r="AA156" s="79">
        <f t="shared" ref="AA156:AA164" si="104">+J156-U156</f>
        <v>172.87217391920601</v>
      </c>
      <c r="AB156" s="79">
        <f t="shared" ref="AB156:AB164" si="105">+K156-V156</f>
        <v>178.94518703695061</v>
      </c>
    </row>
    <row r="157" spans="2:28" x14ac:dyDescent="0.35">
      <c r="B157" s="41" t="s">
        <v>202</v>
      </c>
      <c r="C157" s="52" t="s">
        <v>239</v>
      </c>
      <c r="D157" s="52"/>
      <c r="E157" s="47">
        <v>153.38999999999999</v>
      </c>
      <c r="F157" s="7"/>
      <c r="G157" s="44">
        <f t="shared" si="95"/>
        <v>157.10951523720007</v>
      </c>
      <c r="H157" s="39">
        <f t="shared" si="96"/>
        <v>161.12243247508843</v>
      </c>
      <c r="I157" s="39">
        <f t="shared" si="97"/>
        <v>166.75438479199116</v>
      </c>
      <c r="J157" s="39">
        <f t="shared" si="98"/>
        <v>172.87217391920601</v>
      </c>
      <c r="K157" s="40">
        <f t="shared" si="99"/>
        <v>178.94518703695061</v>
      </c>
      <c r="M157" s="47">
        <f t="shared" si="100"/>
        <v>177.2346757225973</v>
      </c>
      <c r="O157" s="68"/>
      <c r="P157" s="68"/>
      <c r="Q157" s="69"/>
      <c r="R157" s="79"/>
      <c r="S157" s="79"/>
      <c r="T157" s="79"/>
      <c r="U157" s="79"/>
      <c r="V157" s="79"/>
      <c r="X157" s="79">
        <f t="shared" ref="X157:X164" si="106">+G157-R157</f>
        <v>157.10951523720007</v>
      </c>
      <c r="Y157" s="79">
        <f t="shared" si="102"/>
        <v>161.12243247508843</v>
      </c>
      <c r="Z157" s="79">
        <f t="shared" si="103"/>
        <v>166.75438479199116</v>
      </c>
      <c r="AA157" s="79">
        <f t="shared" si="104"/>
        <v>172.87217391920601</v>
      </c>
      <c r="AB157" s="79">
        <f t="shared" si="105"/>
        <v>178.94518703695061</v>
      </c>
    </row>
    <row r="158" spans="2:28" x14ac:dyDescent="0.35">
      <c r="B158" s="41" t="s">
        <v>203</v>
      </c>
      <c r="C158" s="52" t="s">
        <v>138</v>
      </c>
      <c r="D158" s="52"/>
      <c r="E158" s="47">
        <v>31.7</v>
      </c>
      <c r="F158" s="7"/>
      <c r="G158" s="44">
        <f t="shared" si="95"/>
        <v>32.468685266440076</v>
      </c>
      <c r="H158" s="39">
        <f t="shared" si="96"/>
        <v>33.298005798685075</v>
      </c>
      <c r="I158" s="39">
        <f t="shared" si="97"/>
        <v>34.461920580912185</v>
      </c>
      <c r="J158" s="39">
        <f t="shared" si="98"/>
        <v>35.726239736872223</v>
      </c>
      <c r="K158" s="40">
        <f t="shared" si="99"/>
        <v>36.98130535935416</v>
      </c>
      <c r="M158" s="47">
        <f t="shared" si="100"/>
        <v>36.627806378553586</v>
      </c>
      <c r="O158" s="68"/>
      <c r="P158" s="68"/>
      <c r="Q158" s="69"/>
      <c r="R158" s="79"/>
      <c r="S158" s="79"/>
      <c r="T158" s="79"/>
      <c r="U158" s="79"/>
      <c r="V158" s="79"/>
      <c r="X158" s="79">
        <f t="shared" si="106"/>
        <v>32.468685266440076</v>
      </c>
      <c r="Y158" s="79">
        <f t="shared" si="102"/>
        <v>33.298005798685075</v>
      </c>
      <c r="Z158" s="79">
        <f t="shared" si="103"/>
        <v>34.461920580912185</v>
      </c>
      <c r="AA158" s="79">
        <f t="shared" si="104"/>
        <v>35.726239736872223</v>
      </c>
      <c r="AB158" s="79">
        <f t="shared" si="105"/>
        <v>36.98130535935416</v>
      </c>
    </row>
    <row r="159" spans="2:28" x14ac:dyDescent="0.35">
      <c r="B159" s="41" t="s">
        <v>204</v>
      </c>
      <c r="C159" s="52" t="s">
        <v>138</v>
      </c>
      <c r="D159" s="52"/>
      <c r="E159" s="47">
        <v>56.24</v>
      </c>
      <c r="F159" s="7"/>
      <c r="G159" s="44">
        <f t="shared" si="95"/>
        <v>57.603749507400309</v>
      </c>
      <c r="H159" s="39">
        <f t="shared" si="96"/>
        <v>59.075074010033077</v>
      </c>
      <c r="I159" s="39">
        <f t="shared" si="97"/>
        <v>61.140013043233481</v>
      </c>
      <c r="J159" s="39">
        <f t="shared" si="98"/>
        <v>63.383082738223791</v>
      </c>
      <c r="K159" s="40">
        <f t="shared" si="99"/>
        <v>65.609735438803725</v>
      </c>
      <c r="M159" s="47">
        <f t="shared" si="100"/>
        <v>64.982581411036392</v>
      </c>
      <c r="O159" s="68"/>
      <c r="P159" s="68"/>
      <c r="Q159" s="69"/>
      <c r="R159" s="79"/>
      <c r="S159" s="79"/>
      <c r="T159" s="79"/>
      <c r="U159" s="79"/>
      <c r="V159" s="79"/>
      <c r="X159" s="79">
        <f t="shared" si="106"/>
        <v>57.603749507400309</v>
      </c>
      <c r="Y159" s="79">
        <f t="shared" si="102"/>
        <v>59.075074010033077</v>
      </c>
      <c r="Z159" s="79">
        <f t="shared" si="103"/>
        <v>61.140013043233481</v>
      </c>
      <c r="AA159" s="79">
        <f t="shared" si="104"/>
        <v>63.383082738223791</v>
      </c>
      <c r="AB159" s="79">
        <f t="shared" si="105"/>
        <v>65.609735438803725</v>
      </c>
    </row>
    <row r="160" spans="2:28" x14ac:dyDescent="0.35">
      <c r="B160" s="41" t="s">
        <v>205</v>
      </c>
      <c r="C160" s="52" t="s">
        <v>138</v>
      </c>
      <c r="D160" s="52"/>
      <c r="E160" s="47">
        <v>178.96</v>
      </c>
      <c r="F160" s="7"/>
      <c r="G160" s="44">
        <f t="shared" si="95"/>
        <v>183.29955568713299</v>
      </c>
      <c r="H160" s="39">
        <f t="shared" si="96"/>
        <v>187.98142327232432</v>
      </c>
      <c r="I160" s="39">
        <f t="shared" si="97"/>
        <v>194.55221789148408</v>
      </c>
      <c r="J160" s="39">
        <f t="shared" si="98"/>
        <v>201.68983795932664</v>
      </c>
      <c r="K160" s="40">
        <f t="shared" si="99"/>
        <v>208.77521788990603</v>
      </c>
      <c r="M160" s="47">
        <f t="shared" si="100"/>
        <v>206.77956559955678</v>
      </c>
      <c r="O160" s="68"/>
      <c r="P160" s="68"/>
      <c r="Q160" s="69"/>
      <c r="R160" s="79"/>
      <c r="S160" s="79"/>
      <c r="T160" s="79"/>
      <c r="U160" s="79"/>
      <c r="V160" s="79"/>
      <c r="X160" s="79">
        <f t="shared" si="106"/>
        <v>183.29955568713299</v>
      </c>
      <c r="Y160" s="79">
        <f t="shared" si="102"/>
        <v>187.98142327232432</v>
      </c>
      <c r="Z160" s="79">
        <f t="shared" si="103"/>
        <v>194.55221789148408</v>
      </c>
      <c r="AA160" s="79">
        <f t="shared" si="104"/>
        <v>201.68983795932664</v>
      </c>
      <c r="AB160" s="79">
        <f t="shared" si="105"/>
        <v>208.77521788990603</v>
      </c>
    </row>
    <row r="161" spans="2:28" x14ac:dyDescent="0.35">
      <c r="B161" s="41" t="s">
        <v>206</v>
      </c>
      <c r="C161" s="52" t="s">
        <v>239</v>
      </c>
      <c r="D161" s="52"/>
      <c r="E161" s="47">
        <v>170.77</v>
      </c>
      <c r="F161" s="7"/>
      <c r="G161" s="44">
        <f t="shared" si="95"/>
        <v>174.91095845268049</v>
      </c>
      <c r="H161" s="39">
        <f t="shared" si="96"/>
        <v>179.37856309909938</v>
      </c>
      <c r="I161" s="39">
        <f t="shared" si="97"/>
        <v>185.6486491357216</v>
      </c>
      <c r="J161" s="39">
        <f t="shared" si="98"/>
        <v>192.45962018503693</v>
      </c>
      <c r="K161" s="40">
        <f t="shared" si="99"/>
        <v>199.22074183649559</v>
      </c>
      <c r="M161" s="47">
        <f t="shared" si="100"/>
        <v>197.31641940900934</v>
      </c>
      <c r="O161" s="68"/>
      <c r="P161" s="68"/>
      <c r="Q161" s="69"/>
      <c r="R161" s="79"/>
      <c r="S161" s="79"/>
      <c r="T161" s="79"/>
      <c r="U161" s="79"/>
      <c r="V161" s="79"/>
      <c r="X161" s="79">
        <f t="shared" si="106"/>
        <v>174.91095845268049</v>
      </c>
      <c r="Y161" s="79">
        <f t="shared" si="102"/>
        <v>179.37856309909938</v>
      </c>
      <c r="Z161" s="79">
        <f t="shared" si="103"/>
        <v>185.6486491357216</v>
      </c>
      <c r="AA161" s="79">
        <f t="shared" si="104"/>
        <v>192.45962018503693</v>
      </c>
      <c r="AB161" s="79">
        <f t="shared" si="105"/>
        <v>199.22074183649559</v>
      </c>
    </row>
    <row r="162" spans="2:28" x14ac:dyDescent="0.35">
      <c r="B162" s="41" t="s">
        <v>207</v>
      </c>
      <c r="C162" s="52" t="s">
        <v>239</v>
      </c>
      <c r="D162" s="52"/>
      <c r="E162" s="47">
        <v>210.91</v>
      </c>
      <c r="F162" s="7"/>
      <c r="G162" s="44">
        <f t="shared" si="95"/>
        <v>216.02430314021692</v>
      </c>
      <c r="H162" s="39">
        <f t="shared" si="96"/>
        <v>221.54203164039964</v>
      </c>
      <c r="I162" s="39">
        <f t="shared" si="97"/>
        <v>229.28592018044759</v>
      </c>
      <c r="J162" s="39">
        <f t="shared" si="98"/>
        <v>237.69783037551173</v>
      </c>
      <c r="K162" s="40">
        <f t="shared" si="99"/>
        <v>246.04817392244118</v>
      </c>
      <c r="M162" s="47">
        <f t="shared" si="100"/>
        <v>243.69623480443963</v>
      </c>
      <c r="O162" s="68"/>
      <c r="P162" s="68"/>
      <c r="Q162" s="69"/>
      <c r="R162" s="79"/>
      <c r="S162" s="79"/>
      <c r="T162" s="79"/>
      <c r="U162" s="79"/>
      <c r="V162" s="79"/>
      <c r="X162" s="79">
        <f t="shared" si="106"/>
        <v>216.02430314021692</v>
      </c>
      <c r="Y162" s="79">
        <f t="shared" si="102"/>
        <v>221.54203164039964</v>
      </c>
      <c r="Z162" s="79">
        <f t="shared" si="103"/>
        <v>229.28592018044759</v>
      </c>
      <c r="AA162" s="79">
        <f t="shared" si="104"/>
        <v>237.69783037551173</v>
      </c>
      <c r="AB162" s="79">
        <f t="shared" si="105"/>
        <v>246.04817392244118</v>
      </c>
    </row>
    <row r="163" spans="2:28" x14ac:dyDescent="0.35">
      <c r="B163" s="41" t="s">
        <v>208</v>
      </c>
      <c r="C163" s="52" t="s">
        <v>239</v>
      </c>
      <c r="D163" s="52"/>
      <c r="E163" s="47">
        <v>170.77419999999998</v>
      </c>
      <c r="F163" s="7"/>
      <c r="G163" s="44">
        <f t="shared" si="95"/>
        <v>174.9152602974161</v>
      </c>
      <c r="H163" s="39">
        <f t="shared" si="96"/>
        <v>179.38297482226511</v>
      </c>
      <c r="I163" s="39">
        <f t="shared" si="97"/>
        <v>185.65321506841681</v>
      </c>
      <c r="J163" s="39">
        <f t="shared" si="98"/>
        <v>192.46435363004935</v>
      </c>
      <c r="K163" s="40">
        <f t="shared" si="99"/>
        <v>199.22564156780498</v>
      </c>
      <c r="M163" s="47">
        <f t="shared" si="100"/>
        <v>197.32127230449163</v>
      </c>
      <c r="O163" s="68"/>
      <c r="P163" s="68"/>
      <c r="Q163" s="69"/>
      <c r="R163" s="79"/>
      <c r="S163" s="79"/>
      <c r="T163" s="79"/>
      <c r="U163" s="79"/>
      <c r="V163" s="79"/>
      <c r="X163" s="79">
        <f t="shared" si="106"/>
        <v>174.9152602974161</v>
      </c>
      <c r="Y163" s="79">
        <f t="shared" si="102"/>
        <v>179.38297482226511</v>
      </c>
      <c r="Z163" s="79">
        <f t="shared" si="103"/>
        <v>185.65321506841681</v>
      </c>
      <c r="AA163" s="79">
        <f t="shared" si="104"/>
        <v>192.46435363004935</v>
      </c>
      <c r="AB163" s="79">
        <f t="shared" si="105"/>
        <v>199.22564156780498</v>
      </c>
    </row>
    <row r="164" spans="2:28" x14ac:dyDescent="0.35">
      <c r="B164" s="41" t="s">
        <v>209</v>
      </c>
      <c r="C164" s="52" t="s">
        <v>239</v>
      </c>
      <c r="D164" s="52"/>
      <c r="E164" s="48">
        <v>170.77</v>
      </c>
      <c r="F164" s="7"/>
      <c r="G164" s="45">
        <f t="shared" si="95"/>
        <v>174.91095845268049</v>
      </c>
      <c r="H164" s="16">
        <f t="shared" si="96"/>
        <v>179.37856309909938</v>
      </c>
      <c r="I164" s="16">
        <f t="shared" si="97"/>
        <v>185.6486491357216</v>
      </c>
      <c r="J164" s="16">
        <f t="shared" si="98"/>
        <v>192.45962018503693</v>
      </c>
      <c r="K164" s="17">
        <f t="shared" si="99"/>
        <v>199.22074183649559</v>
      </c>
      <c r="M164" s="48">
        <f t="shared" si="100"/>
        <v>197.31641940900934</v>
      </c>
      <c r="O164" s="68"/>
      <c r="P164" s="68"/>
      <c r="Q164" s="69"/>
      <c r="R164" s="79"/>
      <c r="S164" s="79"/>
      <c r="T164" s="79"/>
      <c r="U164" s="79"/>
      <c r="V164" s="79"/>
      <c r="X164" s="79">
        <f t="shared" si="106"/>
        <v>174.91095845268049</v>
      </c>
      <c r="Y164" s="79">
        <f t="shared" si="102"/>
        <v>179.37856309909938</v>
      </c>
      <c r="Z164" s="79">
        <f t="shared" si="103"/>
        <v>185.6486491357216</v>
      </c>
      <c r="AA164" s="79">
        <f t="shared" si="104"/>
        <v>192.45962018503693</v>
      </c>
      <c r="AB164" s="79">
        <f t="shared" si="105"/>
        <v>199.22074183649559</v>
      </c>
    </row>
    <row r="165" spans="2:28" x14ac:dyDescent="0.35">
      <c r="F165" s="7"/>
    </row>
    <row r="167" spans="2:28" s="4" customFormat="1" x14ac:dyDescent="0.35">
      <c r="B167" s="5" t="s">
        <v>129</v>
      </c>
    </row>
    <row r="168" spans="2:28" x14ac:dyDescent="0.35">
      <c r="C168" s="8" t="s">
        <v>238</v>
      </c>
      <c r="D168" s="8"/>
      <c r="E168" s="53" t="s">
        <v>225</v>
      </c>
      <c r="F168" s="8"/>
      <c r="G168" s="8" t="s">
        <v>132</v>
      </c>
      <c r="H168" s="8" t="s">
        <v>133</v>
      </c>
      <c r="I168" s="8" t="s">
        <v>134</v>
      </c>
      <c r="J168" s="8" t="s">
        <v>135</v>
      </c>
      <c r="K168" s="8" t="s">
        <v>136</v>
      </c>
      <c r="M168" s="8" t="str">
        <f>_xlfn.IFS($G169=$M169,$G168,$H169=$M169,$H168,$I169=$M169,$I168,$J169=$M169,$J168,$K169=$M169,$K168)</f>
        <v>FY2021</v>
      </c>
    </row>
    <row r="169" spans="2:28" x14ac:dyDescent="0.35">
      <c r="E169" s="10" t="s">
        <v>227</v>
      </c>
      <c r="F169" s="8"/>
      <c r="G169" s="9" t="s">
        <v>486</v>
      </c>
      <c r="H169" s="11" t="s">
        <v>226</v>
      </c>
      <c r="I169" s="9" t="s">
        <v>8</v>
      </c>
      <c r="J169" s="9" t="s">
        <v>8</v>
      </c>
      <c r="K169" s="9" t="s">
        <v>8</v>
      </c>
      <c r="M169" s="11" t="s">
        <v>226</v>
      </c>
    </row>
    <row r="170" spans="2:28" x14ac:dyDescent="0.35">
      <c r="E170" s="7" t="s">
        <v>112</v>
      </c>
      <c r="F170" s="7"/>
      <c r="G170" s="7" t="s">
        <v>112</v>
      </c>
      <c r="H170" s="7" t="s">
        <v>112</v>
      </c>
      <c r="I170" s="7" t="s">
        <v>112</v>
      </c>
      <c r="J170" s="7" t="s">
        <v>112</v>
      </c>
      <c r="K170" s="7" t="s">
        <v>112</v>
      </c>
      <c r="M170" s="7" t="s">
        <v>113</v>
      </c>
    </row>
    <row r="171" spans="2:28" x14ac:dyDescent="0.35">
      <c r="B171" s="41" t="s">
        <v>210</v>
      </c>
      <c r="C171" s="52" t="s">
        <v>138</v>
      </c>
      <c r="D171" s="52"/>
      <c r="E171" s="46">
        <v>230.09</v>
      </c>
      <c r="F171" s="7"/>
      <c r="G171" s="42">
        <f t="shared" ref="G171:G178" si="107">E171*((CPI_FY20)*(ANS_XFACTOR_FY20))</f>
        <v>235.66939409953301</v>
      </c>
      <c r="H171" s="43">
        <f t="shared" ref="H171:H178" si="108">E171*((CPI_FY21)*(ANS_XFACTOR_FY21))</f>
        <v>241.68890076402047</v>
      </c>
      <c r="I171" s="43">
        <f t="shared" ref="I171:I178" si="109">E171*((CPI_FY22)*(ANS_XFACTOR_FY22))</f>
        <v>250.1370128221478</v>
      </c>
      <c r="J171" s="43">
        <f t="shared" ref="J171:J178" si="110">E171*((CPI_FY23)*(ANS_XFACTOR_FY23))</f>
        <v>259.31389593239533</v>
      </c>
      <c r="K171" s="49">
        <f t="shared" ref="K171:K178" si="111">E171*((CPI_FY24)*(ANS_XFACTOR_FY24))</f>
        <v>268.42361356888955</v>
      </c>
      <c r="M171" s="46">
        <f t="shared" ref="M171:M178" si="112">_xlfn.IFS($G$7=$M$7,$G171,
                                       $H$7=$M$7,$H171,
                                                                    $I$7=$M$7,$I171,
                                                                                                  $J$7=$M$7,$J171,
                                                                                                                                $K$7=$M$7,$K171)
*1.1</f>
        <v>265.85779084042252</v>
      </c>
      <c r="O171" s="68"/>
      <c r="P171" s="68"/>
      <c r="Q171" s="69"/>
      <c r="R171" s="79"/>
      <c r="S171" s="79"/>
      <c r="T171" s="79"/>
      <c r="U171" s="79"/>
      <c r="V171" s="79"/>
      <c r="X171" s="79">
        <f t="shared" ref="X171" si="113">+G171-R171</f>
        <v>235.66939409953301</v>
      </c>
      <c r="Y171" s="79">
        <f t="shared" ref="Y171:Y178" si="114">+H171-S171</f>
        <v>241.68890076402047</v>
      </c>
      <c r="Z171" s="79">
        <f t="shared" ref="Z171:Z178" si="115">+I171-T171</f>
        <v>250.1370128221478</v>
      </c>
      <c r="AA171" s="79">
        <f t="shared" ref="AA171:AA178" si="116">+J171-U171</f>
        <v>259.31389593239533</v>
      </c>
      <c r="AB171" s="79">
        <f t="shared" ref="AB171:AB178" si="117">+K171-V171</f>
        <v>268.42361356888955</v>
      </c>
    </row>
    <row r="172" spans="2:28" x14ac:dyDescent="0.35">
      <c r="B172" s="41" t="s">
        <v>211</v>
      </c>
      <c r="C172" s="52" t="s">
        <v>138</v>
      </c>
      <c r="D172" s="52"/>
      <c r="E172" s="47">
        <v>51.13</v>
      </c>
      <c r="F172" s="7"/>
      <c r="G172" s="44">
        <f t="shared" si="107"/>
        <v>52.369838412400036</v>
      </c>
      <c r="H172" s="39">
        <f t="shared" si="108"/>
        <v>53.707477491696146</v>
      </c>
      <c r="I172" s="39">
        <f t="shared" si="109"/>
        <v>55.584794930663726</v>
      </c>
      <c r="J172" s="39">
        <f t="shared" si="110"/>
        <v>57.62405797306868</v>
      </c>
      <c r="K172" s="40">
        <f t="shared" si="111"/>
        <v>59.64839567898354</v>
      </c>
      <c r="M172" s="47">
        <f t="shared" si="112"/>
        <v>59.078225240865763</v>
      </c>
      <c r="O172" s="68"/>
      <c r="P172" s="68"/>
      <c r="Q172" s="69"/>
      <c r="R172" s="79"/>
      <c r="S172" s="79"/>
      <c r="T172" s="79"/>
      <c r="U172" s="79"/>
      <c r="V172" s="79"/>
      <c r="X172" s="79">
        <f t="shared" ref="X172:X178" si="118">+G172-R172</f>
        <v>52.369838412400036</v>
      </c>
      <c r="Y172" s="79">
        <f t="shared" si="114"/>
        <v>53.707477491696146</v>
      </c>
      <c r="Z172" s="79">
        <f t="shared" si="115"/>
        <v>55.584794930663726</v>
      </c>
      <c r="AA172" s="79">
        <f t="shared" si="116"/>
        <v>57.62405797306868</v>
      </c>
      <c r="AB172" s="79">
        <f t="shared" si="117"/>
        <v>59.64839567898354</v>
      </c>
    </row>
    <row r="173" spans="2:28" x14ac:dyDescent="0.35">
      <c r="B173" s="41" t="s">
        <v>212</v>
      </c>
      <c r="C173" s="52" t="s">
        <v>138</v>
      </c>
      <c r="D173" s="52"/>
      <c r="E173" s="47">
        <v>578.41</v>
      </c>
      <c r="F173" s="7"/>
      <c r="G173" s="44">
        <f t="shared" si="107"/>
        <v>592.43571750667513</v>
      </c>
      <c r="H173" s="39">
        <f t="shared" si="108"/>
        <v>607.56780864408302</v>
      </c>
      <c r="I173" s="39">
        <f t="shared" si="109"/>
        <v>628.80503101594377</v>
      </c>
      <c r="J173" s="39">
        <f t="shared" si="110"/>
        <v>651.87426896543423</v>
      </c>
      <c r="K173" s="40">
        <f t="shared" si="111"/>
        <v>674.77466349855013</v>
      </c>
      <c r="M173" s="47">
        <f t="shared" si="112"/>
        <v>668.32458950849139</v>
      </c>
      <c r="O173" s="68"/>
      <c r="P173" s="68"/>
      <c r="Q173" s="69"/>
      <c r="R173" s="79"/>
      <c r="S173" s="79"/>
      <c r="T173" s="79"/>
      <c r="U173" s="79"/>
      <c r="V173" s="79"/>
      <c r="X173" s="79">
        <f t="shared" si="118"/>
        <v>592.43571750667513</v>
      </c>
      <c r="Y173" s="79">
        <f t="shared" si="114"/>
        <v>607.56780864408302</v>
      </c>
      <c r="Z173" s="79">
        <f t="shared" si="115"/>
        <v>628.80503101594377</v>
      </c>
      <c r="AA173" s="79">
        <f t="shared" si="116"/>
        <v>651.87426896543423</v>
      </c>
      <c r="AB173" s="79">
        <f t="shared" si="117"/>
        <v>674.77466349855013</v>
      </c>
    </row>
    <row r="174" spans="2:28" x14ac:dyDescent="0.35">
      <c r="B174" s="41" t="s">
        <v>213</v>
      </c>
      <c r="C174" s="52" t="s">
        <v>138</v>
      </c>
      <c r="D174" s="52"/>
      <c r="E174" s="47">
        <v>105.46</v>
      </c>
      <c r="F174" s="7"/>
      <c r="G174" s="44">
        <f t="shared" si="107"/>
        <v>108.01727281384133</v>
      </c>
      <c r="H174" s="39">
        <f t="shared" si="108"/>
        <v>110.77626787158762</v>
      </c>
      <c r="I174" s="39">
        <f t="shared" si="109"/>
        <v>114.64839572438483</v>
      </c>
      <c r="J174" s="39">
        <f t="shared" si="110"/>
        <v>118.85455024134211</v>
      </c>
      <c r="K174" s="40">
        <f t="shared" si="111"/>
        <v>123.0299199746842</v>
      </c>
      <c r="M174" s="47">
        <f t="shared" si="112"/>
        <v>121.8538946587464</v>
      </c>
      <c r="O174" s="68"/>
      <c r="P174" s="68"/>
      <c r="Q174" s="69"/>
      <c r="R174" s="79"/>
      <c r="S174" s="79"/>
      <c r="T174" s="79"/>
      <c r="U174" s="79"/>
      <c r="V174" s="79"/>
      <c r="X174" s="79">
        <f t="shared" si="118"/>
        <v>108.01727281384133</v>
      </c>
      <c r="Y174" s="79">
        <f t="shared" si="114"/>
        <v>110.77626787158762</v>
      </c>
      <c r="Z174" s="79">
        <f t="shared" si="115"/>
        <v>114.64839572438483</v>
      </c>
      <c r="AA174" s="79">
        <f t="shared" si="116"/>
        <v>118.85455024134211</v>
      </c>
      <c r="AB174" s="79">
        <f t="shared" si="117"/>
        <v>123.0299199746842</v>
      </c>
    </row>
    <row r="175" spans="2:28" x14ac:dyDescent="0.35">
      <c r="B175" s="41" t="s">
        <v>214</v>
      </c>
      <c r="C175" s="52" t="s">
        <v>138</v>
      </c>
      <c r="D175" s="52"/>
      <c r="E175" s="47">
        <v>409.04</v>
      </c>
      <c r="F175" s="7"/>
      <c r="G175" s="44">
        <f t="shared" si="107"/>
        <v>418.95870729920028</v>
      </c>
      <c r="H175" s="39">
        <f t="shared" si="108"/>
        <v>429.65981993356917</v>
      </c>
      <c r="I175" s="39">
        <f t="shared" si="109"/>
        <v>444.67835944530981</v>
      </c>
      <c r="J175" s="39">
        <f t="shared" si="110"/>
        <v>460.99246378454944</v>
      </c>
      <c r="K175" s="40">
        <f t="shared" si="111"/>
        <v>477.18716543186832</v>
      </c>
      <c r="M175" s="47">
        <f t="shared" si="112"/>
        <v>472.6258019269261</v>
      </c>
      <c r="O175" s="68"/>
      <c r="P175" s="68"/>
      <c r="Q175" s="69"/>
      <c r="R175" s="79"/>
      <c r="S175" s="79"/>
      <c r="T175" s="79"/>
      <c r="U175" s="79"/>
      <c r="V175" s="79"/>
      <c r="X175" s="79">
        <f t="shared" si="118"/>
        <v>418.95870729920028</v>
      </c>
      <c r="Y175" s="79">
        <f t="shared" si="114"/>
        <v>429.65981993356917</v>
      </c>
      <c r="Z175" s="79">
        <f t="shared" si="115"/>
        <v>444.67835944530981</v>
      </c>
      <c r="AA175" s="79">
        <f t="shared" si="116"/>
        <v>460.99246378454944</v>
      </c>
      <c r="AB175" s="79">
        <f t="shared" si="117"/>
        <v>477.18716543186832</v>
      </c>
    </row>
    <row r="176" spans="2:28" x14ac:dyDescent="0.35">
      <c r="B176" s="41" t="s">
        <v>215</v>
      </c>
      <c r="C176" s="52" t="s">
        <v>138</v>
      </c>
      <c r="D176" s="52"/>
      <c r="E176" s="47">
        <v>332.35</v>
      </c>
      <c r="F176" s="7"/>
      <c r="G176" s="44">
        <f t="shared" si="107"/>
        <v>340.40907092433309</v>
      </c>
      <c r="H176" s="39">
        <f t="shared" si="108"/>
        <v>349.10385574741275</v>
      </c>
      <c r="I176" s="39">
        <f t="shared" si="109"/>
        <v>361.30660268347526</v>
      </c>
      <c r="J176" s="39">
        <f t="shared" si="110"/>
        <v>374.56201187853264</v>
      </c>
      <c r="K176" s="40">
        <f t="shared" si="111"/>
        <v>387.72040492685665</v>
      </c>
      <c r="M176" s="47">
        <f t="shared" si="112"/>
        <v>384.01424132215408</v>
      </c>
      <c r="O176" s="68"/>
      <c r="P176" s="68"/>
      <c r="Q176" s="69"/>
      <c r="R176" s="79"/>
      <c r="S176" s="79"/>
      <c r="T176" s="79"/>
      <c r="U176" s="79"/>
      <c r="V176" s="79"/>
      <c r="X176" s="79">
        <f t="shared" si="118"/>
        <v>340.40907092433309</v>
      </c>
      <c r="Y176" s="79">
        <f t="shared" si="114"/>
        <v>349.10385574741275</v>
      </c>
      <c r="Z176" s="79">
        <f t="shared" si="115"/>
        <v>361.30660268347526</v>
      </c>
      <c r="AA176" s="79">
        <f t="shared" si="116"/>
        <v>374.56201187853264</v>
      </c>
      <c r="AB176" s="79">
        <f t="shared" si="117"/>
        <v>387.72040492685665</v>
      </c>
    </row>
    <row r="177" spans="2:28" x14ac:dyDescent="0.35">
      <c r="B177" s="41" t="s">
        <v>216</v>
      </c>
      <c r="C177" s="52" t="s">
        <v>138</v>
      </c>
      <c r="D177" s="52"/>
      <c r="E177" s="47">
        <v>102.26</v>
      </c>
      <c r="F177" s="7"/>
      <c r="G177" s="44">
        <f t="shared" si="107"/>
        <v>104.73967682480007</v>
      </c>
      <c r="H177" s="39">
        <f t="shared" si="108"/>
        <v>107.41495498339229</v>
      </c>
      <c r="I177" s="39">
        <f t="shared" si="109"/>
        <v>111.16958986132745</v>
      </c>
      <c r="J177" s="39">
        <f t="shared" si="110"/>
        <v>115.24811594613736</v>
      </c>
      <c r="K177" s="40">
        <f t="shared" si="111"/>
        <v>119.29679135796708</v>
      </c>
      <c r="M177" s="47">
        <f t="shared" si="112"/>
        <v>118.15645048173153</v>
      </c>
      <c r="O177" s="68"/>
      <c r="P177" s="68"/>
      <c r="Q177" s="69"/>
      <c r="R177" s="79"/>
      <c r="S177" s="79"/>
      <c r="T177" s="79"/>
      <c r="U177" s="79"/>
      <c r="V177" s="79"/>
      <c r="X177" s="79">
        <f t="shared" si="118"/>
        <v>104.73967682480007</v>
      </c>
      <c r="Y177" s="79">
        <f t="shared" si="114"/>
        <v>107.41495498339229</v>
      </c>
      <c r="Z177" s="79">
        <f t="shared" si="115"/>
        <v>111.16958986132745</v>
      </c>
      <c r="AA177" s="79">
        <f t="shared" si="116"/>
        <v>115.24811594613736</v>
      </c>
      <c r="AB177" s="79">
        <f t="shared" si="117"/>
        <v>119.29679135796708</v>
      </c>
    </row>
    <row r="178" spans="2:28" x14ac:dyDescent="0.35">
      <c r="B178" s="41" t="s">
        <v>217</v>
      </c>
      <c r="C178" s="52" t="s">
        <v>138</v>
      </c>
      <c r="D178" s="52"/>
      <c r="E178" s="48">
        <v>76.7</v>
      </c>
      <c r="F178" s="7"/>
      <c r="G178" s="45">
        <f t="shared" si="107"/>
        <v>78.559878862332923</v>
      </c>
      <c r="H178" s="16">
        <f t="shared" si="108"/>
        <v>80.566468288932029</v>
      </c>
      <c r="I178" s="16">
        <f t="shared" si="109"/>
        <v>83.38262803015661</v>
      </c>
      <c r="J178" s="16">
        <f t="shared" si="110"/>
        <v>86.441722013189278</v>
      </c>
      <c r="K178" s="17">
        <f t="shared" si="111"/>
        <v>89.478426531938936</v>
      </c>
      <c r="M178" s="48">
        <f t="shared" si="112"/>
        <v>88.623115117825236</v>
      </c>
      <c r="O178" s="68"/>
      <c r="P178" s="68"/>
      <c r="Q178" s="69"/>
      <c r="R178" s="79"/>
      <c r="S178" s="79"/>
      <c r="T178" s="79"/>
      <c r="U178" s="79"/>
      <c r="V178" s="79"/>
      <c r="X178" s="79">
        <f t="shared" si="118"/>
        <v>78.559878862332923</v>
      </c>
      <c r="Y178" s="79">
        <f t="shared" si="114"/>
        <v>80.566468288932029</v>
      </c>
      <c r="Z178" s="79">
        <f t="shared" si="115"/>
        <v>83.38262803015661</v>
      </c>
      <c r="AA178" s="79">
        <f t="shared" si="116"/>
        <v>86.441722013189278</v>
      </c>
      <c r="AB178" s="79">
        <f t="shared" si="117"/>
        <v>89.478426531938936</v>
      </c>
    </row>
    <row r="179" spans="2:28" x14ac:dyDescent="0.35">
      <c r="F179" s="7"/>
    </row>
    <row r="181" spans="2:28" s="4" customFormat="1" x14ac:dyDescent="0.35">
      <c r="B181" s="5" t="s">
        <v>130</v>
      </c>
    </row>
    <row r="182" spans="2:28" x14ac:dyDescent="0.35">
      <c r="C182" s="8" t="s">
        <v>238</v>
      </c>
      <c r="D182" s="8"/>
      <c r="E182" s="53" t="s">
        <v>225</v>
      </c>
      <c r="F182" s="8"/>
      <c r="G182" s="8" t="s">
        <v>132</v>
      </c>
      <c r="H182" s="8" t="s">
        <v>133</v>
      </c>
      <c r="I182" s="8" t="s">
        <v>134</v>
      </c>
      <c r="J182" s="8" t="s">
        <v>135</v>
      </c>
      <c r="K182" s="8" t="s">
        <v>136</v>
      </c>
      <c r="M182" s="8" t="str">
        <f>_xlfn.IFS($G183=$M183,$G182,$H183=$M183,$H182,$I183=$M183,$I182,$J183=$M183,$J182,$K183=$M183,$K182)</f>
        <v>FY2021</v>
      </c>
    </row>
    <row r="183" spans="2:28" x14ac:dyDescent="0.35">
      <c r="E183" s="10" t="s">
        <v>227</v>
      </c>
      <c r="F183" s="8"/>
      <c r="G183" s="9" t="s">
        <v>486</v>
      </c>
      <c r="H183" s="11" t="s">
        <v>226</v>
      </c>
      <c r="I183" s="9" t="s">
        <v>8</v>
      </c>
      <c r="J183" s="9" t="s">
        <v>8</v>
      </c>
      <c r="K183" s="9" t="s">
        <v>8</v>
      </c>
      <c r="M183" s="11" t="s">
        <v>226</v>
      </c>
    </row>
    <row r="184" spans="2:28" x14ac:dyDescent="0.35">
      <c r="E184" s="7" t="s">
        <v>112</v>
      </c>
      <c r="F184" s="7"/>
      <c r="G184" s="7" t="s">
        <v>112</v>
      </c>
      <c r="H184" s="7" t="s">
        <v>112</v>
      </c>
      <c r="I184" s="7" t="s">
        <v>112</v>
      </c>
      <c r="J184" s="7" t="s">
        <v>112</v>
      </c>
      <c r="K184" s="7" t="s">
        <v>112</v>
      </c>
      <c r="M184" s="7" t="s">
        <v>113</v>
      </c>
    </row>
    <row r="185" spans="2:28" x14ac:dyDescent="0.35">
      <c r="B185" s="41" t="s">
        <v>218</v>
      </c>
      <c r="C185" s="52" t="s">
        <v>239</v>
      </c>
      <c r="D185" s="52"/>
      <c r="E185" s="46">
        <v>255.53875978475691</v>
      </c>
      <c r="F185" s="7"/>
      <c r="G185" s="42">
        <f>E185*((CPI_FY20)*(ANS_XFACTOR_FY20))</f>
        <v>261.73525441096865</v>
      </c>
      <c r="H185" s="43">
        <f>E185*((CPI_FY21)*(ANS_XFACTOR_FY21))</f>
        <v>268.4205395931113</v>
      </c>
      <c r="I185" s="43">
        <f>E185*((CPI_FY22)*(ANS_XFACTOR_FY22))</f>
        <v>277.80304243050756</v>
      </c>
      <c r="J185" s="43">
        <f>E185*((CPI_FY23)*(ANS_XFACTOR_FY23))</f>
        <v>287.99492095057502</v>
      </c>
      <c r="K185" s="49">
        <f>E185*((CPI_FY24)*(ANS_XFACTOR_FY24))</f>
        <v>298.11220526027591</v>
      </c>
      <c r="M185" s="46">
        <f t="shared" ref="M185:M187" si="119">_xlfn.IFS($G$7=$M$7,$G185,
                                       $H$7=$M$7,$H185,
                                                                    $I$7=$M$7,$I185,
                                                                                                  $J$7=$M$7,$J185,
                                                                                                                                $K$7=$M$7,$K185)
*1.1</f>
        <v>295.26259355242246</v>
      </c>
      <c r="O185" s="68"/>
      <c r="P185" s="68"/>
      <c r="Q185" s="69"/>
      <c r="R185" s="79"/>
      <c r="S185" s="79"/>
      <c r="T185" s="79"/>
      <c r="U185" s="79"/>
      <c r="V185" s="79"/>
      <c r="X185" s="79">
        <f t="shared" ref="X185" si="120">+G185-R185</f>
        <v>261.73525441096865</v>
      </c>
      <c r="Y185" s="79">
        <f t="shared" ref="Y185:Y187" si="121">+H185-S185</f>
        <v>268.4205395931113</v>
      </c>
      <c r="Z185" s="79">
        <f t="shared" ref="Z185:Z187" si="122">+I185-T185</f>
        <v>277.80304243050756</v>
      </c>
      <c r="AA185" s="79">
        <f t="shared" ref="AA185:AA187" si="123">+J185-U185</f>
        <v>287.99492095057502</v>
      </c>
      <c r="AB185" s="79">
        <f t="shared" ref="AB185:AB187" si="124">+K185-V185</f>
        <v>298.11220526027591</v>
      </c>
    </row>
    <row r="186" spans="2:28" x14ac:dyDescent="0.35">
      <c r="B186" s="41" t="s">
        <v>219</v>
      </c>
      <c r="C186" s="52" t="s">
        <v>239</v>
      </c>
      <c r="D186" s="52"/>
      <c r="E186" s="47">
        <v>210.91</v>
      </c>
      <c r="F186" s="7"/>
      <c r="G186" s="44">
        <f>E186*((CPI_FY20)*(ANS_XFACTOR_FY20))</f>
        <v>216.02430314021692</v>
      </c>
      <c r="H186" s="39">
        <f>E186*((CPI_FY21)*(ANS_XFACTOR_FY21))</f>
        <v>221.54203164039964</v>
      </c>
      <c r="I186" s="39">
        <f>E186*((CPI_FY22)*(ANS_XFACTOR_FY22))</f>
        <v>229.28592018044759</v>
      </c>
      <c r="J186" s="39">
        <f>E186*((CPI_FY23)*(ANS_XFACTOR_FY23))</f>
        <v>237.69783037551173</v>
      </c>
      <c r="K186" s="40">
        <f>E186*((CPI_FY24)*(ANS_XFACTOR_FY24))</f>
        <v>246.04817392244118</v>
      </c>
      <c r="M186" s="47">
        <f t="shared" si="119"/>
        <v>243.69623480443963</v>
      </c>
      <c r="O186" s="68"/>
      <c r="P186" s="68"/>
      <c r="Q186" s="69"/>
      <c r="R186" s="79"/>
      <c r="S186" s="79"/>
      <c r="T186" s="79"/>
      <c r="U186" s="79"/>
      <c r="V186" s="79"/>
      <c r="X186" s="79">
        <f t="shared" ref="X186:X187" si="125">+G186-R186</f>
        <v>216.02430314021692</v>
      </c>
      <c r="Y186" s="79">
        <f t="shared" si="121"/>
        <v>221.54203164039964</v>
      </c>
      <c r="Z186" s="79">
        <f t="shared" si="122"/>
        <v>229.28592018044759</v>
      </c>
      <c r="AA186" s="79">
        <f t="shared" si="123"/>
        <v>237.69783037551173</v>
      </c>
      <c r="AB186" s="79">
        <f t="shared" si="124"/>
        <v>246.04817392244118</v>
      </c>
    </row>
    <row r="187" spans="2:28" x14ac:dyDescent="0.35">
      <c r="B187" s="41" t="s">
        <v>220</v>
      </c>
      <c r="C187" s="52" t="s">
        <v>239</v>
      </c>
      <c r="D187" s="52"/>
      <c r="E187" s="48">
        <v>255.53875978475691</v>
      </c>
      <c r="F187" s="7"/>
      <c r="G187" s="45">
        <f>E187*((CPI_FY20)*(ANS_XFACTOR_FY20))</f>
        <v>261.73525441096865</v>
      </c>
      <c r="H187" s="16">
        <f>E187*((CPI_FY21)*(ANS_XFACTOR_FY21))</f>
        <v>268.4205395931113</v>
      </c>
      <c r="I187" s="16">
        <f>E187*((CPI_FY22)*(ANS_XFACTOR_FY22))</f>
        <v>277.80304243050756</v>
      </c>
      <c r="J187" s="16">
        <f>E187*((CPI_FY23)*(ANS_XFACTOR_FY23))</f>
        <v>287.99492095057502</v>
      </c>
      <c r="K187" s="17">
        <f>E187*((CPI_FY24)*(ANS_XFACTOR_FY24))</f>
        <v>298.11220526027591</v>
      </c>
      <c r="M187" s="48">
        <f t="shared" si="119"/>
        <v>295.26259355242246</v>
      </c>
      <c r="O187" s="68"/>
      <c r="P187" s="68"/>
      <c r="Q187" s="69"/>
      <c r="R187" s="79"/>
      <c r="S187" s="79"/>
      <c r="T187" s="79"/>
      <c r="U187" s="79"/>
      <c r="V187" s="79"/>
      <c r="X187" s="79">
        <f t="shared" si="125"/>
        <v>261.73525441096865</v>
      </c>
      <c r="Y187" s="79">
        <f t="shared" si="121"/>
        <v>268.4205395931113</v>
      </c>
      <c r="Z187" s="79">
        <f t="shared" si="122"/>
        <v>277.80304243050756</v>
      </c>
      <c r="AA187" s="79">
        <f t="shared" si="123"/>
        <v>287.99492095057502</v>
      </c>
      <c r="AB187" s="79">
        <f t="shared" si="124"/>
        <v>298.11220526027591</v>
      </c>
    </row>
    <row r="188" spans="2:28" x14ac:dyDescent="0.35">
      <c r="F188" s="7"/>
    </row>
    <row r="190" spans="2:28" s="4" customFormat="1" x14ac:dyDescent="0.35">
      <c r="B190" s="5" t="s">
        <v>131</v>
      </c>
    </row>
    <row r="191" spans="2:28" x14ac:dyDescent="0.35">
      <c r="C191" s="8" t="s">
        <v>238</v>
      </c>
      <c r="D191" s="8"/>
      <c r="E191" s="53" t="s">
        <v>225</v>
      </c>
      <c r="F191" s="8"/>
      <c r="G191" s="8" t="s">
        <v>132</v>
      </c>
      <c r="H191" s="8" t="s">
        <v>133</v>
      </c>
      <c r="I191" s="8" t="s">
        <v>134</v>
      </c>
      <c r="J191" s="8" t="s">
        <v>135</v>
      </c>
      <c r="K191" s="8" t="s">
        <v>136</v>
      </c>
      <c r="M191" s="8" t="str">
        <f>_xlfn.IFS($G192=$M192,$G191,$H192=$M192,$H191,$I192=$M192,$I191,$J192=$M192,$J191,$K192=$M192,$K191)</f>
        <v>FY2021</v>
      </c>
    </row>
    <row r="192" spans="2:28" x14ac:dyDescent="0.35">
      <c r="E192" s="10" t="s">
        <v>227</v>
      </c>
      <c r="F192" s="8"/>
      <c r="G192" s="9" t="s">
        <v>486</v>
      </c>
      <c r="H192" s="11" t="s">
        <v>226</v>
      </c>
      <c r="I192" s="9" t="s">
        <v>8</v>
      </c>
      <c r="J192" s="9" t="s">
        <v>8</v>
      </c>
      <c r="K192" s="9" t="s">
        <v>8</v>
      </c>
      <c r="M192" s="11" t="s">
        <v>226</v>
      </c>
    </row>
    <row r="193" spans="1:16384" x14ac:dyDescent="0.35">
      <c r="E193" s="7" t="s">
        <v>112</v>
      </c>
      <c r="F193" s="8"/>
      <c r="G193" s="7" t="s">
        <v>112</v>
      </c>
      <c r="H193" s="7" t="s">
        <v>112</v>
      </c>
      <c r="I193" s="7" t="s">
        <v>112</v>
      </c>
      <c r="J193" s="7" t="s">
        <v>112</v>
      </c>
      <c r="K193" s="7" t="s">
        <v>112</v>
      </c>
      <c r="M193" s="7" t="s">
        <v>113</v>
      </c>
    </row>
    <row r="194" spans="1:16384" x14ac:dyDescent="0.35">
      <c r="B194" s="41" t="s">
        <v>221</v>
      </c>
      <c r="C194" s="52" t="s">
        <v>138</v>
      </c>
      <c r="D194" s="52"/>
      <c r="E194" s="46">
        <v>153.39000000000001</v>
      </c>
      <c r="F194" s="8"/>
      <c r="G194" s="42">
        <f>E194*((CPI_FY20)*(ANS_XFACTOR_FY20))</f>
        <v>157.1095152372001</v>
      </c>
      <c r="H194" s="43">
        <f>E194*((CPI_FY21)*(ANS_XFACTOR_FY21))</f>
        <v>161.12243247508846</v>
      </c>
      <c r="I194" s="43">
        <f>E194*((CPI_FY22)*(ANS_XFACTOR_FY22))</f>
        <v>166.75438479199119</v>
      </c>
      <c r="J194" s="43">
        <f>E194*((CPI_FY23)*(ANS_XFACTOR_FY23))</f>
        <v>172.87217391920603</v>
      </c>
      <c r="K194" s="49">
        <f>E194*((CPI_FY24)*(ANS_XFACTOR_FY24))</f>
        <v>178.94518703695064</v>
      </c>
      <c r="M194" s="46">
        <f t="shared" ref="M194:M197" si="126">_xlfn.IFS($G$7=$M$7,$G194,
                                       $H$7=$M$7,$H194,
                                                                    $I$7=$M$7,$I194,
                                                                                                  $J$7=$M$7,$J194,
                                                                                                                                $K$7=$M$7,$K194)
*1.1</f>
        <v>177.23467572259733</v>
      </c>
      <c r="O194" s="68"/>
      <c r="P194" s="68"/>
      <c r="Q194" s="69"/>
      <c r="R194" s="79"/>
      <c r="S194" s="79"/>
      <c r="T194" s="79"/>
      <c r="U194" s="79"/>
      <c r="V194" s="79"/>
      <c r="X194" s="79">
        <f t="shared" ref="X194:X196" si="127">+G194-R194</f>
        <v>157.1095152372001</v>
      </c>
      <c r="Y194" s="79">
        <f t="shared" ref="Y194:Y197" si="128">+H194-S194</f>
        <v>161.12243247508846</v>
      </c>
      <c r="Z194" s="79">
        <f t="shared" ref="Z194:Z197" si="129">+I194-T194</f>
        <v>166.75438479199119</v>
      </c>
      <c r="AA194" s="79">
        <f t="shared" ref="AA194:AA197" si="130">+J194-U194</f>
        <v>172.87217391920603</v>
      </c>
      <c r="AB194" s="79">
        <f t="shared" ref="AB194:AB197" si="131">+K194-V194</f>
        <v>178.94518703695064</v>
      </c>
    </row>
    <row r="195" spans="1:16384" x14ac:dyDescent="0.35">
      <c r="B195" s="41" t="s">
        <v>222</v>
      </c>
      <c r="C195" s="52" t="s">
        <v>138</v>
      </c>
      <c r="D195" s="52"/>
      <c r="E195" s="47">
        <v>89.477500000000006</v>
      </c>
      <c r="F195" s="8"/>
      <c r="G195" s="44">
        <f>E195*((CPI_FY20)*(ANS_XFACTOR_FY20))</f>
        <v>91.64721722170006</v>
      </c>
      <c r="H195" s="39">
        <f>E195*((CPI_FY21)*(ANS_XFACTOR_FY21))</f>
        <v>93.988085610468261</v>
      </c>
      <c r="I195" s="39">
        <f>E195*((CPI_FY22)*(ANS_XFACTOR_FY22))</f>
        <v>97.27339112866153</v>
      </c>
      <c r="J195" s="39">
        <f>E195*((CPI_FY23)*(ANS_XFACTOR_FY23))</f>
        <v>100.84210145287018</v>
      </c>
      <c r="K195" s="40">
        <f>E195*((CPI_FY24)*(ANS_XFACTOR_FY24))</f>
        <v>104.38469243822121</v>
      </c>
      <c r="M195" s="47">
        <f t="shared" si="126"/>
        <v>103.3868941715151</v>
      </c>
      <c r="O195" s="68"/>
      <c r="P195" s="68"/>
      <c r="Q195" s="69"/>
      <c r="R195" s="79"/>
      <c r="S195" s="79"/>
      <c r="T195" s="79"/>
      <c r="U195" s="79"/>
      <c r="V195" s="79"/>
      <c r="X195" s="79">
        <f t="shared" si="127"/>
        <v>91.64721722170006</v>
      </c>
      <c r="Y195" s="79">
        <f t="shared" si="128"/>
        <v>93.988085610468261</v>
      </c>
      <c r="Z195" s="79">
        <f t="shared" si="129"/>
        <v>97.27339112866153</v>
      </c>
      <c r="AA195" s="79">
        <f t="shared" si="130"/>
        <v>100.84210145287018</v>
      </c>
      <c r="AB195" s="79">
        <f t="shared" si="131"/>
        <v>104.38469243822121</v>
      </c>
    </row>
    <row r="196" spans="1:16384" x14ac:dyDescent="0.35">
      <c r="B196" s="41" t="s">
        <v>223</v>
      </c>
      <c r="C196" s="52" t="s">
        <v>138</v>
      </c>
      <c r="D196" s="52"/>
      <c r="E196" s="47">
        <v>53.686500000000002</v>
      </c>
      <c r="F196" s="8"/>
      <c r="G196" s="44">
        <f>E196*((CPI_FY20)*(ANS_XFACTOR_FY20))</f>
        <v>54.988330333020038</v>
      </c>
      <c r="H196" s="39">
        <f>E196*((CPI_FY21)*(ANS_XFACTOR_FY21))</f>
        <v>56.392851366280958</v>
      </c>
      <c r="I196" s="39">
        <f>E196*((CPI_FY22)*(ANS_XFACTOR_FY22))</f>
        <v>58.364034677196912</v>
      </c>
      <c r="J196" s="39">
        <f>E196*((CPI_FY23)*(ANS_XFACTOR_FY23))</f>
        <v>60.505260871722108</v>
      </c>
      <c r="K196" s="40">
        <f>E196*((CPI_FY24)*(ANS_XFACTOR_FY24))</f>
        <v>62.630815462932716</v>
      </c>
      <c r="M196" s="47">
        <f t="shared" si="126"/>
        <v>62.032136502909061</v>
      </c>
      <c r="O196" s="68"/>
      <c r="P196" s="68"/>
      <c r="Q196" s="69"/>
      <c r="R196" s="79"/>
      <c r="S196" s="79"/>
      <c r="T196" s="79"/>
      <c r="U196" s="79"/>
      <c r="V196" s="79"/>
      <c r="X196" s="79">
        <f t="shared" si="127"/>
        <v>54.988330333020038</v>
      </c>
      <c r="Y196" s="79">
        <f t="shared" si="128"/>
        <v>56.392851366280958</v>
      </c>
      <c r="Z196" s="79">
        <f t="shared" si="129"/>
        <v>58.364034677196912</v>
      </c>
      <c r="AA196" s="79">
        <f t="shared" si="130"/>
        <v>60.505260871722108</v>
      </c>
      <c r="AB196" s="79">
        <f t="shared" si="131"/>
        <v>62.630815462932716</v>
      </c>
    </row>
    <row r="197" spans="1:16384" x14ac:dyDescent="0.35">
      <c r="B197" s="41" t="s">
        <v>224</v>
      </c>
      <c r="C197" s="52" t="s">
        <v>239</v>
      </c>
      <c r="D197" s="52"/>
      <c r="E197" s="48">
        <v>295.274</v>
      </c>
      <c r="F197" s="8"/>
      <c r="G197" s="45">
        <f>E197*((CPI_FY20)*(ANS_XFACTOR_FY20))</f>
        <v>302.4340243963037</v>
      </c>
      <c r="H197" s="16">
        <f>E197*((CPI_FY21)*(ANS_XFACTOR_FY21))</f>
        <v>310.15884429655949</v>
      </c>
      <c r="I197" s="16">
        <f>E197*((CPI_FY22)*(ANS_XFACTOR_FY22))</f>
        <v>321.00028825262666</v>
      </c>
      <c r="J197" s="16">
        <f>E197*((CPI_FY23)*(ANS_XFACTOR_FY23))</f>
        <v>332.77696252571639</v>
      </c>
      <c r="K197" s="17">
        <f>E197*((CPI_FY24)*(ANS_XFACTOR_FY24))</f>
        <v>344.46744349141767</v>
      </c>
      <c r="M197" s="48">
        <f t="shared" si="126"/>
        <v>341.17472872621545</v>
      </c>
      <c r="O197" s="68"/>
      <c r="P197" s="68"/>
      <c r="Q197" s="69"/>
      <c r="R197" s="79"/>
      <c r="S197" s="79"/>
      <c r="T197" s="79"/>
      <c r="U197" s="79"/>
      <c r="V197" s="79"/>
      <c r="X197" s="79">
        <f t="shared" ref="X197" si="132">+G197-R197</f>
        <v>302.4340243963037</v>
      </c>
      <c r="Y197" s="79">
        <f t="shared" si="128"/>
        <v>310.15884429655949</v>
      </c>
      <c r="Z197" s="79">
        <f t="shared" si="129"/>
        <v>321.00028825262666</v>
      </c>
      <c r="AA197" s="79">
        <f t="shared" si="130"/>
        <v>332.77696252571639</v>
      </c>
      <c r="AB197" s="79">
        <f t="shared" si="131"/>
        <v>344.46744349141767</v>
      </c>
    </row>
    <row r="198" spans="1:16384" x14ac:dyDescent="0.35">
      <c r="F198" s="8"/>
    </row>
    <row r="199" spans="1:16384" x14ac:dyDescent="0.35">
      <c r="F199" s="8"/>
    </row>
    <row r="200" spans="1:16384" x14ac:dyDescent="0.35">
      <c r="A200" s="4"/>
      <c r="B200" s="5" t="s">
        <v>258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/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/>
      <c r="OP200" s="4"/>
      <c r="OQ200" s="4"/>
      <c r="OR200" s="4"/>
      <c r="OS200" s="4"/>
      <c r="OT200" s="4"/>
      <c r="OU200" s="4"/>
      <c r="OV200" s="4"/>
      <c r="OW200" s="4"/>
      <c r="OX200" s="4"/>
      <c r="OY200" s="4"/>
      <c r="OZ200" s="4"/>
      <c r="PA200" s="4"/>
      <c r="PB200" s="4"/>
      <c r="PC200" s="4"/>
      <c r="PD200" s="4"/>
      <c r="PE200" s="4"/>
      <c r="PF200" s="4"/>
      <c r="PG200" s="4"/>
      <c r="PH200" s="4"/>
      <c r="PI200" s="4"/>
      <c r="PJ200" s="4"/>
      <c r="PK200" s="4"/>
      <c r="PL200" s="4"/>
      <c r="PM200" s="4"/>
      <c r="PN200" s="4"/>
      <c r="PO200" s="4"/>
      <c r="PP200" s="4"/>
      <c r="PQ200" s="4"/>
      <c r="PR200" s="4"/>
      <c r="PS200" s="4"/>
      <c r="PT200" s="4"/>
      <c r="PU200" s="4"/>
      <c r="PV200" s="4"/>
      <c r="PW200" s="4"/>
      <c r="PX200" s="4"/>
      <c r="PY200" s="4"/>
      <c r="PZ200" s="4"/>
      <c r="QA200" s="4"/>
      <c r="QB200" s="4"/>
      <c r="QC200" s="4"/>
      <c r="QD200" s="4"/>
      <c r="QE200" s="4"/>
      <c r="QF200" s="4"/>
      <c r="QG200" s="4"/>
      <c r="QH200" s="4"/>
      <c r="QI200" s="4"/>
      <c r="QJ200" s="4"/>
      <c r="QK200" s="4"/>
      <c r="QL200" s="4"/>
      <c r="QM200" s="4"/>
      <c r="QN200" s="4"/>
      <c r="QO200" s="4"/>
      <c r="QP200" s="4"/>
      <c r="QQ200" s="4"/>
      <c r="QR200" s="4"/>
      <c r="QS200" s="4"/>
      <c r="QT200" s="4"/>
      <c r="QU200" s="4"/>
      <c r="QV200" s="4"/>
      <c r="QW200" s="4"/>
      <c r="QX200" s="4"/>
      <c r="QY200" s="4"/>
      <c r="QZ200" s="4"/>
      <c r="RA200" s="4"/>
      <c r="RB200" s="4"/>
      <c r="RC200" s="4"/>
      <c r="RD200" s="4"/>
      <c r="RE200" s="4"/>
      <c r="RF200" s="4"/>
      <c r="RG200" s="4"/>
      <c r="RH200" s="4"/>
      <c r="RI200" s="4"/>
      <c r="RJ200" s="4"/>
      <c r="RK200" s="4"/>
      <c r="RL200" s="4"/>
      <c r="RM200" s="4"/>
      <c r="RN200" s="4"/>
      <c r="RO200" s="4"/>
      <c r="RP200" s="4"/>
      <c r="RQ200" s="4"/>
      <c r="RR200" s="4"/>
      <c r="RS200" s="4"/>
      <c r="RT200" s="4"/>
      <c r="RU200" s="4"/>
      <c r="RV200" s="4"/>
      <c r="RW200" s="4"/>
      <c r="RX200" s="4"/>
      <c r="RY200" s="4"/>
      <c r="RZ200" s="4"/>
      <c r="SA200" s="4"/>
      <c r="SB200" s="4"/>
      <c r="SC200" s="4"/>
      <c r="SD200" s="4"/>
      <c r="SE200" s="4"/>
      <c r="SF200" s="4"/>
      <c r="SG200" s="4"/>
      <c r="SH200" s="4"/>
      <c r="SI200" s="4"/>
      <c r="SJ200" s="4"/>
      <c r="SK200" s="4"/>
      <c r="SL200" s="4"/>
      <c r="SM200" s="4"/>
      <c r="SN200" s="4"/>
      <c r="SO200" s="4"/>
      <c r="SP200" s="4"/>
      <c r="SQ200" s="4"/>
      <c r="SR200" s="4"/>
      <c r="SS200" s="4"/>
      <c r="ST200" s="4"/>
      <c r="SU200" s="4"/>
      <c r="SV200" s="4"/>
      <c r="SW200" s="4"/>
      <c r="SX200" s="4"/>
      <c r="SY200" s="4"/>
      <c r="SZ200" s="4"/>
      <c r="TA200" s="4"/>
      <c r="TB200" s="4"/>
      <c r="TC200" s="4"/>
      <c r="TD200" s="4"/>
      <c r="TE200" s="4"/>
      <c r="TF200" s="4"/>
      <c r="TG200" s="4"/>
      <c r="TH200" s="4"/>
      <c r="TI200" s="4"/>
      <c r="TJ200" s="4"/>
      <c r="TK200" s="4"/>
      <c r="TL200" s="4"/>
      <c r="TM200" s="4"/>
      <c r="TN200" s="4"/>
      <c r="TO200" s="4"/>
      <c r="TP200" s="4"/>
      <c r="TQ200" s="4"/>
      <c r="TR200" s="4"/>
      <c r="TS200" s="4"/>
      <c r="TT200" s="4"/>
      <c r="TU200" s="4"/>
      <c r="TV200" s="4"/>
      <c r="TW200" s="4"/>
      <c r="TX200" s="4"/>
      <c r="TY200" s="4"/>
      <c r="TZ200" s="4"/>
      <c r="UA200" s="4"/>
      <c r="UB200" s="4"/>
      <c r="UC200" s="4"/>
      <c r="UD200" s="4"/>
      <c r="UE200" s="4"/>
      <c r="UF200" s="4"/>
      <c r="UG200" s="4"/>
      <c r="UH200" s="4"/>
      <c r="UI200" s="4"/>
      <c r="UJ200" s="4"/>
      <c r="UK200" s="4"/>
      <c r="UL200" s="4"/>
      <c r="UM200" s="4"/>
      <c r="UN200" s="4"/>
      <c r="UO200" s="4"/>
      <c r="UP200" s="4"/>
      <c r="UQ200" s="4"/>
      <c r="UR200" s="4"/>
      <c r="US200" s="4"/>
      <c r="UT200" s="4"/>
      <c r="UU200" s="4"/>
      <c r="UV200" s="4"/>
      <c r="UW200" s="4"/>
      <c r="UX200" s="4"/>
      <c r="UY200" s="4"/>
      <c r="UZ200" s="4"/>
      <c r="VA200" s="4"/>
      <c r="VB200" s="4"/>
      <c r="VC200" s="4"/>
      <c r="VD200" s="4"/>
      <c r="VE200" s="4"/>
      <c r="VF200" s="4"/>
      <c r="VG200" s="4"/>
      <c r="VH200" s="4"/>
      <c r="VI200" s="4"/>
      <c r="VJ200" s="4"/>
      <c r="VK200" s="4"/>
      <c r="VL200" s="4"/>
      <c r="VM200" s="4"/>
      <c r="VN200" s="4"/>
      <c r="VO200" s="4"/>
      <c r="VP200" s="4"/>
      <c r="VQ200" s="4"/>
      <c r="VR200" s="4"/>
      <c r="VS200" s="4"/>
      <c r="VT200" s="4"/>
      <c r="VU200" s="4"/>
      <c r="VV200" s="4"/>
      <c r="VW200" s="4"/>
      <c r="VX200" s="4"/>
      <c r="VY200" s="4"/>
      <c r="VZ200" s="4"/>
      <c r="WA200" s="4"/>
      <c r="WB200" s="4"/>
      <c r="WC200" s="4"/>
      <c r="WD200" s="4"/>
      <c r="WE200" s="4"/>
      <c r="WF200" s="4"/>
      <c r="WG200" s="4"/>
      <c r="WH200" s="4"/>
      <c r="WI200" s="4"/>
      <c r="WJ200" s="4"/>
      <c r="WK200" s="4"/>
      <c r="WL200" s="4"/>
      <c r="WM200" s="4"/>
      <c r="WN200" s="4"/>
      <c r="WO200" s="4"/>
      <c r="WP200" s="4"/>
      <c r="WQ200" s="4"/>
      <c r="WR200" s="4"/>
      <c r="WS200" s="4"/>
      <c r="WT200" s="4"/>
      <c r="WU200" s="4"/>
      <c r="WV200" s="4"/>
      <c r="WW200" s="4"/>
      <c r="WX200" s="4"/>
      <c r="WY200" s="4"/>
      <c r="WZ200" s="4"/>
      <c r="XA200" s="4"/>
      <c r="XB200" s="4"/>
      <c r="XC200" s="4"/>
      <c r="XD200" s="4"/>
      <c r="XE200" s="4"/>
      <c r="XF200" s="4"/>
      <c r="XG200" s="4"/>
      <c r="XH200" s="4"/>
      <c r="XI200" s="4"/>
      <c r="XJ200" s="4"/>
      <c r="XK200" s="4"/>
      <c r="XL200" s="4"/>
      <c r="XM200" s="4"/>
      <c r="XN200" s="4"/>
      <c r="XO200" s="4"/>
      <c r="XP200" s="4"/>
      <c r="XQ200" s="4"/>
      <c r="XR200" s="4"/>
      <c r="XS200" s="4"/>
      <c r="XT200" s="4"/>
      <c r="XU200" s="4"/>
      <c r="XV200" s="4"/>
      <c r="XW200" s="4"/>
      <c r="XX200" s="4"/>
      <c r="XY200" s="4"/>
      <c r="XZ200" s="4"/>
      <c r="YA200" s="4"/>
      <c r="YB200" s="4"/>
      <c r="YC200" s="4"/>
      <c r="YD200" s="4"/>
      <c r="YE200" s="4"/>
      <c r="YF200" s="4"/>
      <c r="YG200" s="4"/>
      <c r="YH200" s="4"/>
      <c r="YI200" s="4"/>
      <c r="YJ200" s="4"/>
      <c r="YK200" s="4"/>
      <c r="YL200" s="4"/>
      <c r="YM200" s="4"/>
      <c r="YN200" s="4"/>
      <c r="YO200" s="4"/>
      <c r="YP200" s="4"/>
      <c r="YQ200" s="4"/>
      <c r="YR200" s="4"/>
      <c r="YS200" s="4"/>
      <c r="YT200" s="4"/>
      <c r="YU200" s="4"/>
      <c r="YV200" s="4"/>
      <c r="YW200" s="4"/>
      <c r="YX200" s="4"/>
      <c r="YY200" s="4"/>
      <c r="YZ200" s="4"/>
      <c r="ZA200" s="4"/>
      <c r="ZB200" s="4"/>
      <c r="ZC200" s="4"/>
      <c r="ZD200" s="4"/>
      <c r="ZE200" s="4"/>
      <c r="ZF200" s="4"/>
      <c r="ZG200" s="4"/>
      <c r="ZH200" s="4"/>
      <c r="ZI200" s="4"/>
      <c r="ZJ200" s="4"/>
      <c r="ZK200" s="4"/>
      <c r="ZL200" s="4"/>
      <c r="ZM200" s="4"/>
      <c r="ZN200" s="4"/>
      <c r="ZO200" s="4"/>
      <c r="ZP200" s="4"/>
      <c r="ZQ200" s="4"/>
      <c r="ZR200" s="4"/>
      <c r="ZS200" s="4"/>
      <c r="ZT200" s="4"/>
      <c r="ZU200" s="4"/>
      <c r="ZV200" s="4"/>
      <c r="ZW200" s="4"/>
      <c r="ZX200" s="4"/>
      <c r="ZY200" s="4"/>
      <c r="ZZ200" s="4"/>
      <c r="AAA200" s="4"/>
      <c r="AAB200" s="4"/>
      <c r="AAC200" s="4"/>
      <c r="AAD200" s="4"/>
      <c r="AAE200" s="4"/>
      <c r="AAF200" s="4"/>
      <c r="AAG200" s="4"/>
      <c r="AAH200" s="4"/>
      <c r="AAI200" s="4"/>
      <c r="AAJ200" s="4"/>
      <c r="AAK200" s="4"/>
      <c r="AAL200" s="4"/>
      <c r="AAM200" s="4"/>
      <c r="AAN200" s="4"/>
      <c r="AAO200" s="4"/>
      <c r="AAP200" s="4"/>
      <c r="AAQ200" s="4"/>
      <c r="AAR200" s="4"/>
      <c r="AAS200" s="4"/>
      <c r="AAT200" s="4"/>
      <c r="AAU200" s="4"/>
      <c r="AAV200" s="4"/>
      <c r="AAW200" s="4"/>
      <c r="AAX200" s="4"/>
      <c r="AAY200" s="4"/>
      <c r="AAZ200" s="4"/>
      <c r="ABA200" s="4"/>
      <c r="ABB200" s="4"/>
      <c r="ABC200" s="4"/>
      <c r="ABD200" s="4"/>
      <c r="ABE200" s="4"/>
      <c r="ABF200" s="4"/>
      <c r="ABG200" s="4"/>
      <c r="ABH200" s="4"/>
      <c r="ABI200" s="4"/>
      <c r="ABJ200" s="4"/>
      <c r="ABK200" s="4"/>
      <c r="ABL200" s="4"/>
      <c r="ABM200" s="4"/>
      <c r="ABN200" s="4"/>
      <c r="ABO200" s="4"/>
      <c r="ABP200" s="4"/>
      <c r="ABQ200" s="4"/>
      <c r="ABR200" s="4"/>
      <c r="ABS200" s="4"/>
      <c r="ABT200" s="4"/>
      <c r="ABU200" s="4"/>
      <c r="ABV200" s="4"/>
      <c r="ABW200" s="4"/>
      <c r="ABX200" s="4"/>
      <c r="ABY200" s="4"/>
      <c r="ABZ200" s="4"/>
      <c r="ACA200" s="4"/>
      <c r="ACB200" s="4"/>
      <c r="ACC200" s="4"/>
      <c r="ACD200" s="4"/>
      <c r="ACE200" s="4"/>
      <c r="ACF200" s="4"/>
      <c r="ACG200" s="4"/>
      <c r="ACH200" s="4"/>
      <c r="ACI200" s="4"/>
      <c r="ACJ200" s="4"/>
      <c r="ACK200" s="4"/>
      <c r="ACL200" s="4"/>
      <c r="ACM200" s="4"/>
      <c r="ACN200" s="4"/>
      <c r="ACO200" s="4"/>
      <c r="ACP200" s="4"/>
      <c r="ACQ200" s="4"/>
      <c r="ACR200" s="4"/>
      <c r="ACS200" s="4"/>
      <c r="ACT200" s="4"/>
      <c r="ACU200" s="4"/>
      <c r="ACV200" s="4"/>
      <c r="ACW200" s="4"/>
      <c r="ACX200" s="4"/>
      <c r="ACY200" s="4"/>
      <c r="ACZ200" s="4"/>
      <c r="ADA200" s="4"/>
      <c r="ADB200" s="4"/>
      <c r="ADC200" s="4"/>
      <c r="ADD200" s="4"/>
      <c r="ADE200" s="4"/>
      <c r="ADF200" s="4"/>
      <c r="ADG200" s="4"/>
      <c r="ADH200" s="4"/>
      <c r="ADI200" s="4"/>
      <c r="ADJ200" s="4"/>
      <c r="ADK200" s="4"/>
      <c r="ADL200" s="4"/>
      <c r="ADM200" s="4"/>
      <c r="ADN200" s="4"/>
      <c r="ADO200" s="4"/>
      <c r="ADP200" s="4"/>
      <c r="ADQ200" s="4"/>
      <c r="ADR200" s="4"/>
      <c r="ADS200" s="4"/>
      <c r="ADT200" s="4"/>
      <c r="ADU200" s="4"/>
      <c r="ADV200" s="4"/>
      <c r="ADW200" s="4"/>
      <c r="ADX200" s="4"/>
      <c r="ADY200" s="4"/>
      <c r="ADZ200" s="4"/>
      <c r="AEA200" s="4"/>
      <c r="AEB200" s="4"/>
      <c r="AEC200" s="4"/>
      <c r="AED200" s="4"/>
      <c r="AEE200" s="4"/>
      <c r="AEF200" s="4"/>
      <c r="AEG200" s="4"/>
      <c r="AEH200" s="4"/>
      <c r="AEI200" s="4"/>
      <c r="AEJ200" s="4"/>
      <c r="AEK200" s="4"/>
      <c r="AEL200" s="4"/>
      <c r="AEM200" s="4"/>
      <c r="AEN200" s="4"/>
      <c r="AEO200" s="4"/>
      <c r="AEP200" s="4"/>
      <c r="AEQ200" s="4"/>
      <c r="AER200" s="4"/>
      <c r="AES200" s="4"/>
      <c r="AET200" s="4"/>
      <c r="AEU200" s="4"/>
      <c r="AEV200" s="4"/>
      <c r="AEW200" s="4"/>
      <c r="AEX200" s="4"/>
      <c r="AEY200" s="4"/>
      <c r="AEZ200" s="4"/>
      <c r="AFA200" s="4"/>
      <c r="AFB200" s="4"/>
      <c r="AFC200" s="4"/>
      <c r="AFD200" s="4"/>
      <c r="AFE200" s="4"/>
      <c r="AFF200" s="4"/>
      <c r="AFG200" s="4"/>
      <c r="AFH200" s="4"/>
      <c r="AFI200" s="4"/>
      <c r="AFJ200" s="4"/>
      <c r="AFK200" s="4"/>
      <c r="AFL200" s="4"/>
      <c r="AFM200" s="4"/>
      <c r="AFN200" s="4"/>
      <c r="AFO200" s="4"/>
      <c r="AFP200" s="4"/>
      <c r="AFQ200" s="4"/>
      <c r="AFR200" s="4"/>
      <c r="AFS200" s="4"/>
      <c r="AFT200" s="4"/>
      <c r="AFU200" s="4"/>
      <c r="AFV200" s="4"/>
      <c r="AFW200" s="4"/>
      <c r="AFX200" s="4"/>
      <c r="AFY200" s="4"/>
      <c r="AFZ200" s="4"/>
      <c r="AGA200" s="4"/>
      <c r="AGB200" s="4"/>
      <c r="AGC200" s="4"/>
      <c r="AGD200" s="4"/>
      <c r="AGE200" s="4"/>
      <c r="AGF200" s="4"/>
      <c r="AGG200" s="4"/>
      <c r="AGH200" s="4"/>
      <c r="AGI200" s="4"/>
      <c r="AGJ200" s="4"/>
      <c r="AGK200" s="4"/>
      <c r="AGL200" s="4"/>
      <c r="AGM200" s="4"/>
      <c r="AGN200" s="4"/>
      <c r="AGO200" s="4"/>
      <c r="AGP200" s="4"/>
      <c r="AGQ200" s="4"/>
      <c r="AGR200" s="4"/>
      <c r="AGS200" s="4"/>
      <c r="AGT200" s="4"/>
      <c r="AGU200" s="4"/>
      <c r="AGV200" s="4"/>
      <c r="AGW200" s="4"/>
      <c r="AGX200" s="4"/>
      <c r="AGY200" s="4"/>
      <c r="AGZ200" s="4"/>
      <c r="AHA200" s="4"/>
      <c r="AHB200" s="4"/>
      <c r="AHC200" s="4"/>
      <c r="AHD200" s="4"/>
      <c r="AHE200" s="4"/>
      <c r="AHF200" s="4"/>
      <c r="AHG200" s="4"/>
      <c r="AHH200" s="4"/>
      <c r="AHI200" s="4"/>
      <c r="AHJ200" s="4"/>
      <c r="AHK200" s="4"/>
      <c r="AHL200" s="4"/>
      <c r="AHM200" s="4"/>
      <c r="AHN200" s="4"/>
      <c r="AHO200" s="4"/>
      <c r="AHP200" s="4"/>
      <c r="AHQ200" s="4"/>
      <c r="AHR200" s="4"/>
      <c r="AHS200" s="4"/>
      <c r="AHT200" s="4"/>
      <c r="AHU200" s="4"/>
      <c r="AHV200" s="4"/>
      <c r="AHW200" s="4"/>
      <c r="AHX200" s="4"/>
      <c r="AHY200" s="4"/>
      <c r="AHZ200" s="4"/>
      <c r="AIA200" s="4"/>
      <c r="AIB200" s="4"/>
      <c r="AIC200" s="4"/>
      <c r="AID200" s="4"/>
      <c r="AIE200" s="4"/>
      <c r="AIF200" s="4"/>
      <c r="AIG200" s="4"/>
      <c r="AIH200" s="4"/>
      <c r="AII200" s="4"/>
      <c r="AIJ200" s="4"/>
      <c r="AIK200" s="4"/>
      <c r="AIL200" s="4"/>
      <c r="AIM200" s="4"/>
      <c r="AIN200" s="4"/>
      <c r="AIO200" s="4"/>
      <c r="AIP200" s="4"/>
      <c r="AIQ200" s="4"/>
      <c r="AIR200" s="4"/>
      <c r="AIS200" s="4"/>
      <c r="AIT200" s="4"/>
      <c r="AIU200" s="4"/>
      <c r="AIV200" s="4"/>
      <c r="AIW200" s="4"/>
      <c r="AIX200" s="4"/>
      <c r="AIY200" s="4"/>
      <c r="AIZ200" s="4"/>
      <c r="AJA200" s="4"/>
      <c r="AJB200" s="4"/>
      <c r="AJC200" s="4"/>
      <c r="AJD200" s="4"/>
      <c r="AJE200" s="4"/>
      <c r="AJF200" s="4"/>
      <c r="AJG200" s="4"/>
      <c r="AJH200" s="4"/>
      <c r="AJI200" s="4"/>
      <c r="AJJ200" s="4"/>
      <c r="AJK200" s="4"/>
      <c r="AJL200" s="4"/>
      <c r="AJM200" s="4"/>
      <c r="AJN200" s="4"/>
      <c r="AJO200" s="4"/>
      <c r="AJP200" s="4"/>
      <c r="AJQ200" s="4"/>
      <c r="AJR200" s="4"/>
      <c r="AJS200" s="4"/>
      <c r="AJT200" s="4"/>
      <c r="AJU200" s="4"/>
      <c r="AJV200" s="4"/>
      <c r="AJW200" s="4"/>
      <c r="AJX200" s="4"/>
      <c r="AJY200" s="4"/>
      <c r="AJZ200" s="4"/>
      <c r="AKA200" s="4"/>
      <c r="AKB200" s="4"/>
      <c r="AKC200" s="4"/>
      <c r="AKD200" s="4"/>
      <c r="AKE200" s="4"/>
      <c r="AKF200" s="4"/>
      <c r="AKG200" s="4"/>
      <c r="AKH200" s="4"/>
      <c r="AKI200" s="4"/>
      <c r="AKJ200" s="4"/>
      <c r="AKK200" s="4"/>
      <c r="AKL200" s="4"/>
      <c r="AKM200" s="4"/>
      <c r="AKN200" s="4"/>
      <c r="AKO200" s="4"/>
      <c r="AKP200" s="4"/>
      <c r="AKQ200" s="4"/>
      <c r="AKR200" s="4"/>
      <c r="AKS200" s="4"/>
      <c r="AKT200" s="4"/>
      <c r="AKU200" s="4"/>
      <c r="AKV200" s="4"/>
      <c r="AKW200" s="4"/>
      <c r="AKX200" s="4"/>
      <c r="AKY200" s="4"/>
      <c r="AKZ200" s="4"/>
      <c r="ALA200" s="4"/>
      <c r="ALB200" s="4"/>
      <c r="ALC200" s="4"/>
      <c r="ALD200" s="4"/>
      <c r="ALE200" s="4"/>
      <c r="ALF200" s="4"/>
      <c r="ALG200" s="4"/>
      <c r="ALH200" s="4"/>
      <c r="ALI200" s="4"/>
      <c r="ALJ200" s="4"/>
      <c r="ALK200" s="4"/>
      <c r="ALL200" s="4"/>
      <c r="ALM200" s="4"/>
      <c r="ALN200" s="4"/>
      <c r="ALO200" s="4"/>
      <c r="ALP200" s="4"/>
      <c r="ALQ200" s="4"/>
      <c r="ALR200" s="4"/>
      <c r="ALS200" s="4"/>
      <c r="ALT200" s="4"/>
      <c r="ALU200" s="4"/>
      <c r="ALV200" s="4"/>
      <c r="ALW200" s="4"/>
      <c r="ALX200" s="4"/>
      <c r="ALY200" s="4"/>
      <c r="ALZ200" s="4"/>
      <c r="AMA200" s="4"/>
      <c r="AMB200" s="4"/>
      <c r="AMC200" s="4"/>
      <c r="AMD200" s="4"/>
      <c r="AME200" s="4"/>
      <c r="AMF200" s="4"/>
      <c r="AMG200" s="4"/>
      <c r="AMH200" s="4"/>
      <c r="AMI200" s="4"/>
      <c r="AMJ200" s="4"/>
      <c r="AMK200" s="4"/>
      <c r="AML200" s="4"/>
      <c r="AMM200" s="4"/>
      <c r="AMN200" s="4"/>
      <c r="AMO200" s="4"/>
      <c r="AMP200" s="4"/>
      <c r="AMQ200" s="4"/>
      <c r="AMR200" s="4"/>
      <c r="AMS200" s="4"/>
      <c r="AMT200" s="4"/>
      <c r="AMU200" s="4"/>
      <c r="AMV200" s="4"/>
      <c r="AMW200" s="4"/>
      <c r="AMX200" s="4"/>
      <c r="AMY200" s="4"/>
      <c r="AMZ200" s="4"/>
      <c r="ANA200" s="4"/>
      <c r="ANB200" s="4"/>
      <c r="ANC200" s="4"/>
      <c r="AND200" s="4"/>
      <c r="ANE200" s="4"/>
      <c r="ANF200" s="4"/>
      <c r="ANG200" s="4"/>
      <c r="ANH200" s="4"/>
      <c r="ANI200" s="4"/>
      <c r="ANJ200" s="4"/>
      <c r="ANK200" s="4"/>
      <c r="ANL200" s="4"/>
      <c r="ANM200" s="4"/>
      <c r="ANN200" s="4"/>
      <c r="ANO200" s="4"/>
      <c r="ANP200" s="4"/>
      <c r="ANQ200" s="4"/>
      <c r="ANR200" s="4"/>
      <c r="ANS200" s="4"/>
      <c r="ANT200" s="4"/>
      <c r="ANU200" s="4"/>
      <c r="ANV200" s="4"/>
      <c r="ANW200" s="4"/>
      <c r="ANX200" s="4"/>
      <c r="ANY200" s="4"/>
      <c r="ANZ200" s="4"/>
      <c r="AOA200" s="4"/>
      <c r="AOB200" s="4"/>
      <c r="AOC200" s="4"/>
      <c r="AOD200" s="4"/>
      <c r="AOE200" s="4"/>
      <c r="AOF200" s="4"/>
      <c r="AOG200" s="4"/>
      <c r="AOH200" s="4"/>
      <c r="AOI200" s="4"/>
      <c r="AOJ200" s="4"/>
      <c r="AOK200" s="4"/>
      <c r="AOL200" s="4"/>
      <c r="AOM200" s="4"/>
      <c r="AON200" s="4"/>
      <c r="AOO200" s="4"/>
      <c r="AOP200" s="4"/>
      <c r="AOQ200" s="4"/>
      <c r="AOR200" s="4"/>
      <c r="AOS200" s="4"/>
      <c r="AOT200" s="4"/>
      <c r="AOU200" s="4"/>
      <c r="AOV200" s="4"/>
      <c r="AOW200" s="4"/>
      <c r="AOX200" s="4"/>
      <c r="AOY200" s="4"/>
      <c r="AOZ200" s="4"/>
      <c r="APA200" s="4"/>
      <c r="APB200" s="4"/>
      <c r="APC200" s="4"/>
      <c r="APD200" s="4"/>
      <c r="APE200" s="4"/>
      <c r="APF200" s="4"/>
      <c r="APG200" s="4"/>
      <c r="APH200" s="4"/>
      <c r="API200" s="4"/>
      <c r="APJ200" s="4"/>
      <c r="APK200" s="4"/>
      <c r="APL200" s="4"/>
      <c r="APM200" s="4"/>
      <c r="APN200" s="4"/>
      <c r="APO200" s="4"/>
      <c r="APP200" s="4"/>
      <c r="APQ200" s="4"/>
      <c r="APR200" s="4"/>
      <c r="APS200" s="4"/>
      <c r="APT200" s="4"/>
      <c r="APU200" s="4"/>
      <c r="APV200" s="4"/>
      <c r="APW200" s="4"/>
      <c r="APX200" s="4"/>
      <c r="APY200" s="4"/>
      <c r="APZ200" s="4"/>
      <c r="AQA200" s="4"/>
      <c r="AQB200" s="4"/>
      <c r="AQC200" s="4"/>
      <c r="AQD200" s="4"/>
      <c r="AQE200" s="4"/>
      <c r="AQF200" s="4"/>
      <c r="AQG200" s="4"/>
      <c r="AQH200" s="4"/>
      <c r="AQI200" s="4"/>
      <c r="AQJ200" s="4"/>
      <c r="AQK200" s="4"/>
      <c r="AQL200" s="4"/>
      <c r="AQM200" s="4"/>
      <c r="AQN200" s="4"/>
      <c r="AQO200" s="4"/>
      <c r="AQP200" s="4"/>
      <c r="AQQ200" s="4"/>
      <c r="AQR200" s="4"/>
      <c r="AQS200" s="4"/>
      <c r="AQT200" s="4"/>
      <c r="AQU200" s="4"/>
      <c r="AQV200" s="4"/>
      <c r="AQW200" s="4"/>
      <c r="AQX200" s="4"/>
      <c r="AQY200" s="4"/>
      <c r="AQZ200" s="4"/>
      <c r="ARA200" s="4"/>
      <c r="ARB200" s="4"/>
      <c r="ARC200" s="4"/>
      <c r="ARD200" s="4"/>
      <c r="ARE200" s="4"/>
      <c r="ARF200" s="4"/>
      <c r="ARG200" s="4"/>
      <c r="ARH200" s="4"/>
      <c r="ARI200" s="4"/>
      <c r="ARJ200" s="4"/>
      <c r="ARK200" s="4"/>
      <c r="ARL200" s="4"/>
      <c r="ARM200" s="4"/>
      <c r="ARN200" s="4"/>
      <c r="ARO200" s="4"/>
      <c r="ARP200" s="4"/>
      <c r="ARQ200" s="4"/>
      <c r="ARR200" s="4"/>
      <c r="ARS200" s="4"/>
      <c r="ART200" s="4"/>
      <c r="ARU200" s="4"/>
      <c r="ARV200" s="4"/>
      <c r="ARW200" s="4"/>
      <c r="ARX200" s="4"/>
      <c r="ARY200" s="4"/>
      <c r="ARZ200" s="4"/>
      <c r="ASA200" s="4"/>
      <c r="ASB200" s="4"/>
      <c r="ASC200" s="4"/>
      <c r="ASD200" s="4"/>
      <c r="ASE200" s="4"/>
      <c r="ASF200" s="4"/>
      <c r="ASG200" s="4"/>
      <c r="ASH200" s="4"/>
      <c r="ASI200" s="4"/>
      <c r="ASJ200" s="4"/>
      <c r="ASK200" s="4"/>
      <c r="ASL200" s="4"/>
      <c r="ASM200" s="4"/>
      <c r="ASN200" s="4"/>
      <c r="ASO200" s="4"/>
      <c r="ASP200" s="4"/>
      <c r="ASQ200" s="4"/>
      <c r="ASR200" s="4"/>
      <c r="ASS200" s="4"/>
      <c r="AST200" s="4"/>
      <c r="ASU200" s="4"/>
      <c r="ASV200" s="4"/>
      <c r="ASW200" s="4"/>
      <c r="ASX200" s="4"/>
      <c r="ASY200" s="4"/>
      <c r="ASZ200" s="4"/>
      <c r="ATA200" s="4"/>
      <c r="ATB200" s="4"/>
      <c r="ATC200" s="4"/>
      <c r="ATD200" s="4"/>
      <c r="ATE200" s="4"/>
      <c r="ATF200" s="4"/>
      <c r="ATG200" s="4"/>
      <c r="ATH200" s="4"/>
      <c r="ATI200" s="4"/>
      <c r="ATJ200" s="4"/>
      <c r="ATK200" s="4"/>
      <c r="ATL200" s="4"/>
      <c r="ATM200" s="4"/>
      <c r="ATN200" s="4"/>
      <c r="ATO200" s="4"/>
      <c r="ATP200" s="4"/>
      <c r="ATQ200" s="4"/>
      <c r="ATR200" s="4"/>
      <c r="ATS200" s="4"/>
      <c r="ATT200" s="4"/>
      <c r="ATU200" s="4"/>
      <c r="ATV200" s="4"/>
      <c r="ATW200" s="4"/>
      <c r="ATX200" s="4"/>
      <c r="ATY200" s="4"/>
      <c r="ATZ200" s="4"/>
      <c r="AUA200" s="4"/>
      <c r="AUB200" s="4"/>
      <c r="AUC200" s="4"/>
      <c r="AUD200" s="4"/>
      <c r="AUE200" s="4"/>
      <c r="AUF200" s="4"/>
      <c r="AUG200" s="4"/>
      <c r="AUH200" s="4"/>
      <c r="AUI200" s="4"/>
      <c r="AUJ200" s="4"/>
      <c r="AUK200" s="4"/>
      <c r="AUL200" s="4"/>
      <c r="AUM200" s="4"/>
      <c r="AUN200" s="4"/>
      <c r="AUO200" s="4"/>
      <c r="AUP200" s="4"/>
      <c r="AUQ200" s="4"/>
      <c r="AUR200" s="4"/>
      <c r="AUS200" s="4"/>
      <c r="AUT200" s="4"/>
      <c r="AUU200" s="4"/>
      <c r="AUV200" s="4"/>
      <c r="AUW200" s="4"/>
      <c r="AUX200" s="4"/>
      <c r="AUY200" s="4"/>
      <c r="AUZ200" s="4"/>
      <c r="AVA200" s="4"/>
      <c r="AVB200" s="4"/>
      <c r="AVC200" s="4"/>
      <c r="AVD200" s="4"/>
      <c r="AVE200" s="4"/>
      <c r="AVF200" s="4"/>
      <c r="AVG200" s="4"/>
      <c r="AVH200" s="4"/>
      <c r="AVI200" s="4"/>
      <c r="AVJ200" s="4"/>
      <c r="AVK200" s="4"/>
      <c r="AVL200" s="4"/>
      <c r="AVM200" s="4"/>
      <c r="AVN200" s="4"/>
      <c r="AVO200" s="4"/>
      <c r="AVP200" s="4"/>
      <c r="AVQ200" s="4"/>
      <c r="AVR200" s="4"/>
      <c r="AVS200" s="4"/>
      <c r="AVT200" s="4"/>
      <c r="AVU200" s="4"/>
      <c r="AVV200" s="4"/>
      <c r="AVW200" s="4"/>
      <c r="AVX200" s="4"/>
      <c r="AVY200" s="4"/>
      <c r="AVZ200" s="4"/>
      <c r="AWA200" s="4"/>
      <c r="AWB200" s="4"/>
      <c r="AWC200" s="4"/>
      <c r="AWD200" s="4"/>
      <c r="AWE200" s="4"/>
      <c r="AWF200" s="4"/>
      <c r="AWG200" s="4"/>
      <c r="AWH200" s="4"/>
      <c r="AWI200" s="4"/>
      <c r="AWJ200" s="4"/>
      <c r="AWK200" s="4"/>
      <c r="AWL200" s="4"/>
      <c r="AWM200" s="4"/>
      <c r="AWN200" s="4"/>
      <c r="AWO200" s="4"/>
      <c r="AWP200" s="4"/>
      <c r="AWQ200" s="4"/>
      <c r="AWR200" s="4"/>
      <c r="AWS200" s="4"/>
      <c r="AWT200" s="4"/>
      <c r="AWU200" s="4"/>
      <c r="AWV200" s="4"/>
      <c r="AWW200" s="4"/>
      <c r="AWX200" s="4"/>
      <c r="AWY200" s="4"/>
      <c r="AWZ200" s="4"/>
      <c r="AXA200" s="4"/>
      <c r="AXB200" s="4"/>
      <c r="AXC200" s="4"/>
      <c r="AXD200" s="4"/>
      <c r="AXE200" s="4"/>
      <c r="AXF200" s="4"/>
      <c r="AXG200" s="4"/>
      <c r="AXH200" s="4"/>
      <c r="AXI200" s="4"/>
      <c r="AXJ200" s="4"/>
      <c r="AXK200" s="4"/>
      <c r="AXL200" s="4"/>
      <c r="AXM200" s="4"/>
      <c r="AXN200" s="4"/>
      <c r="AXO200" s="4"/>
      <c r="AXP200" s="4"/>
      <c r="AXQ200" s="4"/>
      <c r="AXR200" s="4"/>
      <c r="AXS200" s="4"/>
      <c r="AXT200" s="4"/>
      <c r="AXU200" s="4"/>
      <c r="AXV200" s="4"/>
      <c r="AXW200" s="4"/>
      <c r="AXX200" s="4"/>
      <c r="AXY200" s="4"/>
      <c r="AXZ200" s="4"/>
      <c r="AYA200" s="4"/>
      <c r="AYB200" s="4"/>
      <c r="AYC200" s="4"/>
      <c r="AYD200" s="4"/>
      <c r="AYE200" s="4"/>
      <c r="AYF200" s="4"/>
      <c r="AYG200" s="4"/>
      <c r="AYH200" s="4"/>
      <c r="AYI200" s="4"/>
      <c r="AYJ200" s="4"/>
      <c r="AYK200" s="4"/>
      <c r="AYL200" s="4"/>
      <c r="AYM200" s="4"/>
      <c r="AYN200" s="4"/>
      <c r="AYO200" s="4"/>
      <c r="AYP200" s="4"/>
      <c r="AYQ200" s="4"/>
      <c r="AYR200" s="4"/>
      <c r="AYS200" s="4"/>
      <c r="AYT200" s="4"/>
      <c r="AYU200" s="4"/>
      <c r="AYV200" s="4"/>
      <c r="AYW200" s="4"/>
      <c r="AYX200" s="4"/>
      <c r="AYY200" s="4"/>
      <c r="AYZ200" s="4"/>
      <c r="AZA200" s="4"/>
      <c r="AZB200" s="4"/>
      <c r="AZC200" s="4"/>
      <c r="AZD200" s="4"/>
      <c r="AZE200" s="4"/>
      <c r="AZF200" s="4"/>
      <c r="AZG200" s="4"/>
      <c r="AZH200" s="4"/>
      <c r="AZI200" s="4"/>
      <c r="AZJ200" s="4"/>
      <c r="AZK200" s="4"/>
      <c r="AZL200" s="4"/>
      <c r="AZM200" s="4"/>
      <c r="AZN200" s="4"/>
      <c r="AZO200" s="4"/>
      <c r="AZP200" s="4"/>
      <c r="AZQ200" s="4"/>
      <c r="AZR200" s="4"/>
      <c r="AZS200" s="4"/>
      <c r="AZT200" s="4"/>
      <c r="AZU200" s="4"/>
      <c r="AZV200" s="4"/>
      <c r="AZW200" s="4"/>
      <c r="AZX200" s="4"/>
      <c r="AZY200" s="4"/>
      <c r="AZZ200" s="4"/>
      <c r="BAA200" s="4"/>
      <c r="BAB200" s="4"/>
      <c r="BAC200" s="4"/>
      <c r="BAD200" s="4"/>
      <c r="BAE200" s="4"/>
      <c r="BAF200" s="4"/>
      <c r="BAG200" s="4"/>
      <c r="BAH200" s="4"/>
      <c r="BAI200" s="4"/>
      <c r="BAJ200" s="4"/>
      <c r="BAK200" s="4"/>
      <c r="BAL200" s="4"/>
      <c r="BAM200" s="4"/>
      <c r="BAN200" s="4"/>
      <c r="BAO200" s="4"/>
      <c r="BAP200" s="4"/>
      <c r="BAQ200" s="4"/>
      <c r="BAR200" s="4"/>
      <c r="BAS200" s="4"/>
      <c r="BAT200" s="4"/>
      <c r="BAU200" s="4"/>
      <c r="BAV200" s="4"/>
      <c r="BAW200" s="4"/>
      <c r="BAX200" s="4"/>
      <c r="BAY200" s="4"/>
      <c r="BAZ200" s="4"/>
      <c r="BBA200" s="4"/>
      <c r="BBB200" s="4"/>
      <c r="BBC200" s="4"/>
      <c r="BBD200" s="4"/>
      <c r="BBE200" s="4"/>
      <c r="BBF200" s="4"/>
      <c r="BBG200" s="4"/>
      <c r="BBH200" s="4"/>
      <c r="BBI200" s="4"/>
      <c r="BBJ200" s="4"/>
      <c r="BBK200" s="4"/>
      <c r="BBL200" s="4"/>
      <c r="BBM200" s="4"/>
      <c r="BBN200" s="4"/>
      <c r="BBO200" s="4"/>
      <c r="BBP200" s="4"/>
      <c r="BBQ200" s="4"/>
      <c r="BBR200" s="4"/>
      <c r="BBS200" s="4"/>
      <c r="BBT200" s="4"/>
      <c r="BBU200" s="4"/>
      <c r="BBV200" s="4"/>
      <c r="BBW200" s="4"/>
      <c r="BBX200" s="4"/>
      <c r="BBY200" s="4"/>
      <c r="BBZ200" s="4"/>
      <c r="BCA200" s="4"/>
      <c r="BCB200" s="4"/>
      <c r="BCC200" s="4"/>
      <c r="BCD200" s="4"/>
      <c r="BCE200" s="4"/>
      <c r="BCF200" s="4"/>
      <c r="BCG200" s="4"/>
      <c r="BCH200" s="4"/>
      <c r="BCI200" s="4"/>
      <c r="BCJ200" s="4"/>
      <c r="BCK200" s="4"/>
      <c r="BCL200" s="4"/>
      <c r="BCM200" s="4"/>
      <c r="BCN200" s="4"/>
      <c r="BCO200" s="4"/>
      <c r="BCP200" s="4"/>
      <c r="BCQ200" s="4"/>
      <c r="BCR200" s="4"/>
      <c r="BCS200" s="4"/>
      <c r="BCT200" s="4"/>
      <c r="BCU200" s="4"/>
      <c r="BCV200" s="4"/>
      <c r="BCW200" s="4"/>
      <c r="BCX200" s="4"/>
      <c r="BCY200" s="4"/>
      <c r="BCZ200" s="4"/>
      <c r="BDA200" s="4"/>
      <c r="BDB200" s="4"/>
      <c r="BDC200" s="4"/>
      <c r="BDD200" s="4"/>
      <c r="BDE200" s="4"/>
      <c r="BDF200" s="4"/>
      <c r="BDG200" s="4"/>
      <c r="BDH200" s="4"/>
      <c r="BDI200" s="4"/>
      <c r="BDJ200" s="4"/>
      <c r="BDK200" s="4"/>
      <c r="BDL200" s="4"/>
      <c r="BDM200" s="4"/>
      <c r="BDN200" s="4"/>
      <c r="BDO200" s="4"/>
      <c r="BDP200" s="4"/>
      <c r="BDQ200" s="4"/>
      <c r="BDR200" s="4"/>
      <c r="BDS200" s="4"/>
      <c r="BDT200" s="4"/>
      <c r="BDU200" s="4"/>
      <c r="BDV200" s="4"/>
      <c r="BDW200" s="4"/>
      <c r="BDX200" s="4"/>
      <c r="BDY200" s="4"/>
      <c r="BDZ200" s="4"/>
      <c r="BEA200" s="4"/>
      <c r="BEB200" s="4"/>
      <c r="BEC200" s="4"/>
      <c r="BED200" s="4"/>
      <c r="BEE200" s="4"/>
      <c r="BEF200" s="4"/>
      <c r="BEG200" s="4"/>
      <c r="BEH200" s="4"/>
      <c r="BEI200" s="4"/>
      <c r="BEJ200" s="4"/>
      <c r="BEK200" s="4"/>
      <c r="BEL200" s="4"/>
      <c r="BEM200" s="4"/>
      <c r="BEN200" s="4"/>
      <c r="BEO200" s="4"/>
      <c r="BEP200" s="4"/>
      <c r="BEQ200" s="4"/>
      <c r="BER200" s="4"/>
      <c r="BES200" s="4"/>
      <c r="BET200" s="4"/>
      <c r="BEU200" s="4"/>
      <c r="BEV200" s="4"/>
      <c r="BEW200" s="4"/>
      <c r="BEX200" s="4"/>
      <c r="BEY200" s="4"/>
      <c r="BEZ200" s="4"/>
      <c r="BFA200" s="4"/>
      <c r="BFB200" s="4"/>
      <c r="BFC200" s="4"/>
      <c r="BFD200" s="4"/>
      <c r="BFE200" s="4"/>
      <c r="BFF200" s="4"/>
      <c r="BFG200" s="4"/>
      <c r="BFH200" s="4"/>
      <c r="BFI200" s="4"/>
      <c r="BFJ200" s="4"/>
      <c r="BFK200" s="4"/>
      <c r="BFL200" s="4"/>
      <c r="BFM200" s="4"/>
      <c r="BFN200" s="4"/>
      <c r="BFO200" s="4"/>
      <c r="BFP200" s="4"/>
      <c r="BFQ200" s="4"/>
      <c r="BFR200" s="4"/>
      <c r="BFS200" s="4"/>
      <c r="BFT200" s="4"/>
      <c r="BFU200" s="4"/>
      <c r="BFV200" s="4"/>
      <c r="BFW200" s="4"/>
      <c r="BFX200" s="4"/>
      <c r="BFY200" s="4"/>
      <c r="BFZ200" s="4"/>
      <c r="BGA200" s="4"/>
      <c r="BGB200" s="4"/>
      <c r="BGC200" s="4"/>
      <c r="BGD200" s="4"/>
      <c r="BGE200" s="4"/>
      <c r="BGF200" s="4"/>
      <c r="BGG200" s="4"/>
      <c r="BGH200" s="4"/>
      <c r="BGI200" s="4"/>
      <c r="BGJ200" s="4"/>
      <c r="BGK200" s="4"/>
      <c r="BGL200" s="4"/>
      <c r="BGM200" s="4"/>
      <c r="BGN200" s="4"/>
      <c r="BGO200" s="4"/>
      <c r="BGP200" s="4"/>
      <c r="BGQ200" s="4"/>
      <c r="BGR200" s="4"/>
      <c r="BGS200" s="4"/>
      <c r="BGT200" s="4"/>
      <c r="BGU200" s="4"/>
      <c r="BGV200" s="4"/>
      <c r="BGW200" s="4"/>
      <c r="BGX200" s="4"/>
      <c r="BGY200" s="4"/>
      <c r="BGZ200" s="4"/>
      <c r="BHA200" s="4"/>
      <c r="BHB200" s="4"/>
      <c r="BHC200" s="4"/>
      <c r="BHD200" s="4"/>
      <c r="BHE200" s="4"/>
      <c r="BHF200" s="4"/>
      <c r="BHG200" s="4"/>
      <c r="BHH200" s="4"/>
      <c r="BHI200" s="4"/>
      <c r="BHJ200" s="4"/>
      <c r="BHK200" s="4"/>
      <c r="BHL200" s="4"/>
      <c r="BHM200" s="4"/>
      <c r="BHN200" s="4"/>
      <c r="BHO200" s="4"/>
      <c r="BHP200" s="4"/>
      <c r="BHQ200" s="4"/>
      <c r="BHR200" s="4"/>
      <c r="BHS200" s="4"/>
      <c r="BHT200" s="4"/>
      <c r="BHU200" s="4"/>
      <c r="BHV200" s="4"/>
      <c r="BHW200" s="4"/>
      <c r="BHX200" s="4"/>
      <c r="BHY200" s="4"/>
      <c r="BHZ200" s="4"/>
      <c r="BIA200" s="4"/>
      <c r="BIB200" s="4"/>
      <c r="BIC200" s="4"/>
      <c r="BID200" s="4"/>
      <c r="BIE200" s="4"/>
      <c r="BIF200" s="4"/>
      <c r="BIG200" s="4"/>
      <c r="BIH200" s="4"/>
      <c r="BII200" s="4"/>
      <c r="BIJ200" s="4"/>
      <c r="BIK200" s="4"/>
      <c r="BIL200" s="4"/>
      <c r="BIM200" s="4"/>
      <c r="BIN200" s="4"/>
      <c r="BIO200" s="4"/>
      <c r="BIP200" s="4"/>
      <c r="BIQ200" s="4"/>
      <c r="BIR200" s="4"/>
      <c r="BIS200" s="4"/>
      <c r="BIT200" s="4"/>
      <c r="BIU200" s="4"/>
      <c r="BIV200" s="4"/>
      <c r="BIW200" s="4"/>
      <c r="BIX200" s="4"/>
      <c r="BIY200" s="4"/>
      <c r="BIZ200" s="4"/>
      <c r="BJA200" s="4"/>
      <c r="BJB200" s="4"/>
      <c r="BJC200" s="4"/>
      <c r="BJD200" s="4"/>
      <c r="BJE200" s="4"/>
      <c r="BJF200" s="4"/>
      <c r="BJG200" s="4"/>
      <c r="BJH200" s="4"/>
      <c r="BJI200" s="4"/>
      <c r="BJJ200" s="4"/>
      <c r="BJK200" s="4"/>
      <c r="BJL200" s="4"/>
      <c r="BJM200" s="4"/>
      <c r="BJN200" s="4"/>
      <c r="BJO200" s="4"/>
      <c r="BJP200" s="4"/>
      <c r="BJQ200" s="4"/>
      <c r="BJR200" s="4"/>
      <c r="BJS200" s="4"/>
      <c r="BJT200" s="4"/>
      <c r="BJU200" s="4"/>
      <c r="BJV200" s="4"/>
      <c r="BJW200" s="4"/>
      <c r="BJX200" s="4"/>
      <c r="BJY200" s="4"/>
      <c r="BJZ200" s="4"/>
      <c r="BKA200" s="4"/>
      <c r="BKB200" s="4"/>
      <c r="BKC200" s="4"/>
      <c r="BKD200" s="4"/>
      <c r="BKE200" s="4"/>
      <c r="BKF200" s="4"/>
      <c r="BKG200" s="4"/>
      <c r="BKH200" s="4"/>
      <c r="BKI200" s="4"/>
      <c r="BKJ200" s="4"/>
      <c r="BKK200" s="4"/>
      <c r="BKL200" s="4"/>
      <c r="BKM200" s="4"/>
      <c r="BKN200" s="4"/>
      <c r="BKO200" s="4"/>
      <c r="BKP200" s="4"/>
      <c r="BKQ200" s="4"/>
      <c r="BKR200" s="4"/>
      <c r="BKS200" s="4"/>
      <c r="BKT200" s="4"/>
      <c r="BKU200" s="4"/>
      <c r="BKV200" s="4"/>
      <c r="BKW200" s="4"/>
      <c r="BKX200" s="4"/>
      <c r="BKY200" s="4"/>
      <c r="BKZ200" s="4"/>
      <c r="BLA200" s="4"/>
      <c r="BLB200" s="4"/>
      <c r="BLC200" s="4"/>
      <c r="BLD200" s="4"/>
      <c r="BLE200" s="4"/>
      <c r="BLF200" s="4"/>
      <c r="BLG200" s="4"/>
      <c r="BLH200" s="4"/>
      <c r="BLI200" s="4"/>
      <c r="BLJ200" s="4"/>
      <c r="BLK200" s="4"/>
      <c r="BLL200" s="4"/>
      <c r="BLM200" s="4"/>
      <c r="BLN200" s="4"/>
      <c r="BLO200" s="4"/>
      <c r="BLP200" s="4"/>
      <c r="BLQ200" s="4"/>
      <c r="BLR200" s="4"/>
      <c r="BLS200" s="4"/>
      <c r="BLT200" s="4"/>
      <c r="BLU200" s="4"/>
      <c r="BLV200" s="4"/>
      <c r="BLW200" s="4"/>
      <c r="BLX200" s="4"/>
      <c r="BLY200" s="4"/>
      <c r="BLZ200" s="4"/>
      <c r="BMA200" s="4"/>
      <c r="BMB200" s="4"/>
      <c r="BMC200" s="4"/>
      <c r="BMD200" s="4"/>
      <c r="BME200" s="4"/>
      <c r="BMF200" s="4"/>
      <c r="BMG200" s="4"/>
      <c r="BMH200" s="4"/>
      <c r="BMI200" s="4"/>
      <c r="BMJ200" s="4"/>
      <c r="BMK200" s="4"/>
      <c r="BML200" s="4"/>
      <c r="BMM200" s="4"/>
      <c r="BMN200" s="4"/>
      <c r="BMO200" s="4"/>
      <c r="BMP200" s="4"/>
      <c r="BMQ200" s="4"/>
      <c r="BMR200" s="4"/>
      <c r="BMS200" s="4"/>
      <c r="BMT200" s="4"/>
      <c r="BMU200" s="4"/>
      <c r="BMV200" s="4"/>
      <c r="BMW200" s="4"/>
      <c r="BMX200" s="4"/>
      <c r="BMY200" s="4"/>
      <c r="BMZ200" s="4"/>
      <c r="BNA200" s="4"/>
      <c r="BNB200" s="4"/>
      <c r="BNC200" s="4"/>
      <c r="BND200" s="4"/>
      <c r="BNE200" s="4"/>
      <c r="BNF200" s="4"/>
      <c r="BNG200" s="4"/>
      <c r="BNH200" s="4"/>
      <c r="BNI200" s="4"/>
      <c r="BNJ200" s="4"/>
      <c r="BNK200" s="4"/>
      <c r="BNL200" s="4"/>
      <c r="BNM200" s="4"/>
      <c r="BNN200" s="4"/>
      <c r="BNO200" s="4"/>
      <c r="BNP200" s="4"/>
      <c r="BNQ200" s="4"/>
      <c r="BNR200" s="4"/>
      <c r="BNS200" s="4"/>
      <c r="BNT200" s="4"/>
      <c r="BNU200" s="4"/>
      <c r="BNV200" s="4"/>
      <c r="BNW200" s="4"/>
      <c r="BNX200" s="4"/>
      <c r="BNY200" s="4"/>
      <c r="BNZ200" s="4"/>
      <c r="BOA200" s="4"/>
      <c r="BOB200" s="4"/>
      <c r="BOC200" s="4"/>
      <c r="BOD200" s="4"/>
      <c r="BOE200" s="4"/>
      <c r="BOF200" s="4"/>
      <c r="BOG200" s="4"/>
      <c r="BOH200" s="4"/>
      <c r="BOI200" s="4"/>
      <c r="BOJ200" s="4"/>
      <c r="BOK200" s="4"/>
      <c r="BOL200" s="4"/>
      <c r="BOM200" s="4"/>
      <c r="BON200" s="4"/>
      <c r="BOO200" s="4"/>
      <c r="BOP200" s="4"/>
      <c r="BOQ200" s="4"/>
      <c r="BOR200" s="4"/>
      <c r="BOS200" s="4"/>
      <c r="BOT200" s="4"/>
      <c r="BOU200" s="4"/>
      <c r="BOV200" s="4"/>
      <c r="BOW200" s="4"/>
      <c r="BOX200" s="4"/>
      <c r="BOY200" s="4"/>
      <c r="BOZ200" s="4"/>
      <c r="BPA200" s="4"/>
      <c r="BPB200" s="4"/>
      <c r="BPC200" s="4"/>
      <c r="BPD200" s="4"/>
      <c r="BPE200" s="4"/>
      <c r="BPF200" s="4"/>
      <c r="BPG200" s="4"/>
      <c r="BPH200" s="4"/>
      <c r="BPI200" s="4"/>
      <c r="BPJ200" s="4"/>
      <c r="BPK200" s="4"/>
      <c r="BPL200" s="4"/>
      <c r="BPM200" s="4"/>
      <c r="BPN200" s="4"/>
      <c r="BPO200" s="4"/>
      <c r="BPP200" s="4"/>
      <c r="BPQ200" s="4"/>
      <c r="BPR200" s="4"/>
      <c r="BPS200" s="4"/>
      <c r="BPT200" s="4"/>
      <c r="BPU200" s="4"/>
      <c r="BPV200" s="4"/>
      <c r="BPW200" s="4"/>
      <c r="BPX200" s="4"/>
      <c r="BPY200" s="4"/>
      <c r="BPZ200" s="4"/>
      <c r="BQA200" s="4"/>
      <c r="BQB200" s="4"/>
      <c r="BQC200" s="4"/>
      <c r="BQD200" s="4"/>
      <c r="BQE200" s="4"/>
      <c r="BQF200" s="4"/>
      <c r="BQG200" s="4"/>
      <c r="BQH200" s="4"/>
      <c r="BQI200" s="4"/>
      <c r="BQJ200" s="4"/>
      <c r="BQK200" s="4"/>
      <c r="BQL200" s="4"/>
      <c r="BQM200" s="4"/>
      <c r="BQN200" s="4"/>
      <c r="BQO200" s="4"/>
      <c r="BQP200" s="4"/>
      <c r="BQQ200" s="4"/>
      <c r="BQR200" s="4"/>
      <c r="BQS200" s="4"/>
      <c r="BQT200" s="4"/>
      <c r="BQU200" s="4"/>
      <c r="BQV200" s="4"/>
      <c r="BQW200" s="4"/>
      <c r="BQX200" s="4"/>
      <c r="BQY200" s="4"/>
      <c r="BQZ200" s="4"/>
      <c r="BRA200" s="4"/>
      <c r="BRB200" s="4"/>
      <c r="BRC200" s="4"/>
      <c r="BRD200" s="4"/>
      <c r="BRE200" s="4"/>
      <c r="BRF200" s="4"/>
      <c r="BRG200" s="4"/>
      <c r="BRH200" s="4"/>
      <c r="BRI200" s="4"/>
      <c r="BRJ200" s="4"/>
      <c r="BRK200" s="4"/>
      <c r="BRL200" s="4"/>
      <c r="BRM200" s="4"/>
      <c r="BRN200" s="4"/>
      <c r="BRO200" s="4"/>
      <c r="BRP200" s="4"/>
      <c r="BRQ200" s="4"/>
      <c r="BRR200" s="4"/>
      <c r="BRS200" s="4"/>
      <c r="BRT200" s="4"/>
      <c r="BRU200" s="4"/>
      <c r="BRV200" s="4"/>
      <c r="BRW200" s="4"/>
      <c r="BRX200" s="4"/>
      <c r="BRY200" s="4"/>
      <c r="BRZ200" s="4"/>
      <c r="BSA200" s="4"/>
      <c r="BSB200" s="4"/>
      <c r="BSC200" s="4"/>
      <c r="BSD200" s="4"/>
      <c r="BSE200" s="4"/>
      <c r="BSF200" s="4"/>
      <c r="BSG200" s="4"/>
      <c r="BSH200" s="4"/>
      <c r="BSI200" s="4"/>
      <c r="BSJ200" s="4"/>
      <c r="BSK200" s="4"/>
      <c r="BSL200" s="4"/>
      <c r="BSM200" s="4"/>
      <c r="BSN200" s="4"/>
      <c r="BSO200" s="4"/>
      <c r="BSP200" s="4"/>
      <c r="BSQ200" s="4"/>
      <c r="BSR200" s="4"/>
      <c r="BSS200" s="4"/>
      <c r="BST200" s="4"/>
      <c r="BSU200" s="4"/>
      <c r="BSV200" s="4"/>
      <c r="BSW200" s="4"/>
      <c r="BSX200" s="4"/>
      <c r="BSY200" s="4"/>
      <c r="BSZ200" s="4"/>
      <c r="BTA200" s="4"/>
      <c r="BTB200" s="4"/>
      <c r="BTC200" s="4"/>
      <c r="BTD200" s="4"/>
      <c r="BTE200" s="4"/>
      <c r="BTF200" s="4"/>
      <c r="BTG200" s="4"/>
      <c r="BTH200" s="4"/>
      <c r="BTI200" s="4"/>
      <c r="BTJ200" s="4"/>
      <c r="BTK200" s="4"/>
      <c r="BTL200" s="4"/>
      <c r="BTM200" s="4"/>
      <c r="BTN200" s="4"/>
      <c r="BTO200" s="4"/>
      <c r="BTP200" s="4"/>
      <c r="BTQ200" s="4"/>
      <c r="BTR200" s="4"/>
      <c r="BTS200" s="4"/>
      <c r="BTT200" s="4"/>
      <c r="BTU200" s="4"/>
      <c r="BTV200" s="4"/>
      <c r="BTW200" s="4"/>
      <c r="BTX200" s="4"/>
      <c r="BTY200" s="4"/>
      <c r="BTZ200" s="4"/>
      <c r="BUA200" s="4"/>
      <c r="BUB200" s="4"/>
      <c r="BUC200" s="4"/>
      <c r="BUD200" s="4"/>
      <c r="BUE200" s="4"/>
      <c r="BUF200" s="4"/>
      <c r="BUG200" s="4"/>
      <c r="BUH200" s="4"/>
      <c r="BUI200" s="4"/>
      <c r="BUJ200" s="4"/>
      <c r="BUK200" s="4"/>
      <c r="BUL200" s="4"/>
      <c r="BUM200" s="4"/>
      <c r="BUN200" s="4"/>
      <c r="BUO200" s="4"/>
      <c r="BUP200" s="4"/>
      <c r="BUQ200" s="4"/>
      <c r="BUR200" s="4"/>
      <c r="BUS200" s="4"/>
      <c r="BUT200" s="4"/>
      <c r="BUU200" s="4"/>
      <c r="BUV200" s="4"/>
      <c r="BUW200" s="4"/>
      <c r="BUX200" s="4"/>
      <c r="BUY200" s="4"/>
      <c r="BUZ200" s="4"/>
      <c r="BVA200" s="4"/>
      <c r="BVB200" s="4"/>
      <c r="BVC200" s="4"/>
      <c r="BVD200" s="4"/>
      <c r="BVE200" s="4"/>
      <c r="BVF200" s="4"/>
      <c r="BVG200" s="4"/>
      <c r="BVH200" s="4"/>
      <c r="BVI200" s="4"/>
      <c r="BVJ200" s="4"/>
      <c r="BVK200" s="4"/>
      <c r="BVL200" s="4"/>
      <c r="BVM200" s="4"/>
      <c r="BVN200" s="4"/>
      <c r="BVO200" s="4"/>
      <c r="BVP200" s="4"/>
      <c r="BVQ200" s="4"/>
      <c r="BVR200" s="4"/>
      <c r="BVS200" s="4"/>
      <c r="BVT200" s="4"/>
      <c r="BVU200" s="4"/>
      <c r="BVV200" s="4"/>
      <c r="BVW200" s="4"/>
      <c r="BVX200" s="4"/>
      <c r="BVY200" s="4"/>
      <c r="BVZ200" s="4"/>
      <c r="BWA200" s="4"/>
      <c r="BWB200" s="4"/>
      <c r="BWC200" s="4"/>
      <c r="BWD200" s="4"/>
      <c r="BWE200" s="4"/>
      <c r="BWF200" s="4"/>
      <c r="BWG200" s="4"/>
      <c r="BWH200" s="4"/>
      <c r="BWI200" s="4"/>
      <c r="BWJ200" s="4"/>
      <c r="BWK200" s="4"/>
      <c r="BWL200" s="4"/>
      <c r="BWM200" s="4"/>
      <c r="BWN200" s="4"/>
      <c r="BWO200" s="4"/>
      <c r="BWP200" s="4"/>
      <c r="BWQ200" s="4"/>
      <c r="BWR200" s="4"/>
      <c r="BWS200" s="4"/>
      <c r="BWT200" s="4"/>
      <c r="BWU200" s="4"/>
      <c r="BWV200" s="4"/>
      <c r="BWW200" s="4"/>
      <c r="BWX200" s="4"/>
      <c r="BWY200" s="4"/>
      <c r="BWZ200" s="4"/>
      <c r="BXA200" s="4"/>
      <c r="BXB200" s="4"/>
      <c r="BXC200" s="4"/>
      <c r="BXD200" s="4"/>
      <c r="BXE200" s="4"/>
      <c r="BXF200" s="4"/>
      <c r="BXG200" s="4"/>
      <c r="BXH200" s="4"/>
      <c r="BXI200" s="4"/>
      <c r="BXJ200" s="4"/>
      <c r="BXK200" s="4"/>
      <c r="BXL200" s="4"/>
      <c r="BXM200" s="4"/>
      <c r="BXN200" s="4"/>
      <c r="BXO200" s="4"/>
      <c r="BXP200" s="4"/>
      <c r="BXQ200" s="4"/>
      <c r="BXR200" s="4"/>
      <c r="BXS200" s="4"/>
      <c r="BXT200" s="4"/>
      <c r="BXU200" s="4"/>
      <c r="BXV200" s="4"/>
      <c r="BXW200" s="4"/>
      <c r="BXX200" s="4"/>
      <c r="BXY200" s="4"/>
      <c r="BXZ200" s="4"/>
      <c r="BYA200" s="4"/>
      <c r="BYB200" s="4"/>
      <c r="BYC200" s="4"/>
      <c r="BYD200" s="4"/>
      <c r="BYE200" s="4"/>
      <c r="BYF200" s="4"/>
      <c r="BYG200" s="4"/>
      <c r="BYH200" s="4"/>
      <c r="BYI200" s="4"/>
      <c r="BYJ200" s="4"/>
      <c r="BYK200" s="4"/>
      <c r="BYL200" s="4"/>
      <c r="BYM200" s="4"/>
      <c r="BYN200" s="4"/>
      <c r="BYO200" s="4"/>
      <c r="BYP200" s="4"/>
      <c r="BYQ200" s="4"/>
      <c r="BYR200" s="4"/>
      <c r="BYS200" s="4"/>
      <c r="BYT200" s="4"/>
      <c r="BYU200" s="4"/>
      <c r="BYV200" s="4"/>
      <c r="BYW200" s="4"/>
      <c r="BYX200" s="4"/>
      <c r="BYY200" s="4"/>
      <c r="BYZ200" s="4"/>
      <c r="BZA200" s="4"/>
      <c r="BZB200" s="4"/>
      <c r="BZC200" s="4"/>
      <c r="BZD200" s="4"/>
      <c r="BZE200" s="4"/>
      <c r="BZF200" s="4"/>
      <c r="BZG200" s="4"/>
      <c r="BZH200" s="4"/>
      <c r="BZI200" s="4"/>
      <c r="BZJ200" s="4"/>
      <c r="BZK200" s="4"/>
      <c r="BZL200" s="4"/>
      <c r="BZM200" s="4"/>
      <c r="BZN200" s="4"/>
      <c r="BZO200" s="4"/>
      <c r="BZP200" s="4"/>
      <c r="BZQ200" s="4"/>
      <c r="BZR200" s="4"/>
      <c r="BZS200" s="4"/>
      <c r="BZT200" s="4"/>
      <c r="BZU200" s="4"/>
      <c r="BZV200" s="4"/>
      <c r="BZW200" s="4"/>
      <c r="BZX200" s="4"/>
      <c r="BZY200" s="4"/>
      <c r="BZZ200" s="4"/>
      <c r="CAA200" s="4"/>
      <c r="CAB200" s="4"/>
      <c r="CAC200" s="4"/>
      <c r="CAD200" s="4"/>
      <c r="CAE200" s="4"/>
      <c r="CAF200" s="4"/>
      <c r="CAG200" s="4"/>
      <c r="CAH200" s="4"/>
      <c r="CAI200" s="4"/>
      <c r="CAJ200" s="4"/>
      <c r="CAK200" s="4"/>
      <c r="CAL200" s="4"/>
      <c r="CAM200" s="4"/>
      <c r="CAN200" s="4"/>
      <c r="CAO200" s="4"/>
      <c r="CAP200" s="4"/>
      <c r="CAQ200" s="4"/>
      <c r="CAR200" s="4"/>
      <c r="CAS200" s="4"/>
      <c r="CAT200" s="4"/>
      <c r="CAU200" s="4"/>
      <c r="CAV200" s="4"/>
      <c r="CAW200" s="4"/>
      <c r="CAX200" s="4"/>
      <c r="CAY200" s="4"/>
      <c r="CAZ200" s="4"/>
      <c r="CBA200" s="4"/>
      <c r="CBB200" s="4"/>
      <c r="CBC200" s="4"/>
      <c r="CBD200" s="4"/>
      <c r="CBE200" s="4"/>
      <c r="CBF200" s="4"/>
      <c r="CBG200" s="4"/>
      <c r="CBH200" s="4"/>
      <c r="CBI200" s="4"/>
      <c r="CBJ200" s="4"/>
      <c r="CBK200" s="4"/>
      <c r="CBL200" s="4"/>
      <c r="CBM200" s="4"/>
      <c r="CBN200" s="4"/>
      <c r="CBO200" s="4"/>
      <c r="CBP200" s="4"/>
      <c r="CBQ200" s="4"/>
      <c r="CBR200" s="4"/>
      <c r="CBS200" s="4"/>
      <c r="CBT200" s="4"/>
      <c r="CBU200" s="4"/>
      <c r="CBV200" s="4"/>
      <c r="CBW200" s="4"/>
      <c r="CBX200" s="4"/>
      <c r="CBY200" s="4"/>
      <c r="CBZ200" s="4"/>
      <c r="CCA200" s="4"/>
      <c r="CCB200" s="4"/>
      <c r="CCC200" s="4"/>
      <c r="CCD200" s="4"/>
      <c r="CCE200" s="4"/>
      <c r="CCF200" s="4"/>
      <c r="CCG200" s="4"/>
      <c r="CCH200" s="4"/>
      <c r="CCI200" s="4"/>
      <c r="CCJ200" s="4"/>
      <c r="CCK200" s="4"/>
      <c r="CCL200" s="4"/>
      <c r="CCM200" s="4"/>
      <c r="CCN200" s="4"/>
      <c r="CCO200" s="4"/>
      <c r="CCP200" s="4"/>
      <c r="CCQ200" s="4"/>
      <c r="CCR200" s="4"/>
      <c r="CCS200" s="4"/>
      <c r="CCT200" s="4"/>
      <c r="CCU200" s="4"/>
      <c r="CCV200" s="4"/>
      <c r="CCW200" s="4"/>
      <c r="CCX200" s="4"/>
      <c r="CCY200" s="4"/>
      <c r="CCZ200" s="4"/>
      <c r="CDA200" s="4"/>
      <c r="CDB200" s="4"/>
      <c r="CDC200" s="4"/>
      <c r="CDD200" s="4"/>
      <c r="CDE200" s="4"/>
      <c r="CDF200" s="4"/>
      <c r="CDG200" s="4"/>
      <c r="CDH200" s="4"/>
      <c r="CDI200" s="4"/>
      <c r="CDJ200" s="4"/>
      <c r="CDK200" s="4"/>
      <c r="CDL200" s="4"/>
      <c r="CDM200" s="4"/>
      <c r="CDN200" s="4"/>
      <c r="CDO200" s="4"/>
      <c r="CDP200" s="4"/>
      <c r="CDQ200" s="4"/>
      <c r="CDR200" s="4"/>
      <c r="CDS200" s="4"/>
      <c r="CDT200" s="4"/>
      <c r="CDU200" s="4"/>
      <c r="CDV200" s="4"/>
      <c r="CDW200" s="4"/>
      <c r="CDX200" s="4"/>
      <c r="CDY200" s="4"/>
      <c r="CDZ200" s="4"/>
      <c r="CEA200" s="4"/>
      <c r="CEB200" s="4"/>
      <c r="CEC200" s="4"/>
      <c r="CED200" s="4"/>
      <c r="CEE200" s="4"/>
      <c r="CEF200" s="4"/>
      <c r="CEG200" s="4"/>
      <c r="CEH200" s="4"/>
      <c r="CEI200" s="4"/>
      <c r="CEJ200" s="4"/>
      <c r="CEK200" s="4"/>
      <c r="CEL200" s="4"/>
      <c r="CEM200" s="4"/>
      <c r="CEN200" s="4"/>
      <c r="CEO200" s="4"/>
      <c r="CEP200" s="4"/>
      <c r="CEQ200" s="4"/>
      <c r="CER200" s="4"/>
      <c r="CES200" s="4"/>
      <c r="CET200" s="4"/>
      <c r="CEU200" s="4"/>
      <c r="CEV200" s="4"/>
      <c r="CEW200" s="4"/>
      <c r="CEX200" s="4"/>
      <c r="CEY200" s="4"/>
      <c r="CEZ200" s="4"/>
      <c r="CFA200" s="4"/>
      <c r="CFB200" s="4"/>
      <c r="CFC200" s="4"/>
      <c r="CFD200" s="4"/>
      <c r="CFE200" s="4"/>
      <c r="CFF200" s="4"/>
      <c r="CFG200" s="4"/>
      <c r="CFH200" s="4"/>
      <c r="CFI200" s="4"/>
      <c r="CFJ200" s="4"/>
      <c r="CFK200" s="4"/>
      <c r="CFL200" s="4"/>
      <c r="CFM200" s="4"/>
      <c r="CFN200" s="4"/>
      <c r="CFO200" s="4"/>
      <c r="CFP200" s="4"/>
      <c r="CFQ200" s="4"/>
      <c r="CFR200" s="4"/>
      <c r="CFS200" s="4"/>
      <c r="CFT200" s="4"/>
      <c r="CFU200" s="4"/>
      <c r="CFV200" s="4"/>
      <c r="CFW200" s="4"/>
      <c r="CFX200" s="4"/>
      <c r="CFY200" s="4"/>
      <c r="CFZ200" s="4"/>
      <c r="CGA200" s="4"/>
      <c r="CGB200" s="4"/>
      <c r="CGC200" s="4"/>
      <c r="CGD200" s="4"/>
      <c r="CGE200" s="4"/>
      <c r="CGF200" s="4"/>
      <c r="CGG200" s="4"/>
      <c r="CGH200" s="4"/>
      <c r="CGI200" s="4"/>
      <c r="CGJ200" s="4"/>
      <c r="CGK200" s="4"/>
      <c r="CGL200" s="4"/>
      <c r="CGM200" s="4"/>
      <c r="CGN200" s="4"/>
      <c r="CGO200" s="4"/>
      <c r="CGP200" s="4"/>
      <c r="CGQ200" s="4"/>
      <c r="CGR200" s="4"/>
      <c r="CGS200" s="4"/>
      <c r="CGT200" s="4"/>
      <c r="CGU200" s="4"/>
      <c r="CGV200" s="4"/>
      <c r="CGW200" s="4"/>
      <c r="CGX200" s="4"/>
      <c r="CGY200" s="4"/>
      <c r="CGZ200" s="4"/>
      <c r="CHA200" s="4"/>
      <c r="CHB200" s="4"/>
      <c r="CHC200" s="4"/>
      <c r="CHD200" s="4"/>
      <c r="CHE200" s="4"/>
      <c r="CHF200" s="4"/>
      <c r="CHG200" s="4"/>
      <c r="CHH200" s="4"/>
      <c r="CHI200" s="4"/>
      <c r="CHJ200" s="4"/>
      <c r="CHK200" s="4"/>
      <c r="CHL200" s="4"/>
      <c r="CHM200" s="4"/>
      <c r="CHN200" s="4"/>
      <c r="CHO200" s="4"/>
      <c r="CHP200" s="4"/>
      <c r="CHQ200" s="4"/>
      <c r="CHR200" s="4"/>
      <c r="CHS200" s="4"/>
      <c r="CHT200" s="4"/>
      <c r="CHU200" s="4"/>
      <c r="CHV200" s="4"/>
      <c r="CHW200" s="4"/>
      <c r="CHX200" s="4"/>
      <c r="CHY200" s="4"/>
      <c r="CHZ200" s="4"/>
      <c r="CIA200" s="4"/>
      <c r="CIB200" s="4"/>
      <c r="CIC200" s="4"/>
      <c r="CID200" s="4"/>
      <c r="CIE200" s="4"/>
      <c r="CIF200" s="4"/>
      <c r="CIG200" s="4"/>
      <c r="CIH200" s="4"/>
      <c r="CII200" s="4"/>
      <c r="CIJ200" s="4"/>
      <c r="CIK200" s="4"/>
      <c r="CIL200" s="4"/>
      <c r="CIM200" s="4"/>
      <c r="CIN200" s="4"/>
      <c r="CIO200" s="4"/>
      <c r="CIP200" s="4"/>
      <c r="CIQ200" s="4"/>
      <c r="CIR200" s="4"/>
      <c r="CIS200" s="4"/>
      <c r="CIT200" s="4"/>
      <c r="CIU200" s="4"/>
      <c r="CIV200" s="4"/>
      <c r="CIW200" s="4"/>
      <c r="CIX200" s="4"/>
      <c r="CIY200" s="4"/>
      <c r="CIZ200" s="4"/>
      <c r="CJA200" s="4"/>
      <c r="CJB200" s="4"/>
      <c r="CJC200" s="4"/>
      <c r="CJD200" s="4"/>
      <c r="CJE200" s="4"/>
      <c r="CJF200" s="4"/>
      <c r="CJG200" s="4"/>
      <c r="CJH200" s="4"/>
      <c r="CJI200" s="4"/>
      <c r="CJJ200" s="4"/>
      <c r="CJK200" s="4"/>
      <c r="CJL200" s="4"/>
      <c r="CJM200" s="4"/>
      <c r="CJN200" s="4"/>
      <c r="CJO200" s="4"/>
      <c r="CJP200" s="4"/>
      <c r="CJQ200" s="4"/>
      <c r="CJR200" s="4"/>
      <c r="CJS200" s="4"/>
      <c r="CJT200" s="4"/>
      <c r="CJU200" s="4"/>
      <c r="CJV200" s="4"/>
      <c r="CJW200" s="4"/>
      <c r="CJX200" s="4"/>
      <c r="CJY200" s="4"/>
      <c r="CJZ200" s="4"/>
      <c r="CKA200" s="4"/>
      <c r="CKB200" s="4"/>
      <c r="CKC200" s="4"/>
      <c r="CKD200" s="4"/>
      <c r="CKE200" s="4"/>
      <c r="CKF200" s="4"/>
      <c r="CKG200" s="4"/>
      <c r="CKH200" s="4"/>
      <c r="CKI200" s="4"/>
      <c r="CKJ200" s="4"/>
      <c r="CKK200" s="4"/>
      <c r="CKL200" s="4"/>
      <c r="CKM200" s="4"/>
      <c r="CKN200" s="4"/>
      <c r="CKO200" s="4"/>
      <c r="CKP200" s="4"/>
      <c r="CKQ200" s="4"/>
      <c r="CKR200" s="4"/>
      <c r="CKS200" s="4"/>
      <c r="CKT200" s="4"/>
      <c r="CKU200" s="4"/>
      <c r="CKV200" s="4"/>
      <c r="CKW200" s="4"/>
      <c r="CKX200" s="4"/>
      <c r="CKY200" s="4"/>
      <c r="CKZ200" s="4"/>
      <c r="CLA200" s="4"/>
      <c r="CLB200" s="4"/>
      <c r="CLC200" s="4"/>
      <c r="CLD200" s="4"/>
      <c r="CLE200" s="4"/>
      <c r="CLF200" s="4"/>
      <c r="CLG200" s="4"/>
      <c r="CLH200" s="4"/>
      <c r="CLI200" s="4"/>
      <c r="CLJ200" s="4"/>
      <c r="CLK200" s="4"/>
      <c r="CLL200" s="4"/>
      <c r="CLM200" s="4"/>
      <c r="CLN200" s="4"/>
      <c r="CLO200" s="4"/>
      <c r="CLP200" s="4"/>
      <c r="CLQ200" s="4"/>
      <c r="CLR200" s="4"/>
      <c r="CLS200" s="4"/>
      <c r="CLT200" s="4"/>
      <c r="CLU200" s="4"/>
      <c r="CLV200" s="4"/>
      <c r="CLW200" s="4"/>
      <c r="CLX200" s="4"/>
      <c r="CLY200" s="4"/>
      <c r="CLZ200" s="4"/>
      <c r="CMA200" s="4"/>
      <c r="CMB200" s="4"/>
      <c r="CMC200" s="4"/>
      <c r="CMD200" s="4"/>
      <c r="CME200" s="4"/>
      <c r="CMF200" s="4"/>
      <c r="CMG200" s="4"/>
      <c r="CMH200" s="4"/>
      <c r="CMI200" s="4"/>
      <c r="CMJ200" s="4"/>
      <c r="CMK200" s="4"/>
      <c r="CML200" s="4"/>
      <c r="CMM200" s="4"/>
      <c r="CMN200" s="4"/>
      <c r="CMO200" s="4"/>
      <c r="CMP200" s="4"/>
      <c r="CMQ200" s="4"/>
      <c r="CMR200" s="4"/>
      <c r="CMS200" s="4"/>
      <c r="CMT200" s="4"/>
      <c r="CMU200" s="4"/>
      <c r="CMV200" s="4"/>
      <c r="CMW200" s="4"/>
      <c r="CMX200" s="4"/>
      <c r="CMY200" s="4"/>
      <c r="CMZ200" s="4"/>
      <c r="CNA200" s="4"/>
      <c r="CNB200" s="4"/>
      <c r="CNC200" s="4"/>
      <c r="CND200" s="4"/>
      <c r="CNE200" s="4"/>
      <c r="CNF200" s="4"/>
      <c r="CNG200" s="4"/>
      <c r="CNH200" s="4"/>
      <c r="CNI200" s="4"/>
      <c r="CNJ200" s="4"/>
      <c r="CNK200" s="4"/>
      <c r="CNL200" s="4"/>
      <c r="CNM200" s="4"/>
      <c r="CNN200" s="4"/>
      <c r="CNO200" s="4"/>
      <c r="CNP200" s="4"/>
      <c r="CNQ200" s="4"/>
      <c r="CNR200" s="4"/>
      <c r="CNS200" s="4"/>
      <c r="CNT200" s="4"/>
      <c r="CNU200" s="4"/>
      <c r="CNV200" s="4"/>
      <c r="CNW200" s="4"/>
      <c r="CNX200" s="4"/>
      <c r="CNY200" s="4"/>
      <c r="CNZ200" s="4"/>
      <c r="COA200" s="4"/>
      <c r="COB200" s="4"/>
      <c r="COC200" s="4"/>
      <c r="COD200" s="4"/>
      <c r="COE200" s="4"/>
      <c r="COF200" s="4"/>
      <c r="COG200" s="4"/>
      <c r="COH200" s="4"/>
      <c r="COI200" s="4"/>
      <c r="COJ200" s="4"/>
      <c r="COK200" s="4"/>
      <c r="COL200" s="4"/>
      <c r="COM200" s="4"/>
      <c r="CON200" s="4"/>
      <c r="COO200" s="4"/>
      <c r="COP200" s="4"/>
      <c r="COQ200" s="4"/>
      <c r="COR200" s="4"/>
      <c r="COS200" s="4"/>
      <c r="COT200" s="4"/>
      <c r="COU200" s="4"/>
      <c r="COV200" s="4"/>
      <c r="COW200" s="4"/>
      <c r="COX200" s="4"/>
      <c r="COY200" s="4"/>
      <c r="COZ200" s="4"/>
      <c r="CPA200" s="4"/>
      <c r="CPB200" s="4"/>
      <c r="CPC200" s="4"/>
      <c r="CPD200" s="4"/>
      <c r="CPE200" s="4"/>
      <c r="CPF200" s="4"/>
      <c r="CPG200" s="4"/>
      <c r="CPH200" s="4"/>
      <c r="CPI200" s="4"/>
      <c r="CPJ200" s="4"/>
      <c r="CPK200" s="4"/>
      <c r="CPL200" s="4"/>
      <c r="CPM200" s="4"/>
      <c r="CPN200" s="4"/>
      <c r="CPO200" s="4"/>
      <c r="CPP200" s="4"/>
      <c r="CPQ200" s="4"/>
      <c r="CPR200" s="4"/>
      <c r="CPS200" s="4"/>
      <c r="CPT200" s="4"/>
      <c r="CPU200" s="4"/>
      <c r="CPV200" s="4"/>
      <c r="CPW200" s="4"/>
      <c r="CPX200" s="4"/>
      <c r="CPY200" s="4"/>
      <c r="CPZ200" s="4"/>
      <c r="CQA200" s="4"/>
      <c r="CQB200" s="4"/>
      <c r="CQC200" s="4"/>
      <c r="CQD200" s="4"/>
      <c r="CQE200" s="4"/>
      <c r="CQF200" s="4"/>
      <c r="CQG200" s="4"/>
      <c r="CQH200" s="4"/>
      <c r="CQI200" s="4"/>
      <c r="CQJ200" s="4"/>
      <c r="CQK200" s="4"/>
      <c r="CQL200" s="4"/>
      <c r="CQM200" s="4"/>
      <c r="CQN200" s="4"/>
      <c r="CQO200" s="4"/>
      <c r="CQP200" s="4"/>
      <c r="CQQ200" s="4"/>
      <c r="CQR200" s="4"/>
      <c r="CQS200" s="4"/>
      <c r="CQT200" s="4"/>
      <c r="CQU200" s="4"/>
      <c r="CQV200" s="4"/>
      <c r="CQW200" s="4"/>
      <c r="CQX200" s="4"/>
      <c r="CQY200" s="4"/>
      <c r="CQZ200" s="4"/>
      <c r="CRA200" s="4"/>
      <c r="CRB200" s="4"/>
      <c r="CRC200" s="4"/>
      <c r="CRD200" s="4"/>
      <c r="CRE200" s="4"/>
      <c r="CRF200" s="4"/>
      <c r="CRG200" s="4"/>
      <c r="CRH200" s="4"/>
      <c r="CRI200" s="4"/>
      <c r="CRJ200" s="4"/>
      <c r="CRK200" s="4"/>
      <c r="CRL200" s="4"/>
      <c r="CRM200" s="4"/>
      <c r="CRN200" s="4"/>
      <c r="CRO200" s="4"/>
      <c r="CRP200" s="4"/>
      <c r="CRQ200" s="4"/>
      <c r="CRR200" s="4"/>
      <c r="CRS200" s="4"/>
      <c r="CRT200" s="4"/>
      <c r="CRU200" s="4"/>
      <c r="CRV200" s="4"/>
      <c r="CRW200" s="4"/>
      <c r="CRX200" s="4"/>
      <c r="CRY200" s="4"/>
      <c r="CRZ200" s="4"/>
      <c r="CSA200" s="4"/>
      <c r="CSB200" s="4"/>
      <c r="CSC200" s="4"/>
      <c r="CSD200" s="4"/>
      <c r="CSE200" s="4"/>
      <c r="CSF200" s="4"/>
      <c r="CSG200" s="4"/>
      <c r="CSH200" s="4"/>
      <c r="CSI200" s="4"/>
      <c r="CSJ200" s="4"/>
      <c r="CSK200" s="4"/>
      <c r="CSL200" s="4"/>
      <c r="CSM200" s="4"/>
      <c r="CSN200" s="4"/>
      <c r="CSO200" s="4"/>
      <c r="CSP200" s="4"/>
      <c r="CSQ200" s="4"/>
      <c r="CSR200" s="4"/>
      <c r="CSS200" s="4"/>
      <c r="CST200" s="4"/>
      <c r="CSU200" s="4"/>
      <c r="CSV200" s="4"/>
      <c r="CSW200" s="4"/>
      <c r="CSX200" s="4"/>
      <c r="CSY200" s="4"/>
      <c r="CSZ200" s="4"/>
      <c r="CTA200" s="4"/>
      <c r="CTB200" s="4"/>
      <c r="CTC200" s="4"/>
      <c r="CTD200" s="4"/>
      <c r="CTE200" s="4"/>
      <c r="CTF200" s="4"/>
      <c r="CTG200" s="4"/>
      <c r="CTH200" s="4"/>
      <c r="CTI200" s="4"/>
      <c r="CTJ200" s="4"/>
      <c r="CTK200" s="4"/>
      <c r="CTL200" s="4"/>
      <c r="CTM200" s="4"/>
      <c r="CTN200" s="4"/>
      <c r="CTO200" s="4"/>
      <c r="CTP200" s="4"/>
      <c r="CTQ200" s="4"/>
      <c r="CTR200" s="4"/>
      <c r="CTS200" s="4"/>
      <c r="CTT200" s="4"/>
      <c r="CTU200" s="4"/>
      <c r="CTV200" s="4"/>
      <c r="CTW200" s="4"/>
      <c r="CTX200" s="4"/>
      <c r="CTY200" s="4"/>
      <c r="CTZ200" s="4"/>
      <c r="CUA200" s="4"/>
      <c r="CUB200" s="4"/>
      <c r="CUC200" s="4"/>
      <c r="CUD200" s="4"/>
      <c r="CUE200" s="4"/>
      <c r="CUF200" s="4"/>
      <c r="CUG200" s="4"/>
      <c r="CUH200" s="4"/>
      <c r="CUI200" s="4"/>
      <c r="CUJ200" s="4"/>
      <c r="CUK200" s="4"/>
      <c r="CUL200" s="4"/>
      <c r="CUM200" s="4"/>
      <c r="CUN200" s="4"/>
      <c r="CUO200" s="4"/>
      <c r="CUP200" s="4"/>
      <c r="CUQ200" s="4"/>
      <c r="CUR200" s="4"/>
      <c r="CUS200" s="4"/>
      <c r="CUT200" s="4"/>
      <c r="CUU200" s="4"/>
      <c r="CUV200" s="4"/>
      <c r="CUW200" s="4"/>
      <c r="CUX200" s="4"/>
      <c r="CUY200" s="4"/>
      <c r="CUZ200" s="4"/>
      <c r="CVA200" s="4"/>
      <c r="CVB200" s="4"/>
      <c r="CVC200" s="4"/>
      <c r="CVD200" s="4"/>
      <c r="CVE200" s="4"/>
      <c r="CVF200" s="4"/>
      <c r="CVG200" s="4"/>
      <c r="CVH200" s="4"/>
      <c r="CVI200" s="4"/>
      <c r="CVJ200" s="4"/>
      <c r="CVK200" s="4"/>
      <c r="CVL200" s="4"/>
      <c r="CVM200" s="4"/>
      <c r="CVN200" s="4"/>
      <c r="CVO200" s="4"/>
      <c r="CVP200" s="4"/>
      <c r="CVQ200" s="4"/>
      <c r="CVR200" s="4"/>
      <c r="CVS200" s="4"/>
      <c r="CVT200" s="4"/>
      <c r="CVU200" s="4"/>
      <c r="CVV200" s="4"/>
      <c r="CVW200" s="4"/>
      <c r="CVX200" s="4"/>
      <c r="CVY200" s="4"/>
      <c r="CVZ200" s="4"/>
      <c r="CWA200" s="4"/>
      <c r="CWB200" s="4"/>
      <c r="CWC200" s="4"/>
      <c r="CWD200" s="4"/>
      <c r="CWE200" s="4"/>
      <c r="CWF200" s="4"/>
      <c r="CWG200" s="4"/>
      <c r="CWH200" s="4"/>
      <c r="CWI200" s="4"/>
      <c r="CWJ200" s="4"/>
      <c r="CWK200" s="4"/>
      <c r="CWL200" s="4"/>
      <c r="CWM200" s="4"/>
      <c r="CWN200" s="4"/>
      <c r="CWO200" s="4"/>
      <c r="CWP200" s="4"/>
      <c r="CWQ200" s="4"/>
      <c r="CWR200" s="4"/>
      <c r="CWS200" s="4"/>
      <c r="CWT200" s="4"/>
      <c r="CWU200" s="4"/>
      <c r="CWV200" s="4"/>
      <c r="CWW200" s="4"/>
      <c r="CWX200" s="4"/>
      <c r="CWY200" s="4"/>
      <c r="CWZ200" s="4"/>
      <c r="CXA200" s="4"/>
      <c r="CXB200" s="4"/>
      <c r="CXC200" s="4"/>
      <c r="CXD200" s="4"/>
      <c r="CXE200" s="4"/>
      <c r="CXF200" s="4"/>
      <c r="CXG200" s="4"/>
      <c r="CXH200" s="4"/>
      <c r="CXI200" s="4"/>
      <c r="CXJ200" s="4"/>
      <c r="CXK200" s="4"/>
      <c r="CXL200" s="4"/>
      <c r="CXM200" s="4"/>
      <c r="CXN200" s="4"/>
      <c r="CXO200" s="4"/>
      <c r="CXP200" s="4"/>
      <c r="CXQ200" s="4"/>
      <c r="CXR200" s="4"/>
      <c r="CXS200" s="4"/>
      <c r="CXT200" s="4"/>
      <c r="CXU200" s="4"/>
      <c r="CXV200" s="4"/>
      <c r="CXW200" s="4"/>
      <c r="CXX200" s="4"/>
      <c r="CXY200" s="4"/>
      <c r="CXZ200" s="4"/>
      <c r="CYA200" s="4"/>
      <c r="CYB200" s="4"/>
      <c r="CYC200" s="4"/>
      <c r="CYD200" s="4"/>
      <c r="CYE200" s="4"/>
      <c r="CYF200" s="4"/>
      <c r="CYG200" s="4"/>
      <c r="CYH200" s="4"/>
      <c r="CYI200" s="4"/>
      <c r="CYJ200" s="4"/>
      <c r="CYK200" s="4"/>
      <c r="CYL200" s="4"/>
      <c r="CYM200" s="4"/>
      <c r="CYN200" s="4"/>
      <c r="CYO200" s="4"/>
      <c r="CYP200" s="4"/>
      <c r="CYQ200" s="4"/>
      <c r="CYR200" s="4"/>
      <c r="CYS200" s="4"/>
      <c r="CYT200" s="4"/>
      <c r="CYU200" s="4"/>
      <c r="CYV200" s="4"/>
      <c r="CYW200" s="4"/>
      <c r="CYX200" s="4"/>
      <c r="CYY200" s="4"/>
      <c r="CYZ200" s="4"/>
      <c r="CZA200" s="4"/>
      <c r="CZB200" s="4"/>
      <c r="CZC200" s="4"/>
      <c r="CZD200" s="4"/>
      <c r="CZE200" s="4"/>
      <c r="CZF200" s="4"/>
      <c r="CZG200" s="4"/>
      <c r="CZH200" s="4"/>
      <c r="CZI200" s="4"/>
      <c r="CZJ200" s="4"/>
      <c r="CZK200" s="4"/>
      <c r="CZL200" s="4"/>
      <c r="CZM200" s="4"/>
      <c r="CZN200" s="4"/>
      <c r="CZO200" s="4"/>
      <c r="CZP200" s="4"/>
      <c r="CZQ200" s="4"/>
      <c r="CZR200" s="4"/>
      <c r="CZS200" s="4"/>
      <c r="CZT200" s="4"/>
      <c r="CZU200" s="4"/>
      <c r="CZV200" s="4"/>
      <c r="CZW200" s="4"/>
      <c r="CZX200" s="4"/>
      <c r="CZY200" s="4"/>
      <c r="CZZ200" s="4"/>
      <c r="DAA200" s="4"/>
      <c r="DAB200" s="4"/>
      <c r="DAC200" s="4"/>
      <c r="DAD200" s="4"/>
      <c r="DAE200" s="4"/>
      <c r="DAF200" s="4"/>
      <c r="DAG200" s="4"/>
      <c r="DAH200" s="4"/>
      <c r="DAI200" s="4"/>
      <c r="DAJ200" s="4"/>
      <c r="DAK200" s="4"/>
      <c r="DAL200" s="4"/>
      <c r="DAM200" s="4"/>
      <c r="DAN200" s="4"/>
      <c r="DAO200" s="4"/>
      <c r="DAP200" s="4"/>
      <c r="DAQ200" s="4"/>
      <c r="DAR200" s="4"/>
      <c r="DAS200" s="4"/>
      <c r="DAT200" s="4"/>
      <c r="DAU200" s="4"/>
      <c r="DAV200" s="4"/>
      <c r="DAW200" s="4"/>
      <c r="DAX200" s="4"/>
      <c r="DAY200" s="4"/>
      <c r="DAZ200" s="4"/>
      <c r="DBA200" s="4"/>
      <c r="DBB200" s="4"/>
      <c r="DBC200" s="4"/>
      <c r="DBD200" s="4"/>
      <c r="DBE200" s="4"/>
      <c r="DBF200" s="4"/>
      <c r="DBG200" s="4"/>
      <c r="DBH200" s="4"/>
      <c r="DBI200" s="4"/>
      <c r="DBJ200" s="4"/>
      <c r="DBK200" s="4"/>
      <c r="DBL200" s="4"/>
      <c r="DBM200" s="4"/>
      <c r="DBN200" s="4"/>
      <c r="DBO200" s="4"/>
      <c r="DBP200" s="4"/>
      <c r="DBQ200" s="4"/>
      <c r="DBR200" s="4"/>
      <c r="DBS200" s="4"/>
      <c r="DBT200" s="4"/>
      <c r="DBU200" s="4"/>
      <c r="DBV200" s="4"/>
      <c r="DBW200" s="4"/>
      <c r="DBX200" s="4"/>
      <c r="DBY200" s="4"/>
      <c r="DBZ200" s="4"/>
      <c r="DCA200" s="4"/>
      <c r="DCB200" s="4"/>
      <c r="DCC200" s="4"/>
      <c r="DCD200" s="4"/>
      <c r="DCE200" s="4"/>
      <c r="DCF200" s="4"/>
      <c r="DCG200" s="4"/>
      <c r="DCH200" s="4"/>
      <c r="DCI200" s="4"/>
      <c r="DCJ200" s="4"/>
      <c r="DCK200" s="4"/>
      <c r="DCL200" s="4"/>
      <c r="DCM200" s="4"/>
      <c r="DCN200" s="4"/>
      <c r="DCO200" s="4"/>
      <c r="DCP200" s="4"/>
      <c r="DCQ200" s="4"/>
      <c r="DCR200" s="4"/>
      <c r="DCS200" s="4"/>
      <c r="DCT200" s="4"/>
      <c r="DCU200" s="4"/>
      <c r="DCV200" s="4"/>
      <c r="DCW200" s="4"/>
      <c r="DCX200" s="4"/>
      <c r="DCY200" s="4"/>
      <c r="DCZ200" s="4"/>
      <c r="DDA200" s="4"/>
      <c r="DDB200" s="4"/>
      <c r="DDC200" s="4"/>
      <c r="DDD200" s="4"/>
      <c r="DDE200" s="4"/>
      <c r="DDF200" s="4"/>
      <c r="DDG200" s="4"/>
      <c r="DDH200" s="4"/>
      <c r="DDI200" s="4"/>
      <c r="DDJ200" s="4"/>
      <c r="DDK200" s="4"/>
      <c r="DDL200" s="4"/>
      <c r="DDM200" s="4"/>
      <c r="DDN200" s="4"/>
      <c r="DDO200" s="4"/>
      <c r="DDP200" s="4"/>
      <c r="DDQ200" s="4"/>
      <c r="DDR200" s="4"/>
      <c r="DDS200" s="4"/>
      <c r="DDT200" s="4"/>
      <c r="DDU200" s="4"/>
      <c r="DDV200" s="4"/>
      <c r="DDW200" s="4"/>
      <c r="DDX200" s="4"/>
      <c r="DDY200" s="4"/>
      <c r="DDZ200" s="4"/>
      <c r="DEA200" s="4"/>
      <c r="DEB200" s="4"/>
      <c r="DEC200" s="4"/>
      <c r="DED200" s="4"/>
      <c r="DEE200" s="4"/>
      <c r="DEF200" s="4"/>
      <c r="DEG200" s="4"/>
      <c r="DEH200" s="4"/>
      <c r="DEI200" s="4"/>
      <c r="DEJ200" s="4"/>
      <c r="DEK200" s="4"/>
      <c r="DEL200" s="4"/>
      <c r="DEM200" s="4"/>
      <c r="DEN200" s="4"/>
      <c r="DEO200" s="4"/>
      <c r="DEP200" s="4"/>
      <c r="DEQ200" s="4"/>
      <c r="DER200" s="4"/>
      <c r="DES200" s="4"/>
      <c r="DET200" s="4"/>
      <c r="DEU200" s="4"/>
      <c r="DEV200" s="4"/>
      <c r="DEW200" s="4"/>
      <c r="DEX200" s="4"/>
      <c r="DEY200" s="4"/>
      <c r="DEZ200" s="4"/>
      <c r="DFA200" s="4"/>
      <c r="DFB200" s="4"/>
      <c r="DFC200" s="4"/>
      <c r="DFD200" s="4"/>
      <c r="DFE200" s="4"/>
      <c r="DFF200" s="4"/>
      <c r="DFG200" s="4"/>
      <c r="DFH200" s="4"/>
      <c r="DFI200" s="4"/>
      <c r="DFJ200" s="4"/>
      <c r="DFK200" s="4"/>
      <c r="DFL200" s="4"/>
      <c r="DFM200" s="4"/>
      <c r="DFN200" s="4"/>
      <c r="DFO200" s="4"/>
      <c r="DFP200" s="4"/>
      <c r="DFQ200" s="4"/>
      <c r="DFR200" s="4"/>
      <c r="DFS200" s="4"/>
      <c r="DFT200" s="4"/>
      <c r="DFU200" s="4"/>
      <c r="DFV200" s="4"/>
      <c r="DFW200" s="4"/>
      <c r="DFX200" s="4"/>
      <c r="DFY200" s="4"/>
      <c r="DFZ200" s="4"/>
      <c r="DGA200" s="4"/>
      <c r="DGB200" s="4"/>
      <c r="DGC200" s="4"/>
      <c r="DGD200" s="4"/>
      <c r="DGE200" s="4"/>
      <c r="DGF200" s="4"/>
      <c r="DGG200" s="4"/>
      <c r="DGH200" s="4"/>
      <c r="DGI200" s="4"/>
      <c r="DGJ200" s="4"/>
      <c r="DGK200" s="4"/>
      <c r="DGL200" s="4"/>
      <c r="DGM200" s="4"/>
      <c r="DGN200" s="4"/>
      <c r="DGO200" s="4"/>
      <c r="DGP200" s="4"/>
      <c r="DGQ200" s="4"/>
      <c r="DGR200" s="4"/>
      <c r="DGS200" s="4"/>
      <c r="DGT200" s="4"/>
      <c r="DGU200" s="4"/>
      <c r="DGV200" s="4"/>
      <c r="DGW200" s="4"/>
      <c r="DGX200" s="4"/>
      <c r="DGY200" s="4"/>
      <c r="DGZ200" s="4"/>
      <c r="DHA200" s="4"/>
      <c r="DHB200" s="4"/>
      <c r="DHC200" s="4"/>
      <c r="DHD200" s="4"/>
      <c r="DHE200" s="4"/>
      <c r="DHF200" s="4"/>
      <c r="DHG200" s="4"/>
      <c r="DHH200" s="4"/>
      <c r="DHI200" s="4"/>
      <c r="DHJ200" s="4"/>
      <c r="DHK200" s="4"/>
      <c r="DHL200" s="4"/>
      <c r="DHM200" s="4"/>
      <c r="DHN200" s="4"/>
      <c r="DHO200" s="4"/>
      <c r="DHP200" s="4"/>
      <c r="DHQ200" s="4"/>
      <c r="DHR200" s="4"/>
      <c r="DHS200" s="4"/>
      <c r="DHT200" s="4"/>
      <c r="DHU200" s="4"/>
      <c r="DHV200" s="4"/>
      <c r="DHW200" s="4"/>
      <c r="DHX200" s="4"/>
      <c r="DHY200" s="4"/>
      <c r="DHZ200" s="4"/>
      <c r="DIA200" s="4"/>
      <c r="DIB200" s="4"/>
      <c r="DIC200" s="4"/>
      <c r="DID200" s="4"/>
      <c r="DIE200" s="4"/>
      <c r="DIF200" s="4"/>
      <c r="DIG200" s="4"/>
      <c r="DIH200" s="4"/>
      <c r="DII200" s="4"/>
      <c r="DIJ200" s="4"/>
      <c r="DIK200" s="4"/>
      <c r="DIL200" s="4"/>
      <c r="DIM200" s="4"/>
      <c r="DIN200" s="4"/>
      <c r="DIO200" s="4"/>
      <c r="DIP200" s="4"/>
      <c r="DIQ200" s="4"/>
      <c r="DIR200" s="4"/>
      <c r="DIS200" s="4"/>
      <c r="DIT200" s="4"/>
      <c r="DIU200" s="4"/>
      <c r="DIV200" s="4"/>
      <c r="DIW200" s="4"/>
      <c r="DIX200" s="4"/>
      <c r="DIY200" s="4"/>
      <c r="DIZ200" s="4"/>
      <c r="DJA200" s="4"/>
      <c r="DJB200" s="4"/>
      <c r="DJC200" s="4"/>
      <c r="DJD200" s="4"/>
      <c r="DJE200" s="4"/>
      <c r="DJF200" s="4"/>
      <c r="DJG200" s="4"/>
      <c r="DJH200" s="4"/>
      <c r="DJI200" s="4"/>
      <c r="DJJ200" s="4"/>
      <c r="DJK200" s="4"/>
      <c r="DJL200" s="4"/>
      <c r="DJM200" s="4"/>
      <c r="DJN200" s="4"/>
      <c r="DJO200" s="4"/>
      <c r="DJP200" s="4"/>
      <c r="DJQ200" s="4"/>
      <c r="DJR200" s="4"/>
      <c r="DJS200" s="4"/>
      <c r="DJT200" s="4"/>
      <c r="DJU200" s="4"/>
      <c r="DJV200" s="4"/>
      <c r="DJW200" s="4"/>
      <c r="DJX200" s="4"/>
      <c r="DJY200" s="4"/>
      <c r="DJZ200" s="4"/>
      <c r="DKA200" s="4"/>
      <c r="DKB200" s="4"/>
      <c r="DKC200" s="4"/>
      <c r="DKD200" s="4"/>
      <c r="DKE200" s="4"/>
      <c r="DKF200" s="4"/>
      <c r="DKG200" s="4"/>
      <c r="DKH200" s="4"/>
      <c r="DKI200" s="4"/>
      <c r="DKJ200" s="4"/>
      <c r="DKK200" s="4"/>
      <c r="DKL200" s="4"/>
      <c r="DKM200" s="4"/>
      <c r="DKN200" s="4"/>
      <c r="DKO200" s="4"/>
      <c r="DKP200" s="4"/>
      <c r="DKQ200" s="4"/>
      <c r="DKR200" s="4"/>
      <c r="DKS200" s="4"/>
      <c r="DKT200" s="4"/>
      <c r="DKU200" s="4"/>
      <c r="DKV200" s="4"/>
      <c r="DKW200" s="4"/>
      <c r="DKX200" s="4"/>
      <c r="DKY200" s="4"/>
      <c r="DKZ200" s="4"/>
      <c r="DLA200" s="4"/>
      <c r="DLB200" s="4"/>
      <c r="DLC200" s="4"/>
      <c r="DLD200" s="4"/>
      <c r="DLE200" s="4"/>
      <c r="DLF200" s="4"/>
      <c r="DLG200" s="4"/>
      <c r="DLH200" s="4"/>
      <c r="DLI200" s="4"/>
      <c r="DLJ200" s="4"/>
      <c r="DLK200" s="4"/>
      <c r="DLL200" s="4"/>
      <c r="DLM200" s="4"/>
      <c r="DLN200" s="4"/>
      <c r="DLO200" s="4"/>
      <c r="DLP200" s="4"/>
      <c r="DLQ200" s="4"/>
      <c r="DLR200" s="4"/>
      <c r="DLS200" s="4"/>
      <c r="DLT200" s="4"/>
      <c r="DLU200" s="4"/>
      <c r="DLV200" s="4"/>
      <c r="DLW200" s="4"/>
      <c r="DLX200" s="4"/>
      <c r="DLY200" s="4"/>
      <c r="DLZ200" s="4"/>
      <c r="DMA200" s="4"/>
      <c r="DMB200" s="4"/>
      <c r="DMC200" s="4"/>
      <c r="DMD200" s="4"/>
      <c r="DME200" s="4"/>
      <c r="DMF200" s="4"/>
      <c r="DMG200" s="4"/>
      <c r="DMH200" s="4"/>
      <c r="DMI200" s="4"/>
      <c r="DMJ200" s="4"/>
      <c r="DMK200" s="4"/>
      <c r="DML200" s="4"/>
      <c r="DMM200" s="4"/>
      <c r="DMN200" s="4"/>
      <c r="DMO200" s="4"/>
      <c r="DMP200" s="4"/>
      <c r="DMQ200" s="4"/>
      <c r="DMR200" s="4"/>
      <c r="DMS200" s="4"/>
      <c r="DMT200" s="4"/>
      <c r="DMU200" s="4"/>
      <c r="DMV200" s="4"/>
      <c r="DMW200" s="4"/>
      <c r="DMX200" s="4"/>
      <c r="DMY200" s="4"/>
      <c r="DMZ200" s="4"/>
      <c r="DNA200" s="4"/>
      <c r="DNB200" s="4"/>
      <c r="DNC200" s="4"/>
      <c r="DND200" s="4"/>
      <c r="DNE200" s="4"/>
      <c r="DNF200" s="4"/>
      <c r="DNG200" s="4"/>
      <c r="DNH200" s="4"/>
      <c r="DNI200" s="4"/>
      <c r="DNJ200" s="4"/>
      <c r="DNK200" s="4"/>
      <c r="DNL200" s="4"/>
      <c r="DNM200" s="4"/>
      <c r="DNN200" s="4"/>
      <c r="DNO200" s="4"/>
      <c r="DNP200" s="4"/>
      <c r="DNQ200" s="4"/>
      <c r="DNR200" s="4"/>
      <c r="DNS200" s="4"/>
      <c r="DNT200" s="4"/>
      <c r="DNU200" s="4"/>
      <c r="DNV200" s="4"/>
      <c r="DNW200" s="4"/>
      <c r="DNX200" s="4"/>
      <c r="DNY200" s="4"/>
      <c r="DNZ200" s="4"/>
      <c r="DOA200" s="4"/>
      <c r="DOB200" s="4"/>
      <c r="DOC200" s="4"/>
      <c r="DOD200" s="4"/>
      <c r="DOE200" s="4"/>
      <c r="DOF200" s="4"/>
      <c r="DOG200" s="4"/>
      <c r="DOH200" s="4"/>
      <c r="DOI200" s="4"/>
      <c r="DOJ200" s="4"/>
      <c r="DOK200" s="4"/>
      <c r="DOL200" s="4"/>
      <c r="DOM200" s="4"/>
      <c r="DON200" s="4"/>
      <c r="DOO200" s="4"/>
      <c r="DOP200" s="4"/>
      <c r="DOQ200" s="4"/>
      <c r="DOR200" s="4"/>
      <c r="DOS200" s="4"/>
      <c r="DOT200" s="4"/>
      <c r="DOU200" s="4"/>
      <c r="DOV200" s="4"/>
      <c r="DOW200" s="4"/>
      <c r="DOX200" s="4"/>
      <c r="DOY200" s="4"/>
      <c r="DOZ200" s="4"/>
      <c r="DPA200" s="4"/>
      <c r="DPB200" s="4"/>
      <c r="DPC200" s="4"/>
      <c r="DPD200" s="4"/>
      <c r="DPE200" s="4"/>
      <c r="DPF200" s="4"/>
      <c r="DPG200" s="4"/>
      <c r="DPH200" s="4"/>
      <c r="DPI200" s="4"/>
      <c r="DPJ200" s="4"/>
      <c r="DPK200" s="4"/>
      <c r="DPL200" s="4"/>
      <c r="DPM200" s="4"/>
      <c r="DPN200" s="4"/>
      <c r="DPO200" s="4"/>
      <c r="DPP200" s="4"/>
      <c r="DPQ200" s="4"/>
      <c r="DPR200" s="4"/>
      <c r="DPS200" s="4"/>
      <c r="DPT200" s="4"/>
      <c r="DPU200" s="4"/>
      <c r="DPV200" s="4"/>
      <c r="DPW200" s="4"/>
      <c r="DPX200" s="4"/>
      <c r="DPY200" s="4"/>
      <c r="DPZ200" s="4"/>
      <c r="DQA200" s="4"/>
      <c r="DQB200" s="4"/>
      <c r="DQC200" s="4"/>
      <c r="DQD200" s="4"/>
      <c r="DQE200" s="4"/>
      <c r="DQF200" s="4"/>
      <c r="DQG200" s="4"/>
      <c r="DQH200" s="4"/>
      <c r="DQI200" s="4"/>
      <c r="DQJ200" s="4"/>
      <c r="DQK200" s="4"/>
      <c r="DQL200" s="4"/>
      <c r="DQM200" s="4"/>
      <c r="DQN200" s="4"/>
      <c r="DQO200" s="4"/>
      <c r="DQP200" s="4"/>
      <c r="DQQ200" s="4"/>
      <c r="DQR200" s="4"/>
      <c r="DQS200" s="4"/>
      <c r="DQT200" s="4"/>
      <c r="DQU200" s="4"/>
      <c r="DQV200" s="4"/>
      <c r="DQW200" s="4"/>
      <c r="DQX200" s="4"/>
      <c r="DQY200" s="4"/>
      <c r="DQZ200" s="4"/>
      <c r="DRA200" s="4"/>
      <c r="DRB200" s="4"/>
      <c r="DRC200" s="4"/>
      <c r="DRD200" s="4"/>
      <c r="DRE200" s="4"/>
      <c r="DRF200" s="4"/>
      <c r="DRG200" s="4"/>
      <c r="DRH200" s="4"/>
      <c r="DRI200" s="4"/>
      <c r="DRJ200" s="4"/>
      <c r="DRK200" s="4"/>
      <c r="DRL200" s="4"/>
      <c r="DRM200" s="4"/>
      <c r="DRN200" s="4"/>
      <c r="DRO200" s="4"/>
      <c r="DRP200" s="4"/>
      <c r="DRQ200" s="4"/>
      <c r="DRR200" s="4"/>
      <c r="DRS200" s="4"/>
      <c r="DRT200" s="4"/>
      <c r="DRU200" s="4"/>
      <c r="DRV200" s="4"/>
      <c r="DRW200" s="4"/>
      <c r="DRX200" s="4"/>
      <c r="DRY200" s="4"/>
      <c r="DRZ200" s="4"/>
      <c r="DSA200" s="4"/>
      <c r="DSB200" s="4"/>
      <c r="DSC200" s="4"/>
      <c r="DSD200" s="4"/>
      <c r="DSE200" s="4"/>
      <c r="DSF200" s="4"/>
      <c r="DSG200" s="4"/>
      <c r="DSH200" s="4"/>
      <c r="DSI200" s="4"/>
      <c r="DSJ200" s="4"/>
      <c r="DSK200" s="4"/>
      <c r="DSL200" s="4"/>
      <c r="DSM200" s="4"/>
      <c r="DSN200" s="4"/>
      <c r="DSO200" s="4"/>
      <c r="DSP200" s="4"/>
      <c r="DSQ200" s="4"/>
      <c r="DSR200" s="4"/>
      <c r="DSS200" s="4"/>
      <c r="DST200" s="4"/>
      <c r="DSU200" s="4"/>
      <c r="DSV200" s="4"/>
      <c r="DSW200" s="4"/>
      <c r="DSX200" s="4"/>
      <c r="DSY200" s="4"/>
      <c r="DSZ200" s="4"/>
      <c r="DTA200" s="4"/>
      <c r="DTB200" s="4"/>
      <c r="DTC200" s="4"/>
      <c r="DTD200" s="4"/>
      <c r="DTE200" s="4"/>
      <c r="DTF200" s="4"/>
      <c r="DTG200" s="4"/>
      <c r="DTH200" s="4"/>
      <c r="DTI200" s="4"/>
      <c r="DTJ200" s="4"/>
      <c r="DTK200" s="4"/>
      <c r="DTL200" s="4"/>
      <c r="DTM200" s="4"/>
      <c r="DTN200" s="4"/>
      <c r="DTO200" s="4"/>
      <c r="DTP200" s="4"/>
      <c r="DTQ200" s="4"/>
      <c r="DTR200" s="4"/>
      <c r="DTS200" s="4"/>
      <c r="DTT200" s="4"/>
      <c r="DTU200" s="4"/>
      <c r="DTV200" s="4"/>
      <c r="DTW200" s="4"/>
      <c r="DTX200" s="4"/>
      <c r="DTY200" s="4"/>
      <c r="DTZ200" s="4"/>
      <c r="DUA200" s="4"/>
      <c r="DUB200" s="4"/>
      <c r="DUC200" s="4"/>
      <c r="DUD200" s="4"/>
      <c r="DUE200" s="4"/>
      <c r="DUF200" s="4"/>
      <c r="DUG200" s="4"/>
      <c r="DUH200" s="4"/>
      <c r="DUI200" s="4"/>
      <c r="DUJ200" s="4"/>
      <c r="DUK200" s="4"/>
      <c r="DUL200" s="4"/>
      <c r="DUM200" s="4"/>
      <c r="DUN200" s="4"/>
      <c r="DUO200" s="4"/>
      <c r="DUP200" s="4"/>
      <c r="DUQ200" s="4"/>
      <c r="DUR200" s="4"/>
      <c r="DUS200" s="4"/>
      <c r="DUT200" s="4"/>
      <c r="DUU200" s="4"/>
      <c r="DUV200" s="4"/>
      <c r="DUW200" s="4"/>
      <c r="DUX200" s="4"/>
      <c r="DUY200" s="4"/>
      <c r="DUZ200" s="4"/>
      <c r="DVA200" s="4"/>
      <c r="DVB200" s="4"/>
      <c r="DVC200" s="4"/>
      <c r="DVD200" s="4"/>
      <c r="DVE200" s="4"/>
      <c r="DVF200" s="4"/>
      <c r="DVG200" s="4"/>
      <c r="DVH200" s="4"/>
      <c r="DVI200" s="4"/>
      <c r="DVJ200" s="4"/>
      <c r="DVK200" s="4"/>
      <c r="DVL200" s="4"/>
      <c r="DVM200" s="4"/>
      <c r="DVN200" s="4"/>
      <c r="DVO200" s="4"/>
      <c r="DVP200" s="4"/>
      <c r="DVQ200" s="4"/>
      <c r="DVR200" s="4"/>
      <c r="DVS200" s="4"/>
      <c r="DVT200" s="4"/>
      <c r="DVU200" s="4"/>
      <c r="DVV200" s="4"/>
      <c r="DVW200" s="4"/>
      <c r="DVX200" s="4"/>
      <c r="DVY200" s="4"/>
      <c r="DVZ200" s="4"/>
      <c r="DWA200" s="4"/>
      <c r="DWB200" s="4"/>
      <c r="DWC200" s="4"/>
      <c r="DWD200" s="4"/>
      <c r="DWE200" s="4"/>
      <c r="DWF200" s="4"/>
      <c r="DWG200" s="4"/>
      <c r="DWH200" s="4"/>
      <c r="DWI200" s="4"/>
      <c r="DWJ200" s="4"/>
      <c r="DWK200" s="4"/>
      <c r="DWL200" s="4"/>
      <c r="DWM200" s="4"/>
      <c r="DWN200" s="4"/>
      <c r="DWO200" s="4"/>
      <c r="DWP200" s="4"/>
      <c r="DWQ200" s="4"/>
      <c r="DWR200" s="4"/>
      <c r="DWS200" s="4"/>
      <c r="DWT200" s="4"/>
      <c r="DWU200" s="4"/>
      <c r="DWV200" s="4"/>
      <c r="DWW200" s="4"/>
      <c r="DWX200" s="4"/>
      <c r="DWY200" s="4"/>
      <c r="DWZ200" s="4"/>
      <c r="DXA200" s="4"/>
      <c r="DXB200" s="4"/>
      <c r="DXC200" s="4"/>
      <c r="DXD200" s="4"/>
      <c r="DXE200" s="4"/>
      <c r="DXF200" s="4"/>
      <c r="DXG200" s="4"/>
      <c r="DXH200" s="4"/>
      <c r="DXI200" s="4"/>
      <c r="DXJ200" s="4"/>
      <c r="DXK200" s="4"/>
      <c r="DXL200" s="4"/>
      <c r="DXM200" s="4"/>
      <c r="DXN200" s="4"/>
      <c r="DXO200" s="4"/>
      <c r="DXP200" s="4"/>
      <c r="DXQ200" s="4"/>
      <c r="DXR200" s="4"/>
      <c r="DXS200" s="4"/>
      <c r="DXT200" s="4"/>
      <c r="DXU200" s="4"/>
      <c r="DXV200" s="4"/>
      <c r="DXW200" s="4"/>
      <c r="DXX200" s="4"/>
      <c r="DXY200" s="4"/>
      <c r="DXZ200" s="4"/>
      <c r="DYA200" s="4"/>
      <c r="DYB200" s="4"/>
      <c r="DYC200" s="4"/>
      <c r="DYD200" s="4"/>
      <c r="DYE200" s="4"/>
      <c r="DYF200" s="4"/>
      <c r="DYG200" s="4"/>
      <c r="DYH200" s="4"/>
      <c r="DYI200" s="4"/>
      <c r="DYJ200" s="4"/>
      <c r="DYK200" s="4"/>
      <c r="DYL200" s="4"/>
      <c r="DYM200" s="4"/>
      <c r="DYN200" s="4"/>
      <c r="DYO200" s="4"/>
      <c r="DYP200" s="4"/>
      <c r="DYQ200" s="4"/>
      <c r="DYR200" s="4"/>
      <c r="DYS200" s="4"/>
      <c r="DYT200" s="4"/>
      <c r="DYU200" s="4"/>
      <c r="DYV200" s="4"/>
      <c r="DYW200" s="4"/>
      <c r="DYX200" s="4"/>
      <c r="DYY200" s="4"/>
      <c r="DYZ200" s="4"/>
      <c r="DZA200" s="4"/>
      <c r="DZB200" s="4"/>
      <c r="DZC200" s="4"/>
      <c r="DZD200" s="4"/>
      <c r="DZE200" s="4"/>
      <c r="DZF200" s="4"/>
      <c r="DZG200" s="4"/>
      <c r="DZH200" s="4"/>
      <c r="DZI200" s="4"/>
      <c r="DZJ200" s="4"/>
      <c r="DZK200" s="4"/>
      <c r="DZL200" s="4"/>
      <c r="DZM200" s="4"/>
      <c r="DZN200" s="4"/>
      <c r="DZO200" s="4"/>
      <c r="DZP200" s="4"/>
      <c r="DZQ200" s="4"/>
      <c r="DZR200" s="4"/>
      <c r="DZS200" s="4"/>
      <c r="DZT200" s="4"/>
      <c r="DZU200" s="4"/>
      <c r="DZV200" s="4"/>
      <c r="DZW200" s="4"/>
      <c r="DZX200" s="4"/>
      <c r="DZY200" s="4"/>
      <c r="DZZ200" s="4"/>
      <c r="EAA200" s="4"/>
      <c r="EAB200" s="4"/>
      <c r="EAC200" s="4"/>
      <c r="EAD200" s="4"/>
      <c r="EAE200" s="4"/>
      <c r="EAF200" s="4"/>
      <c r="EAG200" s="4"/>
      <c r="EAH200" s="4"/>
      <c r="EAI200" s="4"/>
      <c r="EAJ200" s="4"/>
      <c r="EAK200" s="4"/>
      <c r="EAL200" s="4"/>
      <c r="EAM200" s="4"/>
      <c r="EAN200" s="4"/>
      <c r="EAO200" s="4"/>
      <c r="EAP200" s="4"/>
      <c r="EAQ200" s="4"/>
      <c r="EAR200" s="4"/>
      <c r="EAS200" s="4"/>
      <c r="EAT200" s="4"/>
      <c r="EAU200" s="4"/>
      <c r="EAV200" s="4"/>
      <c r="EAW200" s="4"/>
      <c r="EAX200" s="4"/>
      <c r="EAY200" s="4"/>
      <c r="EAZ200" s="4"/>
      <c r="EBA200" s="4"/>
      <c r="EBB200" s="4"/>
      <c r="EBC200" s="4"/>
      <c r="EBD200" s="4"/>
      <c r="EBE200" s="4"/>
      <c r="EBF200" s="4"/>
      <c r="EBG200" s="4"/>
      <c r="EBH200" s="4"/>
      <c r="EBI200" s="4"/>
      <c r="EBJ200" s="4"/>
      <c r="EBK200" s="4"/>
      <c r="EBL200" s="4"/>
      <c r="EBM200" s="4"/>
      <c r="EBN200" s="4"/>
      <c r="EBO200" s="4"/>
      <c r="EBP200" s="4"/>
      <c r="EBQ200" s="4"/>
      <c r="EBR200" s="4"/>
      <c r="EBS200" s="4"/>
      <c r="EBT200" s="4"/>
      <c r="EBU200" s="4"/>
      <c r="EBV200" s="4"/>
      <c r="EBW200" s="4"/>
      <c r="EBX200" s="4"/>
      <c r="EBY200" s="4"/>
      <c r="EBZ200" s="4"/>
      <c r="ECA200" s="4"/>
      <c r="ECB200" s="4"/>
      <c r="ECC200" s="4"/>
      <c r="ECD200" s="4"/>
      <c r="ECE200" s="4"/>
      <c r="ECF200" s="4"/>
      <c r="ECG200" s="4"/>
      <c r="ECH200" s="4"/>
      <c r="ECI200" s="4"/>
      <c r="ECJ200" s="4"/>
      <c r="ECK200" s="4"/>
      <c r="ECL200" s="4"/>
      <c r="ECM200" s="4"/>
      <c r="ECN200" s="4"/>
      <c r="ECO200" s="4"/>
      <c r="ECP200" s="4"/>
      <c r="ECQ200" s="4"/>
      <c r="ECR200" s="4"/>
      <c r="ECS200" s="4"/>
      <c r="ECT200" s="4"/>
      <c r="ECU200" s="4"/>
      <c r="ECV200" s="4"/>
      <c r="ECW200" s="4"/>
      <c r="ECX200" s="4"/>
      <c r="ECY200" s="4"/>
      <c r="ECZ200" s="4"/>
      <c r="EDA200" s="4"/>
      <c r="EDB200" s="4"/>
      <c r="EDC200" s="4"/>
      <c r="EDD200" s="4"/>
      <c r="EDE200" s="4"/>
      <c r="EDF200" s="4"/>
      <c r="EDG200" s="4"/>
      <c r="EDH200" s="4"/>
      <c r="EDI200" s="4"/>
      <c r="EDJ200" s="4"/>
      <c r="EDK200" s="4"/>
      <c r="EDL200" s="4"/>
      <c r="EDM200" s="4"/>
      <c r="EDN200" s="4"/>
      <c r="EDO200" s="4"/>
      <c r="EDP200" s="4"/>
      <c r="EDQ200" s="4"/>
      <c r="EDR200" s="4"/>
      <c r="EDS200" s="4"/>
      <c r="EDT200" s="4"/>
      <c r="EDU200" s="4"/>
      <c r="EDV200" s="4"/>
      <c r="EDW200" s="4"/>
      <c r="EDX200" s="4"/>
      <c r="EDY200" s="4"/>
      <c r="EDZ200" s="4"/>
      <c r="EEA200" s="4"/>
      <c r="EEB200" s="4"/>
      <c r="EEC200" s="4"/>
      <c r="EED200" s="4"/>
      <c r="EEE200" s="4"/>
      <c r="EEF200" s="4"/>
      <c r="EEG200" s="4"/>
      <c r="EEH200" s="4"/>
      <c r="EEI200" s="4"/>
      <c r="EEJ200" s="4"/>
      <c r="EEK200" s="4"/>
      <c r="EEL200" s="4"/>
      <c r="EEM200" s="4"/>
      <c r="EEN200" s="4"/>
      <c r="EEO200" s="4"/>
      <c r="EEP200" s="4"/>
      <c r="EEQ200" s="4"/>
      <c r="EER200" s="4"/>
      <c r="EES200" s="4"/>
      <c r="EET200" s="4"/>
      <c r="EEU200" s="4"/>
      <c r="EEV200" s="4"/>
      <c r="EEW200" s="4"/>
      <c r="EEX200" s="4"/>
      <c r="EEY200" s="4"/>
      <c r="EEZ200" s="4"/>
      <c r="EFA200" s="4"/>
      <c r="EFB200" s="4"/>
      <c r="EFC200" s="4"/>
      <c r="EFD200" s="4"/>
      <c r="EFE200" s="4"/>
      <c r="EFF200" s="4"/>
      <c r="EFG200" s="4"/>
      <c r="EFH200" s="4"/>
      <c r="EFI200" s="4"/>
      <c r="EFJ200" s="4"/>
      <c r="EFK200" s="4"/>
      <c r="EFL200" s="4"/>
      <c r="EFM200" s="4"/>
      <c r="EFN200" s="4"/>
      <c r="EFO200" s="4"/>
      <c r="EFP200" s="4"/>
      <c r="EFQ200" s="4"/>
      <c r="EFR200" s="4"/>
      <c r="EFS200" s="4"/>
      <c r="EFT200" s="4"/>
      <c r="EFU200" s="4"/>
      <c r="EFV200" s="4"/>
      <c r="EFW200" s="4"/>
      <c r="EFX200" s="4"/>
      <c r="EFY200" s="4"/>
      <c r="EFZ200" s="4"/>
      <c r="EGA200" s="4"/>
      <c r="EGB200" s="4"/>
      <c r="EGC200" s="4"/>
      <c r="EGD200" s="4"/>
      <c r="EGE200" s="4"/>
      <c r="EGF200" s="4"/>
      <c r="EGG200" s="4"/>
      <c r="EGH200" s="4"/>
      <c r="EGI200" s="4"/>
      <c r="EGJ200" s="4"/>
      <c r="EGK200" s="4"/>
      <c r="EGL200" s="4"/>
      <c r="EGM200" s="4"/>
      <c r="EGN200" s="4"/>
      <c r="EGO200" s="4"/>
      <c r="EGP200" s="4"/>
      <c r="EGQ200" s="4"/>
      <c r="EGR200" s="4"/>
      <c r="EGS200" s="4"/>
      <c r="EGT200" s="4"/>
      <c r="EGU200" s="4"/>
      <c r="EGV200" s="4"/>
      <c r="EGW200" s="4"/>
      <c r="EGX200" s="4"/>
      <c r="EGY200" s="4"/>
      <c r="EGZ200" s="4"/>
      <c r="EHA200" s="4"/>
      <c r="EHB200" s="4"/>
      <c r="EHC200" s="4"/>
      <c r="EHD200" s="4"/>
      <c r="EHE200" s="4"/>
      <c r="EHF200" s="4"/>
      <c r="EHG200" s="4"/>
      <c r="EHH200" s="4"/>
      <c r="EHI200" s="4"/>
      <c r="EHJ200" s="4"/>
      <c r="EHK200" s="4"/>
      <c r="EHL200" s="4"/>
      <c r="EHM200" s="4"/>
      <c r="EHN200" s="4"/>
      <c r="EHO200" s="4"/>
      <c r="EHP200" s="4"/>
      <c r="EHQ200" s="4"/>
      <c r="EHR200" s="4"/>
      <c r="EHS200" s="4"/>
      <c r="EHT200" s="4"/>
      <c r="EHU200" s="4"/>
      <c r="EHV200" s="4"/>
      <c r="EHW200" s="4"/>
      <c r="EHX200" s="4"/>
      <c r="EHY200" s="4"/>
      <c r="EHZ200" s="4"/>
      <c r="EIA200" s="4"/>
      <c r="EIB200" s="4"/>
      <c r="EIC200" s="4"/>
      <c r="EID200" s="4"/>
      <c r="EIE200" s="4"/>
      <c r="EIF200" s="4"/>
      <c r="EIG200" s="4"/>
      <c r="EIH200" s="4"/>
      <c r="EII200" s="4"/>
      <c r="EIJ200" s="4"/>
      <c r="EIK200" s="4"/>
      <c r="EIL200" s="4"/>
      <c r="EIM200" s="4"/>
      <c r="EIN200" s="4"/>
      <c r="EIO200" s="4"/>
      <c r="EIP200" s="4"/>
      <c r="EIQ200" s="4"/>
      <c r="EIR200" s="4"/>
      <c r="EIS200" s="4"/>
      <c r="EIT200" s="4"/>
      <c r="EIU200" s="4"/>
      <c r="EIV200" s="4"/>
      <c r="EIW200" s="4"/>
      <c r="EIX200" s="4"/>
      <c r="EIY200" s="4"/>
      <c r="EIZ200" s="4"/>
      <c r="EJA200" s="4"/>
      <c r="EJB200" s="4"/>
      <c r="EJC200" s="4"/>
      <c r="EJD200" s="4"/>
      <c r="EJE200" s="4"/>
      <c r="EJF200" s="4"/>
      <c r="EJG200" s="4"/>
      <c r="EJH200" s="4"/>
      <c r="EJI200" s="4"/>
      <c r="EJJ200" s="4"/>
      <c r="EJK200" s="4"/>
      <c r="EJL200" s="4"/>
      <c r="EJM200" s="4"/>
      <c r="EJN200" s="4"/>
      <c r="EJO200" s="4"/>
      <c r="EJP200" s="4"/>
      <c r="EJQ200" s="4"/>
      <c r="EJR200" s="4"/>
      <c r="EJS200" s="4"/>
      <c r="EJT200" s="4"/>
      <c r="EJU200" s="4"/>
      <c r="EJV200" s="4"/>
      <c r="EJW200" s="4"/>
      <c r="EJX200" s="4"/>
      <c r="EJY200" s="4"/>
      <c r="EJZ200" s="4"/>
      <c r="EKA200" s="4"/>
      <c r="EKB200" s="4"/>
      <c r="EKC200" s="4"/>
      <c r="EKD200" s="4"/>
      <c r="EKE200" s="4"/>
      <c r="EKF200" s="4"/>
      <c r="EKG200" s="4"/>
      <c r="EKH200" s="4"/>
      <c r="EKI200" s="4"/>
      <c r="EKJ200" s="4"/>
      <c r="EKK200" s="4"/>
      <c r="EKL200" s="4"/>
      <c r="EKM200" s="4"/>
      <c r="EKN200" s="4"/>
      <c r="EKO200" s="4"/>
      <c r="EKP200" s="4"/>
      <c r="EKQ200" s="4"/>
      <c r="EKR200" s="4"/>
      <c r="EKS200" s="4"/>
      <c r="EKT200" s="4"/>
      <c r="EKU200" s="4"/>
      <c r="EKV200" s="4"/>
      <c r="EKW200" s="4"/>
      <c r="EKX200" s="4"/>
      <c r="EKY200" s="4"/>
      <c r="EKZ200" s="4"/>
      <c r="ELA200" s="4"/>
      <c r="ELB200" s="4"/>
      <c r="ELC200" s="4"/>
      <c r="ELD200" s="4"/>
      <c r="ELE200" s="4"/>
      <c r="ELF200" s="4"/>
      <c r="ELG200" s="4"/>
      <c r="ELH200" s="4"/>
      <c r="ELI200" s="4"/>
      <c r="ELJ200" s="4"/>
      <c r="ELK200" s="4"/>
      <c r="ELL200" s="4"/>
      <c r="ELM200" s="4"/>
      <c r="ELN200" s="4"/>
      <c r="ELO200" s="4"/>
      <c r="ELP200" s="4"/>
      <c r="ELQ200" s="4"/>
      <c r="ELR200" s="4"/>
      <c r="ELS200" s="4"/>
      <c r="ELT200" s="4"/>
      <c r="ELU200" s="4"/>
      <c r="ELV200" s="4"/>
      <c r="ELW200" s="4"/>
      <c r="ELX200" s="4"/>
      <c r="ELY200" s="4"/>
      <c r="ELZ200" s="4"/>
      <c r="EMA200" s="4"/>
      <c r="EMB200" s="4"/>
      <c r="EMC200" s="4"/>
      <c r="EMD200" s="4"/>
      <c r="EME200" s="4"/>
      <c r="EMF200" s="4"/>
      <c r="EMG200" s="4"/>
      <c r="EMH200" s="4"/>
      <c r="EMI200" s="4"/>
      <c r="EMJ200" s="4"/>
      <c r="EMK200" s="4"/>
      <c r="EML200" s="4"/>
      <c r="EMM200" s="4"/>
      <c r="EMN200" s="4"/>
      <c r="EMO200" s="4"/>
      <c r="EMP200" s="4"/>
      <c r="EMQ200" s="4"/>
      <c r="EMR200" s="4"/>
      <c r="EMS200" s="4"/>
      <c r="EMT200" s="4"/>
      <c r="EMU200" s="4"/>
      <c r="EMV200" s="4"/>
      <c r="EMW200" s="4"/>
      <c r="EMX200" s="4"/>
      <c r="EMY200" s="4"/>
      <c r="EMZ200" s="4"/>
      <c r="ENA200" s="4"/>
      <c r="ENB200" s="4"/>
      <c r="ENC200" s="4"/>
      <c r="END200" s="4"/>
      <c r="ENE200" s="4"/>
      <c r="ENF200" s="4"/>
      <c r="ENG200" s="4"/>
      <c r="ENH200" s="4"/>
      <c r="ENI200" s="4"/>
      <c r="ENJ200" s="4"/>
      <c r="ENK200" s="4"/>
      <c r="ENL200" s="4"/>
      <c r="ENM200" s="4"/>
      <c r="ENN200" s="4"/>
      <c r="ENO200" s="4"/>
      <c r="ENP200" s="4"/>
      <c r="ENQ200" s="4"/>
      <c r="ENR200" s="4"/>
      <c r="ENS200" s="4"/>
      <c r="ENT200" s="4"/>
      <c r="ENU200" s="4"/>
      <c r="ENV200" s="4"/>
      <c r="ENW200" s="4"/>
      <c r="ENX200" s="4"/>
      <c r="ENY200" s="4"/>
      <c r="ENZ200" s="4"/>
      <c r="EOA200" s="4"/>
      <c r="EOB200" s="4"/>
      <c r="EOC200" s="4"/>
      <c r="EOD200" s="4"/>
      <c r="EOE200" s="4"/>
      <c r="EOF200" s="4"/>
      <c r="EOG200" s="4"/>
      <c r="EOH200" s="4"/>
      <c r="EOI200" s="4"/>
      <c r="EOJ200" s="4"/>
      <c r="EOK200" s="4"/>
      <c r="EOL200" s="4"/>
      <c r="EOM200" s="4"/>
      <c r="EON200" s="4"/>
      <c r="EOO200" s="4"/>
      <c r="EOP200" s="4"/>
      <c r="EOQ200" s="4"/>
      <c r="EOR200" s="4"/>
      <c r="EOS200" s="4"/>
      <c r="EOT200" s="4"/>
      <c r="EOU200" s="4"/>
      <c r="EOV200" s="4"/>
      <c r="EOW200" s="4"/>
      <c r="EOX200" s="4"/>
      <c r="EOY200" s="4"/>
      <c r="EOZ200" s="4"/>
      <c r="EPA200" s="4"/>
      <c r="EPB200" s="4"/>
      <c r="EPC200" s="4"/>
      <c r="EPD200" s="4"/>
      <c r="EPE200" s="4"/>
      <c r="EPF200" s="4"/>
      <c r="EPG200" s="4"/>
      <c r="EPH200" s="4"/>
      <c r="EPI200" s="4"/>
      <c r="EPJ200" s="4"/>
      <c r="EPK200" s="4"/>
      <c r="EPL200" s="4"/>
      <c r="EPM200" s="4"/>
      <c r="EPN200" s="4"/>
      <c r="EPO200" s="4"/>
      <c r="EPP200" s="4"/>
      <c r="EPQ200" s="4"/>
      <c r="EPR200" s="4"/>
      <c r="EPS200" s="4"/>
      <c r="EPT200" s="4"/>
      <c r="EPU200" s="4"/>
      <c r="EPV200" s="4"/>
      <c r="EPW200" s="4"/>
      <c r="EPX200" s="4"/>
      <c r="EPY200" s="4"/>
      <c r="EPZ200" s="4"/>
      <c r="EQA200" s="4"/>
      <c r="EQB200" s="4"/>
      <c r="EQC200" s="4"/>
      <c r="EQD200" s="4"/>
      <c r="EQE200" s="4"/>
      <c r="EQF200" s="4"/>
      <c r="EQG200" s="4"/>
      <c r="EQH200" s="4"/>
      <c r="EQI200" s="4"/>
      <c r="EQJ200" s="4"/>
      <c r="EQK200" s="4"/>
      <c r="EQL200" s="4"/>
      <c r="EQM200" s="4"/>
      <c r="EQN200" s="4"/>
      <c r="EQO200" s="4"/>
      <c r="EQP200" s="4"/>
      <c r="EQQ200" s="4"/>
      <c r="EQR200" s="4"/>
      <c r="EQS200" s="4"/>
      <c r="EQT200" s="4"/>
      <c r="EQU200" s="4"/>
      <c r="EQV200" s="4"/>
      <c r="EQW200" s="4"/>
      <c r="EQX200" s="4"/>
      <c r="EQY200" s="4"/>
      <c r="EQZ200" s="4"/>
      <c r="ERA200" s="4"/>
      <c r="ERB200" s="4"/>
      <c r="ERC200" s="4"/>
      <c r="ERD200" s="4"/>
      <c r="ERE200" s="4"/>
      <c r="ERF200" s="4"/>
      <c r="ERG200" s="4"/>
      <c r="ERH200" s="4"/>
      <c r="ERI200" s="4"/>
      <c r="ERJ200" s="4"/>
      <c r="ERK200" s="4"/>
      <c r="ERL200" s="4"/>
      <c r="ERM200" s="4"/>
      <c r="ERN200" s="4"/>
      <c r="ERO200" s="4"/>
      <c r="ERP200" s="4"/>
      <c r="ERQ200" s="4"/>
      <c r="ERR200" s="4"/>
      <c r="ERS200" s="4"/>
      <c r="ERT200" s="4"/>
      <c r="ERU200" s="4"/>
      <c r="ERV200" s="4"/>
      <c r="ERW200" s="4"/>
      <c r="ERX200" s="4"/>
      <c r="ERY200" s="4"/>
      <c r="ERZ200" s="4"/>
      <c r="ESA200" s="4"/>
      <c r="ESB200" s="4"/>
      <c r="ESC200" s="4"/>
      <c r="ESD200" s="4"/>
      <c r="ESE200" s="4"/>
      <c r="ESF200" s="4"/>
      <c r="ESG200" s="4"/>
      <c r="ESH200" s="4"/>
      <c r="ESI200" s="4"/>
      <c r="ESJ200" s="4"/>
      <c r="ESK200" s="4"/>
      <c r="ESL200" s="4"/>
      <c r="ESM200" s="4"/>
      <c r="ESN200" s="4"/>
      <c r="ESO200" s="4"/>
      <c r="ESP200" s="4"/>
      <c r="ESQ200" s="4"/>
      <c r="ESR200" s="4"/>
      <c r="ESS200" s="4"/>
      <c r="EST200" s="4"/>
      <c r="ESU200" s="4"/>
      <c r="ESV200" s="4"/>
      <c r="ESW200" s="4"/>
      <c r="ESX200" s="4"/>
      <c r="ESY200" s="4"/>
      <c r="ESZ200" s="4"/>
      <c r="ETA200" s="4"/>
      <c r="ETB200" s="4"/>
      <c r="ETC200" s="4"/>
      <c r="ETD200" s="4"/>
      <c r="ETE200" s="4"/>
      <c r="ETF200" s="4"/>
      <c r="ETG200" s="4"/>
      <c r="ETH200" s="4"/>
      <c r="ETI200" s="4"/>
      <c r="ETJ200" s="4"/>
      <c r="ETK200" s="4"/>
      <c r="ETL200" s="4"/>
      <c r="ETM200" s="4"/>
      <c r="ETN200" s="4"/>
      <c r="ETO200" s="4"/>
      <c r="ETP200" s="4"/>
      <c r="ETQ200" s="4"/>
      <c r="ETR200" s="4"/>
      <c r="ETS200" s="4"/>
      <c r="ETT200" s="4"/>
      <c r="ETU200" s="4"/>
      <c r="ETV200" s="4"/>
      <c r="ETW200" s="4"/>
      <c r="ETX200" s="4"/>
      <c r="ETY200" s="4"/>
      <c r="ETZ200" s="4"/>
      <c r="EUA200" s="4"/>
      <c r="EUB200" s="4"/>
      <c r="EUC200" s="4"/>
      <c r="EUD200" s="4"/>
      <c r="EUE200" s="4"/>
      <c r="EUF200" s="4"/>
      <c r="EUG200" s="4"/>
      <c r="EUH200" s="4"/>
      <c r="EUI200" s="4"/>
      <c r="EUJ200" s="4"/>
      <c r="EUK200" s="4"/>
      <c r="EUL200" s="4"/>
      <c r="EUM200" s="4"/>
      <c r="EUN200" s="4"/>
      <c r="EUO200" s="4"/>
      <c r="EUP200" s="4"/>
      <c r="EUQ200" s="4"/>
      <c r="EUR200" s="4"/>
      <c r="EUS200" s="4"/>
      <c r="EUT200" s="4"/>
      <c r="EUU200" s="4"/>
      <c r="EUV200" s="4"/>
      <c r="EUW200" s="4"/>
      <c r="EUX200" s="4"/>
      <c r="EUY200" s="4"/>
      <c r="EUZ200" s="4"/>
      <c r="EVA200" s="4"/>
      <c r="EVB200" s="4"/>
      <c r="EVC200" s="4"/>
      <c r="EVD200" s="4"/>
      <c r="EVE200" s="4"/>
      <c r="EVF200" s="4"/>
      <c r="EVG200" s="4"/>
      <c r="EVH200" s="4"/>
      <c r="EVI200" s="4"/>
      <c r="EVJ200" s="4"/>
      <c r="EVK200" s="4"/>
      <c r="EVL200" s="4"/>
      <c r="EVM200" s="4"/>
      <c r="EVN200" s="4"/>
      <c r="EVO200" s="4"/>
      <c r="EVP200" s="4"/>
      <c r="EVQ200" s="4"/>
      <c r="EVR200" s="4"/>
      <c r="EVS200" s="4"/>
      <c r="EVT200" s="4"/>
      <c r="EVU200" s="4"/>
      <c r="EVV200" s="4"/>
      <c r="EVW200" s="4"/>
      <c r="EVX200" s="4"/>
      <c r="EVY200" s="4"/>
      <c r="EVZ200" s="4"/>
      <c r="EWA200" s="4"/>
      <c r="EWB200" s="4"/>
      <c r="EWC200" s="4"/>
      <c r="EWD200" s="4"/>
      <c r="EWE200" s="4"/>
      <c r="EWF200" s="4"/>
      <c r="EWG200" s="4"/>
      <c r="EWH200" s="4"/>
      <c r="EWI200" s="4"/>
      <c r="EWJ200" s="4"/>
      <c r="EWK200" s="4"/>
      <c r="EWL200" s="4"/>
      <c r="EWM200" s="4"/>
      <c r="EWN200" s="4"/>
      <c r="EWO200" s="4"/>
      <c r="EWP200" s="4"/>
      <c r="EWQ200" s="4"/>
      <c r="EWR200" s="4"/>
      <c r="EWS200" s="4"/>
      <c r="EWT200" s="4"/>
      <c r="EWU200" s="4"/>
      <c r="EWV200" s="4"/>
      <c r="EWW200" s="4"/>
      <c r="EWX200" s="4"/>
      <c r="EWY200" s="4"/>
      <c r="EWZ200" s="4"/>
      <c r="EXA200" s="4"/>
      <c r="EXB200" s="4"/>
      <c r="EXC200" s="4"/>
      <c r="EXD200" s="4"/>
      <c r="EXE200" s="4"/>
      <c r="EXF200" s="4"/>
      <c r="EXG200" s="4"/>
      <c r="EXH200" s="4"/>
      <c r="EXI200" s="4"/>
      <c r="EXJ200" s="4"/>
      <c r="EXK200" s="4"/>
      <c r="EXL200" s="4"/>
      <c r="EXM200" s="4"/>
      <c r="EXN200" s="4"/>
      <c r="EXO200" s="4"/>
      <c r="EXP200" s="4"/>
      <c r="EXQ200" s="4"/>
      <c r="EXR200" s="4"/>
      <c r="EXS200" s="4"/>
      <c r="EXT200" s="4"/>
      <c r="EXU200" s="4"/>
      <c r="EXV200" s="4"/>
      <c r="EXW200" s="4"/>
      <c r="EXX200" s="4"/>
      <c r="EXY200" s="4"/>
      <c r="EXZ200" s="4"/>
      <c r="EYA200" s="4"/>
      <c r="EYB200" s="4"/>
      <c r="EYC200" s="4"/>
      <c r="EYD200" s="4"/>
      <c r="EYE200" s="4"/>
      <c r="EYF200" s="4"/>
      <c r="EYG200" s="4"/>
      <c r="EYH200" s="4"/>
      <c r="EYI200" s="4"/>
      <c r="EYJ200" s="4"/>
      <c r="EYK200" s="4"/>
      <c r="EYL200" s="4"/>
      <c r="EYM200" s="4"/>
      <c r="EYN200" s="4"/>
      <c r="EYO200" s="4"/>
      <c r="EYP200" s="4"/>
      <c r="EYQ200" s="4"/>
      <c r="EYR200" s="4"/>
      <c r="EYS200" s="4"/>
      <c r="EYT200" s="4"/>
      <c r="EYU200" s="4"/>
      <c r="EYV200" s="4"/>
      <c r="EYW200" s="4"/>
      <c r="EYX200" s="4"/>
      <c r="EYY200" s="4"/>
      <c r="EYZ200" s="4"/>
      <c r="EZA200" s="4"/>
      <c r="EZB200" s="4"/>
      <c r="EZC200" s="4"/>
      <c r="EZD200" s="4"/>
      <c r="EZE200" s="4"/>
      <c r="EZF200" s="4"/>
      <c r="EZG200" s="4"/>
      <c r="EZH200" s="4"/>
      <c r="EZI200" s="4"/>
      <c r="EZJ200" s="4"/>
      <c r="EZK200" s="4"/>
      <c r="EZL200" s="4"/>
      <c r="EZM200" s="4"/>
      <c r="EZN200" s="4"/>
      <c r="EZO200" s="4"/>
      <c r="EZP200" s="4"/>
      <c r="EZQ200" s="4"/>
      <c r="EZR200" s="4"/>
      <c r="EZS200" s="4"/>
      <c r="EZT200" s="4"/>
      <c r="EZU200" s="4"/>
      <c r="EZV200" s="4"/>
      <c r="EZW200" s="4"/>
      <c r="EZX200" s="4"/>
      <c r="EZY200" s="4"/>
      <c r="EZZ200" s="4"/>
      <c r="FAA200" s="4"/>
      <c r="FAB200" s="4"/>
      <c r="FAC200" s="4"/>
      <c r="FAD200" s="4"/>
      <c r="FAE200" s="4"/>
      <c r="FAF200" s="4"/>
      <c r="FAG200" s="4"/>
      <c r="FAH200" s="4"/>
      <c r="FAI200" s="4"/>
      <c r="FAJ200" s="4"/>
      <c r="FAK200" s="4"/>
      <c r="FAL200" s="4"/>
      <c r="FAM200" s="4"/>
      <c r="FAN200" s="4"/>
      <c r="FAO200" s="4"/>
      <c r="FAP200" s="4"/>
      <c r="FAQ200" s="4"/>
      <c r="FAR200" s="4"/>
      <c r="FAS200" s="4"/>
      <c r="FAT200" s="4"/>
      <c r="FAU200" s="4"/>
      <c r="FAV200" s="4"/>
      <c r="FAW200" s="4"/>
      <c r="FAX200" s="4"/>
      <c r="FAY200" s="4"/>
      <c r="FAZ200" s="4"/>
      <c r="FBA200" s="4"/>
      <c r="FBB200" s="4"/>
      <c r="FBC200" s="4"/>
      <c r="FBD200" s="4"/>
      <c r="FBE200" s="4"/>
      <c r="FBF200" s="4"/>
      <c r="FBG200" s="4"/>
      <c r="FBH200" s="4"/>
      <c r="FBI200" s="4"/>
      <c r="FBJ200" s="4"/>
      <c r="FBK200" s="4"/>
      <c r="FBL200" s="4"/>
      <c r="FBM200" s="4"/>
      <c r="FBN200" s="4"/>
      <c r="FBO200" s="4"/>
      <c r="FBP200" s="4"/>
      <c r="FBQ200" s="4"/>
      <c r="FBR200" s="4"/>
      <c r="FBS200" s="4"/>
      <c r="FBT200" s="4"/>
      <c r="FBU200" s="4"/>
      <c r="FBV200" s="4"/>
      <c r="FBW200" s="4"/>
      <c r="FBX200" s="4"/>
      <c r="FBY200" s="4"/>
      <c r="FBZ200" s="4"/>
      <c r="FCA200" s="4"/>
      <c r="FCB200" s="4"/>
      <c r="FCC200" s="4"/>
      <c r="FCD200" s="4"/>
      <c r="FCE200" s="4"/>
      <c r="FCF200" s="4"/>
      <c r="FCG200" s="4"/>
      <c r="FCH200" s="4"/>
      <c r="FCI200" s="4"/>
      <c r="FCJ200" s="4"/>
      <c r="FCK200" s="4"/>
      <c r="FCL200" s="4"/>
      <c r="FCM200" s="4"/>
      <c r="FCN200" s="4"/>
      <c r="FCO200" s="4"/>
      <c r="FCP200" s="4"/>
      <c r="FCQ200" s="4"/>
      <c r="FCR200" s="4"/>
      <c r="FCS200" s="4"/>
      <c r="FCT200" s="4"/>
      <c r="FCU200" s="4"/>
      <c r="FCV200" s="4"/>
      <c r="FCW200" s="4"/>
      <c r="FCX200" s="4"/>
      <c r="FCY200" s="4"/>
      <c r="FCZ200" s="4"/>
      <c r="FDA200" s="4"/>
      <c r="FDB200" s="4"/>
      <c r="FDC200" s="4"/>
      <c r="FDD200" s="4"/>
      <c r="FDE200" s="4"/>
      <c r="FDF200" s="4"/>
      <c r="FDG200" s="4"/>
      <c r="FDH200" s="4"/>
      <c r="FDI200" s="4"/>
      <c r="FDJ200" s="4"/>
      <c r="FDK200" s="4"/>
      <c r="FDL200" s="4"/>
      <c r="FDM200" s="4"/>
      <c r="FDN200" s="4"/>
      <c r="FDO200" s="4"/>
      <c r="FDP200" s="4"/>
      <c r="FDQ200" s="4"/>
      <c r="FDR200" s="4"/>
      <c r="FDS200" s="4"/>
      <c r="FDT200" s="4"/>
      <c r="FDU200" s="4"/>
      <c r="FDV200" s="4"/>
      <c r="FDW200" s="4"/>
      <c r="FDX200" s="4"/>
      <c r="FDY200" s="4"/>
      <c r="FDZ200" s="4"/>
      <c r="FEA200" s="4"/>
      <c r="FEB200" s="4"/>
      <c r="FEC200" s="4"/>
      <c r="FED200" s="4"/>
      <c r="FEE200" s="4"/>
      <c r="FEF200" s="4"/>
      <c r="FEG200" s="4"/>
      <c r="FEH200" s="4"/>
      <c r="FEI200" s="4"/>
      <c r="FEJ200" s="4"/>
      <c r="FEK200" s="4"/>
      <c r="FEL200" s="4"/>
      <c r="FEM200" s="4"/>
      <c r="FEN200" s="4"/>
      <c r="FEO200" s="4"/>
      <c r="FEP200" s="4"/>
      <c r="FEQ200" s="4"/>
      <c r="FER200" s="4"/>
      <c r="FES200" s="4"/>
      <c r="FET200" s="4"/>
      <c r="FEU200" s="4"/>
      <c r="FEV200" s="4"/>
      <c r="FEW200" s="4"/>
      <c r="FEX200" s="4"/>
      <c r="FEY200" s="4"/>
      <c r="FEZ200" s="4"/>
      <c r="FFA200" s="4"/>
      <c r="FFB200" s="4"/>
      <c r="FFC200" s="4"/>
      <c r="FFD200" s="4"/>
      <c r="FFE200" s="4"/>
      <c r="FFF200" s="4"/>
      <c r="FFG200" s="4"/>
      <c r="FFH200" s="4"/>
      <c r="FFI200" s="4"/>
      <c r="FFJ200" s="4"/>
      <c r="FFK200" s="4"/>
      <c r="FFL200" s="4"/>
      <c r="FFM200" s="4"/>
      <c r="FFN200" s="4"/>
      <c r="FFO200" s="4"/>
      <c r="FFP200" s="4"/>
      <c r="FFQ200" s="4"/>
      <c r="FFR200" s="4"/>
      <c r="FFS200" s="4"/>
      <c r="FFT200" s="4"/>
      <c r="FFU200" s="4"/>
      <c r="FFV200" s="4"/>
      <c r="FFW200" s="4"/>
      <c r="FFX200" s="4"/>
      <c r="FFY200" s="4"/>
      <c r="FFZ200" s="4"/>
      <c r="FGA200" s="4"/>
      <c r="FGB200" s="4"/>
      <c r="FGC200" s="4"/>
      <c r="FGD200" s="4"/>
      <c r="FGE200" s="4"/>
      <c r="FGF200" s="4"/>
      <c r="FGG200" s="4"/>
      <c r="FGH200" s="4"/>
      <c r="FGI200" s="4"/>
      <c r="FGJ200" s="4"/>
      <c r="FGK200" s="4"/>
      <c r="FGL200" s="4"/>
      <c r="FGM200" s="4"/>
      <c r="FGN200" s="4"/>
      <c r="FGO200" s="4"/>
      <c r="FGP200" s="4"/>
      <c r="FGQ200" s="4"/>
      <c r="FGR200" s="4"/>
      <c r="FGS200" s="4"/>
      <c r="FGT200" s="4"/>
      <c r="FGU200" s="4"/>
      <c r="FGV200" s="4"/>
      <c r="FGW200" s="4"/>
      <c r="FGX200" s="4"/>
      <c r="FGY200" s="4"/>
      <c r="FGZ200" s="4"/>
      <c r="FHA200" s="4"/>
      <c r="FHB200" s="4"/>
      <c r="FHC200" s="4"/>
      <c r="FHD200" s="4"/>
      <c r="FHE200" s="4"/>
      <c r="FHF200" s="4"/>
      <c r="FHG200" s="4"/>
      <c r="FHH200" s="4"/>
      <c r="FHI200" s="4"/>
      <c r="FHJ200" s="4"/>
      <c r="FHK200" s="4"/>
      <c r="FHL200" s="4"/>
      <c r="FHM200" s="4"/>
      <c r="FHN200" s="4"/>
      <c r="FHO200" s="4"/>
      <c r="FHP200" s="4"/>
      <c r="FHQ200" s="4"/>
      <c r="FHR200" s="4"/>
      <c r="FHS200" s="4"/>
      <c r="FHT200" s="4"/>
      <c r="FHU200" s="4"/>
      <c r="FHV200" s="4"/>
      <c r="FHW200" s="4"/>
      <c r="FHX200" s="4"/>
      <c r="FHY200" s="4"/>
      <c r="FHZ200" s="4"/>
      <c r="FIA200" s="4"/>
      <c r="FIB200" s="4"/>
      <c r="FIC200" s="4"/>
      <c r="FID200" s="4"/>
      <c r="FIE200" s="4"/>
      <c r="FIF200" s="4"/>
      <c r="FIG200" s="4"/>
      <c r="FIH200" s="4"/>
      <c r="FII200" s="4"/>
      <c r="FIJ200" s="4"/>
      <c r="FIK200" s="4"/>
      <c r="FIL200" s="4"/>
      <c r="FIM200" s="4"/>
      <c r="FIN200" s="4"/>
      <c r="FIO200" s="4"/>
      <c r="FIP200" s="4"/>
      <c r="FIQ200" s="4"/>
      <c r="FIR200" s="4"/>
      <c r="FIS200" s="4"/>
      <c r="FIT200" s="4"/>
      <c r="FIU200" s="4"/>
      <c r="FIV200" s="4"/>
      <c r="FIW200" s="4"/>
      <c r="FIX200" s="4"/>
      <c r="FIY200" s="4"/>
      <c r="FIZ200" s="4"/>
      <c r="FJA200" s="4"/>
      <c r="FJB200" s="4"/>
      <c r="FJC200" s="4"/>
      <c r="FJD200" s="4"/>
      <c r="FJE200" s="4"/>
      <c r="FJF200" s="4"/>
      <c r="FJG200" s="4"/>
      <c r="FJH200" s="4"/>
      <c r="FJI200" s="4"/>
      <c r="FJJ200" s="4"/>
      <c r="FJK200" s="4"/>
      <c r="FJL200" s="4"/>
      <c r="FJM200" s="4"/>
      <c r="FJN200" s="4"/>
      <c r="FJO200" s="4"/>
      <c r="FJP200" s="4"/>
      <c r="FJQ200" s="4"/>
      <c r="FJR200" s="4"/>
      <c r="FJS200" s="4"/>
      <c r="FJT200" s="4"/>
      <c r="FJU200" s="4"/>
      <c r="FJV200" s="4"/>
      <c r="FJW200" s="4"/>
      <c r="FJX200" s="4"/>
      <c r="FJY200" s="4"/>
      <c r="FJZ200" s="4"/>
      <c r="FKA200" s="4"/>
      <c r="FKB200" s="4"/>
      <c r="FKC200" s="4"/>
      <c r="FKD200" s="4"/>
      <c r="FKE200" s="4"/>
      <c r="FKF200" s="4"/>
      <c r="FKG200" s="4"/>
      <c r="FKH200" s="4"/>
      <c r="FKI200" s="4"/>
      <c r="FKJ200" s="4"/>
      <c r="FKK200" s="4"/>
      <c r="FKL200" s="4"/>
      <c r="FKM200" s="4"/>
      <c r="FKN200" s="4"/>
      <c r="FKO200" s="4"/>
      <c r="FKP200" s="4"/>
      <c r="FKQ200" s="4"/>
      <c r="FKR200" s="4"/>
      <c r="FKS200" s="4"/>
      <c r="FKT200" s="4"/>
      <c r="FKU200" s="4"/>
      <c r="FKV200" s="4"/>
      <c r="FKW200" s="4"/>
      <c r="FKX200" s="4"/>
      <c r="FKY200" s="4"/>
      <c r="FKZ200" s="4"/>
      <c r="FLA200" s="4"/>
      <c r="FLB200" s="4"/>
      <c r="FLC200" s="4"/>
      <c r="FLD200" s="4"/>
      <c r="FLE200" s="4"/>
      <c r="FLF200" s="4"/>
      <c r="FLG200" s="4"/>
      <c r="FLH200" s="4"/>
      <c r="FLI200" s="4"/>
      <c r="FLJ200" s="4"/>
      <c r="FLK200" s="4"/>
      <c r="FLL200" s="4"/>
      <c r="FLM200" s="4"/>
      <c r="FLN200" s="4"/>
      <c r="FLO200" s="4"/>
      <c r="FLP200" s="4"/>
      <c r="FLQ200" s="4"/>
      <c r="FLR200" s="4"/>
      <c r="FLS200" s="4"/>
      <c r="FLT200" s="4"/>
      <c r="FLU200" s="4"/>
      <c r="FLV200" s="4"/>
      <c r="FLW200" s="4"/>
      <c r="FLX200" s="4"/>
      <c r="FLY200" s="4"/>
      <c r="FLZ200" s="4"/>
      <c r="FMA200" s="4"/>
      <c r="FMB200" s="4"/>
      <c r="FMC200" s="4"/>
      <c r="FMD200" s="4"/>
      <c r="FME200" s="4"/>
      <c r="FMF200" s="4"/>
      <c r="FMG200" s="4"/>
      <c r="FMH200" s="4"/>
      <c r="FMI200" s="4"/>
      <c r="FMJ200" s="4"/>
      <c r="FMK200" s="4"/>
      <c r="FML200" s="4"/>
      <c r="FMM200" s="4"/>
      <c r="FMN200" s="4"/>
      <c r="FMO200" s="4"/>
      <c r="FMP200" s="4"/>
      <c r="FMQ200" s="4"/>
      <c r="FMR200" s="4"/>
      <c r="FMS200" s="4"/>
      <c r="FMT200" s="4"/>
      <c r="FMU200" s="4"/>
      <c r="FMV200" s="4"/>
      <c r="FMW200" s="4"/>
      <c r="FMX200" s="4"/>
      <c r="FMY200" s="4"/>
      <c r="FMZ200" s="4"/>
      <c r="FNA200" s="4"/>
      <c r="FNB200" s="4"/>
      <c r="FNC200" s="4"/>
      <c r="FND200" s="4"/>
      <c r="FNE200" s="4"/>
      <c r="FNF200" s="4"/>
      <c r="FNG200" s="4"/>
      <c r="FNH200" s="4"/>
      <c r="FNI200" s="4"/>
      <c r="FNJ200" s="4"/>
      <c r="FNK200" s="4"/>
      <c r="FNL200" s="4"/>
      <c r="FNM200" s="4"/>
      <c r="FNN200" s="4"/>
      <c r="FNO200" s="4"/>
      <c r="FNP200" s="4"/>
      <c r="FNQ200" s="4"/>
      <c r="FNR200" s="4"/>
      <c r="FNS200" s="4"/>
      <c r="FNT200" s="4"/>
      <c r="FNU200" s="4"/>
      <c r="FNV200" s="4"/>
      <c r="FNW200" s="4"/>
      <c r="FNX200" s="4"/>
      <c r="FNY200" s="4"/>
      <c r="FNZ200" s="4"/>
      <c r="FOA200" s="4"/>
      <c r="FOB200" s="4"/>
      <c r="FOC200" s="4"/>
      <c r="FOD200" s="4"/>
      <c r="FOE200" s="4"/>
      <c r="FOF200" s="4"/>
      <c r="FOG200" s="4"/>
      <c r="FOH200" s="4"/>
      <c r="FOI200" s="4"/>
      <c r="FOJ200" s="4"/>
      <c r="FOK200" s="4"/>
      <c r="FOL200" s="4"/>
      <c r="FOM200" s="4"/>
      <c r="FON200" s="4"/>
      <c r="FOO200" s="4"/>
      <c r="FOP200" s="4"/>
      <c r="FOQ200" s="4"/>
      <c r="FOR200" s="4"/>
      <c r="FOS200" s="4"/>
      <c r="FOT200" s="4"/>
      <c r="FOU200" s="4"/>
      <c r="FOV200" s="4"/>
      <c r="FOW200" s="4"/>
      <c r="FOX200" s="4"/>
      <c r="FOY200" s="4"/>
      <c r="FOZ200" s="4"/>
      <c r="FPA200" s="4"/>
      <c r="FPB200" s="4"/>
      <c r="FPC200" s="4"/>
      <c r="FPD200" s="4"/>
      <c r="FPE200" s="4"/>
      <c r="FPF200" s="4"/>
      <c r="FPG200" s="4"/>
      <c r="FPH200" s="4"/>
      <c r="FPI200" s="4"/>
      <c r="FPJ200" s="4"/>
      <c r="FPK200" s="4"/>
      <c r="FPL200" s="4"/>
      <c r="FPM200" s="4"/>
      <c r="FPN200" s="4"/>
      <c r="FPO200" s="4"/>
      <c r="FPP200" s="4"/>
      <c r="FPQ200" s="4"/>
      <c r="FPR200" s="4"/>
      <c r="FPS200" s="4"/>
      <c r="FPT200" s="4"/>
      <c r="FPU200" s="4"/>
      <c r="FPV200" s="4"/>
      <c r="FPW200" s="4"/>
      <c r="FPX200" s="4"/>
      <c r="FPY200" s="4"/>
      <c r="FPZ200" s="4"/>
      <c r="FQA200" s="4"/>
      <c r="FQB200" s="4"/>
      <c r="FQC200" s="4"/>
      <c r="FQD200" s="4"/>
      <c r="FQE200" s="4"/>
      <c r="FQF200" s="4"/>
      <c r="FQG200" s="4"/>
      <c r="FQH200" s="4"/>
      <c r="FQI200" s="4"/>
      <c r="FQJ200" s="4"/>
      <c r="FQK200" s="4"/>
      <c r="FQL200" s="4"/>
      <c r="FQM200" s="4"/>
      <c r="FQN200" s="4"/>
      <c r="FQO200" s="4"/>
      <c r="FQP200" s="4"/>
      <c r="FQQ200" s="4"/>
      <c r="FQR200" s="4"/>
      <c r="FQS200" s="4"/>
      <c r="FQT200" s="4"/>
      <c r="FQU200" s="4"/>
      <c r="FQV200" s="4"/>
      <c r="FQW200" s="4"/>
      <c r="FQX200" s="4"/>
      <c r="FQY200" s="4"/>
      <c r="FQZ200" s="4"/>
      <c r="FRA200" s="4"/>
      <c r="FRB200" s="4"/>
      <c r="FRC200" s="4"/>
      <c r="FRD200" s="4"/>
      <c r="FRE200" s="4"/>
      <c r="FRF200" s="4"/>
      <c r="FRG200" s="4"/>
      <c r="FRH200" s="4"/>
      <c r="FRI200" s="4"/>
      <c r="FRJ200" s="4"/>
      <c r="FRK200" s="4"/>
      <c r="FRL200" s="4"/>
      <c r="FRM200" s="4"/>
      <c r="FRN200" s="4"/>
      <c r="FRO200" s="4"/>
      <c r="FRP200" s="4"/>
      <c r="FRQ200" s="4"/>
      <c r="FRR200" s="4"/>
      <c r="FRS200" s="4"/>
      <c r="FRT200" s="4"/>
      <c r="FRU200" s="4"/>
      <c r="FRV200" s="4"/>
      <c r="FRW200" s="4"/>
      <c r="FRX200" s="4"/>
      <c r="FRY200" s="4"/>
      <c r="FRZ200" s="4"/>
      <c r="FSA200" s="4"/>
      <c r="FSB200" s="4"/>
      <c r="FSC200" s="4"/>
      <c r="FSD200" s="4"/>
      <c r="FSE200" s="4"/>
      <c r="FSF200" s="4"/>
      <c r="FSG200" s="4"/>
      <c r="FSH200" s="4"/>
      <c r="FSI200" s="4"/>
      <c r="FSJ200" s="4"/>
      <c r="FSK200" s="4"/>
      <c r="FSL200" s="4"/>
      <c r="FSM200" s="4"/>
      <c r="FSN200" s="4"/>
      <c r="FSO200" s="4"/>
      <c r="FSP200" s="4"/>
      <c r="FSQ200" s="4"/>
      <c r="FSR200" s="4"/>
      <c r="FSS200" s="4"/>
      <c r="FST200" s="4"/>
      <c r="FSU200" s="4"/>
      <c r="FSV200" s="4"/>
      <c r="FSW200" s="4"/>
      <c r="FSX200" s="4"/>
      <c r="FSY200" s="4"/>
      <c r="FSZ200" s="4"/>
      <c r="FTA200" s="4"/>
      <c r="FTB200" s="4"/>
      <c r="FTC200" s="4"/>
      <c r="FTD200" s="4"/>
      <c r="FTE200" s="4"/>
      <c r="FTF200" s="4"/>
      <c r="FTG200" s="4"/>
      <c r="FTH200" s="4"/>
      <c r="FTI200" s="4"/>
      <c r="FTJ200" s="4"/>
      <c r="FTK200" s="4"/>
      <c r="FTL200" s="4"/>
      <c r="FTM200" s="4"/>
      <c r="FTN200" s="4"/>
      <c r="FTO200" s="4"/>
      <c r="FTP200" s="4"/>
      <c r="FTQ200" s="4"/>
      <c r="FTR200" s="4"/>
      <c r="FTS200" s="4"/>
      <c r="FTT200" s="4"/>
      <c r="FTU200" s="4"/>
      <c r="FTV200" s="4"/>
      <c r="FTW200" s="4"/>
      <c r="FTX200" s="4"/>
      <c r="FTY200" s="4"/>
      <c r="FTZ200" s="4"/>
      <c r="FUA200" s="4"/>
      <c r="FUB200" s="4"/>
      <c r="FUC200" s="4"/>
      <c r="FUD200" s="4"/>
      <c r="FUE200" s="4"/>
      <c r="FUF200" s="4"/>
      <c r="FUG200" s="4"/>
      <c r="FUH200" s="4"/>
      <c r="FUI200" s="4"/>
      <c r="FUJ200" s="4"/>
      <c r="FUK200" s="4"/>
      <c r="FUL200" s="4"/>
      <c r="FUM200" s="4"/>
      <c r="FUN200" s="4"/>
      <c r="FUO200" s="4"/>
      <c r="FUP200" s="4"/>
      <c r="FUQ200" s="4"/>
      <c r="FUR200" s="4"/>
      <c r="FUS200" s="4"/>
      <c r="FUT200" s="4"/>
      <c r="FUU200" s="4"/>
      <c r="FUV200" s="4"/>
      <c r="FUW200" s="4"/>
      <c r="FUX200" s="4"/>
      <c r="FUY200" s="4"/>
      <c r="FUZ200" s="4"/>
      <c r="FVA200" s="4"/>
      <c r="FVB200" s="4"/>
      <c r="FVC200" s="4"/>
      <c r="FVD200" s="4"/>
      <c r="FVE200" s="4"/>
      <c r="FVF200" s="4"/>
      <c r="FVG200" s="4"/>
      <c r="FVH200" s="4"/>
      <c r="FVI200" s="4"/>
      <c r="FVJ200" s="4"/>
      <c r="FVK200" s="4"/>
      <c r="FVL200" s="4"/>
      <c r="FVM200" s="4"/>
      <c r="FVN200" s="4"/>
      <c r="FVO200" s="4"/>
      <c r="FVP200" s="4"/>
      <c r="FVQ200" s="4"/>
      <c r="FVR200" s="4"/>
      <c r="FVS200" s="4"/>
      <c r="FVT200" s="4"/>
      <c r="FVU200" s="4"/>
      <c r="FVV200" s="4"/>
      <c r="FVW200" s="4"/>
      <c r="FVX200" s="4"/>
      <c r="FVY200" s="4"/>
      <c r="FVZ200" s="4"/>
      <c r="FWA200" s="4"/>
      <c r="FWB200" s="4"/>
      <c r="FWC200" s="4"/>
      <c r="FWD200" s="4"/>
      <c r="FWE200" s="4"/>
      <c r="FWF200" s="4"/>
      <c r="FWG200" s="4"/>
      <c r="FWH200" s="4"/>
      <c r="FWI200" s="4"/>
      <c r="FWJ200" s="4"/>
      <c r="FWK200" s="4"/>
      <c r="FWL200" s="4"/>
      <c r="FWM200" s="4"/>
      <c r="FWN200" s="4"/>
      <c r="FWO200" s="4"/>
      <c r="FWP200" s="4"/>
      <c r="FWQ200" s="4"/>
      <c r="FWR200" s="4"/>
      <c r="FWS200" s="4"/>
      <c r="FWT200" s="4"/>
      <c r="FWU200" s="4"/>
      <c r="FWV200" s="4"/>
      <c r="FWW200" s="4"/>
      <c r="FWX200" s="4"/>
      <c r="FWY200" s="4"/>
      <c r="FWZ200" s="4"/>
      <c r="FXA200" s="4"/>
      <c r="FXB200" s="4"/>
      <c r="FXC200" s="4"/>
      <c r="FXD200" s="4"/>
      <c r="FXE200" s="4"/>
      <c r="FXF200" s="4"/>
      <c r="FXG200" s="4"/>
      <c r="FXH200" s="4"/>
      <c r="FXI200" s="4"/>
      <c r="FXJ200" s="4"/>
      <c r="FXK200" s="4"/>
      <c r="FXL200" s="4"/>
      <c r="FXM200" s="4"/>
      <c r="FXN200" s="4"/>
      <c r="FXO200" s="4"/>
      <c r="FXP200" s="4"/>
      <c r="FXQ200" s="4"/>
      <c r="FXR200" s="4"/>
      <c r="FXS200" s="4"/>
      <c r="FXT200" s="4"/>
      <c r="FXU200" s="4"/>
      <c r="FXV200" s="4"/>
      <c r="FXW200" s="4"/>
      <c r="FXX200" s="4"/>
      <c r="FXY200" s="4"/>
      <c r="FXZ200" s="4"/>
      <c r="FYA200" s="4"/>
      <c r="FYB200" s="4"/>
      <c r="FYC200" s="4"/>
      <c r="FYD200" s="4"/>
      <c r="FYE200" s="4"/>
      <c r="FYF200" s="4"/>
      <c r="FYG200" s="4"/>
      <c r="FYH200" s="4"/>
      <c r="FYI200" s="4"/>
      <c r="FYJ200" s="4"/>
      <c r="FYK200" s="4"/>
      <c r="FYL200" s="4"/>
      <c r="FYM200" s="4"/>
      <c r="FYN200" s="4"/>
      <c r="FYO200" s="4"/>
      <c r="FYP200" s="4"/>
      <c r="FYQ200" s="4"/>
      <c r="FYR200" s="4"/>
      <c r="FYS200" s="4"/>
      <c r="FYT200" s="4"/>
      <c r="FYU200" s="4"/>
      <c r="FYV200" s="4"/>
      <c r="FYW200" s="4"/>
      <c r="FYX200" s="4"/>
      <c r="FYY200" s="4"/>
      <c r="FYZ200" s="4"/>
      <c r="FZA200" s="4"/>
      <c r="FZB200" s="4"/>
      <c r="FZC200" s="4"/>
      <c r="FZD200" s="4"/>
      <c r="FZE200" s="4"/>
      <c r="FZF200" s="4"/>
      <c r="FZG200" s="4"/>
      <c r="FZH200" s="4"/>
      <c r="FZI200" s="4"/>
      <c r="FZJ200" s="4"/>
      <c r="FZK200" s="4"/>
      <c r="FZL200" s="4"/>
      <c r="FZM200" s="4"/>
      <c r="FZN200" s="4"/>
      <c r="FZO200" s="4"/>
      <c r="FZP200" s="4"/>
      <c r="FZQ200" s="4"/>
      <c r="FZR200" s="4"/>
      <c r="FZS200" s="4"/>
      <c r="FZT200" s="4"/>
      <c r="FZU200" s="4"/>
      <c r="FZV200" s="4"/>
      <c r="FZW200" s="4"/>
      <c r="FZX200" s="4"/>
      <c r="FZY200" s="4"/>
      <c r="FZZ200" s="4"/>
      <c r="GAA200" s="4"/>
      <c r="GAB200" s="4"/>
      <c r="GAC200" s="4"/>
      <c r="GAD200" s="4"/>
      <c r="GAE200" s="4"/>
      <c r="GAF200" s="4"/>
      <c r="GAG200" s="4"/>
      <c r="GAH200" s="4"/>
      <c r="GAI200" s="4"/>
      <c r="GAJ200" s="4"/>
      <c r="GAK200" s="4"/>
      <c r="GAL200" s="4"/>
      <c r="GAM200" s="4"/>
      <c r="GAN200" s="4"/>
      <c r="GAO200" s="4"/>
      <c r="GAP200" s="4"/>
      <c r="GAQ200" s="4"/>
      <c r="GAR200" s="4"/>
      <c r="GAS200" s="4"/>
      <c r="GAT200" s="4"/>
      <c r="GAU200" s="4"/>
      <c r="GAV200" s="4"/>
      <c r="GAW200" s="4"/>
      <c r="GAX200" s="4"/>
      <c r="GAY200" s="4"/>
      <c r="GAZ200" s="4"/>
      <c r="GBA200" s="4"/>
      <c r="GBB200" s="4"/>
      <c r="GBC200" s="4"/>
      <c r="GBD200" s="4"/>
      <c r="GBE200" s="4"/>
      <c r="GBF200" s="4"/>
      <c r="GBG200" s="4"/>
      <c r="GBH200" s="4"/>
      <c r="GBI200" s="4"/>
      <c r="GBJ200" s="4"/>
      <c r="GBK200" s="4"/>
      <c r="GBL200" s="4"/>
      <c r="GBM200" s="4"/>
      <c r="GBN200" s="4"/>
      <c r="GBO200" s="4"/>
      <c r="GBP200" s="4"/>
      <c r="GBQ200" s="4"/>
      <c r="GBR200" s="4"/>
      <c r="GBS200" s="4"/>
      <c r="GBT200" s="4"/>
      <c r="GBU200" s="4"/>
      <c r="GBV200" s="4"/>
      <c r="GBW200" s="4"/>
      <c r="GBX200" s="4"/>
      <c r="GBY200" s="4"/>
      <c r="GBZ200" s="4"/>
      <c r="GCA200" s="4"/>
      <c r="GCB200" s="4"/>
      <c r="GCC200" s="4"/>
      <c r="GCD200" s="4"/>
      <c r="GCE200" s="4"/>
      <c r="GCF200" s="4"/>
      <c r="GCG200" s="4"/>
      <c r="GCH200" s="4"/>
      <c r="GCI200" s="4"/>
      <c r="GCJ200" s="4"/>
      <c r="GCK200" s="4"/>
      <c r="GCL200" s="4"/>
      <c r="GCM200" s="4"/>
      <c r="GCN200" s="4"/>
      <c r="GCO200" s="4"/>
      <c r="GCP200" s="4"/>
      <c r="GCQ200" s="4"/>
      <c r="GCR200" s="4"/>
      <c r="GCS200" s="4"/>
      <c r="GCT200" s="4"/>
      <c r="GCU200" s="4"/>
      <c r="GCV200" s="4"/>
      <c r="GCW200" s="4"/>
      <c r="GCX200" s="4"/>
      <c r="GCY200" s="4"/>
      <c r="GCZ200" s="4"/>
      <c r="GDA200" s="4"/>
      <c r="GDB200" s="4"/>
      <c r="GDC200" s="4"/>
      <c r="GDD200" s="4"/>
      <c r="GDE200" s="4"/>
      <c r="GDF200" s="4"/>
      <c r="GDG200" s="4"/>
      <c r="GDH200" s="4"/>
      <c r="GDI200" s="4"/>
      <c r="GDJ200" s="4"/>
      <c r="GDK200" s="4"/>
      <c r="GDL200" s="4"/>
      <c r="GDM200" s="4"/>
      <c r="GDN200" s="4"/>
      <c r="GDO200" s="4"/>
      <c r="GDP200" s="4"/>
      <c r="GDQ200" s="4"/>
      <c r="GDR200" s="4"/>
      <c r="GDS200" s="4"/>
      <c r="GDT200" s="4"/>
      <c r="GDU200" s="4"/>
      <c r="GDV200" s="4"/>
      <c r="GDW200" s="4"/>
      <c r="GDX200" s="4"/>
      <c r="GDY200" s="4"/>
      <c r="GDZ200" s="4"/>
      <c r="GEA200" s="4"/>
      <c r="GEB200" s="4"/>
      <c r="GEC200" s="4"/>
      <c r="GED200" s="4"/>
      <c r="GEE200" s="4"/>
      <c r="GEF200" s="4"/>
      <c r="GEG200" s="4"/>
      <c r="GEH200" s="4"/>
      <c r="GEI200" s="4"/>
      <c r="GEJ200" s="4"/>
      <c r="GEK200" s="4"/>
      <c r="GEL200" s="4"/>
      <c r="GEM200" s="4"/>
      <c r="GEN200" s="4"/>
      <c r="GEO200" s="4"/>
      <c r="GEP200" s="4"/>
      <c r="GEQ200" s="4"/>
      <c r="GER200" s="4"/>
      <c r="GES200" s="4"/>
      <c r="GET200" s="4"/>
      <c r="GEU200" s="4"/>
      <c r="GEV200" s="4"/>
      <c r="GEW200" s="4"/>
      <c r="GEX200" s="4"/>
      <c r="GEY200" s="4"/>
      <c r="GEZ200" s="4"/>
      <c r="GFA200" s="4"/>
      <c r="GFB200" s="4"/>
      <c r="GFC200" s="4"/>
      <c r="GFD200" s="4"/>
      <c r="GFE200" s="4"/>
      <c r="GFF200" s="4"/>
      <c r="GFG200" s="4"/>
      <c r="GFH200" s="4"/>
      <c r="GFI200" s="4"/>
      <c r="GFJ200" s="4"/>
      <c r="GFK200" s="4"/>
      <c r="GFL200" s="4"/>
      <c r="GFM200" s="4"/>
      <c r="GFN200" s="4"/>
      <c r="GFO200" s="4"/>
      <c r="GFP200" s="4"/>
      <c r="GFQ200" s="4"/>
      <c r="GFR200" s="4"/>
      <c r="GFS200" s="4"/>
      <c r="GFT200" s="4"/>
      <c r="GFU200" s="4"/>
      <c r="GFV200" s="4"/>
      <c r="GFW200" s="4"/>
      <c r="GFX200" s="4"/>
      <c r="GFY200" s="4"/>
      <c r="GFZ200" s="4"/>
      <c r="GGA200" s="4"/>
      <c r="GGB200" s="4"/>
      <c r="GGC200" s="4"/>
      <c r="GGD200" s="4"/>
      <c r="GGE200" s="4"/>
      <c r="GGF200" s="4"/>
      <c r="GGG200" s="4"/>
      <c r="GGH200" s="4"/>
      <c r="GGI200" s="4"/>
      <c r="GGJ200" s="4"/>
      <c r="GGK200" s="4"/>
      <c r="GGL200" s="4"/>
      <c r="GGM200" s="4"/>
      <c r="GGN200" s="4"/>
      <c r="GGO200" s="4"/>
      <c r="GGP200" s="4"/>
      <c r="GGQ200" s="4"/>
      <c r="GGR200" s="4"/>
      <c r="GGS200" s="4"/>
      <c r="GGT200" s="4"/>
      <c r="GGU200" s="4"/>
      <c r="GGV200" s="4"/>
      <c r="GGW200" s="4"/>
      <c r="GGX200" s="4"/>
      <c r="GGY200" s="4"/>
      <c r="GGZ200" s="4"/>
      <c r="GHA200" s="4"/>
      <c r="GHB200" s="4"/>
      <c r="GHC200" s="4"/>
      <c r="GHD200" s="4"/>
      <c r="GHE200" s="4"/>
      <c r="GHF200" s="4"/>
      <c r="GHG200" s="4"/>
      <c r="GHH200" s="4"/>
      <c r="GHI200" s="4"/>
      <c r="GHJ200" s="4"/>
      <c r="GHK200" s="4"/>
      <c r="GHL200" s="4"/>
      <c r="GHM200" s="4"/>
      <c r="GHN200" s="4"/>
      <c r="GHO200" s="4"/>
      <c r="GHP200" s="4"/>
      <c r="GHQ200" s="4"/>
      <c r="GHR200" s="4"/>
      <c r="GHS200" s="4"/>
      <c r="GHT200" s="4"/>
      <c r="GHU200" s="4"/>
      <c r="GHV200" s="4"/>
      <c r="GHW200" s="4"/>
      <c r="GHX200" s="4"/>
      <c r="GHY200" s="4"/>
      <c r="GHZ200" s="4"/>
      <c r="GIA200" s="4"/>
      <c r="GIB200" s="4"/>
      <c r="GIC200" s="4"/>
      <c r="GID200" s="4"/>
      <c r="GIE200" s="4"/>
      <c r="GIF200" s="4"/>
      <c r="GIG200" s="4"/>
      <c r="GIH200" s="4"/>
      <c r="GII200" s="4"/>
      <c r="GIJ200" s="4"/>
      <c r="GIK200" s="4"/>
      <c r="GIL200" s="4"/>
      <c r="GIM200" s="4"/>
      <c r="GIN200" s="4"/>
      <c r="GIO200" s="4"/>
      <c r="GIP200" s="4"/>
      <c r="GIQ200" s="4"/>
      <c r="GIR200" s="4"/>
      <c r="GIS200" s="4"/>
      <c r="GIT200" s="4"/>
      <c r="GIU200" s="4"/>
      <c r="GIV200" s="4"/>
      <c r="GIW200" s="4"/>
      <c r="GIX200" s="4"/>
      <c r="GIY200" s="4"/>
      <c r="GIZ200" s="4"/>
      <c r="GJA200" s="4"/>
      <c r="GJB200" s="4"/>
      <c r="GJC200" s="4"/>
      <c r="GJD200" s="4"/>
      <c r="GJE200" s="4"/>
      <c r="GJF200" s="4"/>
      <c r="GJG200" s="4"/>
      <c r="GJH200" s="4"/>
      <c r="GJI200" s="4"/>
      <c r="GJJ200" s="4"/>
      <c r="GJK200" s="4"/>
      <c r="GJL200" s="4"/>
      <c r="GJM200" s="4"/>
      <c r="GJN200" s="4"/>
      <c r="GJO200" s="4"/>
      <c r="GJP200" s="4"/>
      <c r="GJQ200" s="4"/>
      <c r="GJR200" s="4"/>
      <c r="GJS200" s="4"/>
      <c r="GJT200" s="4"/>
      <c r="GJU200" s="4"/>
      <c r="GJV200" s="4"/>
      <c r="GJW200" s="4"/>
      <c r="GJX200" s="4"/>
      <c r="GJY200" s="4"/>
      <c r="GJZ200" s="4"/>
      <c r="GKA200" s="4"/>
      <c r="GKB200" s="4"/>
      <c r="GKC200" s="4"/>
      <c r="GKD200" s="4"/>
      <c r="GKE200" s="4"/>
      <c r="GKF200" s="4"/>
      <c r="GKG200" s="4"/>
      <c r="GKH200" s="4"/>
      <c r="GKI200" s="4"/>
      <c r="GKJ200" s="4"/>
      <c r="GKK200" s="4"/>
      <c r="GKL200" s="4"/>
      <c r="GKM200" s="4"/>
      <c r="GKN200" s="4"/>
      <c r="GKO200" s="4"/>
      <c r="GKP200" s="4"/>
      <c r="GKQ200" s="4"/>
      <c r="GKR200" s="4"/>
      <c r="GKS200" s="4"/>
      <c r="GKT200" s="4"/>
      <c r="GKU200" s="4"/>
      <c r="GKV200" s="4"/>
      <c r="GKW200" s="4"/>
      <c r="GKX200" s="4"/>
      <c r="GKY200" s="4"/>
      <c r="GKZ200" s="4"/>
      <c r="GLA200" s="4"/>
      <c r="GLB200" s="4"/>
      <c r="GLC200" s="4"/>
      <c r="GLD200" s="4"/>
      <c r="GLE200" s="4"/>
      <c r="GLF200" s="4"/>
      <c r="GLG200" s="4"/>
      <c r="GLH200" s="4"/>
      <c r="GLI200" s="4"/>
      <c r="GLJ200" s="4"/>
      <c r="GLK200" s="4"/>
      <c r="GLL200" s="4"/>
      <c r="GLM200" s="4"/>
      <c r="GLN200" s="4"/>
      <c r="GLO200" s="4"/>
      <c r="GLP200" s="4"/>
      <c r="GLQ200" s="4"/>
      <c r="GLR200" s="4"/>
      <c r="GLS200" s="4"/>
      <c r="GLT200" s="4"/>
      <c r="GLU200" s="4"/>
      <c r="GLV200" s="4"/>
      <c r="GLW200" s="4"/>
      <c r="GLX200" s="4"/>
      <c r="GLY200" s="4"/>
      <c r="GLZ200" s="4"/>
      <c r="GMA200" s="4"/>
      <c r="GMB200" s="4"/>
      <c r="GMC200" s="4"/>
      <c r="GMD200" s="4"/>
      <c r="GME200" s="4"/>
      <c r="GMF200" s="4"/>
      <c r="GMG200" s="4"/>
      <c r="GMH200" s="4"/>
      <c r="GMI200" s="4"/>
      <c r="GMJ200" s="4"/>
      <c r="GMK200" s="4"/>
      <c r="GML200" s="4"/>
      <c r="GMM200" s="4"/>
      <c r="GMN200" s="4"/>
      <c r="GMO200" s="4"/>
      <c r="GMP200" s="4"/>
      <c r="GMQ200" s="4"/>
      <c r="GMR200" s="4"/>
      <c r="GMS200" s="4"/>
      <c r="GMT200" s="4"/>
      <c r="GMU200" s="4"/>
      <c r="GMV200" s="4"/>
      <c r="GMW200" s="4"/>
      <c r="GMX200" s="4"/>
      <c r="GMY200" s="4"/>
      <c r="GMZ200" s="4"/>
      <c r="GNA200" s="4"/>
      <c r="GNB200" s="4"/>
      <c r="GNC200" s="4"/>
      <c r="GND200" s="4"/>
      <c r="GNE200" s="4"/>
      <c r="GNF200" s="4"/>
      <c r="GNG200" s="4"/>
      <c r="GNH200" s="4"/>
      <c r="GNI200" s="4"/>
      <c r="GNJ200" s="4"/>
      <c r="GNK200" s="4"/>
      <c r="GNL200" s="4"/>
      <c r="GNM200" s="4"/>
      <c r="GNN200" s="4"/>
      <c r="GNO200" s="4"/>
      <c r="GNP200" s="4"/>
      <c r="GNQ200" s="4"/>
      <c r="GNR200" s="4"/>
      <c r="GNS200" s="4"/>
      <c r="GNT200" s="4"/>
      <c r="GNU200" s="4"/>
      <c r="GNV200" s="4"/>
      <c r="GNW200" s="4"/>
      <c r="GNX200" s="4"/>
      <c r="GNY200" s="4"/>
      <c r="GNZ200" s="4"/>
      <c r="GOA200" s="4"/>
      <c r="GOB200" s="4"/>
      <c r="GOC200" s="4"/>
      <c r="GOD200" s="4"/>
      <c r="GOE200" s="4"/>
      <c r="GOF200" s="4"/>
      <c r="GOG200" s="4"/>
      <c r="GOH200" s="4"/>
      <c r="GOI200" s="4"/>
      <c r="GOJ200" s="4"/>
      <c r="GOK200" s="4"/>
      <c r="GOL200" s="4"/>
      <c r="GOM200" s="4"/>
      <c r="GON200" s="4"/>
      <c r="GOO200" s="4"/>
      <c r="GOP200" s="4"/>
      <c r="GOQ200" s="4"/>
      <c r="GOR200" s="4"/>
      <c r="GOS200" s="4"/>
      <c r="GOT200" s="4"/>
      <c r="GOU200" s="4"/>
      <c r="GOV200" s="4"/>
      <c r="GOW200" s="4"/>
      <c r="GOX200" s="4"/>
      <c r="GOY200" s="4"/>
      <c r="GOZ200" s="4"/>
      <c r="GPA200" s="4"/>
      <c r="GPB200" s="4"/>
      <c r="GPC200" s="4"/>
      <c r="GPD200" s="4"/>
      <c r="GPE200" s="4"/>
      <c r="GPF200" s="4"/>
      <c r="GPG200" s="4"/>
      <c r="GPH200" s="4"/>
      <c r="GPI200" s="4"/>
      <c r="GPJ200" s="4"/>
      <c r="GPK200" s="4"/>
      <c r="GPL200" s="4"/>
      <c r="GPM200" s="4"/>
      <c r="GPN200" s="4"/>
      <c r="GPO200" s="4"/>
      <c r="GPP200" s="4"/>
      <c r="GPQ200" s="4"/>
      <c r="GPR200" s="4"/>
      <c r="GPS200" s="4"/>
      <c r="GPT200" s="4"/>
      <c r="GPU200" s="4"/>
      <c r="GPV200" s="4"/>
      <c r="GPW200" s="4"/>
      <c r="GPX200" s="4"/>
      <c r="GPY200" s="4"/>
      <c r="GPZ200" s="4"/>
      <c r="GQA200" s="4"/>
      <c r="GQB200" s="4"/>
      <c r="GQC200" s="4"/>
      <c r="GQD200" s="4"/>
      <c r="GQE200" s="4"/>
      <c r="GQF200" s="4"/>
      <c r="GQG200" s="4"/>
      <c r="GQH200" s="4"/>
      <c r="GQI200" s="4"/>
      <c r="GQJ200" s="4"/>
      <c r="GQK200" s="4"/>
      <c r="GQL200" s="4"/>
      <c r="GQM200" s="4"/>
      <c r="GQN200" s="4"/>
      <c r="GQO200" s="4"/>
      <c r="GQP200" s="4"/>
      <c r="GQQ200" s="4"/>
      <c r="GQR200" s="4"/>
      <c r="GQS200" s="4"/>
      <c r="GQT200" s="4"/>
      <c r="GQU200" s="4"/>
      <c r="GQV200" s="4"/>
      <c r="GQW200" s="4"/>
      <c r="GQX200" s="4"/>
      <c r="GQY200" s="4"/>
      <c r="GQZ200" s="4"/>
      <c r="GRA200" s="4"/>
      <c r="GRB200" s="4"/>
      <c r="GRC200" s="4"/>
      <c r="GRD200" s="4"/>
      <c r="GRE200" s="4"/>
      <c r="GRF200" s="4"/>
      <c r="GRG200" s="4"/>
      <c r="GRH200" s="4"/>
      <c r="GRI200" s="4"/>
      <c r="GRJ200" s="4"/>
      <c r="GRK200" s="4"/>
      <c r="GRL200" s="4"/>
      <c r="GRM200" s="4"/>
      <c r="GRN200" s="4"/>
      <c r="GRO200" s="4"/>
      <c r="GRP200" s="4"/>
      <c r="GRQ200" s="4"/>
      <c r="GRR200" s="4"/>
      <c r="GRS200" s="4"/>
      <c r="GRT200" s="4"/>
      <c r="GRU200" s="4"/>
      <c r="GRV200" s="4"/>
      <c r="GRW200" s="4"/>
      <c r="GRX200" s="4"/>
      <c r="GRY200" s="4"/>
      <c r="GRZ200" s="4"/>
      <c r="GSA200" s="4"/>
      <c r="GSB200" s="4"/>
      <c r="GSC200" s="4"/>
      <c r="GSD200" s="4"/>
      <c r="GSE200" s="4"/>
      <c r="GSF200" s="4"/>
      <c r="GSG200" s="4"/>
      <c r="GSH200" s="4"/>
      <c r="GSI200" s="4"/>
      <c r="GSJ200" s="4"/>
      <c r="GSK200" s="4"/>
      <c r="GSL200" s="4"/>
      <c r="GSM200" s="4"/>
      <c r="GSN200" s="4"/>
      <c r="GSO200" s="4"/>
      <c r="GSP200" s="4"/>
      <c r="GSQ200" s="4"/>
      <c r="GSR200" s="4"/>
      <c r="GSS200" s="4"/>
      <c r="GST200" s="4"/>
      <c r="GSU200" s="4"/>
      <c r="GSV200" s="4"/>
      <c r="GSW200" s="4"/>
      <c r="GSX200" s="4"/>
      <c r="GSY200" s="4"/>
      <c r="GSZ200" s="4"/>
      <c r="GTA200" s="4"/>
      <c r="GTB200" s="4"/>
      <c r="GTC200" s="4"/>
      <c r="GTD200" s="4"/>
      <c r="GTE200" s="4"/>
      <c r="GTF200" s="4"/>
      <c r="GTG200" s="4"/>
      <c r="GTH200" s="4"/>
      <c r="GTI200" s="4"/>
      <c r="GTJ200" s="4"/>
      <c r="GTK200" s="4"/>
      <c r="GTL200" s="4"/>
      <c r="GTM200" s="4"/>
      <c r="GTN200" s="4"/>
      <c r="GTO200" s="4"/>
      <c r="GTP200" s="4"/>
      <c r="GTQ200" s="4"/>
      <c r="GTR200" s="4"/>
      <c r="GTS200" s="4"/>
      <c r="GTT200" s="4"/>
      <c r="GTU200" s="4"/>
      <c r="GTV200" s="4"/>
      <c r="GTW200" s="4"/>
      <c r="GTX200" s="4"/>
      <c r="GTY200" s="4"/>
      <c r="GTZ200" s="4"/>
      <c r="GUA200" s="4"/>
      <c r="GUB200" s="4"/>
      <c r="GUC200" s="4"/>
      <c r="GUD200" s="4"/>
      <c r="GUE200" s="4"/>
      <c r="GUF200" s="4"/>
      <c r="GUG200" s="4"/>
      <c r="GUH200" s="4"/>
      <c r="GUI200" s="4"/>
      <c r="GUJ200" s="4"/>
      <c r="GUK200" s="4"/>
      <c r="GUL200" s="4"/>
      <c r="GUM200" s="4"/>
      <c r="GUN200" s="4"/>
      <c r="GUO200" s="4"/>
      <c r="GUP200" s="4"/>
      <c r="GUQ200" s="4"/>
      <c r="GUR200" s="4"/>
      <c r="GUS200" s="4"/>
      <c r="GUT200" s="4"/>
      <c r="GUU200" s="4"/>
      <c r="GUV200" s="4"/>
      <c r="GUW200" s="4"/>
      <c r="GUX200" s="4"/>
      <c r="GUY200" s="4"/>
      <c r="GUZ200" s="4"/>
      <c r="GVA200" s="4"/>
      <c r="GVB200" s="4"/>
      <c r="GVC200" s="4"/>
      <c r="GVD200" s="4"/>
      <c r="GVE200" s="4"/>
      <c r="GVF200" s="4"/>
      <c r="GVG200" s="4"/>
      <c r="GVH200" s="4"/>
      <c r="GVI200" s="4"/>
      <c r="GVJ200" s="4"/>
      <c r="GVK200" s="4"/>
      <c r="GVL200" s="4"/>
      <c r="GVM200" s="4"/>
      <c r="GVN200" s="4"/>
      <c r="GVO200" s="4"/>
      <c r="GVP200" s="4"/>
      <c r="GVQ200" s="4"/>
      <c r="GVR200" s="4"/>
      <c r="GVS200" s="4"/>
      <c r="GVT200" s="4"/>
      <c r="GVU200" s="4"/>
      <c r="GVV200" s="4"/>
      <c r="GVW200" s="4"/>
      <c r="GVX200" s="4"/>
      <c r="GVY200" s="4"/>
      <c r="GVZ200" s="4"/>
      <c r="GWA200" s="4"/>
      <c r="GWB200" s="4"/>
      <c r="GWC200" s="4"/>
      <c r="GWD200" s="4"/>
      <c r="GWE200" s="4"/>
      <c r="GWF200" s="4"/>
      <c r="GWG200" s="4"/>
      <c r="GWH200" s="4"/>
      <c r="GWI200" s="4"/>
      <c r="GWJ200" s="4"/>
      <c r="GWK200" s="4"/>
      <c r="GWL200" s="4"/>
      <c r="GWM200" s="4"/>
      <c r="GWN200" s="4"/>
      <c r="GWO200" s="4"/>
      <c r="GWP200" s="4"/>
      <c r="GWQ200" s="4"/>
      <c r="GWR200" s="4"/>
      <c r="GWS200" s="4"/>
      <c r="GWT200" s="4"/>
      <c r="GWU200" s="4"/>
      <c r="GWV200" s="4"/>
      <c r="GWW200" s="4"/>
      <c r="GWX200" s="4"/>
      <c r="GWY200" s="4"/>
      <c r="GWZ200" s="4"/>
      <c r="GXA200" s="4"/>
      <c r="GXB200" s="4"/>
      <c r="GXC200" s="4"/>
      <c r="GXD200" s="4"/>
      <c r="GXE200" s="4"/>
      <c r="GXF200" s="4"/>
      <c r="GXG200" s="4"/>
      <c r="GXH200" s="4"/>
      <c r="GXI200" s="4"/>
      <c r="GXJ200" s="4"/>
      <c r="GXK200" s="4"/>
      <c r="GXL200" s="4"/>
      <c r="GXM200" s="4"/>
      <c r="GXN200" s="4"/>
      <c r="GXO200" s="4"/>
      <c r="GXP200" s="4"/>
      <c r="GXQ200" s="4"/>
      <c r="GXR200" s="4"/>
      <c r="GXS200" s="4"/>
      <c r="GXT200" s="4"/>
      <c r="GXU200" s="4"/>
      <c r="GXV200" s="4"/>
      <c r="GXW200" s="4"/>
      <c r="GXX200" s="4"/>
      <c r="GXY200" s="4"/>
      <c r="GXZ200" s="4"/>
      <c r="GYA200" s="4"/>
      <c r="GYB200" s="4"/>
      <c r="GYC200" s="4"/>
      <c r="GYD200" s="4"/>
      <c r="GYE200" s="4"/>
      <c r="GYF200" s="4"/>
      <c r="GYG200" s="4"/>
      <c r="GYH200" s="4"/>
      <c r="GYI200" s="4"/>
      <c r="GYJ200" s="4"/>
      <c r="GYK200" s="4"/>
      <c r="GYL200" s="4"/>
      <c r="GYM200" s="4"/>
      <c r="GYN200" s="4"/>
      <c r="GYO200" s="4"/>
      <c r="GYP200" s="4"/>
      <c r="GYQ200" s="4"/>
      <c r="GYR200" s="4"/>
      <c r="GYS200" s="4"/>
      <c r="GYT200" s="4"/>
      <c r="GYU200" s="4"/>
      <c r="GYV200" s="4"/>
      <c r="GYW200" s="4"/>
      <c r="GYX200" s="4"/>
      <c r="GYY200" s="4"/>
      <c r="GYZ200" s="4"/>
      <c r="GZA200" s="4"/>
      <c r="GZB200" s="4"/>
      <c r="GZC200" s="4"/>
      <c r="GZD200" s="4"/>
      <c r="GZE200" s="4"/>
      <c r="GZF200" s="4"/>
      <c r="GZG200" s="4"/>
      <c r="GZH200" s="4"/>
      <c r="GZI200" s="4"/>
      <c r="GZJ200" s="4"/>
      <c r="GZK200" s="4"/>
      <c r="GZL200" s="4"/>
      <c r="GZM200" s="4"/>
      <c r="GZN200" s="4"/>
      <c r="GZO200" s="4"/>
      <c r="GZP200" s="4"/>
      <c r="GZQ200" s="4"/>
      <c r="GZR200" s="4"/>
      <c r="GZS200" s="4"/>
      <c r="GZT200" s="4"/>
      <c r="GZU200" s="4"/>
      <c r="GZV200" s="4"/>
      <c r="GZW200" s="4"/>
      <c r="GZX200" s="4"/>
      <c r="GZY200" s="4"/>
      <c r="GZZ200" s="4"/>
      <c r="HAA200" s="4"/>
      <c r="HAB200" s="4"/>
      <c r="HAC200" s="4"/>
      <c r="HAD200" s="4"/>
      <c r="HAE200" s="4"/>
      <c r="HAF200" s="4"/>
      <c r="HAG200" s="4"/>
      <c r="HAH200" s="4"/>
      <c r="HAI200" s="4"/>
      <c r="HAJ200" s="4"/>
      <c r="HAK200" s="4"/>
      <c r="HAL200" s="4"/>
      <c r="HAM200" s="4"/>
      <c r="HAN200" s="4"/>
      <c r="HAO200" s="4"/>
      <c r="HAP200" s="4"/>
      <c r="HAQ200" s="4"/>
      <c r="HAR200" s="4"/>
      <c r="HAS200" s="4"/>
      <c r="HAT200" s="4"/>
      <c r="HAU200" s="4"/>
      <c r="HAV200" s="4"/>
      <c r="HAW200" s="4"/>
      <c r="HAX200" s="4"/>
      <c r="HAY200" s="4"/>
      <c r="HAZ200" s="4"/>
      <c r="HBA200" s="4"/>
      <c r="HBB200" s="4"/>
      <c r="HBC200" s="4"/>
      <c r="HBD200" s="4"/>
      <c r="HBE200" s="4"/>
      <c r="HBF200" s="4"/>
      <c r="HBG200" s="4"/>
      <c r="HBH200" s="4"/>
      <c r="HBI200" s="4"/>
      <c r="HBJ200" s="4"/>
      <c r="HBK200" s="4"/>
      <c r="HBL200" s="4"/>
      <c r="HBM200" s="4"/>
      <c r="HBN200" s="4"/>
      <c r="HBO200" s="4"/>
      <c r="HBP200" s="4"/>
      <c r="HBQ200" s="4"/>
      <c r="HBR200" s="4"/>
      <c r="HBS200" s="4"/>
      <c r="HBT200" s="4"/>
      <c r="HBU200" s="4"/>
      <c r="HBV200" s="4"/>
      <c r="HBW200" s="4"/>
      <c r="HBX200" s="4"/>
      <c r="HBY200" s="4"/>
      <c r="HBZ200" s="4"/>
      <c r="HCA200" s="4"/>
      <c r="HCB200" s="4"/>
      <c r="HCC200" s="4"/>
      <c r="HCD200" s="4"/>
      <c r="HCE200" s="4"/>
      <c r="HCF200" s="4"/>
      <c r="HCG200" s="4"/>
      <c r="HCH200" s="4"/>
      <c r="HCI200" s="4"/>
      <c r="HCJ200" s="4"/>
      <c r="HCK200" s="4"/>
      <c r="HCL200" s="4"/>
      <c r="HCM200" s="4"/>
      <c r="HCN200" s="4"/>
      <c r="HCO200" s="4"/>
      <c r="HCP200" s="4"/>
      <c r="HCQ200" s="4"/>
      <c r="HCR200" s="4"/>
      <c r="HCS200" s="4"/>
      <c r="HCT200" s="4"/>
      <c r="HCU200" s="4"/>
      <c r="HCV200" s="4"/>
      <c r="HCW200" s="4"/>
      <c r="HCX200" s="4"/>
      <c r="HCY200" s="4"/>
      <c r="HCZ200" s="4"/>
      <c r="HDA200" s="4"/>
      <c r="HDB200" s="4"/>
      <c r="HDC200" s="4"/>
      <c r="HDD200" s="4"/>
      <c r="HDE200" s="4"/>
      <c r="HDF200" s="4"/>
      <c r="HDG200" s="4"/>
      <c r="HDH200" s="4"/>
      <c r="HDI200" s="4"/>
      <c r="HDJ200" s="4"/>
      <c r="HDK200" s="4"/>
      <c r="HDL200" s="4"/>
      <c r="HDM200" s="4"/>
      <c r="HDN200" s="4"/>
      <c r="HDO200" s="4"/>
      <c r="HDP200" s="4"/>
      <c r="HDQ200" s="4"/>
      <c r="HDR200" s="4"/>
      <c r="HDS200" s="4"/>
      <c r="HDT200" s="4"/>
      <c r="HDU200" s="4"/>
      <c r="HDV200" s="4"/>
      <c r="HDW200" s="4"/>
      <c r="HDX200" s="4"/>
      <c r="HDY200" s="4"/>
      <c r="HDZ200" s="4"/>
      <c r="HEA200" s="4"/>
      <c r="HEB200" s="4"/>
      <c r="HEC200" s="4"/>
      <c r="HED200" s="4"/>
      <c r="HEE200" s="4"/>
      <c r="HEF200" s="4"/>
      <c r="HEG200" s="4"/>
      <c r="HEH200" s="4"/>
      <c r="HEI200" s="4"/>
      <c r="HEJ200" s="4"/>
      <c r="HEK200" s="4"/>
      <c r="HEL200" s="4"/>
      <c r="HEM200" s="4"/>
      <c r="HEN200" s="4"/>
      <c r="HEO200" s="4"/>
      <c r="HEP200" s="4"/>
      <c r="HEQ200" s="4"/>
      <c r="HER200" s="4"/>
      <c r="HES200" s="4"/>
      <c r="HET200" s="4"/>
      <c r="HEU200" s="4"/>
      <c r="HEV200" s="4"/>
      <c r="HEW200" s="4"/>
      <c r="HEX200" s="4"/>
      <c r="HEY200" s="4"/>
      <c r="HEZ200" s="4"/>
      <c r="HFA200" s="4"/>
      <c r="HFB200" s="4"/>
      <c r="HFC200" s="4"/>
      <c r="HFD200" s="4"/>
      <c r="HFE200" s="4"/>
      <c r="HFF200" s="4"/>
      <c r="HFG200" s="4"/>
      <c r="HFH200" s="4"/>
      <c r="HFI200" s="4"/>
      <c r="HFJ200" s="4"/>
      <c r="HFK200" s="4"/>
      <c r="HFL200" s="4"/>
      <c r="HFM200" s="4"/>
      <c r="HFN200" s="4"/>
      <c r="HFO200" s="4"/>
      <c r="HFP200" s="4"/>
      <c r="HFQ200" s="4"/>
      <c r="HFR200" s="4"/>
      <c r="HFS200" s="4"/>
      <c r="HFT200" s="4"/>
      <c r="HFU200" s="4"/>
      <c r="HFV200" s="4"/>
      <c r="HFW200" s="4"/>
      <c r="HFX200" s="4"/>
      <c r="HFY200" s="4"/>
      <c r="HFZ200" s="4"/>
      <c r="HGA200" s="4"/>
      <c r="HGB200" s="4"/>
      <c r="HGC200" s="4"/>
      <c r="HGD200" s="4"/>
      <c r="HGE200" s="4"/>
      <c r="HGF200" s="4"/>
      <c r="HGG200" s="4"/>
      <c r="HGH200" s="4"/>
      <c r="HGI200" s="4"/>
      <c r="HGJ200" s="4"/>
      <c r="HGK200" s="4"/>
      <c r="HGL200" s="4"/>
      <c r="HGM200" s="4"/>
      <c r="HGN200" s="4"/>
      <c r="HGO200" s="4"/>
      <c r="HGP200" s="4"/>
      <c r="HGQ200" s="4"/>
      <c r="HGR200" s="4"/>
      <c r="HGS200" s="4"/>
      <c r="HGT200" s="4"/>
      <c r="HGU200" s="4"/>
      <c r="HGV200" s="4"/>
      <c r="HGW200" s="4"/>
      <c r="HGX200" s="4"/>
      <c r="HGY200" s="4"/>
      <c r="HGZ200" s="4"/>
      <c r="HHA200" s="4"/>
      <c r="HHB200" s="4"/>
      <c r="HHC200" s="4"/>
      <c r="HHD200" s="4"/>
      <c r="HHE200" s="4"/>
      <c r="HHF200" s="4"/>
      <c r="HHG200" s="4"/>
      <c r="HHH200" s="4"/>
      <c r="HHI200" s="4"/>
      <c r="HHJ200" s="4"/>
      <c r="HHK200" s="4"/>
      <c r="HHL200" s="4"/>
      <c r="HHM200" s="4"/>
      <c r="HHN200" s="4"/>
      <c r="HHO200" s="4"/>
      <c r="HHP200" s="4"/>
      <c r="HHQ200" s="4"/>
      <c r="HHR200" s="4"/>
      <c r="HHS200" s="4"/>
      <c r="HHT200" s="4"/>
      <c r="HHU200" s="4"/>
      <c r="HHV200" s="4"/>
      <c r="HHW200" s="4"/>
      <c r="HHX200" s="4"/>
      <c r="HHY200" s="4"/>
      <c r="HHZ200" s="4"/>
      <c r="HIA200" s="4"/>
      <c r="HIB200" s="4"/>
      <c r="HIC200" s="4"/>
      <c r="HID200" s="4"/>
      <c r="HIE200" s="4"/>
      <c r="HIF200" s="4"/>
      <c r="HIG200" s="4"/>
      <c r="HIH200" s="4"/>
      <c r="HII200" s="4"/>
      <c r="HIJ200" s="4"/>
      <c r="HIK200" s="4"/>
      <c r="HIL200" s="4"/>
      <c r="HIM200" s="4"/>
      <c r="HIN200" s="4"/>
      <c r="HIO200" s="4"/>
      <c r="HIP200" s="4"/>
      <c r="HIQ200" s="4"/>
      <c r="HIR200" s="4"/>
      <c r="HIS200" s="4"/>
      <c r="HIT200" s="4"/>
      <c r="HIU200" s="4"/>
      <c r="HIV200" s="4"/>
      <c r="HIW200" s="4"/>
      <c r="HIX200" s="4"/>
      <c r="HIY200" s="4"/>
      <c r="HIZ200" s="4"/>
      <c r="HJA200" s="4"/>
      <c r="HJB200" s="4"/>
      <c r="HJC200" s="4"/>
      <c r="HJD200" s="4"/>
      <c r="HJE200" s="4"/>
      <c r="HJF200" s="4"/>
      <c r="HJG200" s="4"/>
      <c r="HJH200" s="4"/>
      <c r="HJI200" s="4"/>
      <c r="HJJ200" s="4"/>
      <c r="HJK200" s="4"/>
      <c r="HJL200" s="4"/>
      <c r="HJM200" s="4"/>
      <c r="HJN200" s="4"/>
      <c r="HJO200" s="4"/>
      <c r="HJP200" s="4"/>
      <c r="HJQ200" s="4"/>
      <c r="HJR200" s="4"/>
      <c r="HJS200" s="4"/>
      <c r="HJT200" s="4"/>
      <c r="HJU200" s="4"/>
      <c r="HJV200" s="4"/>
      <c r="HJW200" s="4"/>
      <c r="HJX200" s="4"/>
      <c r="HJY200" s="4"/>
      <c r="HJZ200" s="4"/>
      <c r="HKA200" s="4"/>
      <c r="HKB200" s="4"/>
      <c r="HKC200" s="4"/>
      <c r="HKD200" s="4"/>
      <c r="HKE200" s="4"/>
      <c r="HKF200" s="4"/>
      <c r="HKG200" s="4"/>
      <c r="HKH200" s="4"/>
      <c r="HKI200" s="4"/>
      <c r="HKJ200" s="4"/>
      <c r="HKK200" s="4"/>
      <c r="HKL200" s="4"/>
      <c r="HKM200" s="4"/>
      <c r="HKN200" s="4"/>
      <c r="HKO200" s="4"/>
      <c r="HKP200" s="4"/>
      <c r="HKQ200" s="4"/>
      <c r="HKR200" s="4"/>
      <c r="HKS200" s="4"/>
      <c r="HKT200" s="4"/>
      <c r="HKU200" s="4"/>
      <c r="HKV200" s="4"/>
      <c r="HKW200" s="4"/>
      <c r="HKX200" s="4"/>
      <c r="HKY200" s="4"/>
      <c r="HKZ200" s="4"/>
      <c r="HLA200" s="4"/>
      <c r="HLB200" s="4"/>
      <c r="HLC200" s="4"/>
      <c r="HLD200" s="4"/>
      <c r="HLE200" s="4"/>
      <c r="HLF200" s="4"/>
      <c r="HLG200" s="4"/>
      <c r="HLH200" s="4"/>
      <c r="HLI200" s="4"/>
      <c r="HLJ200" s="4"/>
      <c r="HLK200" s="4"/>
      <c r="HLL200" s="4"/>
      <c r="HLM200" s="4"/>
      <c r="HLN200" s="4"/>
      <c r="HLO200" s="4"/>
      <c r="HLP200" s="4"/>
      <c r="HLQ200" s="4"/>
      <c r="HLR200" s="4"/>
      <c r="HLS200" s="4"/>
      <c r="HLT200" s="4"/>
      <c r="HLU200" s="4"/>
      <c r="HLV200" s="4"/>
      <c r="HLW200" s="4"/>
      <c r="HLX200" s="4"/>
      <c r="HLY200" s="4"/>
      <c r="HLZ200" s="4"/>
      <c r="HMA200" s="4"/>
      <c r="HMB200" s="4"/>
      <c r="HMC200" s="4"/>
      <c r="HMD200" s="4"/>
      <c r="HME200" s="4"/>
      <c r="HMF200" s="4"/>
      <c r="HMG200" s="4"/>
      <c r="HMH200" s="4"/>
      <c r="HMI200" s="4"/>
      <c r="HMJ200" s="4"/>
      <c r="HMK200" s="4"/>
      <c r="HML200" s="4"/>
      <c r="HMM200" s="4"/>
      <c r="HMN200" s="4"/>
      <c r="HMO200" s="4"/>
      <c r="HMP200" s="4"/>
      <c r="HMQ200" s="4"/>
      <c r="HMR200" s="4"/>
      <c r="HMS200" s="4"/>
      <c r="HMT200" s="4"/>
      <c r="HMU200" s="4"/>
      <c r="HMV200" s="4"/>
      <c r="HMW200" s="4"/>
      <c r="HMX200" s="4"/>
      <c r="HMY200" s="4"/>
      <c r="HMZ200" s="4"/>
      <c r="HNA200" s="4"/>
      <c r="HNB200" s="4"/>
      <c r="HNC200" s="4"/>
      <c r="HND200" s="4"/>
      <c r="HNE200" s="4"/>
      <c r="HNF200" s="4"/>
      <c r="HNG200" s="4"/>
      <c r="HNH200" s="4"/>
      <c r="HNI200" s="4"/>
      <c r="HNJ200" s="4"/>
      <c r="HNK200" s="4"/>
      <c r="HNL200" s="4"/>
      <c r="HNM200" s="4"/>
      <c r="HNN200" s="4"/>
      <c r="HNO200" s="4"/>
      <c r="HNP200" s="4"/>
      <c r="HNQ200" s="4"/>
      <c r="HNR200" s="4"/>
      <c r="HNS200" s="4"/>
      <c r="HNT200" s="4"/>
      <c r="HNU200" s="4"/>
      <c r="HNV200" s="4"/>
      <c r="HNW200" s="4"/>
      <c r="HNX200" s="4"/>
      <c r="HNY200" s="4"/>
      <c r="HNZ200" s="4"/>
      <c r="HOA200" s="4"/>
      <c r="HOB200" s="4"/>
      <c r="HOC200" s="4"/>
      <c r="HOD200" s="4"/>
      <c r="HOE200" s="4"/>
      <c r="HOF200" s="4"/>
      <c r="HOG200" s="4"/>
      <c r="HOH200" s="4"/>
      <c r="HOI200" s="4"/>
      <c r="HOJ200" s="4"/>
      <c r="HOK200" s="4"/>
      <c r="HOL200" s="4"/>
      <c r="HOM200" s="4"/>
      <c r="HON200" s="4"/>
      <c r="HOO200" s="4"/>
      <c r="HOP200" s="4"/>
      <c r="HOQ200" s="4"/>
      <c r="HOR200" s="4"/>
      <c r="HOS200" s="4"/>
      <c r="HOT200" s="4"/>
      <c r="HOU200" s="4"/>
      <c r="HOV200" s="4"/>
      <c r="HOW200" s="4"/>
      <c r="HOX200" s="4"/>
      <c r="HOY200" s="4"/>
      <c r="HOZ200" s="4"/>
      <c r="HPA200" s="4"/>
      <c r="HPB200" s="4"/>
      <c r="HPC200" s="4"/>
      <c r="HPD200" s="4"/>
      <c r="HPE200" s="4"/>
      <c r="HPF200" s="4"/>
      <c r="HPG200" s="4"/>
      <c r="HPH200" s="4"/>
      <c r="HPI200" s="4"/>
      <c r="HPJ200" s="4"/>
      <c r="HPK200" s="4"/>
      <c r="HPL200" s="4"/>
      <c r="HPM200" s="4"/>
      <c r="HPN200" s="4"/>
      <c r="HPO200" s="4"/>
      <c r="HPP200" s="4"/>
      <c r="HPQ200" s="4"/>
      <c r="HPR200" s="4"/>
      <c r="HPS200" s="4"/>
      <c r="HPT200" s="4"/>
      <c r="HPU200" s="4"/>
      <c r="HPV200" s="4"/>
      <c r="HPW200" s="4"/>
      <c r="HPX200" s="4"/>
      <c r="HPY200" s="4"/>
      <c r="HPZ200" s="4"/>
      <c r="HQA200" s="4"/>
      <c r="HQB200" s="4"/>
      <c r="HQC200" s="4"/>
      <c r="HQD200" s="4"/>
      <c r="HQE200" s="4"/>
      <c r="HQF200" s="4"/>
      <c r="HQG200" s="4"/>
      <c r="HQH200" s="4"/>
      <c r="HQI200" s="4"/>
      <c r="HQJ200" s="4"/>
      <c r="HQK200" s="4"/>
      <c r="HQL200" s="4"/>
      <c r="HQM200" s="4"/>
      <c r="HQN200" s="4"/>
      <c r="HQO200" s="4"/>
      <c r="HQP200" s="4"/>
      <c r="HQQ200" s="4"/>
      <c r="HQR200" s="4"/>
      <c r="HQS200" s="4"/>
      <c r="HQT200" s="4"/>
      <c r="HQU200" s="4"/>
      <c r="HQV200" s="4"/>
      <c r="HQW200" s="4"/>
      <c r="HQX200" s="4"/>
      <c r="HQY200" s="4"/>
      <c r="HQZ200" s="4"/>
      <c r="HRA200" s="4"/>
      <c r="HRB200" s="4"/>
      <c r="HRC200" s="4"/>
      <c r="HRD200" s="4"/>
      <c r="HRE200" s="4"/>
      <c r="HRF200" s="4"/>
      <c r="HRG200" s="4"/>
      <c r="HRH200" s="4"/>
      <c r="HRI200" s="4"/>
      <c r="HRJ200" s="4"/>
      <c r="HRK200" s="4"/>
      <c r="HRL200" s="4"/>
      <c r="HRM200" s="4"/>
      <c r="HRN200" s="4"/>
      <c r="HRO200" s="4"/>
      <c r="HRP200" s="4"/>
      <c r="HRQ200" s="4"/>
      <c r="HRR200" s="4"/>
      <c r="HRS200" s="4"/>
      <c r="HRT200" s="4"/>
      <c r="HRU200" s="4"/>
      <c r="HRV200" s="4"/>
      <c r="HRW200" s="4"/>
      <c r="HRX200" s="4"/>
      <c r="HRY200" s="4"/>
      <c r="HRZ200" s="4"/>
      <c r="HSA200" s="4"/>
      <c r="HSB200" s="4"/>
      <c r="HSC200" s="4"/>
      <c r="HSD200" s="4"/>
      <c r="HSE200" s="4"/>
      <c r="HSF200" s="4"/>
      <c r="HSG200" s="4"/>
      <c r="HSH200" s="4"/>
      <c r="HSI200" s="4"/>
      <c r="HSJ200" s="4"/>
      <c r="HSK200" s="4"/>
      <c r="HSL200" s="4"/>
      <c r="HSM200" s="4"/>
      <c r="HSN200" s="4"/>
      <c r="HSO200" s="4"/>
      <c r="HSP200" s="4"/>
      <c r="HSQ200" s="4"/>
      <c r="HSR200" s="4"/>
      <c r="HSS200" s="4"/>
      <c r="HST200" s="4"/>
      <c r="HSU200" s="4"/>
      <c r="HSV200" s="4"/>
      <c r="HSW200" s="4"/>
      <c r="HSX200" s="4"/>
      <c r="HSY200" s="4"/>
      <c r="HSZ200" s="4"/>
      <c r="HTA200" s="4"/>
      <c r="HTB200" s="4"/>
      <c r="HTC200" s="4"/>
      <c r="HTD200" s="4"/>
      <c r="HTE200" s="4"/>
      <c r="HTF200" s="4"/>
      <c r="HTG200" s="4"/>
      <c r="HTH200" s="4"/>
      <c r="HTI200" s="4"/>
      <c r="HTJ200" s="4"/>
      <c r="HTK200" s="4"/>
      <c r="HTL200" s="4"/>
      <c r="HTM200" s="4"/>
      <c r="HTN200" s="4"/>
      <c r="HTO200" s="4"/>
      <c r="HTP200" s="4"/>
      <c r="HTQ200" s="4"/>
      <c r="HTR200" s="4"/>
      <c r="HTS200" s="4"/>
      <c r="HTT200" s="4"/>
      <c r="HTU200" s="4"/>
      <c r="HTV200" s="4"/>
      <c r="HTW200" s="4"/>
      <c r="HTX200" s="4"/>
      <c r="HTY200" s="4"/>
      <c r="HTZ200" s="4"/>
      <c r="HUA200" s="4"/>
      <c r="HUB200" s="4"/>
      <c r="HUC200" s="4"/>
      <c r="HUD200" s="4"/>
      <c r="HUE200" s="4"/>
      <c r="HUF200" s="4"/>
      <c r="HUG200" s="4"/>
      <c r="HUH200" s="4"/>
      <c r="HUI200" s="4"/>
      <c r="HUJ200" s="4"/>
      <c r="HUK200" s="4"/>
      <c r="HUL200" s="4"/>
      <c r="HUM200" s="4"/>
      <c r="HUN200" s="4"/>
      <c r="HUO200" s="4"/>
      <c r="HUP200" s="4"/>
      <c r="HUQ200" s="4"/>
      <c r="HUR200" s="4"/>
      <c r="HUS200" s="4"/>
      <c r="HUT200" s="4"/>
      <c r="HUU200" s="4"/>
      <c r="HUV200" s="4"/>
      <c r="HUW200" s="4"/>
      <c r="HUX200" s="4"/>
      <c r="HUY200" s="4"/>
      <c r="HUZ200" s="4"/>
      <c r="HVA200" s="4"/>
      <c r="HVB200" s="4"/>
      <c r="HVC200" s="4"/>
      <c r="HVD200" s="4"/>
      <c r="HVE200" s="4"/>
      <c r="HVF200" s="4"/>
      <c r="HVG200" s="4"/>
      <c r="HVH200" s="4"/>
      <c r="HVI200" s="4"/>
      <c r="HVJ200" s="4"/>
      <c r="HVK200" s="4"/>
      <c r="HVL200" s="4"/>
      <c r="HVM200" s="4"/>
      <c r="HVN200" s="4"/>
      <c r="HVO200" s="4"/>
      <c r="HVP200" s="4"/>
      <c r="HVQ200" s="4"/>
      <c r="HVR200" s="4"/>
      <c r="HVS200" s="4"/>
      <c r="HVT200" s="4"/>
      <c r="HVU200" s="4"/>
      <c r="HVV200" s="4"/>
      <c r="HVW200" s="4"/>
      <c r="HVX200" s="4"/>
      <c r="HVY200" s="4"/>
      <c r="HVZ200" s="4"/>
      <c r="HWA200" s="4"/>
      <c r="HWB200" s="4"/>
      <c r="HWC200" s="4"/>
      <c r="HWD200" s="4"/>
      <c r="HWE200" s="4"/>
      <c r="HWF200" s="4"/>
      <c r="HWG200" s="4"/>
      <c r="HWH200" s="4"/>
      <c r="HWI200" s="4"/>
      <c r="HWJ200" s="4"/>
      <c r="HWK200" s="4"/>
      <c r="HWL200" s="4"/>
      <c r="HWM200" s="4"/>
      <c r="HWN200" s="4"/>
      <c r="HWO200" s="4"/>
      <c r="HWP200" s="4"/>
      <c r="HWQ200" s="4"/>
      <c r="HWR200" s="4"/>
      <c r="HWS200" s="4"/>
      <c r="HWT200" s="4"/>
      <c r="HWU200" s="4"/>
      <c r="HWV200" s="4"/>
      <c r="HWW200" s="4"/>
      <c r="HWX200" s="4"/>
      <c r="HWY200" s="4"/>
      <c r="HWZ200" s="4"/>
      <c r="HXA200" s="4"/>
      <c r="HXB200" s="4"/>
      <c r="HXC200" s="4"/>
      <c r="HXD200" s="4"/>
      <c r="HXE200" s="4"/>
      <c r="HXF200" s="4"/>
      <c r="HXG200" s="4"/>
      <c r="HXH200" s="4"/>
      <c r="HXI200" s="4"/>
      <c r="HXJ200" s="4"/>
      <c r="HXK200" s="4"/>
      <c r="HXL200" s="4"/>
      <c r="HXM200" s="4"/>
      <c r="HXN200" s="4"/>
      <c r="HXO200" s="4"/>
      <c r="HXP200" s="4"/>
      <c r="HXQ200" s="4"/>
      <c r="HXR200" s="4"/>
      <c r="HXS200" s="4"/>
      <c r="HXT200" s="4"/>
      <c r="HXU200" s="4"/>
      <c r="HXV200" s="4"/>
      <c r="HXW200" s="4"/>
      <c r="HXX200" s="4"/>
      <c r="HXY200" s="4"/>
      <c r="HXZ200" s="4"/>
      <c r="HYA200" s="4"/>
      <c r="HYB200" s="4"/>
      <c r="HYC200" s="4"/>
      <c r="HYD200" s="4"/>
      <c r="HYE200" s="4"/>
      <c r="HYF200" s="4"/>
      <c r="HYG200" s="4"/>
      <c r="HYH200" s="4"/>
      <c r="HYI200" s="4"/>
      <c r="HYJ200" s="4"/>
      <c r="HYK200" s="4"/>
      <c r="HYL200" s="4"/>
      <c r="HYM200" s="4"/>
      <c r="HYN200" s="4"/>
      <c r="HYO200" s="4"/>
      <c r="HYP200" s="4"/>
      <c r="HYQ200" s="4"/>
      <c r="HYR200" s="4"/>
      <c r="HYS200" s="4"/>
      <c r="HYT200" s="4"/>
      <c r="HYU200" s="4"/>
      <c r="HYV200" s="4"/>
      <c r="HYW200" s="4"/>
      <c r="HYX200" s="4"/>
      <c r="HYY200" s="4"/>
      <c r="HYZ200" s="4"/>
      <c r="HZA200" s="4"/>
      <c r="HZB200" s="4"/>
      <c r="HZC200" s="4"/>
      <c r="HZD200" s="4"/>
      <c r="HZE200" s="4"/>
      <c r="HZF200" s="4"/>
      <c r="HZG200" s="4"/>
      <c r="HZH200" s="4"/>
      <c r="HZI200" s="4"/>
      <c r="HZJ200" s="4"/>
      <c r="HZK200" s="4"/>
      <c r="HZL200" s="4"/>
      <c r="HZM200" s="4"/>
      <c r="HZN200" s="4"/>
      <c r="HZO200" s="4"/>
      <c r="HZP200" s="4"/>
      <c r="HZQ200" s="4"/>
      <c r="HZR200" s="4"/>
      <c r="HZS200" s="4"/>
      <c r="HZT200" s="4"/>
      <c r="HZU200" s="4"/>
      <c r="HZV200" s="4"/>
      <c r="HZW200" s="4"/>
      <c r="HZX200" s="4"/>
      <c r="HZY200" s="4"/>
      <c r="HZZ200" s="4"/>
      <c r="IAA200" s="4"/>
      <c r="IAB200" s="4"/>
      <c r="IAC200" s="4"/>
      <c r="IAD200" s="4"/>
      <c r="IAE200" s="4"/>
      <c r="IAF200" s="4"/>
      <c r="IAG200" s="4"/>
      <c r="IAH200" s="4"/>
      <c r="IAI200" s="4"/>
      <c r="IAJ200" s="4"/>
      <c r="IAK200" s="4"/>
      <c r="IAL200" s="4"/>
      <c r="IAM200" s="4"/>
      <c r="IAN200" s="4"/>
      <c r="IAO200" s="4"/>
      <c r="IAP200" s="4"/>
      <c r="IAQ200" s="4"/>
      <c r="IAR200" s="4"/>
      <c r="IAS200" s="4"/>
      <c r="IAT200" s="4"/>
      <c r="IAU200" s="4"/>
      <c r="IAV200" s="4"/>
      <c r="IAW200" s="4"/>
      <c r="IAX200" s="4"/>
      <c r="IAY200" s="4"/>
      <c r="IAZ200" s="4"/>
      <c r="IBA200" s="4"/>
      <c r="IBB200" s="4"/>
      <c r="IBC200" s="4"/>
      <c r="IBD200" s="4"/>
      <c r="IBE200" s="4"/>
      <c r="IBF200" s="4"/>
      <c r="IBG200" s="4"/>
      <c r="IBH200" s="4"/>
      <c r="IBI200" s="4"/>
      <c r="IBJ200" s="4"/>
      <c r="IBK200" s="4"/>
      <c r="IBL200" s="4"/>
      <c r="IBM200" s="4"/>
      <c r="IBN200" s="4"/>
      <c r="IBO200" s="4"/>
      <c r="IBP200" s="4"/>
      <c r="IBQ200" s="4"/>
      <c r="IBR200" s="4"/>
      <c r="IBS200" s="4"/>
      <c r="IBT200" s="4"/>
      <c r="IBU200" s="4"/>
      <c r="IBV200" s="4"/>
      <c r="IBW200" s="4"/>
      <c r="IBX200" s="4"/>
      <c r="IBY200" s="4"/>
      <c r="IBZ200" s="4"/>
      <c r="ICA200" s="4"/>
      <c r="ICB200" s="4"/>
      <c r="ICC200" s="4"/>
      <c r="ICD200" s="4"/>
      <c r="ICE200" s="4"/>
      <c r="ICF200" s="4"/>
      <c r="ICG200" s="4"/>
      <c r="ICH200" s="4"/>
      <c r="ICI200" s="4"/>
      <c r="ICJ200" s="4"/>
      <c r="ICK200" s="4"/>
      <c r="ICL200" s="4"/>
      <c r="ICM200" s="4"/>
      <c r="ICN200" s="4"/>
      <c r="ICO200" s="4"/>
      <c r="ICP200" s="4"/>
      <c r="ICQ200" s="4"/>
      <c r="ICR200" s="4"/>
      <c r="ICS200" s="4"/>
      <c r="ICT200" s="4"/>
      <c r="ICU200" s="4"/>
      <c r="ICV200" s="4"/>
      <c r="ICW200" s="4"/>
      <c r="ICX200" s="4"/>
      <c r="ICY200" s="4"/>
      <c r="ICZ200" s="4"/>
      <c r="IDA200" s="4"/>
      <c r="IDB200" s="4"/>
      <c r="IDC200" s="4"/>
      <c r="IDD200" s="4"/>
      <c r="IDE200" s="4"/>
      <c r="IDF200" s="4"/>
      <c r="IDG200" s="4"/>
      <c r="IDH200" s="4"/>
      <c r="IDI200" s="4"/>
      <c r="IDJ200" s="4"/>
      <c r="IDK200" s="4"/>
      <c r="IDL200" s="4"/>
      <c r="IDM200" s="4"/>
      <c r="IDN200" s="4"/>
      <c r="IDO200" s="4"/>
      <c r="IDP200" s="4"/>
      <c r="IDQ200" s="4"/>
      <c r="IDR200" s="4"/>
      <c r="IDS200" s="4"/>
      <c r="IDT200" s="4"/>
      <c r="IDU200" s="4"/>
      <c r="IDV200" s="4"/>
      <c r="IDW200" s="4"/>
      <c r="IDX200" s="4"/>
      <c r="IDY200" s="4"/>
      <c r="IDZ200" s="4"/>
      <c r="IEA200" s="4"/>
      <c r="IEB200" s="4"/>
      <c r="IEC200" s="4"/>
      <c r="IED200" s="4"/>
      <c r="IEE200" s="4"/>
      <c r="IEF200" s="4"/>
      <c r="IEG200" s="4"/>
      <c r="IEH200" s="4"/>
      <c r="IEI200" s="4"/>
      <c r="IEJ200" s="4"/>
      <c r="IEK200" s="4"/>
      <c r="IEL200" s="4"/>
      <c r="IEM200" s="4"/>
      <c r="IEN200" s="4"/>
      <c r="IEO200" s="4"/>
      <c r="IEP200" s="4"/>
      <c r="IEQ200" s="4"/>
      <c r="IER200" s="4"/>
      <c r="IES200" s="4"/>
      <c r="IET200" s="4"/>
      <c r="IEU200" s="4"/>
      <c r="IEV200" s="4"/>
      <c r="IEW200" s="4"/>
      <c r="IEX200" s="4"/>
      <c r="IEY200" s="4"/>
      <c r="IEZ200" s="4"/>
      <c r="IFA200" s="4"/>
      <c r="IFB200" s="4"/>
      <c r="IFC200" s="4"/>
      <c r="IFD200" s="4"/>
      <c r="IFE200" s="4"/>
      <c r="IFF200" s="4"/>
      <c r="IFG200" s="4"/>
      <c r="IFH200" s="4"/>
      <c r="IFI200" s="4"/>
      <c r="IFJ200" s="4"/>
      <c r="IFK200" s="4"/>
      <c r="IFL200" s="4"/>
      <c r="IFM200" s="4"/>
      <c r="IFN200" s="4"/>
      <c r="IFO200" s="4"/>
      <c r="IFP200" s="4"/>
      <c r="IFQ200" s="4"/>
      <c r="IFR200" s="4"/>
      <c r="IFS200" s="4"/>
      <c r="IFT200" s="4"/>
      <c r="IFU200" s="4"/>
      <c r="IFV200" s="4"/>
      <c r="IFW200" s="4"/>
      <c r="IFX200" s="4"/>
      <c r="IFY200" s="4"/>
      <c r="IFZ200" s="4"/>
      <c r="IGA200" s="4"/>
      <c r="IGB200" s="4"/>
      <c r="IGC200" s="4"/>
      <c r="IGD200" s="4"/>
      <c r="IGE200" s="4"/>
      <c r="IGF200" s="4"/>
      <c r="IGG200" s="4"/>
      <c r="IGH200" s="4"/>
      <c r="IGI200" s="4"/>
      <c r="IGJ200" s="4"/>
      <c r="IGK200" s="4"/>
      <c r="IGL200" s="4"/>
      <c r="IGM200" s="4"/>
      <c r="IGN200" s="4"/>
      <c r="IGO200" s="4"/>
      <c r="IGP200" s="4"/>
      <c r="IGQ200" s="4"/>
      <c r="IGR200" s="4"/>
      <c r="IGS200" s="4"/>
      <c r="IGT200" s="4"/>
      <c r="IGU200" s="4"/>
      <c r="IGV200" s="4"/>
      <c r="IGW200" s="4"/>
      <c r="IGX200" s="4"/>
      <c r="IGY200" s="4"/>
      <c r="IGZ200" s="4"/>
      <c r="IHA200" s="4"/>
      <c r="IHB200" s="4"/>
      <c r="IHC200" s="4"/>
      <c r="IHD200" s="4"/>
      <c r="IHE200" s="4"/>
      <c r="IHF200" s="4"/>
      <c r="IHG200" s="4"/>
      <c r="IHH200" s="4"/>
      <c r="IHI200" s="4"/>
      <c r="IHJ200" s="4"/>
      <c r="IHK200" s="4"/>
      <c r="IHL200" s="4"/>
      <c r="IHM200" s="4"/>
      <c r="IHN200" s="4"/>
      <c r="IHO200" s="4"/>
      <c r="IHP200" s="4"/>
      <c r="IHQ200" s="4"/>
      <c r="IHR200" s="4"/>
      <c r="IHS200" s="4"/>
      <c r="IHT200" s="4"/>
      <c r="IHU200" s="4"/>
      <c r="IHV200" s="4"/>
      <c r="IHW200" s="4"/>
      <c r="IHX200" s="4"/>
      <c r="IHY200" s="4"/>
      <c r="IHZ200" s="4"/>
      <c r="IIA200" s="4"/>
      <c r="IIB200" s="4"/>
      <c r="IIC200" s="4"/>
      <c r="IID200" s="4"/>
      <c r="IIE200" s="4"/>
      <c r="IIF200" s="4"/>
      <c r="IIG200" s="4"/>
      <c r="IIH200" s="4"/>
      <c r="III200" s="4"/>
      <c r="IIJ200" s="4"/>
      <c r="IIK200" s="4"/>
      <c r="IIL200" s="4"/>
      <c r="IIM200" s="4"/>
      <c r="IIN200" s="4"/>
      <c r="IIO200" s="4"/>
      <c r="IIP200" s="4"/>
      <c r="IIQ200" s="4"/>
      <c r="IIR200" s="4"/>
      <c r="IIS200" s="4"/>
      <c r="IIT200" s="4"/>
      <c r="IIU200" s="4"/>
      <c r="IIV200" s="4"/>
      <c r="IIW200" s="4"/>
      <c r="IIX200" s="4"/>
      <c r="IIY200" s="4"/>
      <c r="IIZ200" s="4"/>
      <c r="IJA200" s="4"/>
      <c r="IJB200" s="4"/>
      <c r="IJC200" s="4"/>
      <c r="IJD200" s="4"/>
      <c r="IJE200" s="4"/>
      <c r="IJF200" s="4"/>
      <c r="IJG200" s="4"/>
      <c r="IJH200" s="4"/>
      <c r="IJI200" s="4"/>
      <c r="IJJ200" s="4"/>
      <c r="IJK200" s="4"/>
      <c r="IJL200" s="4"/>
      <c r="IJM200" s="4"/>
      <c r="IJN200" s="4"/>
      <c r="IJO200" s="4"/>
      <c r="IJP200" s="4"/>
      <c r="IJQ200" s="4"/>
      <c r="IJR200" s="4"/>
      <c r="IJS200" s="4"/>
      <c r="IJT200" s="4"/>
      <c r="IJU200" s="4"/>
      <c r="IJV200" s="4"/>
      <c r="IJW200" s="4"/>
      <c r="IJX200" s="4"/>
      <c r="IJY200" s="4"/>
      <c r="IJZ200" s="4"/>
      <c r="IKA200" s="4"/>
      <c r="IKB200" s="4"/>
      <c r="IKC200" s="4"/>
      <c r="IKD200" s="4"/>
      <c r="IKE200" s="4"/>
      <c r="IKF200" s="4"/>
      <c r="IKG200" s="4"/>
      <c r="IKH200" s="4"/>
      <c r="IKI200" s="4"/>
      <c r="IKJ200" s="4"/>
      <c r="IKK200" s="4"/>
      <c r="IKL200" s="4"/>
      <c r="IKM200" s="4"/>
      <c r="IKN200" s="4"/>
      <c r="IKO200" s="4"/>
      <c r="IKP200" s="4"/>
      <c r="IKQ200" s="4"/>
      <c r="IKR200" s="4"/>
      <c r="IKS200" s="4"/>
      <c r="IKT200" s="4"/>
      <c r="IKU200" s="4"/>
      <c r="IKV200" s="4"/>
      <c r="IKW200" s="4"/>
      <c r="IKX200" s="4"/>
      <c r="IKY200" s="4"/>
      <c r="IKZ200" s="4"/>
      <c r="ILA200" s="4"/>
      <c r="ILB200" s="4"/>
      <c r="ILC200" s="4"/>
      <c r="ILD200" s="4"/>
      <c r="ILE200" s="4"/>
      <c r="ILF200" s="4"/>
      <c r="ILG200" s="4"/>
      <c r="ILH200" s="4"/>
      <c r="ILI200" s="4"/>
      <c r="ILJ200" s="4"/>
      <c r="ILK200" s="4"/>
      <c r="ILL200" s="4"/>
      <c r="ILM200" s="4"/>
      <c r="ILN200" s="4"/>
      <c r="ILO200" s="4"/>
      <c r="ILP200" s="4"/>
      <c r="ILQ200" s="4"/>
      <c r="ILR200" s="4"/>
      <c r="ILS200" s="4"/>
      <c r="ILT200" s="4"/>
      <c r="ILU200" s="4"/>
      <c r="ILV200" s="4"/>
      <c r="ILW200" s="4"/>
      <c r="ILX200" s="4"/>
      <c r="ILY200" s="4"/>
      <c r="ILZ200" s="4"/>
      <c r="IMA200" s="4"/>
      <c r="IMB200" s="4"/>
      <c r="IMC200" s="4"/>
      <c r="IMD200" s="4"/>
      <c r="IME200" s="4"/>
      <c r="IMF200" s="4"/>
      <c r="IMG200" s="4"/>
      <c r="IMH200" s="4"/>
      <c r="IMI200" s="4"/>
      <c r="IMJ200" s="4"/>
      <c r="IMK200" s="4"/>
      <c r="IML200" s="4"/>
      <c r="IMM200" s="4"/>
      <c r="IMN200" s="4"/>
      <c r="IMO200" s="4"/>
      <c r="IMP200" s="4"/>
      <c r="IMQ200" s="4"/>
      <c r="IMR200" s="4"/>
      <c r="IMS200" s="4"/>
      <c r="IMT200" s="4"/>
      <c r="IMU200" s="4"/>
      <c r="IMV200" s="4"/>
      <c r="IMW200" s="4"/>
      <c r="IMX200" s="4"/>
      <c r="IMY200" s="4"/>
      <c r="IMZ200" s="4"/>
      <c r="INA200" s="4"/>
      <c r="INB200" s="4"/>
      <c r="INC200" s="4"/>
      <c r="IND200" s="4"/>
      <c r="INE200" s="4"/>
      <c r="INF200" s="4"/>
      <c r="ING200" s="4"/>
      <c r="INH200" s="4"/>
      <c r="INI200" s="4"/>
      <c r="INJ200" s="4"/>
      <c r="INK200" s="4"/>
      <c r="INL200" s="4"/>
      <c r="INM200" s="4"/>
      <c r="INN200" s="4"/>
      <c r="INO200" s="4"/>
      <c r="INP200" s="4"/>
      <c r="INQ200" s="4"/>
      <c r="INR200" s="4"/>
      <c r="INS200" s="4"/>
      <c r="INT200" s="4"/>
      <c r="INU200" s="4"/>
      <c r="INV200" s="4"/>
      <c r="INW200" s="4"/>
      <c r="INX200" s="4"/>
      <c r="INY200" s="4"/>
      <c r="INZ200" s="4"/>
      <c r="IOA200" s="4"/>
      <c r="IOB200" s="4"/>
      <c r="IOC200" s="4"/>
      <c r="IOD200" s="4"/>
      <c r="IOE200" s="4"/>
      <c r="IOF200" s="4"/>
      <c r="IOG200" s="4"/>
      <c r="IOH200" s="4"/>
      <c r="IOI200" s="4"/>
      <c r="IOJ200" s="4"/>
      <c r="IOK200" s="4"/>
      <c r="IOL200" s="4"/>
      <c r="IOM200" s="4"/>
      <c r="ION200" s="4"/>
      <c r="IOO200" s="4"/>
      <c r="IOP200" s="4"/>
      <c r="IOQ200" s="4"/>
      <c r="IOR200" s="4"/>
      <c r="IOS200" s="4"/>
      <c r="IOT200" s="4"/>
      <c r="IOU200" s="4"/>
      <c r="IOV200" s="4"/>
      <c r="IOW200" s="4"/>
      <c r="IOX200" s="4"/>
      <c r="IOY200" s="4"/>
      <c r="IOZ200" s="4"/>
      <c r="IPA200" s="4"/>
      <c r="IPB200" s="4"/>
      <c r="IPC200" s="4"/>
      <c r="IPD200" s="4"/>
      <c r="IPE200" s="4"/>
      <c r="IPF200" s="4"/>
      <c r="IPG200" s="4"/>
      <c r="IPH200" s="4"/>
      <c r="IPI200" s="4"/>
      <c r="IPJ200" s="4"/>
      <c r="IPK200" s="4"/>
      <c r="IPL200" s="4"/>
      <c r="IPM200" s="4"/>
      <c r="IPN200" s="4"/>
      <c r="IPO200" s="4"/>
      <c r="IPP200" s="4"/>
      <c r="IPQ200" s="4"/>
      <c r="IPR200" s="4"/>
      <c r="IPS200" s="4"/>
      <c r="IPT200" s="4"/>
      <c r="IPU200" s="4"/>
      <c r="IPV200" s="4"/>
      <c r="IPW200" s="4"/>
      <c r="IPX200" s="4"/>
      <c r="IPY200" s="4"/>
      <c r="IPZ200" s="4"/>
      <c r="IQA200" s="4"/>
      <c r="IQB200" s="4"/>
      <c r="IQC200" s="4"/>
      <c r="IQD200" s="4"/>
      <c r="IQE200" s="4"/>
      <c r="IQF200" s="4"/>
      <c r="IQG200" s="4"/>
      <c r="IQH200" s="4"/>
      <c r="IQI200" s="4"/>
      <c r="IQJ200" s="4"/>
      <c r="IQK200" s="4"/>
      <c r="IQL200" s="4"/>
      <c r="IQM200" s="4"/>
      <c r="IQN200" s="4"/>
      <c r="IQO200" s="4"/>
      <c r="IQP200" s="4"/>
      <c r="IQQ200" s="4"/>
      <c r="IQR200" s="4"/>
      <c r="IQS200" s="4"/>
      <c r="IQT200" s="4"/>
      <c r="IQU200" s="4"/>
      <c r="IQV200" s="4"/>
      <c r="IQW200" s="4"/>
      <c r="IQX200" s="4"/>
      <c r="IQY200" s="4"/>
      <c r="IQZ200" s="4"/>
      <c r="IRA200" s="4"/>
      <c r="IRB200" s="4"/>
      <c r="IRC200" s="4"/>
      <c r="IRD200" s="4"/>
      <c r="IRE200" s="4"/>
      <c r="IRF200" s="4"/>
      <c r="IRG200" s="4"/>
      <c r="IRH200" s="4"/>
      <c r="IRI200" s="4"/>
      <c r="IRJ200" s="4"/>
      <c r="IRK200" s="4"/>
      <c r="IRL200" s="4"/>
      <c r="IRM200" s="4"/>
      <c r="IRN200" s="4"/>
      <c r="IRO200" s="4"/>
      <c r="IRP200" s="4"/>
      <c r="IRQ200" s="4"/>
      <c r="IRR200" s="4"/>
      <c r="IRS200" s="4"/>
      <c r="IRT200" s="4"/>
      <c r="IRU200" s="4"/>
      <c r="IRV200" s="4"/>
      <c r="IRW200" s="4"/>
      <c r="IRX200" s="4"/>
      <c r="IRY200" s="4"/>
      <c r="IRZ200" s="4"/>
      <c r="ISA200" s="4"/>
      <c r="ISB200" s="4"/>
      <c r="ISC200" s="4"/>
      <c r="ISD200" s="4"/>
      <c r="ISE200" s="4"/>
      <c r="ISF200" s="4"/>
      <c r="ISG200" s="4"/>
      <c r="ISH200" s="4"/>
      <c r="ISI200" s="4"/>
      <c r="ISJ200" s="4"/>
      <c r="ISK200" s="4"/>
      <c r="ISL200" s="4"/>
      <c r="ISM200" s="4"/>
      <c r="ISN200" s="4"/>
      <c r="ISO200" s="4"/>
      <c r="ISP200" s="4"/>
      <c r="ISQ200" s="4"/>
      <c r="ISR200" s="4"/>
      <c r="ISS200" s="4"/>
      <c r="IST200" s="4"/>
      <c r="ISU200" s="4"/>
      <c r="ISV200" s="4"/>
      <c r="ISW200" s="4"/>
      <c r="ISX200" s="4"/>
      <c r="ISY200" s="4"/>
      <c r="ISZ200" s="4"/>
      <c r="ITA200" s="4"/>
      <c r="ITB200" s="4"/>
      <c r="ITC200" s="4"/>
      <c r="ITD200" s="4"/>
      <c r="ITE200" s="4"/>
      <c r="ITF200" s="4"/>
      <c r="ITG200" s="4"/>
      <c r="ITH200" s="4"/>
      <c r="ITI200" s="4"/>
      <c r="ITJ200" s="4"/>
      <c r="ITK200" s="4"/>
      <c r="ITL200" s="4"/>
      <c r="ITM200" s="4"/>
      <c r="ITN200" s="4"/>
      <c r="ITO200" s="4"/>
      <c r="ITP200" s="4"/>
      <c r="ITQ200" s="4"/>
      <c r="ITR200" s="4"/>
      <c r="ITS200" s="4"/>
      <c r="ITT200" s="4"/>
      <c r="ITU200" s="4"/>
      <c r="ITV200" s="4"/>
      <c r="ITW200" s="4"/>
      <c r="ITX200" s="4"/>
      <c r="ITY200" s="4"/>
      <c r="ITZ200" s="4"/>
      <c r="IUA200" s="4"/>
      <c r="IUB200" s="4"/>
      <c r="IUC200" s="4"/>
      <c r="IUD200" s="4"/>
      <c r="IUE200" s="4"/>
      <c r="IUF200" s="4"/>
      <c r="IUG200" s="4"/>
      <c r="IUH200" s="4"/>
      <c r="IUI200" s="4"/>
      <c r="IUJ200" s="4"/>
      <c r="IUK200" s="4"/>
      <c r="IUL200" s="4"/>
      <c r="IUM200" s="4"/>
      <c r="IUN200" s="4"/>
      <c r="IUO200" s="4"/>
      <c r="IUP200" s="4"/>
      <c r="IUQ200" s="4"/>
      <c r="IUR200" s="4"/>
      <c r="IUS200" s="4"/>
      <c r="IUT200" s="4"/>
      <c r="IUU200" s="4"/>
      <c r="IUV200" s="4"/>
      <c r="IUW200" s="4"/>
      <c r="IUX200" s="4"/>
      <c r="IUY200" s="4"/>
      <c r="IUZ200" s="4"/>
      <c r="IVA200" s="4"/>
      <c r="IVB200" s="4"/>
      <c r="IVC200" s="4"/>
      <c r="IVD200" s="4"/>
      <c r="IVE200" s="4"/>
      <c r="IVF200" s="4"/>
      <c r="IVG200" s="4"/>
      <c r="IVH200" s="4"/>
      <c r="IVI200" s="4"/>
      <c r="IVJ200" s="4"/>
      <c r="IVK200" s="4"/>
      <c r="IVL200" s="4"/>
      <c r="IVM200" s="4"/>
      <c r="IVN200" s="4"/>
      <c r="IVO200" s="4"/>
      <c r="IVP200" s="4"/>
      <c r="IVQ200" s="4"/>
      <c r="IVR200" s="4"/>
      <c r="IVS200" s="4"/>
      <c r="IVT200" s="4"/>
      <c r="IVU200" s="4"/>
      <c r="IVV200" s="4"/>
      <c r="IVW200" s="4"/>
      <c r="IVX200" s="4"/>
      <c r="IVY200" s="4"/>
      <c r="IVZ200" s="4"/>
      <c r="IWA200" s="4"/>
      <c r="IWB200" s="4"/>
      <c r="IWC200" s="4"/>
      <c r="IWD200" s="4"/>
      <c r="IWE200" s="4"/>
      <c r="IWF200" s="4"/>
      <c r="IWG200" s="4"/>
      <c r="IWH200" s="4"/>
      <c r="IWI200" s="4"/>
      <c r="IWJ200" s="4"/>
      <c r="IWK200" s="4"/>
      <c r="IWL200" s="4"/>
      <c r="IWM200" s="4"/>
      <c r="IWN200" s="4"/>
      <c r="IWO200" s="4"/>
      <c r="IWP200" s="4"/>
      <c r="IWQ200" s="4"/>
      <c r="IWR200" s="4"/>
      <c r="IWS200" s="4"/>
      <c r="IWT200" s="4"/>
      <c r="IWU200" s="4"/>
      <c r="IWV200" s="4"/>
      <c r="IWW200" s="4"/>
      <c r="IWX200" s="4"/>
      <c r="IWY200" s="4"/>
      <c r="IWZ200" s="4"/>
      <c r="IXA200" s="4"/>
      <c r="IXB200" s="4"/>
      <c r="IXC200" s="4"/>
      <c r="IXD200" s="4"/>
      <c r="IXE200" s="4"/>
      <c r="IXF200" s="4"/>
      <c r="IXG200" s="4"/>
      <c r="IXH200" s="4"/>
      <c r="IXI200" s="4"/>
      <c r="IXJ200" s="4"/>
      <c r="IXK200" s="4"/>
      <c r="IXL200" s="4"/>
      <c r="IXM200" s="4"/>
      <c r="IXN200" s="4"/>
      <c r="IXO200" s="4"/>
      <c r="IXP200" s="4"/>
      <c r="IXQ200" s="4"/>
      <c r="IXR200" s="4"/>
      <c r="IXS200" s="4"/>
      <c r="IXT200" s="4"/>
      <c r="IXU200" s="4"/>
      <c r="IXV200" s="4"/>
      <c r="IXW200" s="4"/>
      <c r="IXX200" s="4"/>
      <c r="IXY200" s="4"/>
      <c r="IXZ200" s="4"/>
      <c r="IYA200" s="4"/>
      <c r="IYB200" s="4"/>
      <c r="IYC200" s="4"/>
      <c r="IYD200" s="4"/>
      <c r="IYE200" s="4"/>
      <c r="IYF200" s="4"/>
      <c r="IYG200" s="4"/>
      <c r="IYH200" s="4"/>
      <c r="IYI200" s="4"/>
      <c r="IYJ200" s="4"/>
      <c r="IYK200" s="4"/>
      <c r="IYL200" s="4"/>
      <c r="IYM200" s="4"/>
      <c r="IYN200" s="4"/>
      <c r="IYO200" s="4"/>
      <c r="IYP200" s="4"/>
      <c r="IYQ200" s="4"/>
      <c r="IYR200" s="4"/>
      <c r="IYS200" s="4"/>
      <c r="IYT200" s="4"/>
      <c r="IYU200" s="4"/>
      <c r="IYV200" s="4"/>
      <c r="IYW200" s="4"/>
      <c r="IYX200" s="4"/>
      <c r="IYY200" s="4"/>
      <c r="IYZ200" s="4"/>
      <c r="IZA200" s="4"/>
      <c r="IZB200" s="4"/>
      <c r="IZC200" s="4"/>
      <c r="IZD200" s="4"/>
      <c r="IZE200" s="4"/>
      <c r="IZF200" s="4"/>
      <c r="IZG200" s="4"/>
      <c r="IZH200" s="4"/>
      <c r="IZI200" s="4"/>
      <c r="IZJ200" s="4"/>
      <c r="IZK200" s="4"/>
      <c r="IZL200" s="4"/>
      <c r="IZM200" s="4"/>
      <c r="IZN200" s="4"/>
      <c r="IZO200" s="4"/>
      <c r="IZP200" s="4"/>
      <c r="IZQ200" s="4"/>
      <c r="IZR200" s="4"/>
      <c r="IZS200" s="4"/>
      <c r="IZT200" s="4"/>
      <c r="IZU200" s="4"/>
      <c r="IZV200" s="4"/>
      <c r="IZW200" s="4"/>
      <c r="IZX200" s="4"/>
      <c r="IZY200" s="4"/>
      <c r="IZZ200" s="4"/>
      <c r="JAA200" s="4"/>
      <c r="JAB200" s="4"/>
      <c r="JAC200" s="4"/>
      <c r="JAD200" s="4"/>
      <c r="JAE200" s="4"/>
      <c r="JAF200" s="4"/>
      <c r="JAG200" s="4"/>
      <c r="JAH200" s="4"/>
      <c r="JAI200" s="4"/>
      <c r="JAJ200" s="4"/>
      <c r="JAK200" s="4"/>
      <c r="JAL200" s="4"/>
      <c r="JAM200" s="4"/>
      <c r="JAN200" s="4"/>
      <c r="JAO200" s="4"/>
      <c r="JAP200" s="4"/>
      <c r="JAQ200" s="4"/>
      <c r="JAR200" s="4"/>
      <c r="JAS200" s="4"/>
      <c r="JAT200" s="4"/>
      <c r="JAU200" s="4"/>
      <c r="JAV200" s="4"/>
      <c r="JAW200" s="4"/>
      <c r="JAX200" s="4"/>
      <c r="JAY200" s="4"/>
      <c r="JAZ200" s="4"/>
      <c r="JBA200" s="4"/>
      <c r="JBB200" s="4"/>
      <c r="JBC200" s="4"/>
      <c r="JBD200" s="4"/>
      <c r="JBE200" s="4"/>
      <c r="JBF200" s="4"/>
      <c r="JBG200" s="4"/>
      <c r="JBH200" s="4"/>
      <c r="JBI200" s="4"/>
      <c r="JBJ200" s="4"/>
      <c r="JBK200" s="4"/>
      <c r="JBL200" s="4"/>
      <c r="JBM200" s="4"/>
      <c r="JBN200" s="4"/>
      <c r="JBO200" s="4"/>
      <c r="JBP200" s="4"/>
      <c r="JBQ200" s="4"/>
      <c r="JBR200" s="4"/>
      <c r="JBS200" s="4"/>
      <c r="JBT200" s="4"/>
      <c r="JBU200" s="4"/>
      <c r="JBV200" s="4"/>
      <c r="JBW200" s="4"/>
      <c r="JBX200" s="4"/>
      <c r="JBY200" s="4"/>
      <c r="JBZ200" s="4"/>
      <c r="JCA200" s="4"/>
      <c r="JCB200" s="4"/>
      <c r="JCC200" s="4"/>
      <c r="JCD200" s="4"/>
      <c r="JCE200" s="4"/>
      <c r="JCF200" s="4"/>
      <c r="JCG200" s="4"/>
      <c r="JCH200" s="4"/>
      <c r="JCI200" s="4"/>
      <c r="JCJ200" s="4"/>
      <c r="JCK200" s="4"/>
      <c r="JCL200" s="4"/>
      <c r="JCM200" s="4"/>
      <c r="JCN200" s="4"/>
      <c r="JCO200" s="4"/>
      <c r="JCP200" s="4"/>
      <c r="JCQ200" s="4"/>
      <c r="JCR200" s="4"/>
      <c r="JCS200" s="4"/>
      <c r="JCT200" s="4"/>
      <c r="JCU200" s="4"/>
      <c r="JCV200" s="4"/>
      <c r="JCW200" s="4"/>
      <c r="JCX200" s="4"/>
      <c r="JCY200" s="4"/>
      <c r="JCZ200" s="4"/>
      <c r="JDA200" s="4"/>
      <c r="JDB200" s="4"/>
      <c r="JDC200" s="4"/>
      <c r="JDD200" s="4"/>
      <c r="JDE200" s="4"/>
      <c r="JDF200" s="4"/>
      <c r="JDG200" s="4"/>
      <c r="JDH200" s="4"/>
      <c r="JDI200" s="4"/>
      <c r="JDJ200" s="4"/>
      <c r="JDK200" s="4"/>
      <c r="JDL200" s="4"/>
      <c r="JDM200" s="4"/>
      <c r="JDN200" s="4"/>
      <c r="JDO200" s="4"/>
      <c r="JDP200" s="4"/>
      <c r="JDQ200" s="4"/>
      <c r="JDR200" s="4"/>
      <c r="JDS200" s="4"/>
      <c r="JDT200" s="4"/>
      <c r="JDU200" s="4"/>
      <c r="JDV200" s="4"/>
      <c r="JDW200" s="4"/>
      <c r="JDX200" s="4"/>
      <c r="JDY200" s="4"/>
      <c r="JDZ200" s="4"/>
      <c r="JEA200" s="4"/>
      <c r="JEB200" s="4"/>
      <c r="JEC200" s="4"/>
      <c r="JED200" s="4"/>
      <c r="JEE200" s="4"/>
      <c r="JEF200" s="4"/>
      <c r="JEG200" s="4"/>
      <c r="JEH200" s="4"/>
      <c r="JEI200" s="4"/>
      <c r="JEJ200" s="4"/>
      <c r="JEK200" s="4"/>
      <c r="JEL200" s="4"/>
      <c r="JEM200" s="4"/>
      <c r="JEN200" s="4"/>
      <c r="JEO200" s="4"/>
      <c r="JEP200" s="4"/>
      <c r="JEQ200" s="4"/>
      <c r="JER200" s="4"/>
      <c r="JES200" s="4"/>
      <c r="JET200" s="4"/>
      <c r="JEU200" s="4"/>
      <c r="JEV200" s="4"/>
      <c r="JEW200" s="4"/>
      <c r="JEX200" s="4"/>
      <c r="JEY200" s="4"/>
      <c r="JEZ200" s="4"/>
      <c r="JFA200" s="4"/>
      <c r="JFB200" s="4"/>
      <c r="JFC200" s="4"/>
      <c r="JFD200" s="4"/>
      <c r="JFE200" s="4"/>
      <c r="JFF200" s="4"/>
      <c r="JFG200" s="4"/>
      <c r="JFH200" s="4"/>
      <c r="JFI200" s="4"/>
      <c r="JFJ200" s="4"/>
      <c r="JFK200" s="4"/>
      <c r="JFL200" s="4"/>
      <c r="JFM200" s="4"/>
      <c r="JFN200" s="4"/>
      <c r="JFO200" s="4"/>
      <c r="JFP200" s="4"/>
      <c r="JFQ200" s="4"/>
      <c r="JFR200" s="4"/>
      <c r="JFS200" s="4"/>
      <c r="JFT200" s="4"/>
      <c r="JFU200" s="4"/>
      <c r="JFV200" s="4"/>
      <c r="JFW200" s="4"/>
      <c r="JFX200" s="4"/>
      <c r="JFY200" s="4"/>
      <c r="JFZ200" s="4"/>
      <c r="JGA200" s="4"/>
      <c r="JGB200" s="4"/>
      <c r="JGC200" s="4"/>
      <c r="JGD200" s="4"/>
      <c r="JGE200" s="4"/>
      <c r="JGF200" s="4"/>
      <c r="JGG200" s="4"/>
      <c r="JGH200" s="4"/>
      <c r="JGI200" s="4"/>
      <c r="JGJ200" s="4"/>
      <c r="JGK200" s="4"/>
      <c r="JGL200" s="4"/>
      <c r="JGM200" s="4"/>
      <c r="JGN200" s="4"/>
      <c r="JGO200" s="4"/>
      <c r="JGP200" s="4"/>
      <c r="JGQ200" s="4"/>
      <c r="JGR200" s="4"/>
      <c r="JGS200" s="4"/>
      <c r="JGT200" s="4"/>
      <c r="JGU200" s="4"/>
      <c r="JGV200" s="4"/>
      <c r="JGW200" s="4"/>
      <c r="JGX200" s="4"/>
      <c r="JGY200" s="4"/>
      <c r="JGZ200" s="4"/>
      <c r="JHA200" s="4"/>
      <c r="JHB200" s="4"/>
      <c r="JHC200" s="4"/>
      <c r="JHD200" s="4"/>
      <c r="JHE200" s="4"/>
      <c r="JHF200" s="4"/>
      <c r="JHG200" s="4"/>
      <c r="JHH200" s="4"/>
      <c r="JHI200" s="4"/>
      <c r="JHJ200" s="4"/>
      <c r="JHK200" s="4"/>
      <c r="JHL200" s="4"/>
      <c r="JHM200" s="4"/>
      <c r="JHN200" s="4"/>
      <c r="JHO200" s="4"/>
      <c r="JHP200" s="4"/>
      <c r="JHQ200" s="4"/>
      <c r="JHR200" s="4"/>
      <c r="JHS200" s="4"/>
      <c r="JHT200" s="4"/>
      <c r="JHU200" s="4"/>
      <c r="JHV200" s="4"/>
      <c r="JHW200" s="4"/>
      <c r="JHX200" s="4"/>
      <c r="JHY200" s="4"/>
      <c r="JHZ200" s="4"/>
      <c r="JIA200" s="4"/>
      <c r="JIB200" s="4"/>
      <c r="JIC200" s="4"/>
      <c r="JID200" s="4"/>
      <c r="JIE200" s="4"/>
      <c r="JIF200" s="4"/>
      <c r="JIG200" s="4"/>
      <c r="JIH200" s="4"/>
      <c r="JII200" s="4"/>
      <c r="JIJ200" s="4"/>
      <c r="JIK200" s="4"/>
      <c r="JIL200" s="4"/>
      <c r="JIM200" s="4"/>
      <c r="JIN200" s="4"/>
      <c r="JIO200" s="4"/>
      <c r="JIP200" s="4"/>
      <c r="JIQ200" s="4"/>
      <c r="JIR200" s="4"/>
      <c r="JIS200" s="4"/>
      <c r="JIT200" s="4"/>
      <c r="JIU200" s="4"/>
      <c r="JIV200" s="4"/>
      <c r="JIW200" s="4"/>
      <c r="JIX200" s="4"/>
      <c r="JIY200" s="4"/>
      <c r="JIZ200" s="4"/>
      <c r="JJA200" s="4"/>
      <c r="JJB200" s="4"/>
      <c r="JJC200" s="4"/>
      <c r="JJD200" s="4"/>
      <c r="JJE200" s="4"/>
      <c r="JJF200" s="4"/>
      <c r="JJG200" s="4"/>
      <c r="JJH200" s="4"/>
      <c r="JJI200" s="4"/>
      <c r="JJJ200" s="4"/>
      <c r="JJK200" s="4"/>
      <c r="JJL200" s="4"/>
      <c r="JJM200" s="4"/>
      <c r="JJN200" s="4"/>
      <c r="JJO200" s="4"/>
      <c r="JJP200" s="4"/>
      <c r="JJQ200" s="4"/>
      <c r="JJR200" s="4"/>
      <c r="JJS200" s="4"/>
      <c r="JJT200" s="4"/>
      <c r="JJU200" s="4"/>
      <c r="JJV200" s="4"/>
      <c r="JJW200" s="4"/>
      <c r="JJX200" s="4"/>
      <c r="JJY200" s="4"/>
      <c r="JJZ200" s="4"/>
      <c r="JKA200" s="4"/>
      <c r="JKB200" s="4"/>
      <c r="JKC200" s="4"/>
      <c r="JKD200" s="4"/>
      <c r="JKE200" s="4"/>
      <c r="JKF200" s="4"/>
      <c r="JKG200" s="4"/>
      <c r="JKH200" s="4"/>
      <c r="JKI200" s="4"/>
      <c r="JKJ200" s="4"/>
      <c r="JKK200" s="4"/>
      <c r="JKL200" s="4"/>
      <c r="JKM200" s="4"/>
      <c r="JKN200" s="4"/>
      <c r="JKO200" s="4"/>
      <c r="JKP200" s="4"/>
      <c r="JKQ200" s="4"/>
      <c r="JKR200" s="4"/>
      <c r="JKS200" s="4"/>
      <c r="JKT200" s="4"/>
      <c r="JKU200" s="4"/>
      <c r="JKV200" s="4"/>
      <c r="JKW200" s="4"/>
      <c r="JKX200" s="4"/>
      <c r="JKY200" s="4"/>
      <c r="JKZ200" s="4"/>
      <c r="JLA200" s="4"/>
      <c r="JLB200" s="4"/>
      <c r="JLC200" s="4"/>
      <c r="JLD200" s="4"/>
      <c r="JLE200" s="4"/>
      <c r="JLF200" s="4"/>
      <c r="JLG200" s="4"/>
      <c r="JLH200" s="4"/>
      <c r="JLI200" s="4"/>
      <c r="JLJ200" s="4"/>
      <c r="JLK200" s="4"/>
      <c r="JLL200" s="4"/>
      <c r="JLM200" s="4"/>
      <c r="JLN200" s="4"/>
      <c r="JLO200" s="4"/>
      <c r="JLP200" s="4"/>
      <c r="JLQ200" s="4"/>
      <c r="JLR200" s="4"/>
      <c r="JLS200" s="4"/>
      <c r="JLT200" s="4"/>
      <c r="JLU200" s="4"/>
      <c r="JLV200" s="4"/>
      <c r="JLW200" s="4"/>
      <c r="JLX200" s="4"/>
      <c r="JLY200" s="4"/>
      <c r="JLZ200" s="4"/>
      <c r="JMA200" s="4"/>
      <c r="JMB200" s="4"/>
      <c r="JMC200" s="4"/>
      <c r="JMD200" s="4"/>
      <c r="JME200" s="4"/>
      <c r="JMF200" s="4"/>
      <c r="JMG200" s="4"/>
      <c r="JMH200" s="4"/>
      <c r="JMI200" s="4"/>
      <c r="JMJ200" s="4"/>
      <c r="JMK200" s="4"/>
      <c r="JML200" s="4"/>
      <c r="JMM200" s="4"/>
      <c r="JMN200" s="4"/>
      <c r="JMO200" s="4"/>
      <c r="JMP200" s="4"/>
      <c r="JMQ200" s="4"/>
      <c r="JMR200" s="4"/>
      <c r="JMS200" s="4"/>
      <c r="JMT200" s="4"/>
      <c r="JMU200" s="4"/>
      <c r="JMV200" s="4"/>
      <c r="JMW200" s="4"/>
      <c r="JMX200" s="4"/>
      <c r="JMY200" s="4"/>
      <c r="JMZ200" s="4"/>
      <c r="JNA200" s="4"/>
      <c r="JNB200" s="4"/>
      <c r="JNC200" s="4"/>
      <c r="JND200" s="4"/>
      <c r="JNE200" s="4"/>
      <c r="JNF200" s="4"/>
      <c r="JNG200" s="4"/>
      <c r="JNH200" s="4"/>
      <c r="JNI200" s="4"/>
      <c r="JNJ200" s="4"/>
      <c r="JNK200" s="4"/>
      <c r="JNL200" s="4"/>
      <c r="JNM200" s="4"/>
      <c r="JNN200" s="4"/>
      <c r="JNO200" s="4"/>
      <c r="JNP200" s="4"/>
      <c r="JNQ200" s="4"/>
      <c r="JNR200" s="4"/>
      <c r="JNS200" s="4"/>
      <c r="JNT200" s="4"/>
      <c r="JNU200" s="4"/>
      <c r="JNV200" s="4"/>
      <c r="JNW200" s="4"/>
      <c r="JNX200" s="4"/>
      <c r="JNY200" s="4"/>
      <c r="JNZ200" s="4"/>
      <c r="JOA200" s="4"/>
      <c r="JOB200" s="4"/>
      <c r="JOC200" s="4"/>
      <c r="JOD200" s="4"/>
      <c r="JOE200" s="4"/>
      <c r="JOF200" s="4"/>
      <c r="JOG200" s="4"/>
      <c r="JOH200" s="4"/>
      <c r="JOI200" s="4"/>
      <c r="JOJ200" s="4"/>
      <c r="JOK200" s="4"/>
      <c r="JOL200" s="4"/>
      <c r="JOM200" s="4"/>
      <c r="JON200" s="4"/>
      <c r="JOO200" s="4"/>
      <c r="JOP200" s="4"/>
      <c r="JOQ200" s="4"/>
      <c r="JOR200" s="4"/>
      <c r="JOS200" s="4"/>
      <c r="JOT200" s="4"/>
      <c r="JOU200" s="4"/>
      <c r="JOV200" s="4"/>
      <c r="JOW200" s="4"/>
      <c r="JOX200" s="4"/>
      <c r="JOY200" s="4"/>
      <c r="JOZ200" s="4"/>
      <c r="JPA200" s="4"/>
      <c r="JPB200" s="4"/>
      <c r="JPC200" s="4"/>
      <c r="JPD200" s="4"/>
      <c r="JPE200" s="4"/>
      <c r="JPF200" s="4"/>
      <c r="JPG200" s="4"/>
      <c r="JPH200" s="4"/>
      <c r="JPI200" s="4"/>
      <c r="JPJ200" s="4"/>
      <c r="JPK200" s="4"/>
      <c r="JPL200" s="4"/>
      <c r="JPM200" s="4"/>
      <c r="JPN200" s="4"/>
      <c r="JPO200" s="4"/>
      <c r="JPP200" s="4"/>
      <c r="JPQ200" s="4"/>
      <c r="JPR200" s="4"/>
      <c r="JPS200" s="4"/>
      <c r="JPT200" s="4"/>
      <c r="JPU200" s="4"/>
      <c r="JPV200" s="4"/>
      <c r="JPW200" s="4"/>
      <c r="JPX200" s="4"/>
      <c r="JPY200" s="4"/>
      <c r="JPZ200" s="4"/>
      <c r="JQA200" s="4"/>
      <c r="JQB200" s="4"/>
      <c r="JQC200" s="4"/>
      <c r="JQD200" s="4"/>
      <c r="JQE200" s="4"/>
      <c r="JQF200" s="4"/>
      <c r="JQG200" s="4"/>
      <c r="JQH200" s="4"/>
      <c r="JQI200" s="4"/>
      <c r="JQJ200" s="4"/>
      <c r="JQK200" s="4"/>
      <c r="JQL200" s="4"/>
      <c r="JQM200" s="4"/>
      <c r="JQN200" s="4"/>
      <c r="JQO200" s="4"/>
      <c r="JQP200" s="4"/>
      <c r="JQQ200" s="4"/>
      <c r="JQR200" s="4"/>
      <c r="JQS200" s="4"/>
      <c r="JQT200" s="4"/>
      <c r="JQU200" s="4"/>
      <c r="JQV200" s="4"/>
      <c r="JQW200" s="4"/>
      <c r="JQX200" s="4"/>
      <c r="JQY200" s="4"/>
      <c r="JQZ200" s="4"/>
      <c r="JRA200" s="4"/>
      <c r="JRB200" s="4"/>
      <c r="JRC200" s="4"/>
      <c r="JRD200" s="4"/>
      <c r="JRE200" s="4"/>
      <c r="JRF200" s="4"/>
      <c r="JRG200" s="4"/>
      <c r="JRH200" s="4"/>
      <c r="JRI200" s="4"/>
      <c r="JRJ200" s="4"/>
      <c r="JRK200" s="4"/>
      <c r="JRL200" s="4"/>
      <c r="JRM200" s="4"/>
      <c r="JRN200" s="4"/>
      <c r="JRO200" s="4"/>
      <c r="JRP200" s="4"/>
      <c r="JRQ200" s="4"/>
      <c r="JRR200" s="4"/>
      <c r="JRS200" s="4"/>
      <c r="JRT200" s="4"/>
      <c r="JRU200" s="4"/>
      <c r="JRV200" s="4"/>
      <c r="JRW200" s="4"/>
      <c r="JRX200" s="4"/>
      <c r="JRY200" s="4"/>
      <c r="JRZ200" s="4"/>
      <c r="JSA200" s="4"/>
      <c r="JSB200" s="4"/>
      <c r="JSC200" s="4"/>
      <c r="JSD200" s="4"/>
      <c r="JSE200" s="4"/>
      <c r="JSF200" s="4"/>
      <c r="JSG200" s="4"/>
      <c r="JSH200" s="4"/>
      <c r="JSI200" s="4"/>
      <c r="JSJ200" s="4"/>
      <c r="JSK200" s="4"/>
      <c r="JSL200" s="4"/>
      <c r="JSM200" s="4"/>
      <c r="JSN200" s="4"/>
      <c r="JSO200" s="4"/>
      <c r="JSP200" s="4"/>
      <c r="JSQ200" s="4"/>
      <c r="JSR200" s="4"/>
      <c r="JSS200" s="4"/>
      <c r="JST200" s="4"/>
      <c r="JSU200" s="4"/>
      <c r="JSV200" s="4"/>
      <c r="JSW200" s="4"/>
      <c r="JSX200" s="4"/>
      <c r="JSY200" s="4"/>
      <c r="JSZ200" s="4"/>
      <c r="JTA200" s="4"/>
      <c r="JTB200" s="4"/>
      <c r="JTC200" s="4"/>
      <c r="JTD200" s="4"/>
      <c r="JTE200" s="4"/>
      <c r="JTF200" s="4"/>
      <c r="JTG200" s="4"/>
      <c r="JTH200" s="4"/>
      <c r="JTI200" s="4"/>
      <c r="JTJ200" s="4"/>
      <c r="JTK200" s="4"/>
      <c r="JTL200" s="4"/>
      <c r="JTM200" s="4"/>
      <c r="JTN200" s="4"/>
      <c r="JTO200" s="4"/>
      <c r="JTP200" s="4"/>
      <c r="JTQ200" s="4"/>
      <c r="JTR200" s="4"/>
      <c r="JTS200" s="4"/>
      <c r="JTT200" s="4"/>
      <c r="JTU200" s="4"/>
      <c r="JTV200" s="4"/>
      <c r="JTW200" s="4"/>
      <c r="JTX200" s="4"/>
      <c r="JTY200" s="4"/>
      <c r="JTZ200" s="4"/>
      <c r="JUA200" s="4"/>
      <c r="JUB200" s="4"/>
      <c r="JUC200" s="4"/>
      <c r="JUD200" s="4"/>
      <c r="JUE200" s="4"/>
      <c r="JUF200" s="4"/>
      <c r="JUG200" s="4"/>
      <c r="JUH200" s="4"/>
      <c r="JUI200" s="4"/>
      <c r="JUJ200" s="4"/>
      <c r="JUK200" s="4"/>
      <c r="JUL200" s="4"/>
      <c r="JUM200" s="4"/>
      <c r="JUN200" s="4"/>
      <c r="JUO200" s="4"/>
      <c r="JUP200" s="4"/>
      <c r="JUQ200" s="4"/>
      <c r="JUR200" s="4"/>
      <c r="JUS200" s="4"/>
      <c r="JUT200" s="4"/>
      <c r="JUU200" s="4"/>
      <c r="JUV200" s="4"/>
      <c r="JUW200" s="4"/>
      <c r="JUX200" s="4"/>
      <c r="JUY200" s="4"/>
      <c r="JUZ200" s="4"/>
      <c r="JVA200" s="4"/>
      <c r="JVB200" s="4"/>
      <c r="JVC200" s="4"/>
      <c r="JVD200" s="4"/>
      <c r="JVE200" s="4"/>
      <c r="JVF200" s="4"/>
      <c r="JVG200" s="4"/>
      <c r="JVH200" s="4"/>
      <c r="JVI200" s="4"/>
      <c r="JVJ200" s="4"/>
      <c r="JVK200" s="4"/>
      <c r="JVL200" s="4"/>
      <c r="JVM200" s="4"/>
      <c r="JVN200" s="4"/>
      <c r="JVO200" s="4"/>
      <c r="JVP200" s="4"/>
      <c r="JVQ200" s="4"/>
      <c r="JVR200" s="4"/>
      <c r="JVS200" s="4"/>
      <c r="JVT200" s="4"/>
      <c r="JVU200" s="4"/>
      <c r="JVV200" s="4"/>
      <c r="JVW200" s="4"/>
      <c r="JVX200" s="4"/>
      <c r="JVY200" s="4"/>
      <c r="JVZ200" s="4"/>
      <c r="JWA200" s="4"/>
      <c r="JWB200" s="4"/>
      <c r="JWC200" s="4"/>
      <c r="JWD200" s="4"/>
      <c r="JWE200" s="4"/>
      <c r="JWF200" s="4"/>
      <c r="JWG200" s="4"/>
      <c r="JWH200" s="4"/>
      <c r="JWI200" s="4"/>
      <c r="JWJ200" s="4"/>
      <c r="JWK200" s="4"/>
      <c r="JWL200" s="4"/>
      <c r="JWM200" s="4"/>
      <c r="JWN200" s="4"/>
      <c r="JWO200" s="4"/>
      <c r="JWP200" s="4"/>
      <c r="JWQ200" s="4"/>
      <c r="JWR200" s="4"/>
      <c r="JWS200" s="4"/>
      <c r="JWT200" s="4"/>
      <c r="JWU200" s="4"/>
      <c r="JWV200" s="4"/>
      <c r="JWW200" s="4"/>
      <c r="JWX200" s="4"/>
      <c r="JWY200" s="4"/>
      <c r="JWZ200" s="4"/>
      <c r="JXA200" s="4"/>
      <c r="JXB200" s="4"/>
      <c r="JXC200" s="4"/>
      <c r="JXD200" s="4"/>
      <c r="JXE200" s="4"/>
      <c r="JXF200" s="4"/>
      <c r="JXG200" s="4"/>
      <c r="JXH200" s="4"/>
      <c r="JXI200" s="4"/>
      <c r="JXJ200" s="4"/>
      <c r="JXK200" s="4"/>
      <c r="JXL200" s="4"/>
      <c r="JXM200" s="4"/>
      <c r="JXN200" s="4"/>
      <c r="JXO200" s="4"/>
      <c r="JXP200" s="4"/>
      <c r="JXQ200" s="4"/>
      <c r="JXR200" s="4"/>
      <c r="JXS200" s="4"/>
      <c r="JXT200" s="4"/>
      <c r="JXU200" s="4"/>
      <c r="JXV200" s="4"/>
      <c r="JXW200" s="4"/>
      <c r="JXX200" s="4"/>
      <c r="JXY200" s="4"/>
      <c r="JXZ200" s="4"/>
      <c r="JYA200" s="4"/>
      <c r="JYB200" s="4"/>
      <c r="JYC200" s="4"/>
      <c r="JYD200" s="4"/>
      <c r="JYE200" s="4"/>
      <c r="JYF200" s="4"/>
      <c r="JYG200" s="4"/>
      <c r="JYH200" s="4"/>
      <c r="JYI200" s="4"/>
      <c r="JYJ200" s="4"/>
      <c r="JYK200" s="4"/>
      <c r="JYL200" s="4"/>
      <c r="JYM200" s="4"/>
      <c r="JYN200" s="4"/>
      <c r="JYO200" s="4"/>
      <c r="JYP200" s="4"/>
      <c r="JYQ200" s="4"/>
      <c r="JYR200" s="4"/>
      <c r="JYS200" s="4"/>
      <c r="JYT200" s="4"/>
      <c r="JYU200" s="4"/>
      <c r="JYV200" s="4"/>
      <c r="JYW200" s="4"/>
      <c r="JYX200" s="4"/>
      <c r="JYY200" s="4"/>
      <c r="JYZ200" s="4"/>
      <c r="JZA200" s="4"/>
      <c r="JZB200" s="4"/>
      <c r="JZC200" s="4"/>
      <c r="JZD200" s="4"/>
      <c r="JZE200" s="4"/>
      <c r="JZF200" s="4"/>
      <c r="JZG200" s="4"/>
      <c r="JZH200" s="4"/>
      <c r="JZI200" s="4"/>
      <c r="JZJ200" s="4"/>
      <c r="JZK200" s="4"/>
      <c r="JZL200" s="4"/>
      <c r="JZM200" s="4"/>
      <c r="JZN200" s="4"/>
      <c r="JZO200" s="4"/>
      <c r="JZP200" s="4"/>
      <c r="JZQ200" s="4"/>
      <c r="JZR200" s="4"/>
      <c r="JZS200" s="4"/>
      <c r="JZT200" s="4"/>
      <c r="JZU200" s="4"/>
      <c r="JZV200" s="4"/>
      <c r="JZW200" s="4"/>
      <c r="JZX200" s="4"/>
      <c r="JZY200" s="4"/>
      <c r="JZZ200" s="4"/>
      <c r="KAA200" s="4"/>
      <c r="KAB200" s="4"/>
      <c r="KAC200" s="4"/>
      <c r="KAD200" s="4"/>
      <c r="KAE200" s="4"/>
      <c r="KAF200" s="4"/>
      <c r="KAG200" s="4"/>
      <c r="KAH200" s="4"/>
      <c r="KAI200" s="4"/>
      <c r="KAJ200" s="4"/>
      <c r="KAK200" s="4"/>
      <c r="KAL200" s="4"/>
      <c r="KAM200" s="4"/>
      <c r="KAN200" s="4"/>
      <c r="KAO200" s="4"/>
      <c r="KAP200" s="4"/>
      <c r="KAQ200" s="4"/>
      <c r="KAR200" s="4"/>
      <c r="KAS200" s="4"/>
      <c r="KAT200" s="4"/>
      <c r="KAU200" s="4"/>
      <c r="KAV200" s="4"/>
      <c r="KAW200" s="4"/>
      <c r="KAX200" s="4"/>
      <c r="KAY200" s="4"/>
      <c r="KAZ200" s="4"/>
      <c r="KBA200" s="4"/>
      <c r="KBB200" s="4"/>
      <c r="KBC200" s="4"/>
      <c r="KBD200" s="4"/>
      <c r="KBE200" s="4"/>
      <c r="KBF200" s="4"/>
      <c r="KBG200" s="4"/>
      <c r="KBH200" s="4"/>
      <c r="KBI200" s="4"/>
      <c r="KBJ200" s="4"/>
      <c r="KBK200" s="4"/>
      <c r="KBL200" s="4"/>
      <c r="KBM200" s="4"/>
      <c r="KBN200" s="4"/>
      <c r="KBO200" s="4"/>
      <c r="KBP200" s="4"/>
      <c r="KBQ200" s="4"/>
      <c r="KBR200" s="4"/>
      <c r="KBS200" s="4"/>
      <c r="KBT200" s="4"/>
      <c r="KBU200" s="4"/>
      <c r="KBV200" s="4"/>
      <c r="KBW200" s="4"/>
      <c r="KBX200" s="4"/>
      <c r="KBY200" s="4"/>
      <c r="KBZ200" s="4"/>
      <c r="KCA200" s="4"/>
      <c r="KCB200" s="4"/>
      <c r="KCC200" s="4"/>
      <c r="KCD200" s="4"/>
      <c r="KCE200" s="4"/>
      <c r="KCF200" s="4"/>
      <c r="KCG200" s="4"/>
      <c r="KCH200" s="4"/>
      <c r="KCI200" s="4"/>
      <c r="KCJ200" s="4"/>
      <c r="KCK200" s="4"/>
      <c r="KCL200" s="4"/>
      <c r="KCM200" s="4"/>
      <c r="KCN200" s="4"/>
      <c r="KCO200" s="4"/>
      <c r="KCP200" s="4"/>
      <c r="KCQ200" s="4"/>
      <c r="KCR200" s="4"/>
      <c r="KCS200" s="4"/>
      <c r="KCT200" s="4"/>
      <c r="KCU200" s="4"/>
      <c r="KCV200" s="4"/>
      <c r="KCW200" s="4"/>
      <c r="KCX200" s="4"/>
      <c r="KCY200" s="4"/>
      <c r="KCZ200" s="4"/>
      <c r="KDA200" s="4"/>
      <c r="KDB200" s="4"/>
      <c r="KDC200" s="4"/>
      <c r="KDD200" s="4"/>
      <c r="KDE200" s="4"/>
      <c r="KDF200" s="4"/>
      <c r="KDG200" s="4"/>
      <c r="KDH200" s="4"/>
      <c r="KDI200" s="4"/>
      <c r="KDJ200" s="4"/>
      <c r="KDK200" s="4"/>
      <c r="KDL200" s="4"/>
      <c r="KDM200" s="4"/>
      <c r="KDN200" s="4"/>
      <c r="KDO200" s="4"/>
      <c r="KDP200" s="4"/>
      <c r="KDQ200" s="4"/>
      <c r="KDR200" s="4"/>
      <c r="KDS200" s="4"/>
      <c r="KDT200" s="4"/>
      <c r="KDU200" s="4"/>
      <c r="KDV200" s="4"/>
      <c r="KDW200" s="4"/>
      <c r="KDX200" s="4"/>
      <c r="KDY200" s="4"/>
      <c r="KDZ200" s="4"/>
      <c r="KEA200" s="4"/>
      <c r="KEB200" s="4"/>
      <c r="KEC200" s="4"/>
      <c r="KED200" s="4"/>
      <c r="KEE200" s="4"/>
      <c r="KEF200" s="4"/>
      <c r="KEG200" s="4"/>
      <c r="KEH200" s="4"/>
      <c r="KEI200" s="4"/>
      <c r="KEJ200" s="4"/>
      <c r="KEK200" s="4"/>
      <c r="KEL200" s="4"/>
      <c r="KEM200" s="4"/>
      <c r="KEN200" s="4"/>
      <c r="KEO200" s="4"/>
      <c r="KEP200" s="4"/>
      <c r="KEQ200" s="4"/>
      <c r="KER200" s="4"/>
      <c r="KES200" s="4"/>
      <c r="KET200" s="4"/>
      <c r="KEU200" s="4"/>
      <c r="KEV200" s="4"/>
      <c r="KEW200" s="4"/>
      <c r="KEX200" s="4"/>
      <c r="KEY200" s="4"/>
      <c r="KEZ200" s="4"/>
      <c r="KFA200" s="4"/>
      <c r="KFB200" s="4"/>
      <c r="KFC200" s="4"/>
      <c r="KFD200" s="4"/>
      <c r="KFE200" s="4"/>
      <c r="KFF200" s="4"/>
      <c r="KFG200" s="4"/>
      <c r="KFH200" s="4"/>
      <c r="KFI200" s="4"/>
      <c r="KFJ200" s="4"/>
      <c r="KFK200" s="4"/>
      <c r="KFL200" s="4"/>
      <c r="KFM200" s="4"/>
      <c r="KFN200" s="4"/>
      <c r="KFO200" s="4"/>
      <c r="KFP200" s="4"/>
      <c r="KFQ200" s="4"/>
      <c r="KFR200" s="4"/>
      <c r="KFS200" s="4"/>
      <c r="KFT200" s="4"/>
      <c r="KFU200" s="4"/>
      <c r="KFV200" s="4"/>
      <c r="KFW200" s="4"/>
      <c r="KFX200" s="4"/>
      <c r="KFY200" s="4"/>
      <c r="KFZ200" s="4"/>
      <c r="KGA200" s="4"/>
      <c r="KGB200" s="4"/>
      <c r="KGC200" s="4"/>
      <c r="KGD200" s="4"/>
      <c r="KGE200" s="4"/>
      <c r="KGF200" s="4"/>
      <c r="KGG200" s="4"/>
      <c r="KGH200" s="4"/>
      <c r="KGI200" s="4"/>
      <c r="KGJ200" s="4"/>
      <c r="KGK200" s="4"/>
      <c r="KGL200" s="4"/>
      <c r="KGM200" s="4"/>
      <c r="KGN200" s="4"/>
      <c r="KGO200" s="4"/>
      <c r="KGP200" s="4"/>
      <c r="KGQ200" s="4"/>
      <c r="KGR200" s="4"/>
      <c r="KGS200" s="4"/>
      <c r="KGT200" s="4"/>
      <c r="KGU200" s="4"/>
      <c r="KGV200" s="4"/>
      <c r="KGW200" s="4"/>
      <c r="KGX200" s="4"/>
      <c r="KGY200" s="4"/>
      <c r="KGZ200" s="4"/>
      <c r="KHA200" s="4"/>
      <c r="KHB200" s="4"/>
      <c r="KHC200" s="4"/>
      <c r="KHD200" s="4"/>
      <c r="KHE200" s="4"/>
      <c r="KHF200" s="4"/>
      <c r="KHG200" s="4"/>
      <c r="KHH200" s="4"/>
      <c r="KHI200" s="4"/>
      <c r="KHJ200" s="4"/>
      <c r="KHK200" s="4"/>
      <c r="KHL200" s="4"/>
      <c r="KHM200" s="4"/>
      <c r="KHN200" s="4"/>
      <c r="KHO200" s="4"/>
      <c r="KHP200" s="4"/>
      <c r="KHQ200" s="4"/>
      <c r="KHR200" s="4"/>
      <c r="KHS200" s="4"/>
      <c r="KHT200" s="4"/>
      <c r="KHU200" s="4"/>
      <c r="KHV200" s="4"/>
      <c r="KHW200" s="4"/>
      <c r="KHX200" s="4"/>
      <c r="KHY200" s="4"/>
      <c r="KHZ200" s="4"/>
      <c r="KIA200" s="4"/>
      <c r="KIB200" s="4"/>
      <c r="KIC200" s="4"/>
      <c r="KID200" s="4"/>
      <c r="KIE200" s="4"/>
      <c r="KIF200" s="4"/>
      <c r="KIG200" s="4"/>
      <c r="KIH200" s="4"/>
      <c r="KII200" s="4"/>
      <c r="KIJ200" s="4"/>
      <c r="KIK200" s="4"/>
      <c r="KIL200" s="4"/>
      <c r="KIM200" s="4"/>
      <c r="KIN200" s="4"/>
      <c r="KIO200" s="4"/>
      <c r="KIP200" s="4"/>
      <c r="KIQ200" s="4"/>
      <c r="KIR200" s="4"/>
      <c r="KIS200" s="4"/>
      <c r="KIT200" s="4"/>
      <c r="KIU200" s="4"/>
      <c r="KIV200" s="4"/>
      <c r="KIW200" s="4"/>
      <c r="KIX200" s="4"/>
      <c r="KIY200" s="4"/>
      <c r="KIZ200" s="4"/>
      <c r="KJA200" s="4"/>
      <c r="KJB200" s="4"/>
      <c r="KJC200" s="4"/>
      <c r="KJD200" s="4"/>
      <c r="KJE200" s="4"/>
      <c r="KJF200" s="4"/>
      <c r="KJG200" s="4"/>
      <c r="KJH200" s="4"/>
      <c r="KJI200" s="4"/>
      <c r="KJJ200" s="4"/>
      <c r="KJK200" s="4"/>
      <c r="KJL200" s="4"/>
      <c r="KJM200" s="4"/>
      <c r="KJN200" s="4"/>
      <c r="KJO200" s="4"/>
      <c r="KJP200" s="4"/>
      <c r="KJQ200" s="4"/>
      <c r="KJR200" s="4"/>
      <c r="KJS200" s="4"/>
      <c r="KJT200" s="4"/>
      <c r="KJU200" s="4"/>
      <c r="KJV200" s="4"/>
      <c r="KJW200" s="4"/>
      <c r="KJX200" s="4"/>
      <c r="KJY200" s="4"/>
      <c r="KJZ200" s="4"/>
      <c r="KKA200" s="4"/>
      <c r="KKB200" s="4"/>
      <c r="KKC200" s="4"/>
      <c r="KKD200" s="4"/>
      <c r="KKE200" s="4"/>
      <c r="KKF200" s="4"/>
      <c r="KKG200" s="4"/>
      <c r="KKH200" s="4"/>
      <c r="KKI200" s="4"/>
      <c r="KKJ200" s="4"/>
      <c r="KKK200" s="4"/>
      <c r="KKL200" s="4"/>
      <c r="KKM200" s="4"/>
      <c r="KKN200" s="4"/>
      <c r="KKO200" s="4"/>
      <c r="KKP200" s="4"/>
      <c r="KKQ200" s="4"/>
      <c r="KKR200" s="4"/>
      <c r="KKS200" s="4"/>
      <c r="KKT200" s="4"/>
      <c r="KKU200" s="4"/>
      <c r="KKV200" s="4"/>
      <c r="KKW200" s="4"/>
      <c r="KKX200" s="4"/>
      <c r="KKY200" s="4"/>
      <c r="KKZ200" s="4"/>
      <c r="KLA200" s="4"/>
      <c r="KLB200" s="4"/>
      <c r="KLC200" s="4"/>
      <c r="KLD200" s="4"/>
      <c r="KLE200" s="4"/>
      <c r="KLF200" s="4"/>
      <c r="KLG200" s="4"/>
      <c r="KLH200" s="4"/>
      <c r="KLI200" s="4"/>
      <c r="KLJ200" s="4"/>
      <c r="KLK200" s="4"/>
      <c r="KLL200" s="4"/>
      <c r="KLM200" s="4"/>
      <c r="KLN200" s="4"/>
      <c r="KLO200" s="4"/>
      <c r="KLP200" s="4"/>
      <c r="KLQ200" s="4"/>
      <c r="KLR200" s="4"/>
      <c r="KLS200" s="4"/>
      <c r="KLT200" s="4"/>
      <c r="KLU200" s="4"/>
      <c r="KLV200" s="4"/>
      <c r="KLW200" s="4"/>
      <c r="KLX200" s="4"/>
      <c r="KLY200" s="4"/>
      <c r="KLZ200" s="4"/>
      <c r="KMA200" s="4"/>
      <c r="KMB200" s="4"/>
      <c r="KMC200" s="4"/>
      <c r="KMD200" s="4"/>
      <c r="KME200" s="4"/>
      <c r="KMF200" s="4"/>
      <c r="KMG200" s="4"/>
      <c r="KMH200" s="4"/>
      <c r="KMI200" s="4"/>
      <c r="KMJ200" s="4"/>
      <c r="KMK200" s="4"/>
      <c r="KML200" s="4"/>
      <c r="KMM200" s="4"/>
      <c r="KMN200" s="4"/>
      <c r="KMO200" s="4"/>
      <c r="KMP200" s="4"/>
      <c r="KMQ200" s="4"/>
      <c r="KMR200" s="4"/>
      <c r="KMS200" s="4"/>
      <c r="KMT200" s="4"/>
      <c r="KMU200" s="4"/>
      <c r="KMV200" s="4"/>
      <c r="KMW200" s="4"/>
      <c r="KMX200" s="4"/>
      <c r="KMY200" s="4"/>
      <c r="KMZ200" s="4"/>
      <c r="KNA200" s="4"/>
      <c r="KNB200" s="4"/>
      <c r="KNC200" s="4"/>
      <c r="KND200" s="4"/>
      <c r="KNE200" s="4"/>
      <c r="KNF200" s="4"/>
      <c r="KNG200" s="4"/>
      <c r="KNH200" s="4"/>
      <c r="KNI200" s="4"/>
      <c r="KNJ200" s="4"/>
      <c r="KNK200" s="4"/>
      <c r="KNL200" s="4"/>
      <c r="KNM200" s="4"/>
      <c r="KNN200" s="4"/>
      <c r="KNO200" s="4"/>
      <c r="KNP200" s="4"/>
      <c r="KNQ200" s="4"/>
      <c r="KNR200" s="4"/>
      <c r="KNS200" s="4"/>
      <c r="KNT200" s="4"/>
      <c r="KNU200" s="4"/>
      <c r="KNV200" s="4"/>
      <c r="KNW200" s="4"/>
      <c r="KNX200" s="4"/>
      <c r="KNY200" s="4"/>
      <c r="KNZ200" s="4"/>
      <c r="KOA200" s="4"/>
      <c r="KOB200" s="4"/>
      <c r="KOC200" s="4"/>
      <c r="KOD200" s="4"/>
      <c r="KOE200" s="4"/>
      <c r="KOF200" s="4"/>
      <c r="KOG200" s="4"/>
      <c r="KOH200" s="4"/>
      <c r="KOI200" s="4"/>
      <c r="KOJ200" s="4"/>
      <c r="KOK200" s="4"/>
      <c r="KOL200" s="4"/>
      <c r="KOM200" s="4"/>
      <c r="KON200" s="4"/>
      <c r="KOO200" s="4"/>
      <c r="KOP200" s="4"/>
      <c r="KOQ200" s="4"/>
      <c r="KOR200" s="4"/>
      <c r="KOS200" s="4"/>
      <c r="KOT200" s="4"/>
      <c r="KOU200" s="4"/>
      <c r="KOV200" s="4"/>
      <c r="KOW200" s="4"/>
      <c r="KOX200" s="4"/>
      <c r="KOY200" s="4"/>
      <c r="KOZ200" s="4"/>
      <c r="KPA200" s="4"/>
      <c r="KPB200" s="4"/>
      <c r="KPC200" s="4"/>
      <c r="KPD200" s="4"/>
      <c r="KPE200" s="4"/>
      <c r="KPF200" s="4"/>
      <c r="KPG200" s="4"/>
      <c r="KPH200" s="4"/>
      <c r="KPI200" s="4"/>
      <c r="KPJ200" s="4"/>
      <c r="KPK200" s="4"/>
      <c r="KPL200" s="4"/>
      <c r="KPM200" s="4"/>
      <c r="KPN200" s="4"/>
      <c r="KPO200" s="4"/>
      <c r="KPP200" s="4"/>
      <c r="KPQ200" s="4"/>
      <c r="KPR200" s="4"/>
      <c r="KPS200" s="4"/>
      <c r="KPT200" s="4"/>
      <c r="KPU200" s="4"/>
      <c r="KPV200" s="4"/>
      <c r="KPW200" s="4"/>
      <c r="KPX200" s="4"/>
      <c r="KPY200" s="4"/>
      <c r="KPZ200" s="4"/>
      <c r="KQA200" s="4"/>
      <c r="KQB200" s="4"/>
      <c r="KQC200" s="4"/>
      <c r="KQD200" s="4"/>
      <c r="KQE200" s="4"/>
      <c r="KQF200" s="4"/>
      <c r="KQG200" s="4"/>
      <c r="KQH200" s="4"/>
      <c r="KQI200" s="4"/>
      <c r="KQJ200" s="4"/>
      <c r="KQK200" s="4"/>
      <c r="KQL200" s="4"/>
      <c r="KQM200" s="4"/>
      <c r="KQN200" s="4"/>
      <c r="KQO200" s="4"/>
      <c r="KQP200" s="4"/>
      <c r="KQQ200" s="4"/>
      <c r="KQR200" s="4"/>
      <c r="KQS200" s="4"/>
      <c r="KQT200" s="4"/>
      <c r="KQU200" s="4"/>
      <c r="KQV200" s="4"/>
      <c r="KQW200" s="4"/>
      <c r="KQX200" s="4"/>
      <c r="KQY200" s="4"/>
      <c r="KQZ200" s="4"/>
      <c r="KRA200" s="4"/>
      <c r="KRB200" s="4"/>
      <c r="KRC200" s="4"/>
      <c r="KRD200" s="4"/>
      <c r="KRE200" s="4"/>
      <c r="KRF200" s="4"/>
      <c r="KRG200" s="4"/>
      <c r="KRH200" s="4"/>
      <c r="KRI200" s="4"/>
      <c r="KRJ200" s="4"/>
      <c r="KRK200" s="4"/>
      <c r="KRL200" s="4"/>
      <c r="KRM200" s="4"/>
      <c r="KRN200" s="4"/>
      <c r="KRO200" s="4"/>
      <c r="KRP200" s="4"/>
      <c r="KRQ200" s="4"/>
      <c r="KRR200" s="4"/>
      <c r="KRS200" s="4"/>
      <c r="KRT200" s="4"/>
      <c r="KRU200" s="4"/>
      <c r="KRV200" s="4"/>
      <c r="KRW200" s="4"/>
      <c r="KRX200" s="4"/>
      <c r="KRY200" s="4"/>
      <c r="KRZ200" s="4"/>
      <c r="KSA200" s="4"/>
      <c r="KSB200" s="4"/>
      <c r="KSC200" s="4"/>
      <c r="KSD200" s="4"/>
      <c r="KSE200" s="4"/>
      <c r="KSF200" s="4"/>
      <c r="KSG200" s="4"/>
      <c r="KSH200" s="4"/>
      <c r="KSI200" s="4"/>
      <c r="KSJ200" s="4"/>
      <c r="KSK200" s="4"/>
      <c r="KSL200" s="4"/>
      <c r="KSM200" s="4"/>
      <c r="KSN200" s="4"/>
      <c r="KSO200" s="4"/>
      <c r="KSP200" s="4"/>
      <c r="KSQ200" s="4"/>
      <c r="KSR200" s="4"/>
      <c r="KSS200" s="4"/>
      <c r="KST200" s="4"/>
      <c r="KSU200" s="4"/>
      <c r="KSV200" s="4"/>
      <c r="KSW200" s="4"/>
      <c r="KSX200" s="4"/>
      <c r="KSY200" s="4"/>
      <c r="KSZ200" s="4"/>
      <c r="KTA200" s="4"/>
      <c r="KTB200" s="4"/>
      <c r="KTC200" s="4"/>
      <c r="KTD200" s="4"/>
      <c r="KTE200" s="4"/>
      <c r="KTF200" s="4"/>
      <c r="KTG200" s="4"/>
      <c r="KTH200" s="4"/>
      <c r="KTI200" s="4"/>
      <c r="KTJ200" s="4"/>
      <c r="KTK200" s="4"/>
      <c r="KTL200" s="4"/>
      <c r="KTM200" s="4"/>
      <c r="KTN200" s="4"/>
      <c r="KTO200" s="4"/>
      <c r="KTP200" s="4"/>
      <c r="KTQ200" s="4"/>
      <c r="KTR200" s="4"/>
      <c r="KTS200" s="4"/>
      <c r="KTT200" s="4"/>
      <c r="KTU200" s="4"/>
      <c r="KTV200" s="4"/>
      <c r="KTW200" s="4"/>
      <c r="KTX200" s="4"/>
      <c r="KTY200" s="4"/>
      <c r="KTZ200" s="4"/>
      <c r="KUA200" s="4"/>
      <c r="KUB200" s="4"/>
      <c r="KUC200" s="4"/>
      <c r="KUD200" s="4"/>
      <c r="KUE200" s="4"/>
      <c r="KUF200" s="4"/>
      <c r="KUG200" s="4"/>
      <c r="KUH200" s="4"/>
      <c r="KUI200" s="4"/>
      <c r="KUJ200" s="4"/>
      <c r="KUK200" s="4"/>
      <c r="KUL200" s="4"/>
      <c r="KUM200" s="4"/>
      <c r="KUN200" s="4"/>
      <c r="KUO200" s="4"/>
      <c r="KUP200" s="4"/>
      <c r="KUQ200" s="4"/>
      <c r="KUR200" s="4"/>
      <c r="KUS200" s="4"/>
      <c r="KUT200" s="4"/>
      <c r="KUU200" s="4"/>
      <c r="KUV200" s="4"/>
      <c r="KUW200" s="4"/>
      <c r="KUX200" s="4"/>
      <c r="KUY200" s="4"/>
      <c r="KUZ200" s="4"/>
      <c r="KVA200" s="4"/>
      <c r="KVB200" s="4"/>
      <c r="KVC200" s="4"/>
      <c r="KVD200" s="4"/>
      <c r="KVE200" s="4"/>
      <c r="KVF200" s="4"/>
      <c r="KVG200" s="4"/>
      <c r="KVH200" s="4"/>
      <c r="KVI200" s="4"/>
      <c r="KVJ200" s="4"/>
      <c r="KVK200" s="4"/>
      <c r="KVL200" s="4"/>
      <c r="KVM200" s="4"/>
      <c r="KVN200" s="4"/>
      <c r="KVO200" s="4"/>
      <c r="KVP200" s="4"/>
      <c r="KVQ200" s="4"/>
      <c r="KVR200" s="4"/>
      <c r="KVS200" s="4"/>
      <c r="KVT200" s="4"/>
      <c r="KVU200" s="4"/>
      <c r="KVV200" s="4"/>
      <c r="KVW200" s="4"/>
      <c r="KVX200" s="4"/>
      <c r="KVY200" s="4"/>
      <c r="KVZ200" s="4"/>
      <c r="KWA200" s="4"/>
      <c r="KWB200" s="4"/>
      <c r="KWC200" s="4"/>
      <c r="KWD200" s="4"/>
      <c r="KWE200" s="4"/>
      <c r="KWF200" s="4"/>
      <c r="KWG200" s="4"/>
      <c r="KWH200" s="4"/>
      <c r="KWI200" s="4"/>
      <c r="KWJ200" s="4"/>
      <c r="KWK200" s="4"/>
      <c r="KWL200" s="4"/>
      <c r="KWM200" s="4"/>
      <c r="KWN200" s="4"/>
      <c r="KWO200" s="4"/>
      <c r="KWP200" s="4"/>
      <c r="KWQ200" s="4"/>
      <c r="KWR200" s="4"/>
      <c r="KWS200" s="4"/>
      <c r="KWT200" s="4"/>
      <c r="KWU200" s="4"/>
      <c r="KWV200" s="4"/>
      <c r="KWW200" s="4"/>
      <c r="KWX200" s="4"/>
      <c r="KWY200" s="4"/>
      <c r="KWZ200" s="4"/>
      <c r="KXA200" s="4"/>
      <c r="KXB200" s="4"/>
      <c r="KXC200" s="4"/>
      <c r="KXD200" s="4"/>
      <c r="KXE200" s="4"/>
      <c r="KXF200" s="4"/>
      <c r="KXG200" s="4"/>
      <c r="KXH200" s="4"/>
      <c r="KXI200" s="4"/>
      <c r="KXJ200" s="4"/>
      <c r="KXK200" s="4"/>
      <c r="KXL200" s="4"/>
      <c r="KXM200" s="4"/>
      <c r="KXN200" s="4"/>
      <c r="KXO200" s="4"/>
      <c r="KXP200" s="4"/>
      <c r="KXQ200" s="4"/>
      <c r="KXR200" s="4"/>
      <c r="KXS200" s="4"/>
      <c r="KXT200" s="4"/>
      <c r="KXU200" s="4"/>
      <c r="KXV200" s="4"/>
      <c r="KXW200" s="4"/>
      <c r="KXX200" s="4"/>
      <c r="KXY200" s="4"/>
      <c r="KXZ200" s="4"/>
      <c r="KYA200" s="4"/>
      <c r="KYB200" s="4"/>
      <c r="KYC200" s="4"/>
      <c r="KYD200" s="4"/>
      <c r="KYE200" s="4"/>
      <c r="KYF200" s="4"/>
      <c r="KYG200" s="4"/>
      <c r="KYH200" s="4"/>
      <c r="KYI200" s="4"/>
      <c r="KYJ200" s="4"/>
      <c r="KYK200" s="4"/>
      <c r="KYL200" s="4"/>
      <c r="KYM200" s="4"/>
      <c r="KYN200" s="4"/>
      <c r="KYO200" s="4"/>
      <c r="KYP200" s="4"/>
      <c r="KYQ200" s="4"/>
      <c r="KYR200" s="4"/>
      <c r="KYS200" s="4"/>
      <c r="KYT200" s="4"/>
      <c r="KYU200" s="4"/>
      <c r="KYV200" s="4"/>
      <c r="KYW200" s="4"/>
      <c r="KYX200" s="4"/>
      <c r="KYY200" s="4"/>
      <c r="KYZ200" s="4"/>
      <c r="KZA200" s="4"/>
      <c r="KZB200" s="4"/>
      <c r="KZC200" s="4"/>
      <c r="KZD200" s="4"/>
      <c r="KZE200" s="4"/>
      <c r="KZF200" s="4"/>
      <c r="KZG200" s="4"/>
      <c r="KZH200" s="4"/>
      <c r="KZI200" s="4"/>
      <c r="KZJ200" s="4"/>
      <c r="KZK200" s="4"/>
      <c r="KZL200" s="4"/>
      <c r="KZM200" s="4"/>
      <c r="KZN200" s="4"/>
      <c r="KZO200" s="4"/>
      <c r="KZP200" s="4"/>
      <c r="KZQ200" s="4"/>
      <c r="KZR200" s="4"/>
      <c r="KZS200" s="4"/>
      <c r="KZT200" s="4"/>
      <c r="KZU200" s="4"/>
      <c r="KZV200" s="4"/>
      <c r="KZW200" s="4"/>
      <c r="KZX200" s="4"/>
      <c r="KZY200" s="4"/>
      <c r="KZZ200" s="4"/>
      <c r="LAA200" s="4"/>
      <c r="LAB200" s="4"/>
      <c r="LAC200" s="4"/>
      <c r="LAD200" s="4"/>
      <c r="LAE200" s="4"/>
      <c r="LAF200" s="4"/>
      <c r="LAG200" s="4"/>
      <c r="LAH200" s="4"/>
      <c r="LAI200" s="4"/>
      <c r="LAJ200" s="4"/>
      <c r="LAK200" s="4"/>
      <c r="LAL200" s="4"/>
      <c r="LAM200" s="4"/>
      <c r="LAN200" s="4"/>
      <c r="LAO200" s="4"/>
      <c r="LAP200" s="4"/>
      <c r="LAQ200" s="4"/>
      <c r="LAR200" s="4"/>
      <c r="LAS200" s="4"/>
      <c r="LAT200" s="4"/>
      <c r="LAU200" s="4"/>
      <c r="LAV200" s="4"/>
      <c r="LAW200" s="4"/>
      <c r="LAX200" s="4"/>
      <c r="LAY200" s="4"/>
      <c r="LAZ200" s="4"/>
      <c r="LBA200" s="4"/>
      <c r="LBB200" s="4"/>
      <c r="LBC200" s="4"/>
      <c r="LBD200" s="4"/>
      <c r="LBE200" s="4"/>
      <c r="LBF200" s="4"/>
      <c r="LBG200" s="4"/>
      <c r="LBH200" s="4"/>
      <c r="LBI200" s="4"/>
      <c r="LBJ200" s="4"/>
      <c r="LBK200" s="4"/>
      <c r="LBL200" s="4"/>
      <c r="LBM200" s="4"/>
      <c r="LBN200" s="4"/>
      <c r="LBO200" s="4"/>
      <c r="LBP200" s="4"/>
      <c r="LBQ200" s="4"/>
      <c r="LBR200" s="4"/>
      <c r="LBS200" s="4"/>
      <c r="LBT200" s="4"/>
      <c r="LBU200" s="4"/>
      <c r="LBV200" s="4"/>
      <c r="LBW200" s="4"/>
      <c r="LBX200" s="4"/>
      <c r="LBY200" s="4"/>
      <c r="LBZ200" s="4"/>
      <c r="LCA200" s="4"/>
      <c r="LCB200" s="4"/>
      <c r="LCC200" s="4"/>
      <c r="LCD200" s="4"/>
      <c r="LCE200" s="4"/>
      <c r="LCF200" s="4"/>
      <c r="LCG200" s="4"/>
      <c r="LCH200" s="4"/>
      <c r="LCI200" s="4"/>
      <c r="LCJ200" s="4"/>
      <c r="LCK200" s="4"/>
      <c r="LCL200" s="4"/>
      <c r="LCM200" s="4"/>
      <c r="LCN200" s="4"/>
      <c r="LCO200" s="4"/>
      <c r="LCP200" s="4"/>
      <c r="LCQ200" s="4"/>
      <c r="LCR200" s="4"/>
      <c r="LCS200" s="4"/>
      <c r="LCT200" s="4"/>
      <c r="LCU200" s="4"/>
      <c r="LCV200" s="4"/>
      <c r="LCW200" s="4"/>
      <c r="LCX200" s="4"/>
      <c r="LCY200" s="4"/>
      <c r="LCZ200" s="4"/>
      <c r="LDA200" s="4"/>
      <c r="LDB200" s="4"/>
      <c r="LDC200" s="4"/>
      <c r="LDD200" s="4"/>
      <c r="LDE200" s="4"/>
      <c r="LDF200" s="4"/>
      <c r="LDG200" s="4"/>
      <c r="LDH200" s="4"/>
      <c r="LDI200" s="4"/>
      <c r="LDJ200" s="4"/>
      <c r="LDK200" s="4"/>
      <c r="LDL200" s="4"/>
      <c r="LDM200" s="4"/>
      <c r="LDN200" s="4"/>
      <c r="LDO200" s="4"/>
      <c r="LDP200" s="4"/>
      <c r="LDQ200" s="4"/>
      <c r="LDR200" s="4"/>
      <c r="LDS200" s="4"/>
      <c r="LDT200" s="4"/>
      <c r="LDU200" s="4"/>
      <c r="LDV200" s="4"/>
      <c r="LDW200" s="4"/>
      <c r="LDX200" s="4"/>
      <c r="LDY200" s="4"/>
      <c r="LDZ200" s="4"/>
      <c r="LEA200" s="4"/>
      <c r="LEB200" s="4"/>
      <c r="LEC200" s="4"/>
      <c r="LED200" s="4"/>
      <c r="LEE200" s="4"/>
      <c r="LEF200" s="4"/>
      <c r="LEG200" s="4"/>
      <c r="LEH200" s="4"/>
      <c r="LEI200" s="4"/>
      <c r="LEJ200" s="4"/>
      <c r="LEK200" s="4"/>
      <c r="LEL200" s="4"/>
      <c r="LEM200" s="4"/>
      <c r="LEN200" s="4"/>
      <c r="LEO200" s="4"/>
      <c r="LEP200" s="4"/>
      <c r="LEQ200" s="4"/>
      <c r="LER200" s="4"/>
      <c r="LES200" s="4"/>
      <c r="LET200" s="4"/>
      <c r="LEU200" s="4"/>
      <c r="LEV200" s="4"/>
      <c r="LEW200" s="4"/>
      <c r="LEX200" s="4"/>
      <c r="LEY200" s="4"/>
      <c r="LEZ200" s="4"/>
      <c r="LFA200" s="4"/>
      <c r="LFB200" s="4"/>
      <c r="LFC200" s="4"/>
      <c r="LFD200" s="4"/>
      <c r="LFE200" s="4"/>
      <c r="LFF200" s="4"/>
      <c r="LFG200" s="4"/>
      <c r="LFH200" s="4"/>
      <c r="LFI200" s="4"/>
      <c r="LFJ200" s="4"/>
      <c r="LFK200" s="4"/>
      <c r="LFL200" s="4"/>
      <c r="LFM200" s="4"/>
      <c r="LFN200" s="4"/>
      <c r="LFO200" s="4"/>
      <c r="LFP200" s="4"/>
      <c r="LFQ200" s="4"/>
      <c r="LFR200" s="4"/>
      <c r="LFS200" s="4"/>
      <c r="LFT200" s="4"/>
      <c r="LFU200" s="4"/>
      <c r="LFV200" s="4"/>
      <c r="LFW200" s="4"/>
      <c r="LFX200" s="4"/>
      <c r="LFY200" s="4"/>
      <c r="LFZ200" s="4"/>
      <c r="LGA200" s="4"/>
      <c r="LGB200" s="4"/>
      <c r="LGC200" s="4"/>
      <c r="LGD200" s="4"/>
      <c r="LGE200" s="4"/>
      <c r="LGF200" s="4"/>
      <c r="LGG200" s="4"/>
      <c r="LGH200" s="4"/>
      <c r="LGI200" s="4"/>
      <c r="LGJ200" s="4"/>
      <c r="LGK200" s="4"/>
      <c r="LGL200" s="4"/>
      <c r="LGM200" s="4"/>
      <c r="LGN200" s="4"/>
      <c r="LGO200" s="4"/>
      <c r="LGP200" s="4"/>
      <c r="LGQ200" s="4"/>
      <c r="LGR200" s="4"/>
      <c r="LGS200" s="4"/>
      <c r="LGT200" s="4"/>
      <c r="LGU200" s="4"/>
      <c r="LGV200" s="4"/>
      <c r="LGW200" s="4"/>
      <c r="LGX200" s="4"/>
      <c r="LGY200" s="4"/>
      <c r="LGZ200" s="4"/>
      <c r="LHA200" s="4"/>
      <c r="LHB200" s="4"/>
      <c r="LHC200" s="4"/>
      <c r="LHD200" s="4"/>
      <c r="LHE200" s="4"/>
      <c r="LHF200" s="4"/>
      <c r="LHG200" s="4"/>
      <c r="LHH200" s="4"/>
      <c r="LHI200" s="4"/>
      <c r="LHJ200" s="4"/>
      <c r="LHK200" s="4"/>
      <c r="LHL200" s="4"/>
      <c r="LHM200" s="4"/>
      <c r="LHN200" s="4"/>
      <c r="LHO200" s="4"/>
      <c r="LHP200" s="4"/>
      <c r="LHQ200" s="4"/>
      <c r="LHR200" s="4"/>
      <c r="LHS200" s="4"/>
      <c r="LHT200" s="4"/>
      <c r="LHU200" s="4"/>
      <c r="LHV200" s="4"/>
      <c r="LHW200" s="4"/>
      <c r="LHX200" s="4"/>
      <c r="LHY200" s="4"/>
      <c r="LHZ200" s="4"/>
      <c r="LIA200" s="4"/>
      <c r="LIB200" s="4"/>
      <c r="LIC200" s="4"/>
      <c r="LID200" s="4"/>
      <c r="LIE200" s="4"/>
      <c r="LIF200" s="4"/>
      <c r="LIG200" s="4"/>
      <c r="LIH200" s="4"/>
      <c r="LII200" s="4"/>
      <c r="LIJ200" s="4"/>
      <c r="LIK200" s="4"/>
      <c r="LIL200" s="4"/>
      <c r="LIM200" s="4"/>
      <c r="LIN200" s="4"/>
      <c r="LIO200" s="4"/>
      <c r="LIP200" s="4"/>
      <c r="LIQ200" s="4"/>
      <c r="LIR200" s="4"/>
      <c r="LIS200" s="4"/>
      <c r="LIT200" s="4"/>
      <c r="LIU200" s="4"/>
      <c r="LIV200" s="4"/>
      <c r="LIW200" s="4"/>
      <c r="LIX200" s="4"/>
      <c r="LIY200" s="4"/>
      <c r="LIZ200" s="4"/>
      <c r="LJA200" s="4"/>
      <c r="LJB200" s="4"/>
      <c r="LJC200" s="4"/>
      <c r="LJD200" s="4"/>
      <c r="LJE200" s="4"/>
      <c r="LJF200" s="4"/>
      <c r="LJG200" s="4"/>
      <c r="LJH200" s="4"/>
      <c r="LJI200" s="4"/>
      <c r="LJJ200" s="4"/>
      <c r="LJK200" s="4"/>
      <c r="LJL200" s="4"/>
      <c r="LJM200" s="4"/>
      <c r="LJN200" s="4"/>
      <c r="LJO200" s="4"/>
      <c r="LJP200" s="4"/>
      <c r="LJQ200" s="4"/>
      <c r="LJR200" s="4"/>
      <c r="LJS200" s="4"/>
      <c r="LJT200" s="4"/>
      <c r="LJU200" s="4"/>
      <c r="LJV200" s="4"/>
      <c r="LJW200" s="4"/>
      <c r="LJX200" s="4"/>
      <c r="LJY200" s="4"/>
      <c r="LJZ200" s="4"/>
      <c r="LKA200" s="4"/>
      <c r="LKB200" s="4"/>
      <c r="LKC200" s="4"/>
      <c r="LKD200" s="4"/>
      <c r="LKE200" s="4"/>
      <c r="LKF200" s="4"/>
      <c r="LKG200" s="4"/>
      <c r="LKH200" s="4"/>
      <c r="LKI200" s="4"/>
      <c r="LKJ200" s="4"/>
      <c r="LKK200" s="4"/>
      <c r="LKL200" s="4"/>
      <c r="LKM200" s="4"/>
      <c r="LKN200" s="4"/>
      <c r="LKO200" s="4"/>
      <c r="LKP200" s="4"/>
      <c r="LKQ200" s="4"/>
      <c r="LKR200" s="4"/>
      <c r="LKS200" s="4"/>
      <c r="LKT200" s="4"/>
      <c r="LKU200" s="4"/>
      <c r="LKV200" s="4"/>
      <c r="LKW200" s="4"/>
      <c r="LKX200" s="4"/>
      <c r="LKY200" s="4"/>
      <c r="LKZ200" s="4"/>
      <c r="LLA200" s="4"/>
      <c r="LLB200" s="4"/>
      <c r="LLC200" s="4"/>
      <c r="LLD200" s="4"/>
      <c r="LLE200" s="4"/>
      <c r="LLF200" s="4"/>
      <c r="LLG200" s="4"/>
      <c r="LLH200" s="4"/>
      <c r="LLI200" s="4"/>
      <c r="LLJ200" s="4"/>
      <c r="LLK200" s="4"/>
      <c r="LLL200" s="4"/>
      <c r="LLM200" s="4"/>
      <c r="LLN200" s="4"/>
      <c r="LLO200" s="4"/>
      <c r="LLP200" s="4"/>
      <c r="LLQ200" s="4"/>
      <c r="LLR200" s="4"/>
      <c r="LLS200" s="4"/>
      <c r="LLT200" s="4"/>
      <c r="LLU200" s="4"/>
      <c r="LLV200" s="4"/>
      <c r="LLW200" s="4"/>
      <c r="LLX200" s="4"/>
      <c r="LLY200" s="4"/>
      <c r="LLZ200" s="4"/>
      <c r="LMA200" s="4"/>
      <c r="LMB200" s="4"/>
      <c r="LMC200" s="4"/>
      <c r="LMD200" s="4"/>
      <c r="LME200" s="4"/>
      <c r="LMF200" s="4"/>
      <c r="LMG200" s="4"/>
      <c r="LMH200" s="4"/>
      <c r="LMI200" s="4"/>
      <c r="LMJ200" s="4"/>
      <c r="LMK200" s="4"/>
      <c r="LML200" s="4"/>
      <c r="LMM200" s="4"/>
      <c r="LMN200" s="4"/>
      <c r="LMO200" s="4"/>
      <c r="LMP200" s="4"/>
      <c r="LMQ200" s="4"/>
      <c r="LMR200" s="4"/>
      <c r="LMS200" s="4"/>
      <c r="LMT200" s="4"/>
      <c r="LMU200" s="4"/>
      <c r="LMV200" s="4"/>
      <c r="LMW200" s="4"/>
      <c r="LMX200" s="4"/>
      <c r="LMY200" s="4"/>
      <c r="LMZ200" s="4"/>
      <c r="LNA200" s="4"/>
      <c r="LNB200" s="4"/>
      <c r="LNC200" s="4"/>
      <c r="LND200" s="4"/>
      <c r="LNE200" s="4"/>
      <c r="LNF200" s="4"/>
      <c r="LNG200" s="4"/>
      <c r="LNH200" s="4"/>
      <c r="LNI200" s="4"/>
      <c r="LNJ200" s="4"/>
      <c r="LNK200" s="4"/>
      <c r="LNL200" s="4"/>
      <c r="LNM200" s="4"/>
      <c r="LNN200" s="4"/>
      <c r="LNO200" s="4"/>
      <c r="LNP200" s="4"/>
      <c r="LNQ200" s="4"/>
      <c r="LNR200" s="4"/>
      <c r="LNS200" s="4"/>
      <c r="LNT200" s="4"/>
      <c r="LNU200" s="4"/>
      <c r="LNV200" s="4"/>
      <c r="LNW200" s="4"/>
      <c r="LNX200" s="4"/>
      <c r="LNY200" s="4"/>
      <c r="LNZ200" s="4"/>
      <c r="LOA200" s="4"/>
      <c r="LOB200" s="4"/>
      <c r="LOC200" s="4"/>
      <c r="LOD200" s="4"/>
      <c r="LOE200" s="4"/>
      <c r="LOF200" s="4"/>
      <c r="LOG200" s="4"/>
      <c r="LOH200" s="4"/>
      <c r="LOI200" s="4"/>
      <c r="LOJ200" s="4"/>
      <c r="LOK200" s="4"/>
      <c r="LOL200" s="4"/>
      <c r="LOM200" s="4"/>
      <c r="LON200" s="4"/>
      <c r="LOO200" s="4"/>
      <c r="LOP200" s="4"/>
      <c r="LOQ200" s="4"/>
      <c r="LOR200" s="4"/>
      <c r="LOS200" s="4"/>
      <c r="LOT200" s="4"/>
      <c r="LOU200" s="4"/>
      <c r="LOV200" s="4"/>
      <c r="LOW200" s="4"/>
      <c r="LOX200" s="4"/>
      <c r="LOY200" s="4"/>
      <c r="LOZ200" s="4"/>
      <c r="LPA200" s="4"/>
      <c r="LPB200" s="4"/>
      <c r="LPC200" s="4"/>
      <c r="LPD200" s="4"/>
      <c r="LPE200" s="4"/>
      <c r="LPF200" s="4"/>
      <c r="LPG200" s="4"/>
      <c r="LPH200" s="4"/>
      <c r="LPI200" s="4"/>
      <c r="LPJ200" s="4"/>
      <c r="LPK200" s="4"/>
      <c r="LPL200" s="4"/>
      <c r="LPM200" s="4"/>
      <c r="LPN200" s="4"/>
      <c r="LPO200" s="4"/>
      <c r="LPP200" s="4"/>
      <c r="LPQ200" s="4"/>
      <c r="LPR200" s="4"/>
      <c r="LPS200" s="4"/>
      <c r="LPT200" s="4"/>
      <c r="LPU200" s="4"/>
      <c r="LPV200" s="4"/>
      <c r="LPW200" s="4"/>
      <c r="LPX200" s="4"/>
      <c r="LPY200" s="4"/>
      <c r="LPZ200" s="4"/>
      <c r="LQA200" s="4"/>
      <c r="LQB200" s="4"/>
      <c r="LQC200" s="4"/>
      <c r="LQD200" s="4"/>
      <c r="LQE200" s="4"/>
      <c r="LQF200" s="4"/>
      <c r="LQG200" s="4"/>
      <c r="LQH200" s="4"/>
      <c r="LQI200" s="4"/>
      <c r="LQJ200" s="4"/>
      <c r="LQK200" s="4"/>
      <c r="LQL200" s="4"/>
      <c r="LQM200" s="4"/>
      <c r="LQN200" s="4"/>
      <c r="LQO200" s="4"/>
      <c r="LQP200" s="4"/>
      <c r="LQQ200" s="4"/>
      <c r="LQR200" s="4"/>
      <c r="LQS200" s="4"/>
      <c r="LQT200" s="4"/>
      <c r="LQU200" s="4"/>
      <c r="LQV200" s="4"/>
      <c r="LQW200" s="4"/>
      <c r="LQX200" s="4"/>
      <c r="LQY200" s="4"/>
      <c r="LQZ200" s="4"/>
      <c r="LRA200" s="4"/>
      <c r="LRB200" s="4"/>
      <c r="LRC200" s="4"/>
      <c r="LRD200" s="4"/>
      <c r="LRE200" s="4"/>
      <c r="LRF200" s="4"/>
      <c r="LRG200" s="4"/>
      <c r="LRH200" s="4"/>
      <c r="LRI200" s="4"/>
      <c r="LRJ200" s="4"/>
      <c r="LRK200" s="4"/>
      <c r="LRL200" s="4"/>
      <c r="LRM200" s="4"/>
      <c r="LRN200" s="4"/>
      <c r="LRO200" s="4"/>
      <c r="LRP200" s="4"/>
      <c r="LRQ200" s="4"/>
      <c r="LRR200" s="4"/>
      <c r="LRS200" s="4"/>
      <c r="LRT200" s="4"/>
      <c r="LRU200" s="4"/>
      <c r="LRV200" s="4"/>
      <c r="LRW200" s="4"/>
      <c r="LRX200" s="4"/>
      <c r="LRY200" s="4"/>
      <c r="LRZ200" s="4"/>
      <c r="LSA200" s="4"/>
      <c r="LSB200" s="4"/>
      <c r="LSC200" s="4"/>
      <c r="LSD200" s="4"/>
      <c r="LSE200" s="4"/>
      <c r="LSF200" s="4"/>
      <c r="LSG200" s="4"/>
      <c r="LSH200" s="4"/>
      <c r="LSI200" s="4"/>
      <c r="LSJ200" s="4"/>
      <c r="LSK200" s="4"/>
      <c r="LSL200" s="4"/>
      <c r="LSM200" s="4"/>
      <c r="LSN200" s="4"/>
      <c r="LSO200" s="4"/>
      <c r="LSP200" s="4"/>
      <c r="LSQ200" s="4"/>
      <c r="LSR200" s="4"/>
      <c r="LSS200" s="4"/>
      <c r="LST200" s="4"/>
      <c r="LSU200" s="4"/>
      <c r="LSV200" s="4"/>
      <c r="LSW200" s="4"/>
      <c r="LSX200" s="4"/>
      <c r="LSY200" s="4"/>
      <c r="LSZ200" s="4"/>
      <c r="LTA200" s="4"/>
      <c r="LTB200" s="4"/>
      <c r="LTC200" s="4"/>
      <c r="LTD200" s="4"/>
      <c r="LTE200" s="4"/>
      <c r="LTF200" s="4"/>
      <c r="LTG200" s="4"/>
      <c r="LTH200" s="4"/>
      <c r="LTI200" s="4"/>
      <c r="LTJ200" s="4"/>
      <c r="LTK200" s="4"/>
      <c r="LTL200" s="4"/>
      <c r="LTM200" s="4"/>
      <c r="LTN200" s="4"/>
      <c r="LTO200" s="4"/>
      <c r="LTP200" s="4"/>
      <c r="LTQ200" s="4"/>
      <c r="LTR200" s="4"/>
      <c r="LTS200" s="4"/>
      <c r="LTT200" s="4"/>
      <c r="LTU200" s="4"/>
      <c r="LTV200" s="4"/>
      <c r="LTW200" s="4"/>
      <c r="LTX200" s="4"/>
      <c r="LTY200" s="4"/>
      <c r="LTZ200" s="4"/>
      <c r="LUA200" s="4"/>
      <c r="LUB200" s="4"/>
      <c r="LUC200" s="4"/>
      <c r="LUD200" s="4"/>
      <c r="LUE200" s="4"/>
      <c r="LUF200" s="4"/>
      <c r="LUG200" s="4"/>
      <c r="LUH200" s="4"/>
      <c r="LUI200" s="4"/>
      <c r="LUJ200" s="4"/>
      <c r="LUK200" s="4"/>
      <c r="LUL200" s="4"/>
      <c r="LUM200" s="4"/>
      <c r="LUN200" s="4"/>
      <c r="LUO200" s="4"/>
      <c r="LUP200" s="4"/>
      <c r="LUQ200" s="4"/>
      <c r="LUR200" s="4"/>
      <c r="LUS200" s="4"/>
      <c r="LUT200" s="4"/>
      <c r="LUU200" s="4"/>
      <c r="LUV200" s="4"/>
      <c r="LUW200" s="4"/>
      <c r="LUX200" s="4"/>
      <c r="LUY200" s="4"/>
      <c r="LUZ200" s="4"/>
      <c r="LVA200" s="4"/>
      <c r="LVB200" s="4"/>
      <c r="LVC200" s="4"/>
      <c r="LVD200" s="4"/>
      <c r="LVE200" s="4"/>
      <c r="LVF200" s="4"/>
      <c r="LVG200" s="4"/>
      <c r="LVH200" s="4"/>
      <c r="LVI200" s="4"/>
      <c r="LVJ200" s="4"/>
      <c r="LVK200" s="4"/>
      <c r="LVL200" s="4"/>
      <c r="LVM200" s="4"/>
      <c r="LVN200" s="4"/>
      <c r="LVO200" s="4"/>
      <c r="LVP200" s="4"/>
      <c r="LVQ200" s="4"/>
      <c r="LVR200" s="4"/>
      <c r="LVS200" s="4"/>
      <c r="LVT200" s="4"/>
      <c r="LVU200" s="4"/>
      <c r="LVV200" s="4"/>
      <c r="LVW200" s="4"/>
      <c r="LVX200" s="4"/>
      <c r="LVY200" s="4"/>
      <c r="LVZ200" s="4"/>
      <c r="LWA200" s="4"/>
      <c r="LWB200" s="4"/>
      <c r="LWC200" s="4"/>
      <c r="LWD200" s="4"/>
      <c r="LWE200" s="4"/>
      <c r="LWF200" s="4"/>
      <c r="LWG200" s="4"/>
      <c r="LWH200" s="4"/>
      <c r="LWI200" s="4"/>
      <c r="LWJ200" s="4"/>
      <c r="LWK200" s="4"/>
      <c r="LWL200" s="4"/>
      <c r="LWM200" s="4"/>
      <c r="LWN200" s="4"/>
      <c r="LWO200" s="4"/>
      <c r="LWP200" s="4"/>
      <c r="LWQ200" s="4"/>
      <c r="LWR200" s="4"/>
      <c r="LWS200" s="4"/>
      <c r="LWT200" s="4"/>
      <c r="LWU200" s="4"/>
      <c r="LWV200" s="4"/>
      <c r="LWW200" s="4"/>
      <c r="LWX200" s="4"/>
      <c r="LWY200" s="4"/>
      <c r="LWZ200" s="4"/>
      <c r="LXA200" s="4"/>
      <c r="LXB200" s="4"/>
      <c r="LXC200" s="4"/>
      <c r="LXD200" s="4"/>
      <c r="LXE200" s="4"/>
      <c r="LXF200" s="4"/>
      <c r="LXG200" s="4"/>
      <c r="LXH200" s="4"/>
      <c r="LXI200" s="4"/>
      <c r="LXJ200" s="4"/>
      <c r="LXK200" s="4"/>
      <c r="LXL200" s="4"/>
      <c r="LXM200" s="4"/>
      <c r="LXN200" s="4"/>
      <c r="LXO200" s="4"/>
      <c r="LXP200" s="4"/>
      <c r="LXQ200" s="4"/>
      <c r="LXR200" s="4"/>
      <c r="LXS200" s="4"/>
      <c r="LXT200" s="4"/>
      <c r="LXU200" s="4"/>
      <c r="LXV200" s="4"/>
      <c r="LXW200" s="4"/>
      <c r="LXX200" s="4"/>
      <c r="LXY200" s="4"/>
      <c r="LXZ200" s="4"/>
      <c r="LYA200" s="4"/>
      <c r="LYB200" s="4"/>
      <c r="LYC200" s="4"/>
      <c r="LYD200" s="4"/>
      <c r="LYE200" s="4"/>
      <c r="LYF200" s="4"/>
      <c r="LYG200" s="4"/>
      <c r="LYH200" s="4"/>
      <c r="LYI200" s="4"/>
      <c r="LYJ200" s="4"/>
      <c r="LYK200" s="4"/>
      <c r="LYL200" s="4"/>
      <c r="LYM200" s="4"/>
      <c r="LYN200" s="4"/>
      <c r="LYO200" s="4"/>
      <c r="LYP200" s="4"/>
      <c r="LYQ200" s="4"/>
      <c r="LYR200" s="4"/>
      <c r="LYS200" s="4"/>
      <c r="LYT200" s="4"/>
      <c r="LYU200" s="4"/>
      <c r="LYV200" s="4"/>
      <c r="LYW200" s="4"/>
      <c r="LYX200" s="4"/>
      <c r="LYY200" s="4"/>
      <c r="LYZ200" s="4"/>
      <c r="LZA200" s="4"/>
      <c r="LZB200" s="4"/>
      <c r="LZC200" s="4"/>
      <c r="LZD200" s="4"/>
      <c r="LZE200" s="4"/>
      <c r="LZF200" s="4"/>
      <c r="LZG200" s="4"/>
      <c r="LZH200" s="4"/>
      <c r="LZI200" s="4"/>
      <c r="LZJ200" s="4"/>
      <c r="LZK200" s="4"/>
      <c r="LZL200" s="4"/>
      <c r="LZM200" s="4"/>
      <c r="LZN200" s="4"/>
      <c r="LZO200" s="4"/>
      <c r="LZP200" s="4"/>
      <c r="LZQ200" s="4"/>
      <c r="LZR200" s="4"/>
      <c r="LZS200" s="4"/>
      <c r="LZT200" s="4"/>
      <c r="LZU200" s="4"/>
      <c r="LZV200" s="4"/>
      <c r="LZW200" s="4"/>
      <c r="LZX200" s="4"/>
      <c r="LZY200" s="4"/>
      <c r="LZZ200" s="4"/>
      <c r="MAA200" s="4"/>
      <c r="MAB200" s="4"/>
      <c r="MAC200" s="4"/>
      <c r="MAD200" s="4"/>
      <c r="MAE200" s="4"/>
      <c r="MAF200" s="4"/>
      <c r="MAG200" s="4"/>
      <c r="MAH200" s="4"/>
      <c r="MAI200" s="4"/>
      <c r="MAJ200" s="4"/>
      <c r="MAK200" s="4"/>
      <c r="MAL200" s="4"/>
      <c r="MAM200" s="4"/>
      <c r="MAN200" s="4"/>
      <c r="MAO200" s="4"/>
      <c r="MAP200" s="4"/>
      <c r="MAQ200" s="4"/>
      <c r="MAR200" s="4"/>
      <c r="MAS200" s="4"/>
      <c r="MAT200" s="4"/>
      <c r="MAU200" s="4"/>
      <c r="MAV200" s="4"/>
      <c r="MAW200" s="4"/>
      <c r="MAX200" s="4"/>
      <c r="MAY200" s="4"/>
      <c r="MAZ200" s="4"/>
      <c r="MBA200" s="4"/>
      <c r="MBB200" s="4"/>
      <c r="MBC200" s="4"/>
      <c r="MBD200" s="4"/>
      <c r="MBE200" s="4"/>
      <c r="MBF200" s="4"/>
      <c r="MBG200" s="4"/>
      <c r="MBH200" s="4"/>
      <c r="MBI200" s="4"/>
      <c r="MBJ200" s="4"/>
      <c r="MBK200" s="4"/>
      <c r="MBL200" s="4"/>
      <c r="MBM200" s="4"/>
      <c r="MBN200" s="4"/>
      <c r="MBO200" s="4"/>
      <c r="MBP200" s="4"/>
      <c r="MBQ200" s="4"/>
      <c r="MBR200" s="4"/>
      <c r="MBS200" s="4"/>
      <c r="MBT200" s="4"/>
      <c r="MBU200" s="4"/>
      <c r="MBV200" s="4"/>
      <c r="MBW200" s="4"/>
      <c r="MBX200" s="4"/>
      <c r="MBY200" s="4"/>
      <c r="MBZ200" s="4"/>
      <c r="MCA200" s="4"/>
      <c r="MCB200" s="4"/>
      <c r="MCC200" s="4"/>
      <c r="MCD200" s="4"/>
      <c r="MCE200" s="4"/>
      <c r="MCF200" s="4"/>
      <c r="MCG200" s="4"/>
      <c r="MCH200" s="4"/>
      <c r="MCI200" s="4"/>
      <c r="MCJ200" s="4"/>
      <c r="MCK200" s="4"/>
      <c r="MCL200" s="4"/>
      <c r="MCM200" s="4"/>
      <c r="MCN200" s="4"/>
      <c r="MCO200" s="4"/>
      <c r="MCP200" s="4"/>
      <c r="MCQ200" s="4"/>
      <c r="MCR200" s="4"/>
      <c r="MCS200" s="4"/>
      <c r="MCT200" s="4"/>
      <c r="MCU200" s="4"/>
      <c r="MCV200" s="4"/>
      <c r="MCW200" s="4"/>
      <c r="MCX200" s="4"/>
      <c r="MCY200" s="4"/>
      <c r="MCZ200" s="4"/>
      <c r="MDA200" s="4"/>
      <c r="MDB200" s="4"/>
      <c r="MDC200" s="4"/>
      <c r="MDD200" s="4"/>
      <c r="MDE200" s="4"/>
      <c r="MDF200" s="4"/>
      <c r="MDG200" s="4"/>
      <c r="MDH200" s="4"/>
      <c r="MDI200" s="4"/>
      <c r="MDJ200" s="4"/>
      <c r="MDK200" s="4"/>
      <c r="MDL200" s="4"/>
      <c r="MDM200" s="4"/>
      <c r="MDN200" s="4"/>
      <c r="MDO200" s="4"/>
      <c r="MDP200" s="4"/>
      <c r="MDQ200" s="4"/>
      <c r="MDR200" s="4"/>
      <c r="MDS200" s="4"/>
      <c r="MDT200" s="4"/>
      <c r="MDU200" s="4"/>
      <c r="MDV200" s="4"/>
      <c r="MDW200" s="4"/>
      <c r="MDX200" s="4"/>
      <c r="MDY200" s="4"/>
      <c r="MDZ200" s="4"/>
      <c r="MEA200" s="4"/>
      <c r="MEB200" s="4"/>
      <c r="MEC200" s="4"/>
      <c r="MED200" s="4"/>
      <c r="MEE200" s="4"/>
      <c r="MEF200" s="4"/>
      <c r="MEG200" s="4"/>
      <c r="MEH200" s="4"/>
      <c r="MEI200" s="4"/>
      <c r="MEJ200" s="4"/>
      <c r="MEK200" s="4"/>
      <c r="MEL200" s="4"/>
      <c r="MEM200" s="4"/>
      <c r="MEN200" s="4"/>
      <c r="MEO200" s="4"/>
      <c r="MEP200" s="4"/>
      <c r="MEQ200" s="4"/>
      <c r="MER200" s="4"/>
      <c r="MES200" s="4"/>
      <c r="MET200" s="4"/>
      <c r="MEU200" s="4"/>
      <c r="MEV200" s="4"/>
      <c r="MEW200" s="4"/>
      <c r="MEX200" s="4"/>
      <c r="MEY200" s="4"/>
      <c r="MEZ200" s="4"/>
      <c r="MFA200" s="4"/>
      <c r="MFB200" s="4"/>
      <c r="MFC200" s="4"/>
      <c r="MFD200" s="4"/>
      <c r="MFE200" s="4"/>
      <c r="MFF200" s="4"/>
      <c r="MFG200" s="4"/>
      <c r="MFH200" s="4"/>
      <c r="MFI200" s="4"/>
      <c r="MFJ200" s="4"/>
      <c r="MFK200" s="4"/>
      <c r="MFL200" s="4"/>
      <c r="MFM200" s="4"/>
      <c r="MFN200" s="4"/>
      <c r="MFO200" s="4"/>
      <c r="MFP200" s="4"/>
      <c r="MFQ200" s="4"/>
      <c r="MFR200" s="4"/>
      <c r="MFS200" s="4"/>
      <c r="MFT200" s="4"/>
      <c r="MFU200" s="4"/>
      <c r="MFV200" s="4"/>
      <c r="MFW200" s="4"/>
      <c r="MFX200" s="4"/>
      <c r="MFY200" s="4"/>
      <c r="MFZ200" s="4"/>
      <c r="MGA200" s="4"/>
      <c r="MGB200" s="4"/>
      <c r="MGC200" s="4"/>
      <c r="MGD200" s="4"/>
      <c r="MGE200" s="4"/>
      <c r="MGF200" s="4"/>
      <c r="MGG200" s="4"/>
      <c r="MGH200" s="4"/>
      <c r="MGI200" s="4"/>
      <c r="MGJ200" s="4"/>
      <c r="MGK200" s="4"/>
      <c r="MGL200" s="4"/>
      <c r="MGM200" s="4"/>
      <c r="MGN200" s="4"/>
      <c r="MGO200" s="4"/>
      <c r="MGP200" s="4"/>
      <c r="MGQ200" s="4"/>
      <c r="MGR200" s="4"/>
      <c r="MGS200" s="4"/>
      <c r="MGT200" s="4"/>
      <c r="MGU200" s="4"/>
      <c r="MGV200" s="4"/>
      <c r="MGW200" s="4"/>
      <c r="MGX200" s="4"/>
      <c r="MGY200" s="4"/>
      <c r="MGZ200" s="4"/>
      <c r="MHA200" s="4"/>
      <c r="MHB200" s="4"/>
      <c r="MHC200" s="4"/>
      <c r="MHD200" s="4"/>
      <c r="MHE200" s="4"/>
      <c r="MHF200" s="4"/>
      <c r="MHG200" s="4"/>
      <c r="MHH200" s="4"/>
      <c r="MHI200" s="4"/>
      <c r="MHJ200" s="4"/>
      <c r="MHK200" s="4"/>
      <c r="MHL200" s="4"/>
      <c r="MHM200" s="4"/>
      <c r="MHN200" s="4"/>
      <c r="MHO200" s="4"/>
      <c r="MHP200" s="4"/>
      <c r="MHQ200" s="4"/>
      <c r="MHR200" s="4"/>
      <c r="MHS200" s="4"/>
      <c r="MHT200" s="4"/>
      <c r="MHU200" s="4"/>
      <c r="MHV200" s="4"/>
      <c r="MHW200" s="4"/>
      <c r="MHX200" s="4"/>
      <c r="MHY200" s="4"/>
      <c r="MHZ200" s="4"/>
      <c r="MIA200" s="4"/>
      <c r="MIB200" s="4"/>
      <c r="MIC200" s="4"/>
      <c r="MID200" s="4"/>
      <c r="MIE200" s="4"/>
      <c r="MIF200" s="4"/>
      <c r="MIG200" s="4"/>
      <c r="MIH200" s="4"/>
      <c r="MII200" s="4"/>
      <c r="MIJ200" s="4"/>
      <c r="MIK200" s="4"/>
      <c r="MIL200" s="4"/>
      <c r="MIM200" s="4"/>
      <c r="MIN200" s="4"/>
      <c r="MIO200" s="4"/>
      <c r="MIP200" s="4"/>
      <c r="MIQ200" s="4"/>
      <c r="MIR200" s="4"/>
      <c r="MIS200" s="4"/>
      <c r="MIT200" s="4"/>
      <c r="MIU200" s="4"/>
      <c r="MIV200" s="4"/>
      <c r="MIW200" s="4"/>
      <c r="MIX200" s="4"/>
      <c r="MIY200" s="4"/>
      <c r="MIZ200" s="4"/>
      <c r="MJA200" s="4"/>
      <c r="MJB200" s="4"/>
      <c r="MJC200" s="4"/>
      <c r="MJD200" s="4"/>
      <c r="MJE200" s="4"/>
      <c r="MJF200" s="4"/>
      <c r="MJG200" s="4"/>
      <c r="MJH200" s="4"/>
      <c r="MJI200" s="4"/>
      <c r="MJJ200" s="4"/>
      <c r="MJK200" s="4"/>
      <c r="MJL200" s="4"/>
      <c r="MJM200" s="4"/>
      <c r="MJN200" s="4"/>
      <c r="MJO200" s="4"/>
      <c r="MJP200" s="4"/>
      <c r="MJQ200" s="4"/>
      <c r="MJR200" s="4"/>
      <c r="MJS200" s="4"/>
      <c r="MJT200" s="4"/>
      <c r="MJU200" s="4"/>
      <c r="MJV200" s="4"/>
      <c r="MJW200" s="4"/>
      <c r="MJX200" s="4"/>
      <c r="MJY200" s="4"/>
      <c r="MJZ200" s="4"/>
      <c r="MKA200" s="4"/>
      <c r="MKB200" s="4"/>
      <c r="MKC200" s="4"/>
      <c r="MKD200" s="4"/>
      <c r="MKE200" s="4"/>
      <c r="MKF200" s="4"/>
      <c r="MKG200" s="4"/>
      <c r="MKH200" s="4"/>
      <c r="MKI200" s="4"/>
      <c r="MKJ200" s="4"/>
      <c r="MKK200" s="4"/>
      <c r="MKL200" s="4"/>
      <c r="MKM200" s="4"/>
      <c r="MKN200" s="4"/>
      <c r="MKO200" s="4"/>
      <c r="MKP200" s="4"/>
      <c r="MKQ200" s="4"/>
      <c r="MKR200" s="4"/>
      <c r="MKS200" s="4"/>
      <c r="MKT200" s="4"/>
      <c r="MKU200" s="4"/>
      <c r="MKV200" s="4"/>
      <c r="MKW200" s="4"/>
      <c r="MKX200" s="4"/>
      <c r="MKY200" s="4"/>
      <c r="MKZ200" s="4"/>
      <c r="MLA200" s="4"/>
      <c r="MLB200" s="4"/>
      <c r="MLC200" s="4"/>
      <c r="MLD200" s="4"/>
      <c r="MLE200" s="4"/>
      <c r="MLF200" s="4"/>
      <c r="MLG200" s="4"/>
      <c r="MLH200" s="4"/>
      <c r="MLI200" s="4"/>
      <c r="MLJ200" s="4"/>
      <c r="MLK200" s="4"/>
      <c r="MLL200" s="4"/>
      <c r="MLM200" s="4"/>
      <c r="MLN200" s="4"/>
      <c r="MLO200" s="4"/>
      <c r="MLP200" s="4"/>
      <c r="MLQ200" s="4"/>
      <c r="MLR200" s="4"/>
      <c r="MLS200" s="4"/>
      <c r="MLT200" s="4"/>
      <c r="MLU200" s="4"/>
      <c r="MLV200" s="4"/>
      <c r="MLW200" s="4"/>
      <c r="MLX200" s="4"/>
      <c r="MLY200" s="4"/>
      <c r="MLZ200" s="4"/>
      <c r="MMA200" s="4"/>
      <c r="MMB200" s="4"/>
      <c r="MMC200" s="4"/>
      <c r="MMD200" s="4"/>
      <c r="MME200" s="4"/>
      <c r="MMF200" s="4"/>
      <c r="MMG200" s="4"/>
      <c r="MMH200" s="4"/>
      <c r="MMI200" s="4"/>
      <c r="MMJ200" s="4"/>
      <c r="MMK200" s="4"/>
      <c r="MML200" s="4"/>
      <c r="MMM200" s="4"/>
      <c r="MMN200" s="4"/>
      <c r="MMO200" s="4"/>
      <c r="MMP200" s="4"/>
      <c r="MMQ200" s="4"/>
      <c r="MMR200" s="4"/>
      <c r="MMS200" s="4"/>
      <c r="MMT200" s="4"/>
      <c r="MMU200" s="4"/>
      <c r="MMV200" s="4"/>
      <c r="MMW200" s="4"/>
      <c r="MMX200" s="4"/>
      <c r="MMY200" s="4"/>
      <c r="MMZ200" s="4"/>
      <c r="MNA200" s="4"/>
      <c r="MNB200" s="4"/>
      <c r="MNC200" s="4"/>
      <c r="MND200" s="4"/>
      <c r="MNE200" s="4"/>
      <c r="MNF200" s="4"/>
      <c r="MNG200" s="4"/>
      <c r="MNH200" s="4"/>
      <c r="MNI200" s="4"/>
      <c r="MNJ200" s="4"/>
      <c r="MNK200" s="4"/>
      <c r="MNL200" s="4"/>
      <c r="MNM200" s="4"/>
      <c r="MNN200" s="4"/>
      <c r="MNO200" s="4"/>
      <c r="MNP200" s="4"/>
      <c r="MNQ200" s="4"/>
      <c r="MNR200" s="4"/>
      <c r="MNS200" s="4"/>
      <c r="MNT200" s="4"/>
      <c r="MNU200" s="4"/>
      <c r="MNV200" s="4"/>
      <c r="MNW200" s="4"/>
      <c r="MNX200" s="4"/>
      <c r="MNY200" s="4"/>
      <c r="MNZ200" s="4"/>
      <c r="MOA200" s="4"/>
      <c r="MOB200" s="4"/>
      <c r="MOC200" s="4"/>
      <c r="MOD200" s="4"/>
      <c r="MOE200" s="4"/>
      <c r="MOF200" s="4"/>
      <c r="MOG200" s="4"/>
      <c r="MOH200" s="4"/>
      <c r="MOI200" s="4"/>
      <c r="MOJ200" s="4"/>
      <c r="MOK200" s="4"/>
      <c r="MOL200" s="4"/>
      <c r="MOM200" s="4"/>
      <c r="MON200" s="4"/>
      <c r="MOO200" s="4"/>
      <c r="MOP200" s="4"/>
      <c r="MOQ200" s="4"/>
      <c r="MOR200" s="4"/>
      <c r="MOS200" s="4"/>
      <c r="MOT200" s="4"/>
      <c r="MOU200" s="4"/>
      <c r="MOV200" s="4"/>
      <c r="MOW200" s="4"/>
      <c r="MOX200" s="4"/>
      <c r="MOY200" s="4"/>
      <c r="MOZ200" s="4"/>
      <c r="MPA200" s="4"/>
      <c r="MPB200" s="4"/>
      <c r="MPC200" s="4"/>
      <c r="MPD200" s="4"/>
      <c r="MPE200" s="4"/>
      <c r="MPF200" s="4"/>
      <c r="MPG200" s="4"/>
      <c r="MPH200" s="4"/>
      <c r="MPI200" s="4"/>
      <c r="MPJ200" s="4"/>
      <c r="MPK200" s="4"/>
      <c r="MPL200" s="4"/>
      <c r="MPM200" s="4"/>
      <c r="MPN200" s="4"/>
      <c r="MPO200" s="4"/>
      <c r="MPP200" s="4"/>
      <c r="MPQ200" s="4"/>
      <c r="MPR200" s="4"/>
      <c r="MPS200" s="4"/>
      <c r="MPT200" s="4"/>
      <c r="MPU200" s="4"/>
      <c r="MPV200" s="4"/>
      <c r="MPW200" s="4"/>
      <c r="MPX200" s="4"/>
      <c r="MPY200" s="4"/>
      <c r="MPZ200" s="4"/>
      <c r="MQA200" s="4"/>
      <c r="MQB200" s="4"/>
      <c r="MQC200" s="4"/>
      <c r="MQD200" s="4"/>
      <c r="MQE200" s="4"/>
      <c r="MQF200" s="4"/>
      <c r="MQG200" s="4"/>
      <c r="MQH200" s="4"/>
      <c r="MQI200" s="4"/>
      <c r="MQJ200" s="4"/>
      <c r="MQK200" s="4"/>
      <c r="MQL200" s="4"/>
      <c r="MQM200" s="4"/>
      <c r="MQN200" s="4"/>
      <c r="MQO200" s="4"/>
      <c r="MQP200" s="4"/>
      <c r="MQQ200" s="4"/>
      <c r="MQR200" s="4"/>
      <c r="MQS200" s="4"/>
      <c r="MQT200" s="4"/>
      <c r="MQU200" s="4"/>
      <c r="MQV200" s="4"/>
      <c r="MQW200" s="4"/>
      <c r="MQX200" s="4"/>
      <c r="MQY200" s="4"/>
      <c r="MQZ200" s="4"/>
      <c r="MRA200" s="4"/>
      <c r="MRB200" s="4"/>
      <c r="MRC200" s="4"/>
      <c r="MRD200" s="4"/>
      <c r="MRE200" s="4"/>
      <c r="MRF200" s="4"/>
      <c r="MRG200" s="4"/>
      <c r="MRH200" s="4"/>
      <c r="MRI200" s="4"/>
      <c r="MRJ200" s="4"/>
      <c r="MRK200" s="4"/>
      <c r="MRL200" s="4"/>
      <c r="MRM200" s="4"/>
      <c r="MRN200" s="4"/>
      <c r="MRO200" s="4"/>
      <c r="MRP200" s="4"/>
      <c r="MRQ200" s="4"/>
      <c r="MRR200" s="4"/>
      <c r="MRS200" s="4"/>
      <c r="MRT200" s="4"/>
      <c r="MRU200" s="4"/>
      <c r="MRV200" s="4"/>
      <c r="MRW200" s="4"/>
      <c r="MRX200" s="4"/>
      <c r="MRY200" s="4"/>
      <c r="MRZ200" s="4"/>
      <c r="MSA200" s="4"/>
      <c r="MSB200" s="4"/>
      <c r="MSC200" s="4"/>
      <c r="MSD200" s="4"/>
      <c r="MSE200" s="4"/>
      <c r="MSF200" s="4"/>
      <c r="MSG200" s="4"/>
      <c r="MSH200" s="4"/>
      <c r="MSI200" s="4"/>
      <c r="MSJ200" s="4"/>
      <c r="MSK200" s="4"/>
      <c r="MSL200" s="4"/>
      <c r="MSM200" s="4"/>
      <c r="MSN200" s="4"/>
      <c r="MSO200" s="4"/>
      <c r="MSP200" s="4"/>
      <c r="MSQ200" s="4"/>
      <c r="MSR200" s="4"/>
      <c r="MSS200" s="4"/>
      <c r="MST200" s="4"/>
      <c r="MSU200" s="4"/>
      <c r="MSV200" s="4"/>
      <c r="MSW200" s="4"/>
      <c r="MSX200" s="4"/>
      <c r="MSY200" s="4"/>
      <c r="MSZ200" s="4"/>
      <c r="MTA200" s="4"/>
      <c r="MTB200" s="4"/>
      <c r="MTC200" s="4"/>
      <c r="MTD200" s="4"/>
      <c r="MTE200" s="4"/>
      <c r="MTF200" s="4"/>
      <c r="MTG200" s="4"/>
      <c r="MTH200" s="4"/>
      <c r="MTI200" s="4"/>
      <c r="MTJ200" s="4"/>
      <c r="MTK200" s="4"/>
      <c r="MTL200" s="4"/>
      <c r="MTM200" s="4"/>
      <c r="MTN200" s="4"/>
      <c r="MTO200" s="4"/>
      <c r="MTP200" s="4"/>
      <c r="MTQ200" s="4"/>
      <c r="MTR200" s="4"/>
      <c r="MTS200" s="4"/>
      <c r="MTT200" s="4"/>
      <c r="MTU200" s="4"/>
      <c r="MTV200" s="4"/>
      <c r="MTW200" s="4"/>
      <c r="MTX200" s="4"/>
      <c r="MTY200" s="4"/>
      <c r="MTZ200" s="4"/>
      <c r="MUA200" s="4"/>
      <c r="MUB200" s="4"/>
      <c r="MUC200" s="4"/>
      <c r="MUD200" s="4"/>
      <c r="MUE200" s="4"/>
      <c r="MUF200" s="4"/>
      <c r="MUG200" s="4"/>
      <c r="MUH200" s="4"/>
      <c r="MUI200" s="4"/>
      <c r="MUJ200" s="4"/>
      <c r="MUK200" s="4"/>
      <c r="MUL200" s="4"/>
      <c r="MUM200" s="4"/>
      <c r="MUN200" s="4"/>
      <c r="MUO200" s="4"/>
      <c r="MUP200" s="4"/>
      <c r="MUQ200" s="4"/>
      <c r="MUR200" s="4"/>
      <c r="MUS200" s="4"/>
      <c r="MUT200" s="4"/>
      <c r="MUU200" s="4"/>
      <c r="MUV200" s="4"/>
      <c r="MUW200" s="4"/>
      <c r="MUX200" s="4"/>
      <c r="MUY200" s="4"/>
      <c r="MUZ200" s="4"/>
      <c r="MVA200" s="4"/>
      <c r="MVB200" s="4"/>
      <c r="MVC200" s="4"/>
      <c r="MVD200" s="4"/>
      <c r="MVE200" s="4"/>
      <c r="MVF200" s="4"/>
      <c r="MVG200" s="4"/>
      <c r="MVH200" s="4"/>
      <c r="MVI200" s="4"/>
      <c r="MVJ200" s="4"/>
      <c r="MVK200" s="4"/>
      <c r="MVL200" s="4"/>
      <c r="MVM200" s="4"/>
      <c r="MVN200" s="4"/>
      <c r="MVO200" s="4"/>
      <c r="MVP200" s="4"/>
      <c r="MVQ200" s="4"/>
      <c r="MVR200" s="4"/>
      <c r="MVS200" s="4"/>
      <c r="MVT200" s="4"/>
      <c r="MVU200" s="4"/>
      <c r="MVV200" s="4"/>
      <c r="MVW200" s="4"/>
      <c r="MVX200" s="4"/>
      <c r="MVY200" s="4"/>
      <c r="MVZ200" s="4"/>
      <c r="MWA200" s="4"/>
      <c r="MWB200" s="4"/>
      <c r="MWC200" s="4"/>
      <c r="MWD200" s="4"/>
      <c r="MWE200" s="4"/>
      <c r="MWF200" s="4"/>
      <c r="MWG200" s="4"/>
      <c r="MWH200" s="4"/>
      <c r="MWI200" s="4"/>
      <c r="MWJ200" s="4"/>
      <c r="MWK200" s="4"/>
      <c r="MWL200" s="4"/>
      <c r="MWM200" s="4"/>
      <c r="MWN200" s="4"/>
      <c r="MWO200" s="4"/>
      <c r="MWP200" s="4"/>
      <c r="MWQ200" s="4"/>
      <c r="MWR200" s="4"/>
      <c r="MWS200" s="4"/>
      <c r="MWT200" s="4"/>
      <c r="MWU200" s="4"/>
      <c r="MWV200" s="4"/>
      <c r="MWW200" s="4"/>
      <c r="MWX200" s="4"/>
      <c r="MWY200" s="4"/>
      <c r="MWZ200" s="4"/>
      <c r="MXA200" s="4"/>
      <c r="MXB200" s="4"/>
      <c r="MXC200" s="4"/>
      <c r="MXD200" s="4"/>
      <c r="MXE200" s="4"/>
      <c r="MXF200" s="4"/>
      <c r="MXG200" s="4"/>
      <c r="MXH200" s="4"/>
      <c r="MXI200" s="4"/>
      <c r="MXJ200" s="4"/>
      <c r="MXK200" s="4"/>
      <c r="MXL200" s="4"/>
      <c r="MXM200" s="4"/>
      <c r="MXN200" s="4"/>
      <c r="MXO200" s="4"/>
      <c r="MXP200" s="4"/>
      <c r="MXQ200" s="4"/>
      <c r="MXR200" s="4"/>
      <c r="MXS200" s="4"/>
      <c r="MXT200" s="4"/>
      <c r="MXU200" s="4"/>
      <c r="MXV200" s="4"/>
      <c r="MXW200" s="4"/>
      <c r="MXX200" s="4"/>
      <c r="MXY200" s="4"/>
      <c r="MXZ200" s="4"/>
      <c r="MYA200" s="4"/>
      <c r="MYB200" s="4"/>
      <c r="MYC200" s="4"/>
      <c r="MYD200" s="4"/>
      <c r="MYE200" s="4"/>
      <c r="MYF200" s="4"/>
      <c r="MYG200" s="4"/>
      <c r="MYH200" s="4"/>
      <c r="MYI200" s="4"/>
      <c r="MYJ200" s="4"/>
      <c r="MYK200" s="4"/>
      <c r="MYL200" s="4"/>
      <c r="MYM200" s="4"/>
      <c r="MYN200" s="4"/>
      <c r="MYO200" s="4"/>
      <c r="MYP200" s="4"/>
      <c r="MYQ200" s="4"/>
      <c r="MYR200" s="4"/>
      <c r="MYS200" s="4"/>
      <c r="MYT200" s="4"/>
      <c r="MYU200" s="4"/>
      <c r="MYV200" s="4"/>
      <c r="MYW200" s="4"/>
      <c r="MYX200" s="4"/>
      <c r="MYY200" s="4"/>
      <c r="MYZ200" s="4"/>
      <c r="MZA200" s="4"/>
      <c r="MZB200" s="4"/>
      <c r="MZC200" s="4"/>
      <c r="MZD200" s="4"/>
      <c r="MZE200" s="4"/>
      <c r="MZF200" s="4"/>
      <c r="MZG200" s="4"/>
      <c r="MZH200" s="4"/>
      <c r="MZI200" s="4"/>
      <c r="MZJ200" s="4"/>
      <c r="MZK200" s="4"/>
      <c r="MZL200" s="4"/>
      <c r="MZM200" s="4"/>
      <c r="MZN200" s="4"/>
      <c r="MZO200" s="4"/>
      <c r="MZP200" s="4"/>
      <c r="MZQ200" s="4"/>
      <c r="MZR200" s="4"/>
      <c r="MZS200" s="4"/>
      <c r="MZT200" s="4"/>
      <c r="MZU200" s="4"/>
      <c r="MZV200" s="4"/>
      <c r="MZW200" s="4"/>
      <c r="MZX200" s="4"/>
      <c r="MZY200" s="4"/>
      <c r="MZZ200" s="4"/>
      <c r="NAA200" s="4"/>
      <c r="NAB200" s="4"/>
      <c r="NAC200" s="4"/>
      <c r="NAD200" s="4"/>
      <c r="NAE200" s="4"/>
      <c r="NAF200" s="4"/>
      <c r="NAG200" s="4"/>
      <c r="NAH200" s="4"/>
      <c r="NAI200" s="4"/>
      <c r="NAJ200" s="4"/>
      <c r="NAK200" s="4"/>
      <c r="NAL200" s="4"/>
      <c r="NAM200" s="4"/>
      <c r="NAN200" s="4"/>
      <c r="NAO200" s="4"/>
      <c r="NAP200" s="4"/>
      <c r="NAQ200" s="4"/>
      <c r="NAR200" s="4"/>
      <c r="NAS200" s="4"/>
      <c r="NAT200" s="4"/>
      <c r="NAU200" s="4"/>
      <c r="NAV200" s="4"/>
      <c r="NAW200" s="4"/>
      <c r="NAX200" s="4"/>
      <c r="NAY200" s="4"/>
      <c r="NAZ200" s="4"/>
      <c r="NBA200" s="4"/>
      <c r="NBB200" s="4"/>
      <c r="NBC200" s="4"/>
      <c r="NBD200" s="4"/>
      <c r="NBE200" s="4"/>
      <c r="NBF200" s="4"/>
      <c r="NBG200" s="4"/>
      <c r="NBH200" s="4"/>
      <c r="NBI200" s="4"/>
      <c r="NBJ200" s="4"/>
      <c r="NBK200" s="4"/>
      <c r="NBL200" s="4"/>
      <c r="NBM200" s="4"/>
      <c r="NBN200" s="4"/>
      <c r="NBO200" s="4"/>
      <c r="NBP200" s="4"/>
      <c r="NBQ200" s="4"/>
      <c r="NBR200" s="4"/>
      <c r="NBS200" s="4"/>
      <c r="NBT200" s="4"/>
      <c r="NBU200" s="4"/>
      <c r="NBV200" s="4"/>
      <c r="NBW200" s="4"/>
      <c r="NBX200" s="4"/>
      <c r="NBY200" s="4"/>
      <c r="NBZ200" s="4"/>
      <c r="NCA200" s="4"/>
      <c r="NCB200" s="4"/>
      <c r="NCC200" s="4"/>
      <c r="NCD200" s="4"/>
      <c r="NCE200" s="4"/>
      <c r="NCF200" s="4"/>
      <c r="NCG200" s="4"/>
      <c r="NCH200" s="4"/>
      <c r="NCI200" s="4"/>
      <c r="NCJ200" s="4"/>
      <c r="NCK200" s="4"/>
      <c r="NCL200" s="4"/>
      <c r="NCM200" s="4"/>
      <c r="NCN200" s="4"/>
      <c r="NCO200" s="4"/>
      <c r="NCP200" s="4"/>
      <c r="NCQ200" s="4"/>
      <c r="NCR200" s="4"/>
      <c r="NCS200" s="4"/>
      <c r="NCT200" s="4"/>
      <c r="NCU200" s="4"/>
      <c r="NCV200" s="4"/>
      <c r="NCW200" s="4"/>
      <c r="NCX200" s="4"/>
      <c r="NCY200" s="4"/>
      <c r="NCZ200" s="4"/>
      <c r="NDA200" s="4"/>
      <c r="NDB200" s="4"/>
      <c r="NDC200" s="4"/>
      <c r="NDD200" s="4"/>
      <c r="NDE200" s="4"/>
      <c r="NDF200" s="4"/>
      <c r="NDG200" s="4"/>
      <c r="NDH200" s="4"/>
      <c r="NDI200" s="4"/>
      <c r="NDJ200" s="4"/>
      <c r="NDK200" s="4"/>
      <c r="NDL200" s="4"/>
      <c r="NDM200" s="4"/>
      <c r="NDN200" s="4"/>
      <c r="NDO200" s="4"/>
      <c r="NDP200" s="4"/>
      <c r="NDQ200" s="4"/>
      <c r="NDR200" s="4"/>
      <c r="NDS200" s="4"/>
      <c r="NDT200" s="4"/>
      <c r="NDU200" s="4"/>
      <c r="NDV200" s="4"/>
      <c r="NDW200" s="4"/>
      <c r="NDX200" s="4"/>
      <c r="NDY200" s="4"/>
      <c r="NDZ200" s="4"/>
      <c r="NEA200" s="4"/>
      <c r="NEB200" s="4"/>
      <c r="NEC200" s="4"/>
      <c r="NED200" s="4"/>
      <c r="NEE200" s="4"/>
      <c r="NEF200" s="4"/>
      <c r="NEG200" s="4"/>
      <c r="NEH200" s="4"/>
      <c r="NEI200" s="4"/>
      <c r="NEJ200" s="4"/>
      <c r="NEK200" s="4"/>
      <c r="NEL200" s="4"/>
      <c r="NEM200" s="4"/>
      <c r="NEN200" s="4"/>
      <c r="NEO200" s="4"/>
      <c r="NEP200" s="4"/>
      <c r="NEQ200" s="4"/>
      <c r="NER200" s="4"/>
      <c r="NES200" s="4"/>
      <c r="NET200" s="4"/>
      <c r="NEU200" s="4"/>
      <c r="NEV200" s="4"/>
      <c r="NEW200" s="4"/>
      <c r="NEX200" s="4"/>
      <c r="NEY200" s="4"/>
      <c r="NEZ200" s="4"/>
      <c r="NFA200" s="4"/>
      <c r="NFB200" s="4"/>
      <c r="NFC200" s="4"/>
      <c r="NFD200" s="4"/>
      <c r="NFE200" s="4"/>
      <c r="NFF200" s="4"/>
      <c r="NFG200" s="4"/>
      <c r="NFH200" s="4"/>
      <c r="NFI200" s="4"/>
      <c r="NFJ200" s="4"/>
      <c r="NFK200" s="4"/>
      <c r="NFL200" s="4"/>
      <c r="NFM200" s="4"/>
      <c r="NFN200" s="4"/>
      <c r="NFO200" s="4"/>
      <c r="NFP200" s="4"/>
      <c r="NFQ200" s="4"/>
      <c r="NFR200" s="4"/>
      <c r="NFS200" s="4"/>
      <c r="NFT200" s="4"/>
      <c r="NFU200" s="4"/>
      <c r="NFV200" s="4"/>
      <c r="NFW200" s="4"/>
      <c r="NFX200" s="4"/>
      <c r="NFY200" s="4"/>
      <c r="NFZ200" s="4"/>
      <c r="NGA200" s="4"/>
      <c r="NGB200" s="4"/>
      <c r="NGC200" s="4"/>
      <c r="NGD200" s="4"/>
      <c r="NGE200" s="4"/>
      <c r="NGF200" s="4"/>
      <c r="NGG200" s="4"/>
      <c r="NGH200" s="4"/>
      <c r="NGI200" s="4"/>
      <c r="NGJ200" s="4"/>
      <c r="NGK200" s="4"/>
      <c r="NGL200" s="4"/>
      <c r="NGM200" s="4"/>
      <c r="NGN200" s="4"/>
      <c r="NGO200" s="4"/>
      <c r="NGP200" s="4"/>
      <c r="NGQ200" s="4"/>
      <c r="NGR200" s="4"/>
      <c r="NGS200" s="4"/>
      <c r="NGT200" s="4"/>
      <c r="NGU200" s="4"/>
      <c r="NGV200" s="4"/>
      <c r="NGW200" s="4"/>
      <c r="NGX200" s="4"/>
      <c r="NGY200" s="4"/>
      <c r="NGZ200" s="4"/>
      <c r="NHA200" s="4"/>
      <c r="NHB200" s="4"/>
      <c r="NHC200" s="4"/>
      <c r="NHD200" s="4"/>
      <c r="NHE200" s="4"/>
      <c r="NHF200" s="4"/>
      <c r="NHG200" s="4"/>
      <c r="NHH200" s="4"/>
      <c r="NHI200" s="4"/>
      <c r="NHJ200" s="4"/>
      <c r="NHK200" s="4"/>
      <c r="NHL200" s="4"/>
      <c r="NHM200" s="4"/>
      <c r="NHN200" s="4"/>
      <c r="NHO200" s="4"/>
      <c r="NHP200" s="4"/>
      <c r="NHQ200" s="4"/>
      <c r="NHR200" s="4"/>
      <c r="NHS200" s="4"/>
      <c r="NHT200" s="4"/>
      <c r="NHU200" s="4"/>
      <c r="NHV200" s="4"/>
      <c r="NHW200" s="4"/>
      <c r="NHX200" s="4"/>
      <c r="NHY200" s="4"/>
      <c r="NHZ200" s="4"/>
      <c r="NIA200" s="4"/>
      <c r="NIB200" s="4"/>
      <c r="NIC200" s="4"/>
      <c r="NID200" s="4"/>
      <c r="NIE200" s="4"/>
      <c r="NIF200" s="4"/>
      <c r="NIG200" s="4"/>
      <c r="NIH200" s="4"/>
      <c r="NII200" s="4"/>
      <c r="NIJ200" s="4"/>
      <c r="NIK200" s="4"/>
      <c r="NIL200" s="4"/>
      <c r="NIM200" s="4"/>
      <c r="NIN200" s="4"/>
      <c r="NIO200" s="4"/>
      <c r="NIP200" s="4"/>
      <c r="NIQ200" s="4"/>
      <c r="NIR200" s="4"/>
      <c r="NIS200" s="4"/>
      <c r="NIT200" s="4"/>
      <c r="NIU200" s="4"/>
      <c r="NIV200" s="4"/>
      <c r="NIW200" s="4"/>
      <c r="NIX200" s="4"/>
      <c r="NIY200" s="4"/>
      <c r="NIZ200" s="4"/>
      <c r="NJA200" s="4"/>
      <c r="NJB200" s="4"/>
      <c r="NJC200" s="4"/>
      <c r="NJD200" s="4"/>
      <c r="NJE200" s="4"/>
      <c r="NJF200" s="4"/>
      <c r="NJG200" s="4"/>
      <c r="NJH200" s="4"/>
      <c r="NJI200" s="4"/>
      <c r="NJJ200" s="4"/>
      <c r="NJK200" s="4"/>
      <c r="NJL200" s="4"/>
      <c r="NJM200" s="4"/>
      <c r="NJN200" s="4"/>
      <c r="NJO200" s="4"/>
      <c r="NJP200" s="4"/>
      <c r="NJQ200" s="4"/>
      <c r="NJR200" s="4"/>
      <c r="NJS200" s="4"/>
      <c r="NJT200" s="4"/>
      <c r="NJU200" s="4"/>
      <c r="NJV200" s="4"/>
      <c r="NJW200" s="4"/>
      <c r="NJX200" s="4"/>
      <c r="NJY200" s="4"/>
      <c r="NJZ200" s="4"/>
      <c r="NKA200" s="4"/>
      <c r="NKB200" s="4"/>
      <c r="NKC200" s="4"/>
      <c r="NKD200" s="4"/>
      <c r="NKE200" s="4"/>
      <c r="NKF200" s="4"/>
      <c r="NKG200" s="4"/>
      <c r="NKH200" s="4"/>
      <c r="NKI200" s="4"/>
      <c r="NKJ200" s="4"/>
      <c r="NKK200" s="4"/>
      <c r="NKL200" s="4"/>
      <c r="NKM200" s="4"/>
      <c r="NKN200" s="4"/>
      <c r="NKO200" s="4"/>
      <c r="NKP200" s="4"/>
      <c r="NKQ200" s="4"/>
      <c r="NKR200" s="4"/>
      <c r="NKS200" s="4"/>
      <c r="NKT200" s="4"/>
      <c r="NKU200" s="4"/>
      <c r="NKV200" s="4"/>
      <c r="NKW200" s="4"/>
      <c r="NKX200" s="4"/>
      <c r="NKY200" s="4"/>
      <c r="NKZ200" s="4"/>
      <c r="NLA200" s="4"/>
      <c r="NLB200" s="4"/>
      <c r="NLC200" s="4"/>
      <c r="NLD200" s="4"/>
      <c r="NLE200" s="4"/>
      <c r="NLF200" s="4"/>
      <c r="NLG200" s="4"/>
      <c r="NLH200" s="4"/>
      <c r="NLI200" s="4"/>
      <c r="NLJ200" s="4"/>
      <c r="NLK200" s="4"/>
      <c r="NLL200" s="4"/>
      <c r="NLM200" s="4"/>
      <c r="NLN200" s="4"/>
      <c r="NLO200" s="4"/>
      <c r="NLP200" s="4"/>
      <c r="NLQ200" s="4"/>
      <c r="NLR200" s="4"/>
      <c r="NLS200" s="4"/>
      <c r="NLT200" s="4"/>
      <c r="NLU200" s="4"/>
      <c r="NLV200" s="4"/>
      <c r="NLW200" s="4"/>
      <c r="NLX200" s="4"/>
      <c r="NLY200" s="4"/>
      <c r="NLZ200" s="4"/>
      <c r="NMA200" s="4"/>
      <c r="NMB200" s="4"/>
      <c r="NMC200" s="4"/>
      <c r="NMD200" s="4"/>
      <c r="NME200" s="4"/>
      <c r="NMF200" s="4"/>
      <c r="NMG200" s="4"/>
      <c r="NMH200" s="4"/>
      <c r="NMI200" s="4"/>
      <c r="NMJ200" s="4"/>
      <c r="NMK200" s="4"/>
      <c r="NML200" s="4"/>
      <c r="NMM200" s="4"/>
      <c r="NMN200" s="4"/>
      <c r="NMO200" s="4"/>
      <c r="NMP200" s="4"/>
      <c r="NMQ200" s="4"/>
      <c r="NMR200" s="4"/>
      <c r="NMS200" s="4"/>
      <c r="NMT200" s="4"/>
      <c r="NMU200" s="4"/>
      <c r="NMV200" s="4"/>
      <c r="NMW200" s="4"/>
      <c r="NMX200" s="4"/>
      <c r="NMY200" s="4"/>
      <c r="NMZ200" s="4"/>
      <c r="NNA200" s="4"/>
      <c r="NNB200" s="4"/>
      <c r="NNC200" s="4"/>
      <c r="NND200" s="4"/>
      <c r="NNE200" s="4"/>
      <c r="NNF200" s="4"/>
      <c r="NNG200" s="4"/>
      <c r="NNH200" s="4"/>
      <c r="NNI200" s="4"/>
      <c r="NNJ200" s="4"/>
      <c r="NNK200" s="4"/>
      <c r="NNL200" s="4"/>
      <c r="NNM200" s="4"/>
      <c r="NNN200" s="4"/>
      <c r="NNO200" s="4"/>
      <c r="NNP200" s="4"/>
      <c r="NNQ200" s="4"/>
      <c r="NNR200" s="4"/>
      <c r="NNS200" s="4"/>
      <c r="NNT200" s="4"/>
      <c r="NNU200" s="4"/>
      <c r="NNV200" s="4"/>
      <c r="NNW200" s="4"/>
      <c r="NNX200" s="4"/>
      <c r="NNY200" s="4"/>
      <c r="NNZ200" s="4"/>
      <c r="NOA200" s="4"/>
      <c r="NOB200" s="4"/>
      <c r="NOC200" s="4"/>
      <c r="NOD200" s="4"/>
      <c r="NOE200" s="4"/>
      <c r="NOF200" s="4"/>
      <c r="NOG200" s="4"/>
      <c r="NOH200" s="4"/>
      <c r="NOI200" s="4"/>
      <c r="NOJ200" s="4"/>
      <c r="NOK200" s="4"/>
      <c r="NOL200" s="4"/>
      <c r="NOM200" s="4"/>
      <c r="NON200" s="4"/>
      <c r="NOO200" s="4"/>
      <c r="NOP200" s="4"/>
      <c r="NOQ200" s="4"/>
      <c r="NOR200" s="4"/>
      <c r="NOS200" s="4"/>
      <c r="NOT200" s="4"/>
      <c r="NOU200" s="4"/>
      <c r="NOV200" s="4"/>
      <c r="NOW200" s="4"/>
      <c r="NOX200" s="4"/>
      <c r="NOY200" s="4"/>
      <c r="NOZ200" s="4"/>
      <c r="NPA200" s="4"/>
      <c r="NPB200" s="4"/>
      <c r="NPC200" s="4"/>
      <c r="NPD200" s="4"/>
      <c r="NPE200" s="4"/>
      <c r="NPF200" s="4"/>
      <c r="NPG200" s="4"/>
      <c r="NPH200" s="4"/>
      <c r="NPI200" s="4"/>
      <c r="NPJ200" s="4"/>
      <c r="NPK200" s="4"/>
      <c r="NPL200" s="4"/>
      <c r="NPM200" s="4"/>
      <c r="NPN200" s="4"/>
      <c r="NPO200" s="4"/>
      <c r="NPP200" s="4"/>
      <c r="NPQ200" s="4"/>
      <c r="NPR200" s="4"/>
      <c r="NPS200" s="4"/>
      <c r="NPT200" s="4"/>
      <c r="NPU200" s="4"/>
      <c r="NPV200" s="4"/>
      <c r="NPW200" s="4"/>
      <c r="NPX200" s="4"/>
      <c r="NPY200" s="4"/>
      <c r="NPZ200" s="4"/>
      <c r="NQA200" s="4"/>
      <c r="NQB200" s="4"/>
      <c r="NQC200" s="4"/>
      <c r="NQD200" s="4"/>
      <c r="NQE200" s="4"/>
      <c r="NQF200" s="4"/>
      <c r="NQG200" s="4"/>
      <c r="NQH200" s="4"/>
      <c r="NQI200" s="4"/>
      <c r="NQJ200" s="4"/>
      <c r="NQK200" s="4"/>
      <c r="NQL200" s="4"/>
      <c r="NQM200" s="4"/>
      <c r="NQN200" s="4"/>
      <c r="NQO200" s="4"/>
      <c r="NQP200" s="4"/>
      <c r="NQQ200" s="4"/>
      <c r="NQR200" s="4"/>
      <c r="NQS200" s="4"/>
      <c r="NQT200" s="4"/>
      <c r="NQU200" s="4"/>
      <c r="NQV200" s="4"/>
      <c r="NQW200" s="4"/>
      <c r="NQX200" s="4"/>
      <c r="NQY200" s="4"/>
      <c r="NQZ200" s="4"/>
      <c r="NRA200" s="4"/>
      <c r="NRB200" s="4"/>
      <c r="NRC200" s="4"/>
      <c r="NRD200" s="4"/>
      <c r="NRE200" s="4"/>
      <c r="NRF200" s="4"/>
      <c r="NRG200" s="4"/>
      <c r="NRH200" s="4"/>
      <c r="NRI200" s="4"/>
      <c r="NRJ200" s="4"/>
      <c r="NRK200" s="4"/>
      <c r="NRL200" s="4"/>
      <c r="NRM200" s="4"/>
      <c r="NRN200" s="4"/>
      <c r="NRO200" s="4"/>
      <c r="NRP200" s="4"/>
      <c r="NRQ200" s="4"/>
      <c r="NRR200" s="4"/>
      <c r="NRS200" s="4"/>
      <c r="NRT200" s="4"/>
      <c r="NRU200" s="4"/>
      <c r="NRV200" s="4"/>
      <c r="NRW200" s="4"/>
      <c r="NRX200" s="4"/>
      <c r="NRY200" s="4"/>
      <c r="NRZ200" s="4"/>
      <c r="NSA200" s="4"/>
      <c r="NSB200" s="4"/>
      <c r="NSC200" s="4"/>
      <c r="NSD200" s="4"/>
      <c r="NSE200" s="4"/>
      <c r="NSF200" s="4"/>
      <c r="NSG200" s="4"/>
      <c r="NSH200" s="4"/>
      <c r="NSI200" s="4"/>
      <c r="NSJ200" s="4"/>
      <c r="NSK200" s="4"/>
      <c r="NSL200" s="4"/>
      <c r="NSM200" s="4"/>
      <c r="NSN200" s="4"/>
      <c r="NSO200" s="4"/>
      <c r="NSP200" s="4"/>
      <c r="NSQ200" s="4"/>
      <c r="NSR200" s="4"/>
      <c r="NSS200" s="4"/>
      <c r="NST200" s="4"/>
      <c r="NSU200" s="4"/>
      <c r="NSV200" s="4"/>
      <c r="NSW200" s="4"/>
      <c r="NSX200" s="4"/>
      <c r="NSY200" s="4"/>
      <c r="NSZ200" s="4"/>
      <c r="NTA200" s="4"/>
      <c r="NTB200" s="4"/>
      <c r="NTC200" s="4"/>
      <c r="NTD200" s="4"/>
      <c r="NTE200" s="4"/>
      <c r="NTF200" s="4"/>
      <c r="NTG200" s="4"/>
      <c r="NTH200" s="4"/>
      <c r="NTI200" s="4"/>
      <c r="NTJ200" s="4"/>
      <c r="NTK200" s="4"/>
      <c r="NTL200" s="4"/>
      <c r="NTM200" s="4"/>
      <c r="NTN200" s="4"/>
      <c r="NTO200" s="4"/>
      <c r="NTP200" s="4"/>
      <c r="NTQ200" s="4"/>
      <c r="NTR200" s="4"/>
      <c r="NTS200" s="4"/>
      <c r="NTT200" s="4"/>
      <c r="NTU200" s="4"/>
      <c r="NTV200" s="4"/>
      <c r="NTW200" s="4"/>
      <c r="NTX200" s="4"/>
      <c r="NTY200" s="4"/>
      <c r="NTZ200" s="4"/>
      <c r="NUA200" s="4"/>
      <c r="NUB200" s="4"/>
      <c r="NUC200" s="4"/>
      <c r="NUD200" s="4"/>
      <c r="NUE200" s="4"/>
      <c r="NUF200" s="4"/>
      <c r="NUG200" s="4"/>
      <c r="NUH200" s="4"/>
      <c r="NUI200" s="4"/>
      <c r="NUJ200" s="4"/>
      <c r="NUK200" s="4"/>
      <c r="NUL200" s="4"/>
      <c r="NUM200" s="4"/>
      <c r="NUN200" s="4"/>
      <c r="NUO200" s="4"/>
      <c r="NUP200" s="4"/>
      <c r="NUQ200" s="4"/>
      <c r="NUR200" s="4"/>
      <c r="NUS200" s="4"/>
      <c r="NUT200" s="4"/>
      <c r="NUU200" s="4"/>
      <c r="NUV200" s="4"/>
      <c r="NUW200" s="4"/>
      <c r="NUX200" s="4"/>
      <c r="NUY200" s="4"/>
      <c r="NUZ200" s="4"/>
      <c r="NVA200" s="4"/>
      <c r="NVB200" s="4"/>
      <c r="NVC200" s="4"/>
      <c r="NVD200" s="4"/>
      <c r="NVE200" s="4"/>
      <c r="NVF200" s="4"/>
      <c r="NVG200" s="4"/>
      <c r="NVH200" s="4"/>
      <c r="NVI200" s="4"/>
      <c r="NVJ200" s="4"/>
      <c r="NVK200" s="4"/>
      <c r="NVL200" s="4"/>
      <c r="NVM200" s="4"/>
      <c r="NVN200" s="4"/>
      <c r="NVO200" s="4"/>
      <c r="NVP200" s="4"/>
      <c r="NVQ200" s="4"/>
      <c r="NVR200" s="4"/>
      <c r="NVS200" s="4"/>
      <c r="NVT200" s="4"/>
      <c r="NVU200" s="4"/>
      <c r="NVV200" s="4"/>
      <c r="NVW200" s="4"/>
      <c r="NVX200" s="4"/>
      <c r="NVY200" s="4"/>
      <c r="NVZ200" s="4"/>
      <c r="NWA200" s="4"/>
      <c r="NWB200" s="4"/>
      <c r="NWC200" s="4"/>
      <c r="NWD200" s="4"/>
      <c r="NWE200" s="4"/>
      <c r="NWF200" s="4"/>
      <c r="NWG200" s="4"/>
      <c r="NWH200" s="4"/>
      <c r="NWI200" s="4"/>
      <c r="NWJ200" s="4"/>
      <c r="NWK200" s="4"/>
      <c r="NWL200" s="4"/>
      <c r="NWM200" s="4"/>
      <c r="NWN200" s="4"/>
      <c r="NWO200" s="4"/>
      <c r="NWP200" s="4"/>
      <c r="NWQ200" s="4"/>
      <c r="NWR200" s="4"/>
      <c r="NWS200" s="4"/>
      <c r="NWT200" s="4"/>
      <c r="NWU200" s="4"/>
      <c r="NWV200" s="4"/>
      <c r="NWW200" s="4"/>
      <c r="NWX200" s="4"/>
      <c r="NWY200" s="4"/>
      <c r="NWZ200" s="4"/>
      <c r="NXA200" s="4"/>
      <c r="NXB200" s="4"/>
      <c r="NXC200" s="4"/>
      <c r="NXD200" s="4"/>
      <c r="NXE200" s="4"/>
      <c r="NXF200" s="4"/>
      <c r="NXG200" s="4"/>
      <c r="NXH200" s="4"/>
      <c r="NXI200" s="4"/>
      <c r="NXJ200" s="4"/>
      <c r="NXK200" s="4"/>
      <c r="NXL200" s="4"/>
      <c r="NXM200" s="4"/>
      <c r="NXN200" s="4"/>
      <c r="NXO200" s="4"/>
      <c r="NXP200" s="4"/>
      <c r="NXQ200" s="4"/>
      <c r="NXR200" s="4"/>
      <c r="NXS200" s="4"/>
      <c r="NXT200" s="4"/>
      <c r="NXU200" s="4"/>
      <c r="NXV200" s="4"/>
      <c r="NXW200" s="4"/>
      <c r="NXX200" s="4"/>
      <c r="NXY200" s="4"/>
      <c r="NXZ200" s="4"/>
      <c r="NYA200" s="4"/>
      <c r="NYB200" s="4"/>
      <c r="NYC200" s="4"/>
      <c r="NYD200" s="4"/>
      <c r="NYE200" s="4"/>
      <c r="NYF200" s="4"/>
      <c r="NYG200" s="4"/>
      <c r="NYH200" s="4"/>
      <c r="NYI200" s="4"/>
      <c r="NYJ200" s="4"/>
      <c r="NYK200" s="4"/>
      <c r="NYL200" s="4"/>
      <c r="NYM200" s="4"/>
      <c r="NYN200" s="4"/>
      <c r="NYO200" s="4"/>
      <c r="NYP200" s="4"/>
      <c r="NYQ200" s="4"/>
      <c r="NYR200" s="4"/>
      <c r="NYS200" s="4"/>
      <c r="NYT200" s="4"/>
      <c r="NYU200" s="4"/>
      <c r="NYV200" s="4"/>
      <c r="NYW200" s="4"/>
      <c r="NYX200" s="4"/>
      <c r="NYY200" s="4"/>
      <c r="NYZ200" s="4"/>
      <c r="NZA200" s="4"/>
      <c r="NZB200" s="4"/>
      <c r="NZC200" s="4"/>
      <c r="NZD200" s="4"/>
      <c r="NZE200" s="4"/>
      <c r="NZF200" s="4"/>
      <c r="NZG200" s="4"/>
      <c r="NZH200" s="4"/>
      <c r="NZI200" s="4"/>
      <c r="NZJ200" s="4"/>
      <c r="NZK200" s="4"/>
      <c r="NZL200" s="4"/>
      <c r="NZM200" s="4"/>
      <c r="NZN200" s="4"/>
      <c r="NZO200" s="4"/>
      <c r="NZP200" s="4"/>
      <c r="NZQ200" s="4"/>
      <c r="NZR200" s="4"/>
      <c r="NZS200" s="4"/>
      <c r="NZT200" s="4"/>
      <c r="NZU200" s="4"/>
      <c r="NZV200" s="4"/>
      <c r="NZW200" s="4"/>
      <c r="NZX200" s="4"/>
      <c r="NZY200" s="4"/>
      <c r="NZZ200" s="4"/>
      <c r="OAA200" s="4"/>
      <c r="OAB200" s="4"/>
      <c r="OAC200" s="4"/>
      <c r="OAD200" s="4"/>
      <c r="OAE200" s="4"/>
      <c r="OAF200" s="4"/>
      <c r="OAG200" s="4"/>
      <c r="OAH200" s="4"/>
      <c r="OAI200" s="4"/>
      <c r="OAJ200" s="4"/>
      <c r="OAK200" s="4"/>
      <c r="OAL200" s="4"/>
      <c r="OAM200" s="4"/>
      <c r="OAN200" s="4"/>
      <c r="OAO200" s="4"/>
      <c r="OAP200" s="4"/>
      <c r="OAQ200" s="4"/>
      <c r="OAR200" s="4"/>
      <c r="OAS200" s="4"/>
      <c r="OAT200" s="4"/>
      <c r="OAU200" s="4"/>
      <c r="OAV200" s="4"/>
      <c r="OAW200" s="4"/>
      <c r="OAX200" s="4"/>
      <c r="OAY200" s="4"/>
      <c r="OAZ200" s="4"/>
      <c r="OBA200" s="4"/>
      <c r="OBB200" s="4"/>
      <c r="OBC200" s="4"/>
      <c r="OBD200" s="4"/>
      <c r="OBE200" s="4"/>
      <c r="OBF200" s="4"/>
      <c r="OBG200" s="4"/>
      <c r="OBH200" s="4"/>
      <c r="OBI200" s="4"/>
      <c r="OBJ200" s="4"/>
      <c r="OBK200" s="4"/>
      <c r="OBL200" s="4"/>
      <c r="OBM200" s="4"/>
      <c r="OBN200" s="4"/>
      <c r="OBO200" s="4"/>
      <c r="OBP200" s="4"/>
      <c r="OBQ200" s="4"/>
      <c r="OBR200" s="4"/>
      <c r="OBS200" s="4"/>
      <c r="OBT200" s="4"/>
      <c r="OBU200" s="4"/>
      <c r="OBV200" s="4"/>
      <c r="OBW200" s="4"/>
      <c r="OBX200" s="4"/>
      <c r="OBY200" s="4"/>
      <c r="OBZ200" s="4"/>
      <c r="OCA200" s="4"/>
      <c r="OCB200" s="4"/>
      <c r="OCC200" s="4"/>
      <c r="OCD200" s="4"/>
      <c r="OCE200" s="4"/>
      <c r="OCF200" s="4"/>
      <c r="OCG200" s="4"/>
      <c r="OCH200" s="4"/>
      <c r="OCI200" s="4"/>
      <c r="OCJ200" s="4"/>
      <c r="OCK200" s="4"/>
      <c r="OCL200" s="4"/>
      <c r="OCM200" s="4"/>
      <c r="OCN200" s="4"/>
      <c r="OCO200" s="4"/>
      <c r="OCP200" s="4"/>
      <c r="OCQ200" s="4"/>
      <c r="OCR200" s="4"/>
      <c r="OCS200" s="4"/>
      <c r="OCT200" s="4"/>
      <c r="OCU200" s="4"/>
      <c r="OCV200" s="4"/>
      <c r="OCW200" s="4"/>
      <c r="OCX200" s="4"/>
      <c r="OCY200" s="4"/>
      <c r="OCZ200" s="4"/>
      <c r="ODA200" s="4"/>
      <c r="ODB200" s="4"/>
      <c r="ODC200" s="4"/>
      <c r="ODD200" s="4"/>
      <c r="ODE200" s="4"/>
      <c r="ODF200" s="4"/>
      <c r="ODG200" s="4"/>
      <c r="ODH200" s="4"/>
      <c r="ODI200" s="4"/>
      <c r="ODJ200" s="4"/>
      <c r="ODK200" s="4"/>
      <c r="ODL200" s="4"/>
      <c r="ODM200" s="4"/>
      <c r="ODN200" s="4"/>
      <c r="ODO200" s="4"/>
      <c r="ODP200" s="4"/>
      <c r="ODQ200" s="4"/>
      <c r="ODR200" s="4"/>
      <c r="ODS200" s="4"/>
      <c r="ODT200" s="4"/>
      <c r="ODU200" s="4"/>
      <c r="ODV200" s="4"/>
      <c r="ODW200" s="4"/>
      <c r="ODX200" s="4"/>
      <c r="ODY200" s="4"/>
      <c r="ODZ200" s="4"/>
      <c r="OEA200" s="4"/>
      <c r="OEB200" s="4"/>
      <c r="OEC200" s="4"/>
      <c r="OED200" s="4"/>
      <c r="OEE200" s="4"/>
      <c r="OEF200" s="4"/>
      <c r="OEG200" s="4"/>
      <c r="OEH200" s="4"/>
      <c r="OEI200" s="4"/>
      <c r="OEJ200" s="4"/>
      <c r="OEK200" s="4"/>
      <c r="OEL200" s="4"/>
      <c r="OEM200" s="4"/>
      <c r="OEN200" s="4"/>
      <c r="OEO200" s="4"/>
      <c r="OEP200" s="4"/>
      <c r="OEQ200" s="4"/>
      <c r="OER200" s="4"/>
      <c r="OES200" s="4"/>
      <c r="OET200" s="4"/>
      <c r="OEU200" s="4"/>
      <c r="OEV200" s="4"/>
      <c r="OEW200" s="4"/>
      <c r="OEX200" s="4"/>
      <c r="OEY200" s="4"/>
      <c r="OEZ200" s="4"/>
      <c r="OFA200" s="4"/>
      <c r="OFB200" s="4"/>
      <c r="OFC200" s="4"/>
      <c r="OFD200" s="4"/>
      <c r="OFE200" s="4"/>
      <c r="OFF200" s="4"/>
      <c r="OFG200" s="4"/>
      <c r="OFH200" s="4"/>
      <c r="OFI200" s="4"/>
      <c r="OFJ200" s="4"/>
      <c r="OFK200" s="4"/>
      <c r="OFL200" s="4"/>
      <c r="OFM200" s="4"/>
      <c r="OFN200" s="4"/>
      <c r="OFO200" s="4"/>
      <c r="OFP200" s="4"/>
      <c r="OFQ200" s="4"/>
      <c r="OFR200" s="4"/>
      <c r="OFS200" s="4"/>
      <c r="OFT200" s="4"/>
      <c r="OFU200" s="4"/>
      <c r="OFV200" s="4"/>
      <c r="OFW200" s="4"/>
      <c r="OFX200" s="4"/>
      <c r="OFY200" s="4"/>
      <c r="OFZ200" s="4"/>
      <c r="OGA200" s="4"/>
      <c r="OGB200" s="4"/>
      <c r="OGC200" s="4"/>
      <c r="OGD200" s="4"/>
      <c r="OGE200" s="4"/>
      <c r="OGF200" s="4"/>
      <c r="OGG200" s="4"/>
      <c r="OGH200" s="4"/>
      <c r="OGI200" s="4"/>
      <c r="OGJ200" s="4"/>
      <c r="OGK200" s="4"/>
      <c r="OGL200" s="4"/>
      <c r="OGM200" s="4"/>
      <c r="OGN200" s="4"/>
      <c r="OGO200" s="4"/>
      <c r="OGP200" s="4"/>
      <c r="OGQ200" s="4"/>
      <c r="OGR200" s="4"/>
      <c r="OGS200" s="4"/>
      <c r="OGT200" s="4"/>
      <c r="OGU200" s="4"/>
      <c r="OGV200" s="4"/>
      <c r="OGW200" s="4"/>
      <c r="OGX200" s="4"/>
      <c r="OGY200" s="4"/>
      <c r="OGZ200" s="4"/>
      <c r="OHA200" s="4"/>
      <c r="OHB200" s="4"/>
      <c r="OHC200" s="4"/>
      <c r="OHD200" s="4"/>
      <c r="OHE200" s="4"/>
      <c r="OHF200" s="4"/>
      <c r="OHG200" s="4"/>
      <c r="OHH200" s="4"/>
      <c r="OHI200" s="4"/>
      <c r="OHJ200" s="4"/>
      <c r="OHK200" s="4"/>
      <c r="OHL200" s="4"/>
      <c r="OHM200" s="4"/>
      <c r="OHN200" s="4"/>
      <c r="OHO200" s="4"/>
      <c r="OHP200" s="4"/>
      <c r="OHQ200" s="4"/>
      <c r="OHR200" s="4"/>
      <c r="OHS200" s="4"/>
      <c r="OHT200" s="4"/>
      <c r="OHU200" s="4"/>
      <c r="OHV200" s="4"/>
      <c r="OHW200" s="4"/>
      <c r="OHX200" s="4"/>
      <c r="OHY200" s="4"/>
      <c r="OHZ200" s="4"/>
      <c r="OIA200" s="4"/>
      <c r="OIB200" s="4"/>
      <c r="OIC200" s="4"/>
      <c r="OID200" s="4"/>
      <c r="OIE200" s="4"/>
      <c r="OIF200" s="4"/>
      <c r="OIG200" s="4"/>
      <c r="OIH200" s="4"/>
      <c r="OII200" s="4"/>
      <c r="OIJ200" s="4"/>
      <c r="OIK200" s="4"/>
      <c r="OIL200" s="4"/>
      <c r="OIM200" s="4"/>
      <c r="OIN200" s="4"/>
      <c r="OIO200" s="4"/>
      <c r="OIP200" s="4"/>
      <c r="OIQ200" s="4"/>
      <c r="OIR200" s="4"/>
      <c r="OIS200" s="4"/>
      <c r="OIT200" s="4"/>
      <c r="OIU200" s="4"/>
      <c r="OIV200" s="4"/>
      <c r="OIW200" s="4"/>
      <c r="OIX200" s="4"/>
      <c r="OIY200" s="4"/>
      <c r="OIZ200" s="4"/>
      <c r="OJA200" s="4"/>
      <c r="OJB200" s="4"/>
      <c r="OJC200" s="4"/>
      <c r="OJD200" s="4"/>
      <c r="OJE200" s="4"/>
      <c r="OJF200" s="4"/>
      <c r="OJG200" s="4"/>
      <c r="OJH200" s="4"/>
      <c r="OJI200" s="4"/>
      <c r="OJJ200" s="4"/>
      <c r="OJK200" s="4"/>
      <c r="OJL200" s="4"/>
      <c r="OJM200" s="4"/>
      <c r="OJN200" s="4"/>
      <c r="OJO200" s="4"/>
      <c r="OJP200" s="4"/>
      <c r="OJQ200" s="4"/>
      <c r="OJR200" s="4"/>
      <c r="OJS200" s="4"/>
      <c r="OJT200" s="4"/>
      <c r="OJU200" s="4"/>
      <c r="OJV200" s="4"/>
      <c r="OJW200" s="4"/>
      <c r="OJX200" s="4"/>
      <c r="OJY200" s="4"/>
      <c r="OJZ200" s="4"/>
      <c r="OKA200" s="4"/>
      <c r="OKB200" s="4"/>
      <c r="OKC200" s="4"/>
      <c r="OKD200" s="4"/>
      <c r="OKE200" s="4"/>
      <c r="OKF200" s="4"/>
      <c r="OKG200" s="4"/>
      <c r="OKH200" s="4"/>
      <c r="OKI200" s="4"/>
      <c r="OKJ200" s="4"/>
      <c r="OKK200" s="4"/>
      <c r="OKL200" s="4"/>
      <c r="OKM200" s="4"/>
      <c r="OKN200" s="4"/>
      <c r="OKO200" s="4"/>
      <c r="OKP200" s="4"/>
      <c r="OKQ200" s="4"/>
      <c r="OKR200" s="4"/>
      <c r="OKS200" s="4"/>
      <c r="OKT200" s="4"/>
      <c r="OKU200" s="4"/>
      <c r="OKV200" s="4"/>
      <c r="OKW200" s="4"/>
      <c r="OKX200" s="4"/>
      <c r="OKY200" s="4"/>
      <c r="OKZ200" s="4"/>
      <c r="OLA200" s="4"/>
      <c r="OLB200" s="4"/>
      <c r="OLC200" s="4"/>
      <c r="OLD200" s="4"/>
      <c r="OLE200" s="4"/>
      <c r="OLF200" s="4"/>
      <c r="OLG200" s="4"/>
      <c r="OLH200" s="4"/>
      <c r="OLI200" s="4"/>
      <c r="OLJ200" s="4"/>
      <c r="OLK200" s="4"/>
      <c r="OLL200" s="4"/>
      <c r="OLM200" s="4"/>
      <c r="OLN200" s="4"/>
      <c r="OLO200" s="4"/>
      <c r="OLP200" s="4"/>
      <c r="OLQ200" s="4"/>
      <c r="OLR200" s="4"/>
      <c r="OLS200" s="4"/>
      <c r="OLT200" s="4"/>
      <c r="OLU200" s="4"/>
      <c r="OLV200" s="4"/>
      <c r="OLW200" s="4"/>
      <c r="OLX200" s="4"/>
      <c r="OLY200" s="4"/>
      <c r="OLZ200" s="4"/>
      <c r="OMA200" s="4"/>
      <c r="OMB200" s="4"/>
      <c r="OMC200" s="4"/>
      <c r="OMD200" s="4"/>
      <c r="OME200" s="4"/>
      <c r="OMF200" s="4"/>
      <c r="OMG200" s="4"/>
      <c r="OMH200" s="4"/>
      <c r="OMI200" s="4"/>
      <c r="OMJ200" s="4"/>
      <c r="OMK200" s="4"/>
      <c r="OML200" s="4"/>
      <c r="OMM200" s="4"/>
      <c r="OMN200" s="4"/>
      <c r="OMO200" s="4"/>
      <c r="OMP200" s="4"/>
      <c r="OMQ200" s="4"/>
      <c r="OMR200" s="4"/>
      <c r="OMS200" s="4"/>
      <c r="OMT200" s="4"/>
      <c r="OMU200" s="4"/>
      <c r="OMV200" s="4"/>
      <c r="OMW200" s="4"/>
      <c r="OMX200" s="4"/>
      <c r="OMY200" s="4"/>
      <c r="OMZ200" s="4"/>
      <c r="ONA200" s="4"/>
      <c r="ONB200" s="4"/>
      <c r="ONC200" s="4"/>
      <c r="OND200" s="4"/>
      <c r="ONE200" s="4"/>
      <c r="ONF200" s="4"/>
      <c r="ONG200" s="4"/>
      <c r="ONH200" s="4"/>
      <c r="ONI200" s="4"/>
      <c r="ONJ200" s="4"/>
      <c r="ONK200" s="4"/>
      <c r="ONL200" s="4"/>
      <c r="ONM200" s="4"/>
      <c r="ONN200" s="4"/>
      <c r="ONO200" s="4"/>
      <c r="ONP200" s="4"/>
      <c r="ONQ200" s="4"/>
      <c r="ONR200" s="4"/>
      <c r="ONS200" s="4"/>
      <c r="ONT200" s="4"/>
      <c r="ONU200" s="4"/>
      <c r="ONV200" s="4"/>
      <c r="ONW200" s="4"/>
      <c r="ONX200" s="4"/>
      <c r="ONY200" s="4"/>
      <c r="ONZ200" s="4"/>
      <c r="OOA200" s="4"/>
      <c r="OOB200" s="4"/>
      <c r="OOC200" s="4"/>
      <c r="OOD200" s="4"/>
      <c r="OOE200" s="4"/>
      <c r="OOF200" s="4"/>
      <c r="OOG200" s="4"/>
      <c r="OOH200" s="4"/>
      <c r="OOI200" s="4"/>
      <c r="OOJ200" s="4"/>
      <c r="OOK200" s="4"/>
      <c r="OOL200" s="4"/>
      <c r="OOM200" s="4"/>
      <c r="OON200" s="4"/>
      <c r="OOO200" s="4"/>
      <c r="OOP200" s="4"/>
      <c r="OOQ200" s="4"/>
      <c r="OOR200" s="4"/>
      <c r="OOS200" s="4"/>
      <c r="OOT200" s="4"/>
      <c r="OOU200" s="4"/>
      <c r="OOV200" s="4"/>
      <c r="OOW200" s="4"/>
      <c r="OOX200" s="4"/>
      <c r="OOY200" s="4"/>
      <c r="OOZ200" s="4"/>
      <c r="OPA200" s="4"/>
      <c r="OPB200" s="4"/>
      <c r="OPC200" s="4"/>
      <c r="OPD200" s="4"/>
      <c r="OPE200" s="4"/>
      <c r="OPF200" s="4"/>
      <c r="OPG200" s="4"/>
      <c r="OPH200" s="4"/>
      <c r="OPI200" s="4"/>
      <c r="OPJ200" s="4"/>
      <c r="OPK200" s="4"/>
      <c r="OPL200" s="4"/>
      <c r="OPM200" s="4"/>
      <c r="OPN200" s="4"/>
      <c r="OPO200" s="4"/>
      <c r="OPP200" s="4"/>
      <c r="OPQ200" s="4"/>
      <c r="OPR200" s="4"/>
      <c r="OPS200" s="4"/>
      <c r="OPT200" s="4"/>
      <c r="OPU200" s="4"/>
      <c r="OPV200" s="4"/>
      <c r="OPW200" s="4"/>
      <c r="OPX200" s="4"/>
      <c r="OPY200" s="4"/>
      <c r="OPZ200" s="4"/>
      <c r="OQA200" s="4"/>
      <c r="OQB200" s="4"/>
      <c r="OQC200" s="4"/>
      <c r="OQD200" s="4"/>
      <c r="OQE200" s="4"/>
      <c r="OQF200" s="4"/>
      <c r="OQG200" s="4"/>
      <c r="OQH200" s="4"/>
      <c r="OQI200" s="4"/>
      <c r="OQJ200" s="4"/>
      <c r="OQK200" s="4"/>
      <c r="OQL200" s="4"/>
      <c r="OQM200" s="4"/>
      <c r="OQN200" s="4"/>
      <c r="OQO200" s="4"/>
      <c r="OQP200" s="4"/>
      <c r="OQQ200" s="4"/>
      <c r="OQR200" s="4"/>
      <c r="OQS200" s="4"/>
      <c r="OQT200" s="4"/>
      <c r="OQU200" s="4"/>
      <c r="OQV200" s="4"/>
      <c r="OQW200" s="4"/>
      <c r="OQX200" s="4"/>
      <c r="OQY200" s="4"/>
      <c r="OQZ200" s="4"/>
      <c r="ORA200" s="4"/>
      <c r="ORB200" s="4"/>
      <c r="ORC200" s="4"/>
      <c r="ORD200" s="4"/>
      <c r="ORE200" s="4"/>
      <c r="ORF200" s="4"/>
      <c r="ORG200" s="4"/>
      <c r="ORH200" s="4"/>
      <c r="ORI200" s="4"/>
      <c r="ORJ200" s="4"/>
      <c r="ORK200" s="4"/>
      <c r="ORL200" s="4"/>
      <c r="ORM200" s="4"/>
      <c r="ORN200" s="4"/>
      <c r="ORO200" s="4"/>
      <c r="ORP200" s="4"/>
      <c r="ORQ200" s="4"/>
      <c r="ORR200" s="4"/>
      <c r="ORS200" s="4"/>
      <c r="ORT200" s="4"/>
      <c r="ORU200" s="4"/>
      <c r="ORV200" s="4"/>
      <c r="ORW200" s="4"/>
      <c r="ORX200" s="4"/>
      <c r="ORY200" s="4"/>
      <c r="ORZ200" s="4"/>
      <c r="OSA200" s="4"/>
      <c r="OSB200" s="4"/>
      <c r="OSC200" s="4"/>
      <c r="OSD200" s="4"/>
      <c r="OSE200" s="4"/>
      <c r="OSF200" s="4"/>
      <c r="OSG200" s="4"/>
      <c r="OSH200" s="4"/>
      <c r="OSI200" s="4"/>
      <c r="OSJ200" s="4"/>
      <c r="OSK200" s="4"/>
      <c r="OSL200" s="4"/>
      <c r="OSM200" s="4"/>
      <c r="OSN200" s="4"/>
      <c r="OSO200" s="4"/>
      <c r="OSP200" s="4"/>
      <c r="OSQ200" s="4"/>
      <c r="OSR200" s="4"/>
      <c r="OSS200" s="4"/>
      <c r="OST200" s="4"/>
      <c r="OSU200" s="4"/>
      <c r="OSV200" s="4"/>
      <c r="OSW200" s="4"/>
      <c r="OSX200" s="4"/>
      <c r="OSY200" s="4"/>
      <c r="OSZ200" s="4"/>
      <c r="OTA200" s="4"/>
      <c r="OTB200" s="4"/>
      <c r="OTC200" s="4"/>
      <c r="OTD200" s="4"/>
      <c r="OTE200" s="4"/>
      <c r="OTF200" s="4"/>
      <c r="OTG200" s="4"/>
      <c r="OTH200" s="4"/>
      <c r="OTI200" s="4"/>
      <c r="OTJ200" s="4"/>
      <c r="OTK200" s="4"/>
      <c r="OTL200" s="4"/>
      <c r="OTM200" s="4"/>
      <c r="OTN200" s="4"/>
      <c r="OTO200" s="4"/>
      <c r="OTP200" s="4"/>
      <c r="OTQ200" s="4"/>
      <c r="OTR200" s="4"/>
      <c r="OTS200" s="4"/>
      <c r="OTT200" s="4"/>
      <c r="OTU200" s="4"/>
      <c r="OTV200" s="4"/>
      <c r="OTW200" s="4"/>
      <c r="OTX200" s="4"/>
      <c r="OTY200" s="4"/>
      <c r="OTZ200" s="4"/>
      <c r="OUA200" s="4"/>
      <c r="OUB200" s="4"/>
      <c r="OUC200" s="4"/>
      <c r="OUD200" s="4"/>
      <c r="OUE200" s="4"/>
      <c r="OUF200" s="4"/>
      <c r="OUG200" s="4"/>
      <c r="OUH200" s="4"/>
      <c r="OUI200" s="4"/>
      <c r="OUJ200" s="4"/>
      <c r="OUK200" s="4"/>
      <c r="OUL200" s="4"/>
      <c r="OUM200" s="4"/>
      <c r="OUN200" s="4"/>
      <c r="OUO200" s="4"/>
      <c r="OUP200" s="4"/>
      <c r="OUQ200" s="4"/>
      <c r="OUR200" s="4"/>
      <c r="OUS200" s="4"/>
      <c r="OUT200" s="4"/>
      <c r="OUU200" s="4"/>
      <c r="OUV200" s="4"/>
      <c r="OUW200" s="4"/>
      <c r="OUX200" s="4"/>
      <c r="OUY200" s="4"/>
      <c r="OUZ200" s="4"/>
      <c r="OVA200" s="4"/>
      <c r="OVB200" s="4"/>
      <c r="OVC200" s="4"/>
      <c r="OVD200" s="4"/>
      <c r="OVE200" s="4"/>
      <c r="OVF200" s="4"/>
      <c r="OVG200" s="4"/>
      <c r="OVH200" s="4"/>
      <c r="OVI200" s="4"/>
      <c r="OVJ200" s="4"/>
      <c r="OVK200" s="4"/>
      <c r="OVL200" s="4"/>
      <c r="OVM200" s="4"/>
      <c r="OVN200" s="4"/>
      <c r="OVO200" s="4"/>
      <c r="OVP200" s="4"/>
      <c r="OVQ200" s="4"/>
      <c r="OVR200" s="4"/>
      <c r="OVS200" s="4"/>
      <c r="OVT200" s="4"/>
      <c r="OVU200" s="4"/>
      <c r="OVV200" s="4"/>
      <c r="OVW200" s="4"/>
      <c r="OVX200" s="4"/>
      <c r="OVY200" s="4"/>
      <c r="OVZ200" s="4"/>
      <c r="OWA200" s="4"/>
      <c r="OWB200" s="4"/>
      <c r="OWC200" s="4"/>
      <c r="OWD200" s="4"/>
      <c r="OWE200" s="4"/>
      <c r="OWF200" s="4"/>
      <c r="OWG200" s="4"/>
      <c r="OWH200" s="4"/>
      <c r="OWI200" s="4"/>
      <c r="OWJ200" s="4"/>
      <c r="OWK200" s="4"/>
      <c r="OWL200" s="4"/>
      <c r="OWM200" s="4"/>
      <c r="OWN200" s="4"/>
      <c r="OWO200" s="4"/>
      <c r="OWP200" s="4"/>
      <c r="OWQ200" s="4"/>
      <c r="OWR200" s="4"/>
      <c r="OWS200" s="4"/>
      <c r="OWT200" s="4"/>
      <c r="OWU200" s="4"/>
      <c r="OWV200" s="4"/>
      <c r="OWW200" s="4"/>
      <c r="OWX200" s="4"/>
      <c r="OWY200" s="4"/>
      <c r="OWZ200" s="4"/>
      <c r="OXA200" s="4"/>
      <c r="OXB200" s="4"/>
      <c r="OXC200" s="4"/>
      <c r="OXD200" s="4"/>
      <c r="OXE200" s="4"/>
      <c r="OXF200" s="4"/>
      <c r="OXG200" s="4"/>
      <c r="OXH200" s="4"/>
      <c r="OXI200" s="4"/>
      <c r="OXJ200" s="4"/>
      <c r="OXK200" s="4"/>
      <c r="OXL200" s="4"/>
      <c r="OXM200" s="4"/>
      <c r="OXN200" s="4"/>
      <c r="OXO200" s="4"/>
      <c r="OXP200" s="4"/>
      <c r="OXQ200" s="4"/>
      <c r="OXR200" s="4"/>
      <c r="OXS200" s="4"/>
      <c r="OXT200" s="4"/>
      <c r="OXU200" s="4"/>
      <c r="OXV200" s="4"/>
      <c r="OXW200" s="4"/>
      <c r="OXX200" s="4"/>
      <c r="OXY200" s="4"/>
      <c r="OXZ200" s="4"/>
      <c r="OYA200" s="4"/>
      <c r="OYB200" s="4"/>
      <c r="OYC200" s="4"/>
      <c r="OYD200" s="4"/>
      <c r="OYE200" s="4"/>
      <c r="OYF200" s="4"/>
      <c r="OYG200" s="4"/>
      <c r="OYH200" s="4"/>
      <c r="OYI200" s="4"/>
      <c r="OYJ200" s="4"/>
      <c r="OYK200" s="4"/>
      <c r="OYL200" s="4"/>
      <c r="OYM200" s="4"/>
      <c r="OYN200" s="4"/>
      <c r="OYO200" s="4"/>
      <c r="OYP200" s="4"/>
      <c r="OYQ200" s="4"/>
      <c r="OYR200" s="4"/>
      <c r="OYS200" s="4"/>
      <c r="OYT200" s="4"/>
      <c r="OYU200" s="4"/>
      <c r="OYV200" s="4"/>
      <c r="OYW200" s="4"/>
      <c r="OYX200" s="4"/>
      <c r="OYY200" s="4"/>
      <c r="OYZ200" s="4"/>
      <c r="OZA200" s="4"/>
      <c r="OZB200" s="4"/>
      <c r="OZC200" s="4"/>
      <c r="OZD200" s="4"/>
      <c r="OZE200" s="4"/>
      <c r="OZF200" s="4"/>
      <c r="OZG200" s="4"/>
      <c r="OZH200" s="4"/>
      <c r="OZI200" s="4"/>
      <c r="OZJ200" s="4"/>
      <c r="OZK200" s="4"/>
      <c r="OZL200" s="4"/>
      <c r="OZM200" s="4"/>
      <c r="OZN200" s="4"/>
      <c r="OZO200" s="4"/>
      <c r="OZP200" s="4"/>
      <c r="OZQ200" s="4"/>
      <c r="OZR200" s="4"/>
      <c r="OZS200" s="4"/>
      <c r="OZT200" s="4"/>
      <c r="OZU200" s="4"/>
      <c r="OZV200" s="4"/>
      <c r="OZW200" s="4"/>
      <c r="OZX200" s="4"/>
      <c r="OZY200" s="4"/>
      <c r="OZZ200" s="4"/>
      <c r="PAA200" s="4"/>
      <c r="PAB200" s="4"/>
      <c r="PAC200" s="4"/>
      <c r="PAD200" s="4"/>
      <c r="PAE200" s="4"/>
      <c r="PAF200" s="4"/>
      <c r="PAG200" s="4"/>
      <c r="PAH200" s="4"/>
      <c r="PAI200" s="4"/>
      <c r="PAJ200" s="4"/>
      <c r="PAK200" s="4"/>
      <c r="PAL200" s="4"/>
      <c r="PAM200" s="4"/>
      <c r="PAN200" s="4"/>
      <c r="PAO200" s="4"/>
      <c r="PAP200" s="4"/>
      <c r="PAQ200" s="4"/>
      <c r="PAR200" s="4"/>
      <c r="PAS200" s="4"/>
      <c r="PAT200" s="4"/>
      <c r="PAU200" s="4"/>
      <c r="PAV200" s="4"/>
      <c r="PAW200" s="4"/>
      <c r="PAX200" s="4"/>
      <c r="PAY200" s="4"/>
      <c r="PAZ200" s="4"/>
      <c r="PBA200" s="4"/>
      <c r="PBB200" s="4"/>
      <c r="PBC200" s="4"/>
      <c r="PBD200" s="4"/>
      <c r="PBE200" s="4"/>
      <c r="PBF200" s="4"/>
      <c r="PBG200" s="4"/>
      <c r="PBH200" s="4"/>
      <c r="PBI200" s="4"/>
      <c r="PBJ200" s="4"/>
      <c r="PBK200" s="4"/>
      <c r="PBL200" s="4"/>
      <c r="PBM200" s="4"/>
      <c r="PBN200" s="4"/>
      <c r="PBO200" s="4"/>
      <c r="PBP200" s="4"/>
      <c r="PBQ200" s="4"/>
      <c r="PBR200" s="4"/>
      <c r="PBS200" s="4"/>
      <c r="PBT200" s="4"/>
      <c r="PBU200" s="4"/>
      <c r="PBV200" s="4"/>
      <c r="PBW200" s="4"/>
      <c r="PBX200" s="4"/>
      <c r="PBY200" s="4"/>
      <c r="PBZ200" s="4"/>
      <c r="PCA200" s="4"/>
      <c r="PCB200" s="4"/>
      <c r="PCC200" s="4"/>
      <c r="PCD200" s="4"/>
      <c r="PCE200" s="4"/>
      <c r="PCF200" s="4"/>
      <c r="PCG200" s="4"/>
      <c r="PCH200" s="4"/>
      <c r="PCI200" s="4"/>
      <c r="PCJ200" s="4"/>
      <c r="PCK200" s="4"/>
      <c r="PCL200" s="4"/>
      <c r="PCM200" s="4"/>
      <c r="PCN200" s="4"/>
      <c r="PCO200" s="4"/>
      <c r="PCP200" s="4"/>
      <c r="PCQ200" s="4"/>
      <c r="PCR200" s="4"/>
      <c r="PCS200" s="4"/>
      <c r="PCT200" s="4"/>
      <c r="PCU200" s="4"/>
      <c r="PCV200" s="4"/>
      <c r="PCW200" s="4"/>
      <c r="PCX200" s="4"/>
      <c r="PCY200" s="4"/>
      <c r="PCZ200" s="4"/>
      <c r="PDA200" s="4"/>
      <c r="PDB200" s="4"/>
      <c r="PDC200" s="4"/>
      <c r="PDD200" s="4"/>
      <c r="PDE200" s="4"/>
      <c r="PDF200" s="4"/>
      <c r="PDG200" s="4"/>
      <c r="PDH200" s="4"/>
      <c r="PDI200" s="4"/>
      <c r="PDJ200" s="4"/>
      <c r="PDK200" s="4"/>
      <c r="PDL200" s="4"/>
      <c r="PDM200" s="4"/>
      <c r="PDN200" s="4"/>
      <c r="PDO200" s="4"/>
      <c r="PDP200" s="4"/>
      <c r="PDQ200" s="4"/>
      <c r="PDR200" s="4"/>
      <c r="PDS200" s="4"/>
      <c r="PDT200" s="4"/>
      <c r="PDU200" s="4"/>
      <c r="PDV200" s="4"/>
      <c r="PDW200" s="4"/>
      <c r="PDX200" s="4"/>
      <c r="PDY200" s="4"/>
      <c r="PDZ200" s="4"/>
      <c r="PEA200" s="4"/>
      <c r="PEB200" s="4"/>
      <c r="PEC200" s="4"/>
      <c r="PED200" s="4"/>
      <c r="PEE200" s="4"/>
      <c r="PEF200" s="4"/>
      <c r="PEG200" s="4"/>
      <c r="PEH200" s="4"/>
      <c r="PEI200" s="4"/>
      <c r="PEJ200" s="4"/>
      <c r="PEK200" s="4"/>
      <c r="PEL200" s="4"/>
      <c r="PEM200" s="4"/>
      <c r="PEN200" s="4"/>
      <c r="PEO200" s="4"/>
      <c r="PEP200" s="4"/>
      <c r="PEQ200" s="4"/>
      <c r="PER200" s="4"/>
      <c r="PES200" s="4"/>
      <c r="PET200" s="4"/>
      <c r="PEU200" s="4"/>
      <c r="PEV200" s="4"/>
      <c r="PEW200" s="4"/>
      <c r="PEX200" s="4"/>
      <c r="PEY200" s="4"/>
      <c r="PEZ200" s="4"/>
      <c r="PFA200" s="4"/>
      <c r="PFB200" s="4"/>
      <c r="PFC200" s="4"/>
      <c r="PFD200" s="4"/>
      <c r="PFE200" s="4"/>
      <c r="PFF200" s="4"/>
      <c r="PFG200" s="4"/>
      <c r="PFH200" s="4"/>
      <c r="PFI200" s="4"/>
      <c r="PFJ200" s="4"/>
      <c r="PFK200" s="4"/>
      <c r="PFL200" s="4"/>
      <c r="PFM200" s="4"/>
      <c r="PFN200" s="4"/>
      <c r="PFO200" s="4"/>
      <c r="PFP200" s="4"/>
      <c r="PFQ200" s="4"/>
      <c r="PFR200" s="4"/>
      <c r="PFS200" s="4"/>
      <c r="PFT200" s="4"/>
      <c r="PFU200" s="4"/>
      <c r="PFV200" s="4"/>
      <c r="PFW200" s="4"/>
      <c r="PFX200" s="4"/>
      <c r="PFY200" s="4"/>
      <c r="PFZ200" s="4"/>
      <c r="PGA200" s="4"/>
      <c r="PGB200" s="4"/>
      <c r="PGC200" s="4"/>
      <c r="PGD200" s="4"/>
      <c r="PGE200" s="4"/>
      <c r="PGF200" s="4"/>
      <c r="PGG200" s="4"/>
      <c r="PGH200" s="4"/>
      <c r="PGI200" s="4"/>
      <c r="PGJ200" s="4"/>
      <c r="PGK200" s="4"/>
      <c r="PGL200" s="4"/>
      <c r="PGM200" s="4"/>
      <c r="PGN200" s="4"/>
      <c r="PGO200" s="4"/>
      <c r="PGP200" s="4"/>
      <c r="PGQ200" s="4"/>
      <c r="PGR200" s="4"/>
      <c r="PGS200" s="4"/>
      <c r="PGT200" s="4"/>
      <c r="PGU200" s="4"/>
      <c r="PGV200" s="4"/>
      <c r="PGW200" s="4"/>
      <c r="PGX200" s="4"/>
      <c r="PGY200" s="4"/>
      <c r="PGZ200" s="4"/>
      <c r="PHA200" s="4"/>
      <c r="PHB200" s="4"/>
      <c r="PHC200" s="4"/>
      <c r="PHD200" s="4"/>
      <c r="PHE200" s="4"/>
      <c r="PHF200" s="4"/>
      <c r="PHG200" s="4"/>
      <c r="PHH200" s="4"/>
      <c r="PHI200" s="4"/>
      <c r="PHJ200" s="4"/>
      <c r="PHK200" s="4"/>
      <c r="PHL200" s="4"/>
      <c r="PHM200" s="4"/>
      <c r="PHN200" s="4"/>
      <c r="PHO200" s="4"/>
      <c r="PHP200" s="4"/>
      <c r="PHQ200" s="4"/>
      <c r="PHR200" s="4"/>
      <c r="PHS200" s="4"/>
      <c r="PHT200" s="4"/>
      <c r="PHU200" s="4"/>
      <c r="PHV200" s="4"/>
      <c r="PHW200" s="4"/>
      <c r="PHX200" s="4"/>
      <c r="PHY200" s="4"/>
      <c r="PHZ200" s="4"/>
      <c r="PIA200" s="4"/>
      <c r="PIB200" s="4"/>
      <c r="PIC200" s="4"/>
      <c r="PID200" s="4"/>
      <c r="PIE200" s="4"/>
      <c r="PIF200" s="4"/>
      <c r="PIG200" s="4"/>
      <c r="PIH200" s="4"/>
      <c r="PII200" s="4"/>
      <c r="PIJ200" s="4"/>
      <c r="PIK200" s="4"/>
      <c r="PIL200" s="4"/>
      <c r="PIM200" s="4"/>
      <c r="PIN200" s="4"/>
      <c r="PIO200" s="4"/>
      <c r="PIP200" s="4"/>
      <c r="PIQ200" s="4"/>
      <c r="PIR200" s="4"/>
      <c r="PIS200" s="4"/>
      <c r="PIT200" s="4"/>
      <c r="PIU200" s="4"/>
      <c r="PIV200" s="4"/>
      <c r="PIW200" s="4"/>
      <c r="PIX200" s="4"/>
      <c r="PIY200" s="4"/>
      <c r="PIZ200" s="4"/>
      <c r="PJA200" s="4"/>
      <c r="PJB200" s="4"/>
      <c r="PJC200" s="4"/>
      <c r="PJD200" s="4"/>
      <c r="PJE200" s="4"/>
      <c r="PJF200" s="4"/>
      <c r="PJG200" s="4"/>
      <c r="PJH200" s="4"/>
      <c r="PJI200" s="4"/>
      <c r="PJJ200" s="4"/>
      <c r="PJK200" s="4"/>
      <c r="PJL200" s="4"/>
      <c r="PJM200" s="4"/>
      <c r="PJN200" s="4"/>
      <c r="PJO200" s="4"/>
      <c r="PJP200" s="4"/>
      <c r="PJQ200" s="4"/>
      <c r="PJR200" s="4"/>
      <c r="PJS200" s="4"/>
      <c r="PJT200" s="4"/>
      <c r="PJU200" s="4"/>
      <c r="PJV200" s="4"/>
      <c r="PJW200" s="4"/>
      <c r="PJX200" s="4"/>
      <c r="PJY200" s="4"/>
      <c r="PJZ200" s="4"/>
      <c r="PKA200" s="4"/>
      <c r="PKB200" s="4"/>
      <c r="PKC200" s="4"/>
      <c r="PKD200" s="4"/>
      <c r="PKE200" s="4"/>
      <c r="PKF200" s="4"/>
      <c r="PKG200" s="4"/>
      <c r="PKH200" s="4"/>
      <c r="PKI200" s="4"/>
      <c r="PKJ200" s="4"/>
      <c r="PKK200" s="4"/>
      <c r="PKL200" s="4"/>
      <c r="PKM200" s="4"/>
      <c r="PKN200" s="4"/>
      <c r="PKO200" s="4"/>
      <c r="PKP200" s="4"/>
      <c r="PKQ200" s="4"/>
      <c r="PKR200" s="4"/>
      <c r="PKS200" s="4"/>
      <c r="PKT200" s="4"/>
      <c r="PKU200" s="4"/>
      <c r="PKV200" s="4"/>
      <c r="PKW200" s="4"/>
      <c r="PKX200" s="4"/>
      <c r="PKY200" s="4"/>
      <c r="PKZ200" s="4"/>
      <c r="PLA200" s="4"/>
      <c r="PLB200" s="4"/>
      <c r="PLC200" s="4"/>
      <c r="PLD200" s="4"/>
      <c r="PLE200" s="4"/>
      <c r="PLF200" s="4"/>
      <c r="PLG200" s="4"/>
      <c r="PLH200" s="4"/>
      <c r="PLI200" s="4"/>
      <c r="PLJ200" s="4"/>
      <c r="PLK200" s="4"/>
      <c r="PLL200" s="4"/>
      <c r="PLM200" s="4"/>
      <c r="PLN200" s="4"/>
      <c r="PLO200" s="4"/>
      <c r="PLP200" s="4"/>
      <c r="PLQ200" s="4"/>
      <c r="PLR200" s="4"/>
      <c r="PLS200" s="4"/>
      <c r="PLT200" s="4"/>
      <c r="PLU200" s="4"/>
      <c r="PLV200" s="4"/>
      <c r="PLW200" s="4"/>
      <c r="PLX200" s="4"/>
      <c r="PLY200" s="4"/>
      <c r="PLZ200" s="4"/>
      <c r="PMA200" s="4"/>
      <c r="PMB200" s="4"/>
      <c r="PMC200" s="4"/>
      <c r="PMD200" s="4"/>
      <c r="PME200" s="4"/>
      <c r="PMF200" s="4"/>
      <c r="PMG200" s="4"/>
      <c r="PMH200" s="4"/>
      <c r="PMI200" s="4"/>
      <c r="PMJ200" s="4"/>
      <c r="PMK200" s="4"/>
      <c r="PML200" s="4"/>
      <c r="PMM200" s="4"/>
      <c r="PMN200" s="4"/>
      <c r="PMO200" s="4"/>
      <c r="PMP200" s="4"/>
      <c r="PMQ200" s="4"/>
      <c r="PMR200" s="4"/>
      <c r="PMS200" s="4"/>
      <c r="PMT200" s="4"/>
      <c r="PMU200" s="4"/>
      <c r="PMV200" s="4"/>
      <c r="PMW200" s="4"/>
      <c r="PMX200" s="4"/>
      <c r="PMY200" s="4"/>
      <c r="PMZ200" s="4"/>
      <c r="PNA200" s="4"/>
      <c r="PNB200" s="4"/>
      <c r="PNC200" s="4"/>
      <c r="PND200" s="4"/>
      <c r="PNE200" s="4"/>
      <c r="PNF200" s="4"/>
      <c r="PNG200" s="4"/>
      <c r="PNH200" s="4"/>
      <c r="PNI200" s="4"/>
      <c r="PNJ200" s="4"/>
      <c r="PNK200" s="4"/>
      <c r="PNL200" s="4"/>
      <c r="PNM200" s="4"/>
      <c r="PNN200" s="4"/>
      <c r="PNO200" s="4"/>
      <c r="PNP200" s="4"/>
      <c r="PNQ200" s="4"/>
      <c r="PNR200" s="4"/>
      <c r="PNS200" s="4"/>
      <c r="PNT200" s="4"/>
      <c r="PNU200" s="4"/>
      <c r="PNV200" s="4"/>
      <c r="PNW200" s="4"/>
      <c r="PNX200" s="4"/>
      <c r="PNY200" s="4"/>
      <c r="PNZ200" s="4"/>
      <c r="POA200" s="4"/>
      <c r="POB200" s="4"/>
      <c r="POC200" s="4"/>
      <c r="POD200" s="4"/>
      <c r="POE200" s="4"/>
      <c r="POF200" s="4"/>
      <c r="POG200" s="4"/>
      <c r="POH200" s="4"/>
      <c r="POI200" s="4"/>
      <c r="POJ200" s="4"/>
      <c r="POK200" s="4"/>
      <c r="POL200" s="4"/>
      <c r="POM200" s="4"/>
      <c r="PON200" s="4"/>
      <c r="POO200" s="4"/>
      <c r="POP200" s="4"/>
      <c r="POQ200" s="4"/>
      <c r="POR200" s="4"/>
      <c r="POS200" s="4"/>
      <c r="POT200" s="4"/>
      <c r="POU200" s="4"/>
      <c r="POV200" s="4"/>
      <c r="POW200" s="4"/>
      <c r="POX200" s="4"/>
      <c r="POY200" s="4"/>
      <c r="POZ200" s="4"/>
      <c r="PPA200" s="4"/>
      <c r="PPB200" s="4"/>
      <c r="PPC200" s="4"/>
      <c r="PPD200" s="4"/>
      <c r="PPE200" s="4"/>
      <c r="PPF200" s="4"/>
      <c r="PPG200" s="4"/>
      <c r="PPH200" s="4"/>
      <c r="PPI200" s="4"/>
      <c r="PPJ200" s="4"/>
      <c r="PPK200" s="4"/>
      <c r="PPL200" s="4"/>
      <c r="PPM200" s="4"/>
      <c r="PPN200" s="4"/>
      <c r="PPO200" s="4"/>
      <c r="PPP200" s="4"/>
      <c r="PPQ200" s="4"/>
      <c r="PPR200" s="4"/>
      <c r="PPS200" s="4"/>
      <c r="PPT200" s="4"/>
      <c r="PPU200" s="4"/>
      <c r="PPV200" s="4"/>
      <c r="PPW200" s="4"/>
      <c r="PPX200" s="4"/>
      <c r="PPY200" s="4"/>
      <c r="PPZ200" s="4"/>
      <c r="PQA200" s="4"/>
      <c r="PQB200" s="4"/>
      <c r="PQC200" s="4"/>
      <c r="PQD200" s="4"/>
      <c r="PQE200" s="4"/>
      <c r="PQF200" s="4"/>
      <c r="PQG200" s="4"/>
      <c r="PQH200" s="4"/>
      <c r="PQI200" s="4"/>
      <c r="PQJ200" s="4"/>
      <c r="PQK200" s="4"/>
      <c r="PQL200" s="4"/>
      <c r="PQM200" s="4"/>
      <c r="PQN200" s="4"/>
      <c r="PQO200" s="4"/>
      <c r="PQP200" s="4"/>
      <c r="PQQ200" s="4"/>
      <c r="PQR200" s="4"/>
      <c r="PQS200" s="4"/>
      <c r="PQT200" s="4"/>
      <c r="PQU200" s="4"/>
      <c r="PQV200" s="4"/>
      <c r="PQW200" s="4"/>
      <c r="PQX200" s="4"/>
      <c r="PQY200" s="4"/>
      <c r="PQZ200" s="4"/>
      <c r="PRA200" s="4"/>
      <c r="PRB200" s="4"/>
      <c r="PRC200" s="4"/>
      <c r="PRD200" s="4"/>
      <c r="PRE200" s="4"/>
      <c r="PRF200" s="4"/>
      <c r="PRG200" s="4"/>
      <c r="PRH200" s="4"/>
      <c r="PRI200" s="4"/>
      <c r="PRJ200" s="4"/>
      <c r="PRK200" s="4"/>
      <c r="PRL200" s="4"/>
      <c r="PRM200" s="4"/>
      <c r="PRN200" s="4"/>
      <c r="PRO200" s="4"/>
      <c r="PRP200" s="4"/>
      <c r="PRQ200" s="4"/>
      <c r="PRR200" s="4"/>
      <c r="PRS200" s="4"/>
      <c r="PRT200" s="4"/>
      <c r="PRU200" s="4"/>
      <c r="PRV200" s="4"/>
      <c r="PRW200" s="4"/>
      <c r="PRX200" s="4"/>
      <c r="PRY200" s="4"/>
      <c r="PRZ200" s="4"/>
      <c r="PSA200" s="4"/>
      <c r="PSB200" s="4"/>
      <c r="PSC200" s="4"/>
      <c r="PSD200" s="4"/>
      <c r="PSE200" s="4"/>
      <c r="PSF200" s="4"/>
      <c r="PSG200" s="4"/>
      <c r="PSH200" s="4"/>
      <c r="PSI200" s="4"/>
      <c r="PSJ200" s="4"/>
      <c r="PSK200" s="4"/>
      <c r="PSL200" s="4"/>
      <c r="PSM200" s="4"/>
      <c r="PSN200" s="4"/>
      <c r="PSO200" s="4"/>
      <c r="PSP200" s="4"/>
      <c r="PSQ200" s="4"/>
      <c r="PSR200" s="4"/>
      <c r="PSS200" s="4"/>
      <c r="PST200" s="4"/>
      <c r="PSU200" s="4"/>
      <c r="PSV200" s="4"/>
      <c r="PSW200" s="4"/>
      <c r="PSX200" s="4"/>
      <c r="PSY200" s="4"/>
      <c r="PSZ200" s="4"/>
      <c r="PTA200" s="4"/>
      <c r="PTB200" s="4"/>
      <c r="PTC200" s="4"/>
      <c r="PTD200" s="4"/>
      <c r="PTE200" s="4"/>
      <c r="PTF200" s="4"/>
      <c r="PTG200" s="4"/>
      <c r="PTH200" s="4"/>
      <c r="PTI200" s="4"/>
      <c r="PTJ200" s="4"/>
      <c r="PTK200" s="4"/>
      <c r="PTL200" s="4"/>
      <c r="PTM200" s="4"/>
      <c r="PTN200" s="4"/>
      <c r="PTO200" s="4"/>
      <c r="PTP200" s="4"/>
      <c r="PTQ200" s="4"/>
      <c r="PTR200" s="4"/>
      <c r="PTS200" s="4"/>
      <c r="PTT200" s="4"/>
      <c r="PTU200" s="4"/>
      <c r="PTV200" s="4"/>
      <c r="PTW200" s="4"/>
      <c r="PTX200" s="4"/>
      <c r="PTY200" s="4"/>
      <c r="PTZ200" s="4"/>
      <c r="PUA200" s="4"/>
      <c r="PUB200" s="4"/>
      <c r="PUC200" s="4"/>
      <c r="PUD200" s="4"/>
      <c r="PUE200" s="4"/>
      <c r="PUF200" s="4"/>
      <c r="PUG200" s="4"/>
      <c r="PUH200" s="4"/>
      <c r="PUI200" s="4"/>
      <c r="PUJ200" s="4"/>
      <c r="PUK200" s="4"/>
      <c r="PUL200" s="4"/>
      <c r="PUM200" s="4"/>
      <c r="PUN200" s="4"/>
      <c r="PUO200" s="4"/>
      <c r="PUP200" s="4"/>
      <c r="PUQ200" s="4"/>
      <c r="PUR200" s="4"/>
      <c r="PUS200" s="4"/>
      <c r="PUT200" s="4"/>
      <c r="PUU200" s="4"/>
      <c r="PUV200" s="4"/>
      <c r="PUW200" s="4"/>
      <c r="PUX200" s="4"/>
      <c r="PUY200" s="4"/>
      <c r="PUZ200" s="4"/>
      <c r="PVA200" s="4"/>
      <c r="PVB200" s="4"/>
      <c r="PVC200" s="4"/>
      <c r="PVD200" s="4"/>
      <c r="PVE200" s="4"/>
      <c r="PVF200" s="4"/>
      <c r="PVG200" s="4"/>
      <c r="PVH200" s="4"/>
      <c r="PVI200" s="4"/>
      <c r="PVJ200" s="4"/>
      <c r="PVK200" s="4"/>
      <c r="PVL200" s="4"/>
      <c r="PVM200" s="4"/>
      <c r="PVN200" s="4"/>
      <c r="PVO200" s="4"/>
      <c r="PVP200" s="4"/>
      <c r="PVQ200" s="4"/>
      <c r="PVR200" s="4"/>
      <c r="PVS200" s="4"/>
      <c r="PVT200" s="4"/>
      <c r="PVU200" s="4"/>
      <c r="PVV200" s="4"/>
      <c r="PVW200" s="4"/>
      <c r="PVX200" s="4"/>
      <c r="PVY200" s="4"/>
      <c r="PVZ200" s="4"/>
      <c r="PWA200" s="4"/>
      <c r="PWB200" s="4"/>
      <c r="PWC200" s="4"/>
      <c r="PWD200" s="4"/>
      <c r="PWE200" s="4"/>
      <c r="PWF200" s="4"/>
      <c r="PWG200" s="4"/>
      <c r="PWH200" s="4"/>
      <c r="PWI200" s="4"/>
      <c r="PWJ200" s="4"/>
      <c r="PWK200" s="4"/>
      <c r="PWL200" s="4"/>
      <c r="PWM200" s="4"/>
      <c r="PWN200" s="4"/>
      <c r="PWO200" s="4"/>
      <c r="PWP200" s="4"/>
      <c r="PWQ200" s="4"/>
      <c r="PWR200" s="4"/>
      <c r="PWS200" s="4"/>
      <c r="PWT200" s="4"/>
      <c r="PWU200" s="4"/>
      <c r="PWV200" s="4"/>
      <c r="PWW200" s="4"/>
      <c r="PWX200" s="4"/>
      <c r="PWY200" s="4"/>
      <c r="PWZ200" s="4"/>
      <c r="PXA200" s="4"/>
      <c r="PXB200" s="4"/>
      <c r="PXC200" s="4"/>
      <c r="PXD200" s="4"/>
      <c r="PXE200" s="4"/>
      <c r="PXF200" s="4"/>
      <c r="PXG200" s="4"/>
      <c r="PXH200" s="4"/>
      <c r="PXI200" s="4"/>
      <c r="PXJ200" s="4"/>
      <c r="PXK200" s="4"/>
      <c r="PXL200" s="4"/>
      <c r="PXM200" s="4"/>
      <c r="PXN200" s="4"/>
      <c r="PXO200" s="4"/>
      <c r="PXP200" s="4"/>
      <c r="PXQ200" s="4"/>
      <c r="PXR200" s="4"/>
      <c r="PXS200" s="4"/>
      <c r="PXT200" s="4"/>
      <c r="PXU200" s="4"/>
      <c r="PXV200" s="4"/>
      <c r="PXW200" s="4"/>
      <c r="PXX200" s="4"/>
      <c r="PXY200" s="4"/>
      <c r="PXZ200" s="4"/>
      <c r="PYA200" s="4"/>
      <c r="PYB200" s="4"/>
      <c r="PYC200" s="4"/>
      <c r="PYD200" s="4"/>
      <c r="PYE200" s="4"/>
      <c r="PYF200" s="4"/>
      <c r="PYG200" s="4"/>
      <c r="PYH200" s="4"/>
      <c r="PYI200" s="4"/>
      <c r="PYJ200" s="4"/>
      <c r="PYK200" s="4"/>
      <c r="PYL200" s="4"/>
      <c r="PYM200" s="4"/>
      <c r="PYN200" s="4"/>
      <c r="PYO200" s="4"/>
      <c r="PYP200" s="4"/>
      <c r="PYQ200" s="4"/>
      <c r="PYR200" s="4"/>
      <c r="PYS200" s="4"/>
      <c r="PYT200" s="4"/>
      <c r="PYU200" s="4"/>
      <c r="PYV200" s="4"/>
      <c r="PYW200" s="4"/>
      <c r="PYX200" s="4"/>
      <c r="PYY200" s="4"/>
      <c r="PYZ200" s="4"/>
      <c r="PZA200" s="4"/>
      <c r="PZB200" s="4"/>
      <c r="PZC200" s="4"/>
      <c r="PZD200" s="4"/>
      <c r="PZE200" s="4"/>
      <c r="PZF200" s="4"/>
      <c r="PZG200" s="4"/>
      <c r="PZH200" s="4"/>
      <c r="PZI200" s="4"/>
      <c r="PZJ200" s="4"/>
      <c r="PZK200" s="4"/>
      <c r="PZL200" s="4"/>
      <c r="PZM200" s="4"/>
      <c r="PZN200" s="4"/>
      <c r="PZO200" s="4"/>
      <c r="PZP200" s="4"/>
      <c r="PZQ200" s="4"/>
      <c r="PZR200" s="4"/>
      <c r="PZS200" s="4"/>
      <c r="PZT200" s="4"/>
      <c r="PZU200" s="4"/>
      <c r="PZV200" s="4"/>
      <c r="PZW200" s="4"/>
      <c r="PZX200" s="4"/>
      <c r="PZY200" s="4"/>
      <c r="PZZ200" s="4"/>
      <c r="QAA200" s="4"/>
      <c r="QAB200" s="4"/>
      <c r="QAC200" s="4"/>
      <c r="QAD200" s="4"/>
      <c r="QAE200" s="4"/>
      <c r="QAF200" s="4"/>
      <c r="QAG200" s="4"/>
      <c r="QAH200" s="4"/>
      <c r="QAI200" s="4"/>
      <c r="QAJ200" s="4"/>
      <c r="QAK200" s="4"/>
      <c r="QAL200" s="4"/>
      <c r="QAM200" s="4"/>
      <c r="QAN200" s="4"/>
      <c r="QAO200" s="4"/>
      <c r="QAP200" s="4"/>
      <c r="QAQ200" s="4"/>
      <c r="QAR200" s="4"/>
      <c r="QAS200" s="4"/>
      <c r="QAT200" s="4"/>
      <c r="QAU200" s="4"/>
      <c r="QAV200" s="4"/>
      <c r="QAW200" s="4"/>
      <c r="QAX200" s="4"/>
      <c r="QAY200" s="4"/>
      <c r="QAZ200" s="4"/>
      <c r="QBA200" s="4"/>
      <c r="QBB200" s="4"/>
      <c r="QBC200" s="4"/>
      <c r="QBD200" s="4"/>
      <c r="QBE200" s="4"/>
      <c r="QBF200" s="4"/>
      <c r="QBG200" s="4"/>
      <c r="QBH200" s="4"/>
      <c r="QBI200" s="4"/>
      <c r="QBJ200" s="4"/>
      <c r="QBK200" s="4"/>
      <c r="QBL200" s="4"/>
      <c r="QBM200" s="4"/>
      <c r="QBN200" s="4"/>
      <c r="QBO200" s="4"/>
      <c r="QBP200" s="4"/>
      <c r="QBQ200" s="4"/>
      <c r="QBR200" s="4"/>
      <c r="QBS200" s="4"/>
      <c r="QBT200" s="4"/>
      <c r="QBU200" s="4"/>
      <c r="QBV200" s="4"/>
      <c r="QBW200" s="4"/>
      <c r="QBX200" s="4"/>
      <c r="QBY200" s="4"/>
      <c r="QBZ200" s="4"/>
      <c r="QCA200" s="4"/>
      <c r="QCB200" s="4"/>
      <c r="QCC200" s="4"/>
      <c r="QCD200" s="4"/>
      <c r="QCE200" s="4"/>
      <c r="QCF200" s="4"/>
      <c r="QCG200" s="4"/>
      <c r="QCH200" s="4"/>
      <c r="QCI200" s="4"/>
      <c r="QCJ200" s="4"/>
      <c r="QCK200" s="4"/>
      <c r="QCL200" s="4"/>
      <c r="QCM200" s="4"/>
      <c r="QCN200" s="4"/>
      <c r="QCO200" s="4"/>
      <c r="QCP200" s="4"/>
      <c r="QCQ200" s="4"/>
      <c r="QCR200" s="4"/>
      <c r="QCS200" s="4"/>
      <c r="QCT200" s="4"/>
      <c r="QCU200" s="4"/>
      <c r="QCV200" s="4"/>
      <c r="QCW200" s="4"/>
      <c r="QCX200" s="4"/>
      <c r="QCY200" s="4"/>
      <c r="QCZ200" s="4"/>
      <c r="QDA200" s="4"/>
      <c r="QDB200" s="4"/>
      <c r="QDC200" s="4"/>
      <c r="QDD200" s="4"/>
      <c r="QDE200" s="4"/>
      <c r="QDF200" s="4"/>
      <c r="QDG200" s="4"/>
      <c r="QDH200" s="4"/>
      <c r="QDI200" s="4"/>
      <c r="QDJ200" s="4"/>
      <c r="QDK200" s="4"/>
      <c r="QDL200" s="4"/>
      <c r="QDM200" s="4"/>
      <c r="QDN200" s="4"/>
      <c r="QDO200" s="4"/>
      <c r="QDP200" s="4"/>
      <c r="QDQ200" s="4"/>
      <c r="QDR200" s="4"/>
      <c r="QDS200" s="4"/>
      <c r="QDT200" s="4"/>
      <c r="QDU200" s="4"/>
      <c r="QDV200" s="4"/>
      <c r="QDW200" s="4"/>
      <c r="QDX200" s="4"/>
      <c r="QDY200" s="4"/>
      <c r="QDZ200" s="4"/>
      <c r="QEA200" s="4"/>
      <c r="QEB200" s="4"/>
      <c r="QEC200" s="4"/>
      <c r="QED200" s="4"/>
      <c r="QEE200" s="4"/>
      <c r="QEF200" s="4"/>
      <c r="QEG200" s="4"/>
      <c r="QEH200" s="4"/>
      <c r="QEI200" s="4"/>
      <c r="QEJ200" s="4"/>
      <c r="QEK200" s="4"/>
      <c r="QEL200" s="4"/>
      <c r="QEM200" s="4"/>
      <c r="QEN200" s="4"/>
      <c r="QEO200" s="4"/>
      <c r="QEP200" s="4"/>
      <c r="QEQ200" s="4"/>
      <c r="QER200" s="4"/>
      <c r="QES200" s="4"/>
      <c r="QET200" s="4"/>
      <c r="QEU200" s="4"/>
      <c r="QEV200" s="4"/>
      <c r="QEW200" s="4"/>
      <c r="QEX200" s="4"/>
      <c r="QEY200" s="4"/>
      <c r="QEZ200" s="4"/>
      <c r="QFA200" s="4"/>
      <c r="QFB200" s="4"/>
      <c r="QFC200" s="4"/>
      <c r="QFD200" s="4"/>
      <c r="QFE200" s="4"/>
      <c r="QFF200" s="4"/>
      <c r="QFG200" s="4"/>
      <c r="QFH200" s="4"/>
      <c r="QFI200" s="4"/>
      <c r="QFJ200" s="4"/>
      <c r="QFK200" s="4"/>
      <c r="QFL200" s="4"/>
      <c r="QFM200" s="4"/>
      <c r="QFN200" s="4"/>
      <c r="QFO200" s="4"/>
      <c r="QFP200" s="4"/>
      <c r="QFQ200" s="4"/>
      <c r="QFR200" s="4"/>
      <c r="QFS200" s="4"/>
      <c r="QFT200" s="4"/>
      <c r="QFU200" s="4"/>
      <c r="QFV200" s="4"/>
      <c r="QFW200" s="4"/>
      <c r="QFX200" s="4"/>
      <c r="QFY200" s="4"/>
      <c r="QFZ200" s="4"/>
      <c r="QGA200" s="4"/>
      <c r="QGB200" s="4"/>
      <c r="QGC200" s="4"/>
      <c r="QGD200" s="4"/>
      <c r="QGE200" s="4"/>
      <c r="QGF200" s="4"/>
      <c r="QGG200" s="4"/>
      <c r="QGH200" s="4"/>
      <c r="QGI200" s="4"/>
      <c r="QGJ200" s="4"/>
      <c r="QGK200" s="4"/>
      <c r="QGL200" s="4"/>
      <c r="QGM200" s="4"/>
      <c r="QGN200" s="4"/>
      <c r="QGO200" s="4"/>
      <c r="QGP200" s="4"/>
      <c r="QGQ200" s="4"/>
      <c r="QGR200" s="4"/>
      <c r="QGS200" s="4"/>
      <c r="QGT200" s="4"/>
      <c r="QGU200" s="4"/>
      <c r="QGV200" s="4"/>
      <c r="QGW200" s="4"/>
      <c r="QGX200" s="4"/>
      <c r="QGY200" s="4"/>
      <c r="QGZ200" s="4"/>
      <c r="QHA200" s="4"/>
      <c r="QHB200" s="4"/>
      <c r="QHC200" s="4"/>
      <c r="QHD200" s="4"/>
      <c r="QHE200" s="4"/>
      <c r="QHF200" s="4"/>
      <c r="QHG200" s="4"/>
      <c r="QHH200" s="4"/>
      <c r="QHI200" s="4"/>
      <c r="QHJ200" s="4"/>
      <c r="QHK200" s="4"/>
      <c r="QHL200" s="4"/>
      <c r="QHM200" s="4"/>
      <c r="QHN200" s="4"/>
      <c r="QHO200" s="4"/>
      <c r="QHP200" s="4"/>
      <c r="QHQ200" s="4"/>
      <c r="QHR200" s="4"/>
      <c r="QHS200" s="4"/>
      <c r="QHT200" s="4"/>
      <c r="QHU200" s="4"/>
      <c r="QHV200" s="4"/>
      <c r="QHW200" s="4"/>
      <c r="QHX200" s="4"/>
      <c r="QHY200" s="4"/>
      <c r="QHZ200" s="4"/>
      <c r="QIA200" s="4"/>
      <c r="QIB200" s="4"/>
      <c r="QIC200" s="4"/>
      <c r="QID200" s="4"/>
      <c r="QIE200" s="4"/>
      <c r="QIF200" s="4"/>
      <c r="QIG200" s="4"/>
      <c r="QIH200" s="4"/>
      <c r="QII200" s="4"/>
      <c r="QIJ200" s="4"/>
      <c r="QIK200" s="4"/>
      <c r="QIL200" s="4"/>
      <c r="QIM200" s="4"/>
      <c r="QIN200" s="4"/>
      <c r="QIO200" s="4"/>
      <c r="QIP200" s="4"/>
      <c r="QIQ200" s="4"/>
      <c r="QIR200" s="4"/>
      <c r="QIS200" s="4"/>
      <c r="QIT200" s="4"/>
      <c r="QIU200" s="4"/>
      <c r="QIV200" s="4"/>
      <c r="QIW200" s="4"/>
      <c r="QIX200" s="4"/>
      <c r="QIY200" s="4"/>
      <c r="QIZ200" s="4"/>
      <c r="QJA200" s="4"/>
      <c r="QJB200" s="4"/>
      <c r="QJC200" s="4"/>
      <c r="QJD200" s="4"/>
      <c r="QJE200" s="4"/>
      <c r="QJF200" s="4"/>
      <c r="QJG200" s="4"/>
      <c r="QJH200" s="4"/>
      <c r="QJI200" s="4"/>
      <c r="QJJ200" s="4"/>
      <c r="QJK200" s="4"/>
      <c r="QJL200" s="4"/>
      <c r="QJM200" s="4"/>
      <c r="QJN200" s="4"/>
      <c r="QJO200" s="4"/>
      <c r="QJP200" s="4"/>
      <c r="QJQ200" s="4"/>
      <c r="QJR200" s="4"/>
      <c r="QJS200" s="4"/>
      <c r="QJT200" s="4"/>
      <c r="QJU200" s="4"/>
      <c r="QJV200" s="4"/>
      <c r="QJW200" s="4"/>
      <c r="QJX200" s="4"/>
      <c r="QJY200" s="4"/>
      <c r="QJZ200" s="4"/>
      <c r="QKA200" s="4"/>
      <c r="QKB200" s="4"/>
      <c r="QKC200" s="4"/>
      <c r="QKD200" s="4"/>
      <c r="QKE200" s="4"/>
      <c r="QKF200" s="4"/>
      <c r="QKG200" s="4"/>
      <c r="QKH200" s="4"/>
      <c r="QKI200" s="4"/>
      <c r="QKJ200" s="4"/>
      <c r="QKK200" s="4"/>
      <c r="QKL200" s="4"/>
      <c r="QKM200" s="4"/>
      <c r="QKN200" s="4"/>
      <c r="QKO200" s="4"/>
      <c r="QKP200" s="4"/>
      <c r="QKQ200" s="4"/>
      <c r="QKR200" s="4"/>
      <c r="QKS200" s="4"/>
      <c r="QKT200" s="4"/>
      <c r="QKU200" s="4"/>
      <c r="QKV200" s="4"/>
      <c r="QKW200" s="4"/>
      <c r="QKX200" s="4"/>
      <c r="QKY200" s="4"/>
      <c r="QKZ200" s="4"/>
      <c r="QLA200" s="4"/>
      <c r="QLB200" s="4"/>
      <c r="QLC200" s="4"/>
      <c r="QLD200" s="4"/>
      <c r="QLE200" s="4"/>
      <c r="QLF200" s="4"/>
      <c r="QLG200" s="4"/>
      <c r="QLH200" s="4"/>
      <c r="QLI200" s="4"/>
      <c r="QLJ200" s="4"/>
      <c r="QLK200" s="4"/>
      <c r="QLL200" s="4"/>
      <c r="QLM200" s="4"/>
      <c r="QLN200" s="4"/>
      <c r="QLO200" s="4"/>
      <c r="QLP200" s="4"/>
      <c r="QLQ200" s="4"/>
      <c r="QLR200" s="4"/>
      <c r="QLS200" s="4"/>
      <c r="QLT200" s="4"/>
      <c r="QLU200" s="4"/>
      <c r="QLV200" s="4"/>
      <c r="QLW200" s="4"/>
      <c r="QLX200" s="4"/>
      <c r="QLY200" s="4"/>
      <c r="QLZ200" s="4"/>
      <c r="QMA200" s="4"/>
      <c r="QMB200" s="4"/>
      <c r="QMC200" s="4"/>
      <c r="QMD200" s="4"/>
      <c r="QME200" s="4"/>
      <c r="QMF200" s="4"/>
      <c r="QMG200" s="4"/>
      <c r="QMH200" s="4"/>
      <c r="QMI200" s="4"/>
      <c r="QMJ200" s="4"/>
      <c r="QMK200" s="4"/>
      <c r="QML200" s="4"/>
      <c r="QMM200" s="4"/>
      <c r="QMN200" s="4"/>
      <c r="QMO200" s="4"/>
      <c r="QMP200" s="4"/>
      <c r="QMQ200" s="4"/>
      <c r="QMR200" s="4"/>
      <c r="QMS200" s="4"/>
      <c r="QMT200" s="4"/>
      <c r="QMU200" s="4"/>
      <c r="QMV200" s="4"/>
      <c r="QMW200" s="4"/>
      <c r="QMX200" s="4"/>
      <c r="QMY200" s="4"/>
      <c r="QMZ200" s="4"/>
      <c r="QNA200" s="4"/>
      <c r="QNB200" s="4"/>
      <c r="QNC200" s="4"/>
      <c r="QND200" s="4"/>
      <c r="QNE200" s="4"/>
      <c r="QNF200" s="4"/>
      <c r="QNG200" s="4"/>
      <c r="QNH200" s="4"/>
      <c r="QNI200" s="4"/>
      <c r="QNJ200" s="4"/>
      <c r="QNK200" s="4"/>
      <c r="QNL200" s="4"/>
      <c r="QNM200" s="4"/>
      <c r="QNN200" s="4"/>
      <c r="QNO200" s="4"/>
      <c r="QNP200" s="4"/>
      <c r="QNQ200" s="4"/>
      <c r="QNR200" s="4"/>
      <c r="QNS200" s="4"/>
      <c r="QNT200" s="4"/>
      <c r="QNU200" s="4"/>
      <c r="QNV200" s="4"/>
      <c r="QNW200" s="4"/>
      <c r="QNX200" s="4"/>
      <c r="QNY200" s="4"/>
      <c r="QNZ200" s="4"/>
      <c r="QOA200" s="4"/>
      <c r="QOB200" s="4"/>
      <c r="QOC200" s="4"/>
      <c r="QOD200" s="4"/>
      <c r="QOE200" s="4"/>
      <c r="QOF200" s="4"/>
      <c r="QOG200" s="4"/>
      <c r="QOH200" s="4"/>
      <c r="QOI200" s="4"/>
      <c r="QOJ200" s="4"/>
      <c r="QOK200" s="4"/>
      <c r="QOL200" s="4"/>
      <c r="QOM200" s="4"/>
      <c r="QON200" s="4"/>
      <c r="QOO200" s="4"/>
      <c r="QOP200" s="4"/>
      <c r="QOQ200" s="4"/>
      <c r="QOR200" s="4"/>
      <c r="QOS200" s="4"/>
      <c r="QOT200" s="4"/>
      <c r="QOU200" s="4"/>
      <c r="QOV200" s="4"/>
      <c r="QOW200" s="4"/>
      <c r="QOX200" s="4"/>
      <c r="QOY200" s="4"/>
      <c r="QOZ200" s="4"/>
      <c r="QPA200" s="4"/>
      <c r="QPB200" s="4"/>
      <c r="QPC200" s="4"/>
      <c r="QPD200" s="4"/>
      <c r="QPE200" s="4"/>
      <c r="QPF200" s="4"/>
      <c r="QPG200" s="4"/>
      <c r="QPH200" s="4"/>
      <c r="QPI200" s="4"/>
      <c r="QPJ200" s="4"/>
      <c r="QPK200" s="4"/>
      <c r="QPL200" s="4"/>
      <c r="QPM200" s="4"/>
      <c r="QPN200" s="4"/>
      <c r="QPO200" s="4"/>
      <c r="QPP200" s="4"/>
      <c r="QPQ200" s="4"/>
      <c r="QPR200" s="4"/>
      <c r="QPS200" s="4"/>
      <c r="QPT200" s="4"/>
      <c r="QPU200" s="4"/>
      <c r="QPV200" s="4"/>
      <c r="QPW200" s="4"/>
      <c r="QPX200" s="4"/>
      <c r="QPY200" s="4"/>
      <c r="QPZ200" s="4"/>
      <c r="QQA200" s="4"/>
      <c r="QQB200" s="4"/>
      <c r="QQC200" s="4"/>
      <c r="QQD200" s="4"/>
      <c r="QQE200" s="4"/>
      <c r="QQF200" s="4"/>
      <c r="QQG200" s="4"/>
      <c r="QQH200" s="4"/>
      <c r="QQI200" s="4"/>
      <c r="QQJ200" s="4"/>
      <c r="QQK200" s="4"/>
      <c r="QQL200" s="4"/>
      <c r="QQM200" s="4"/>
      <c r="QQN200" s="4"/>
      <c r="QQO200" s="4"/>
      <c r="QQP200" s="4"/>
      <c r="QQQ200" s="4"/>
      <c r="QQR200" s="4"/>
      <c r="QQS200" s="4"/>
      <c r="QQT200" s="4"/>
      <c r="QQU200" s="4"/>
      <c r="QQV200" s="4"/>
      <c r="QQW200" s="4"/>
      <c r="QQX200" s="4"/>
      <c r="QQY200" s="4"/>
      <c r="QQZ200" s="4"/>
      <c r="QRA200" s="4"/>
      <c r="QRB200" s="4"/>
      <c r="QRC200" s="4"/>
      <c r="QRD200" s="4"/>
      <c r="QRE200" s="4"/>
      <c r="QRF200" s="4"/>
      <c r="QRG200" s="4"/>
      <c r="QRH200" s="4"/>
      <c r="QRI200" s="4"/>
      <c r="QRJ200" s="4"/>
      <c r="QRK200" s="4"/>
      <c r="QRL200" s="4"/>
      <c r="QRM200" s="4"/>
      <c r="QRN200" s="4"/>
      <c r="QRO200" s="4"/>
      <c r="QRP200" s="4"/>
      <c r="QRQ200" s="4"/>
      <c r="QRR200" s="4"/>
      <c r="QRS200" s="4"/>
      <c r="QRT200" s="4"/>
      <c r="QRU200" s="4"/>
      <c r="QRV200" s="4"/>
      <c r="QRW200" s="4"/>
      <c r="QRX200" s="4"/>
      <c r="QRY200" s="4"/>
      <c r="QRZ200" s="4"/>
      <c r="QSA200" s="4"/>
      <c r="QSB200" s="4"/>
      <c r="QSC200" s="4"/>
      <c r="QSD200" s="4"/>
      <c r="QSE200" s="4"/>
      <c r="QSF200" s="4"/>
      <c r="QSG200" s="4"/>
      <c r="QSH200" s="4"/>
      <c r="QSI200" s="4"/>
      <c r="QSJ200" s="4"/>
      <c r="QSK200" s="4"/>
      <c r="QSL200" s="4"/>
      <c r="QSM200" s="4"/>
      <c r="QSN200" s="4"/>
      <c r="QSO200" s="4"/>
      <c r="QSP200" s="4"/>
      <c r="QSQ200" s="4"/>
      <c r="QSR200" s="4"/>
      <c r="QSS200" s="4"/>
      <c r="QST200" s="4"/>
      <c r="QSU200" s="4"/>
      <c r="QSV200" s="4"/>
      <c r="QSW200" s="4"/>
      <c r="QSX200" s="4"/>
      <c r="QSY200" s="4"/>
      <c r="QSZ200" s="4"/>
      <c r="QTA200" s="4"/>
      <c r="QTB200" s="4"/>
      <c r="QTC200" s="4"/>
      <c r="QTD200" s="4"/>
      <c r="QTE200" s="4"/>
      <c r="QTF200" s="4"/>
      <c r="QTG200" s="4"/>
      <c r="QTH200" s="4"/>
      <c r="QTI200" s="4"/>
      <c r="QTJ200" s="4"/>
      <c r="QTK200" s="4"/>
      <c r="QTL200" s="4"/>
      <c r="QTM200" s="4"/>
      <c r="QTN200" s="4"/>
      <c r="QTO200" s="4"/>
      <c r="QTP200" s="4"/>
      <c r="QTQ200" s="4"/>
      <c r="QTR200" s="4"/>
      <c r="QTS200" s="4"/>
      <c r="QTT200" s="4"/>
      <c r="QTU200" s="4"/>
      <c r="QTV200" s="4"/>
      <c r="QTW200" s="4"/>
      <c r="QTX200" s="4"/>
      <c r="QTY200" s="4"/>
      <c r="QTZ200" s="4"/>
      <c r="QUA200" s="4"/>
      <c r="QUB200" s="4"/>
      <c r="QUC200" s="4"/>
      <c r="QUD200" s="4"/>
      <c r="QUE200" s="4"/>
      <c r="QUF200" s="4"/>
      <c r="QUG200" s="4"/>
      <c r="QUH200" s="4"/>
      <c r="QUI200" s="4"/>
      <c r="QUJ200" s="4"/>
      <c r="QUK200" s="4"/>
      <c r="QUL200" s="4"/>
      <c r="QUM200" s="4"/>
      <c r="QUN200" s="4"/>
      <c r="QUO200" s="4"/>
      <c r="QUP200" s="4"/>
      <c r="QUQ200" s="4"/>
      <c r="QUR200" s="4"/>
      <c r="QUS200" s="4"/>
      <c r="QUT200" s="4"/>
      <c r="QUU200" s="4"/>
      <c r="QUV200" s="4"/>
      <c r="QUW200" s="4"/>
      <c r="QUX200" s="4"/>
      <c r="QUY200" s="4"/>
      <c r="QUZ200" s="4"/>
      <c r="QVA200" s="4"/>
      <c r="QVB200" s="4"/>
      <c r="QVC200" s="4"/>
      <c r="QVD200" s="4"/>
      <c r="QVE200" s="4"/>
      <c r="QVF200" s="4"/>
      <c r="QVG200" s="4"/>
      <c r="QVH200" s="4"/>
      <c r="QVI200" s="4"/>
      <c r="QVJ200" s="4"/>
      <c r="QVK200" s="4"/>
      <c r="QVL200" s="4"/>
      <c r="QVM200" s="4"/>
      <c r="QVN200" s="4"/>
      <c r="QVO200" s="4"/>
      <c r="QVP200" s="4"/>
      <c r="QVQ200" s="4"/>
      <c r="QVR200" s="4"/>
      <c r="QVS200" s="4"/>
      <c r="QVT200" s="4"/>
      <c r="QVU200" s="4"/>
      <c r="QVV200" s="4"/>
      <c r="QVW200" s="4"/>
      <c r="QVX200" s="4"/>
      <c r="QVY200" s="4"/>
      <c r="QVZ200" s="4"/>
      <c r="QWA200" s="4"/>
      <c r="QWB200" s="4"/>
      <c r="QWC200" s="4"/>
      <c r="QWD200" s="4"/>
      <c r="QWE200" s="4"/>
      <c r="QWF200" s="4"/>
      <c r="QWG200" s="4"/>
      <c r="QWH200" s="4"/>
      <c r="QWI200" s="4"/>
      <c r="QWJ200" s="4"/>
      <c r="QWK200" s="4"/>
      <c r="QWL200" s="4"/>
      <c r="QWM200" s="4"/>
      <c r="QWN200" s="4"/>
      <c r="QWO200" s="4"/>
      <c r="QWP200" s="4"/>
      <c r="QWQ200" s="4"/>
      <c r="QWR200" s="4"/>
      <c r="QWS200" s="4"/>
      <c r="QWT200" s="4"/>
      <c r="QWU200" s="4"/>
      <c r="QWV200" s="4"/>
      <c r="QWW200" s="4"/>
      <c r="QWX200" s="4"/>
      <c r="QWY200" s="4"/>
      <c r="QWZ200" s="4"/>
      <c r="QXA200" s="4"/>
      <c r="QXB200" s="4"/>
      <c r="QXC200" s="4"/>
      <c r="QXD200" s="4"/>
      <c r="QXE200" s="4"/>
      <c r="QXF200" s="4"/>
      <c r="QXG200" s="4"/>
      <c r="QXH200" s="4"/>
      <c r="QXI200" s="4"/>
      <c r="QXJ200" s="4"/>
      <c r="QXK200" s="4"/>
      <c r="QXL200" s="4"/>
      <c r="QXM200" s="4"/>
      <c r="QXN200" s="4"/>
      <c r="QXO200" s="4"/>
      <c r="QXP200" s="4"/>
      <c r="QXQ200" s="4"/>
      <c r="QXR200" s="4"/>
      <c r="QXS200" s="4"/>
      <c r="QXT200" s="4"/>
      <c r="QXU200" s="4"/>
      <c r="QXV200" s="4"/>
      <c r="QXW200" s="4"/>
      <c r="QXX200" s="4"/>
      <c r="QXY200" s="4"/>
      <c r="QXZ200" s="4"/>
      <c r="QYA200" s="4"/>
      <c r="QYB200" s="4"/>
      <c r="QYC200" s="4"/>
      <c r="QYD200" s="4"/>
      <c r="QYE200" s="4"/>
      <c r="QYF200" s="4"/>
      <c r="QYG200" s="4"/>
      <c r="QYH200" s="4"/>
      <c r="QYI200" s="4"/>
      <c r="QYJ200" s="4"/>
      <c r="QYK200" s="4"/>
      <c r="QYL200" s="4"/>
      <c r="QYM200" s="4"/>
      <c r="QYN200" s="4"/>
      <c r="QYO200" s="4"/>
      <c r="QYP200" s="4"/>
      <c r="QYQ200" s="4"/>
      <c r="QYR200" s="4"/>
      <c r="QYS200" s="4"/>
      <c r="QYT200" s="4"/>
      <c r="QYU200" s="4"/>
      <c r="QYV200" s="4"/>
      <c r="QYW200" s="4"/>
      <c r="QYX200" s="4"/>
      <c r="QYY200" s="4"/>
      <c r="QYZ200" s="4"/>
      <c r="QZA200" s="4"/>
      <c r="QZB200" s="4"/>
      <c r="QZC200" s="4"/>
      <c r="QZD200" s="4"/>
      <c r="QZE200" s="4"/>
      <c r="QZF200" s="4"/>
      <c r="QZG200" s="4"/>
      <c r="QZH200" s="4"/>
      <c r="QZI200" s="4"/>
      <c r="QZJ200" s="4"/>
      <c r="QZK200" s="4"/>
      <c r="QZL200" s="4"/>
      <c r="QZM200" s="4"/>
      <c r="QZN200" s="4"/>
      <c r="QZO200" s="4"/>
      <c r="QZP200" s="4"/>
      <c r="QZQ200" s="4"/>
      <c r="QZR200" s="4"/>
      <c r="QZS200" s="4"/>
      <c r="QZT200" s="4"/>
      <c r="QZU200" s="4"/>
      <c r="QZV200" s="4"/>
      <c r="QZW200" s="4"/>
      <c r="QZX200" s="4"/>
      <c r="QZY200" s="4"/>
      <c r="QZZ200" s="4"/>
      <c r="RAA200" s="4"/>
      <c r="RAB200" s="4"/>
      <c r="RAC200" s="4"/>
      <c r="RAD200" s="4"/>
      <c r="RAE200" s="4"/>
      <c r="RAF200" s="4"/>
      <c r="RAG200" s="4"/>
      <c r="RAH200" s="4"/>
      <c r="RAI200" s="4"/>
      <c r="RAJ200" s="4"/>
      <c r="RAK200" s="4"/>
      <c r="RAL200" s="4"/>
      <c r="RAM200" s="4"/>
      <c r="RAN200" s="4"/>
      <c r="RAO200" s="4"/>
      <c r="RAP200" s="4"/>
      <c r="RAQ200" s="4"/>
      <c r="RAR200" s="4"/>
      <c r="RAS200" s="4"/>
      <c r="RAT200" s="4"/>
      <c r="RAU200" s="4"/>
      <c r="RAV200" s="4"/>
      <c r="RAW200" s="4"/>
      <c r="RAX200" s="4"/>
      <c r="RAY200" s="4"/>
      <c r="RAZ200" s="4"/>
      <c r="RBA200" s="4"/>
      <c r="RBB200" s="4"/>
      <c r="RBC200" s="4"/>
      <c r="RBD200" s="4"/>
      <c r="RBE200" s="4"/>
      <c r="RBF200" s="4"/>
      <c r="RBG200" s="4"/>
      <c r="RBH200" s="4"/>
      <c r="RBI200" s="4"/>
      <c r="RBJ200" s="4"/>
      <c r="RBK200" s="4"/>
      <c r="RBL200" s="4"/>
      <c r="RBM200" s="4"/>
      <c r="RBN200" s="4"/>
      <c r="RBO200" s="4"/>
      <c r="RBP200" s="4"/>
      <c r="RBQ200" s="4"/>
      <c r="RBR200" s="4"/>
      <c r="RBS200" s="4"/>
      <c r="RBT200" s="4"/>
      <c r="RBU200" s="4"/>
      <c r="RBV200" s="4"/>
      <c r="RBW200" s="4"/>
      <c r="RBX200" s="4"/>
      <c r="RBY200" s="4"/>
      <c r="RBZ200" s="4"/>
      <c r="RCA200" s="4"/>
      <c r="RCB200" s="4"/>
      <c r="RCC200" s="4"/>
      <c r="RCD200" s="4"/>
      <c r="RCE200" s="4"/>
      <c r="RCF200" s="4"/>
      <c r="RCG200" s="4"/>
      <c r="RCH200" s="4"/>
      <c r="RCI200" s="4"/>
      <c r="RCJ200" s="4"/>
      <c r="RCK200" s="4"/>
      <c r="RCL200" s="4"/>
      <c r="RCM200" s="4"/>
      <c r="RCN200" s="4"/>
      <c r="RCO200" s="4"/>
      <c r="RCP200" s="4"/>
      <c r="RCQ200" s="4"/>
      <c r="RCR200" s="4"/>
      <c r="RCS200" s="4"/>
      <c r="RCT200" s="4"/>
      <c r="RCU200" s="4"/>
      <c r="RCV200" s="4"/>
      <c r="RCW200" s="4"/>
      <c r="RCX200" s="4"/>
      <c r="RCY200" s="4"/>
      <c r="RCZ200" s="4"/>
      <c r="RDA200" s="4"/>
      <c r="RDB200" s="4"/>
      <c r="RDC200" s="4"/>
      <c r="RDD200" s="4"/>
      <c r="RDE200" s="4"/>
      <c r="RDF200" s="4"/>
      <c r="RDG200" s="4"/>
      <c r="RDH200" s="4"/>
      <c r="RDI200" s="4"/>
      <c r="RDJ200" s="4"/>
      <c r="RDK200" s="4"/>
      <c r="RDL200" s="4"/>
      <c r="RDM200" s="4"/>
      <c r="RDN200" s="4"/>
      <c r="RDO200" s="4"/>
      <c r="RDP200" s="4"/>
      <c r="RDQ200" s="4"/>
      <c r="RDR200" s="4"/>
      <c r="RDS200" s="4"/>
      <c r="RDT200" s="4"/>
      <c r="RDU200" s="4"/>
      <c r="RDV200" s="4"/>
      <c r="RDW200" s="4"/>
      <c r="RDX200" s="4"/>
      <c r="RDY200" s="4"/>
      <c r="RDZ200" s="4"/>
      <c r="REA200" s="4"/>
      <c r="REB200" s="4"/>
      <c r="REC200" s="4"/>
      <c r="RED200" s="4"/>
      <c r="REE200" s="4"/>
      <c r="REF200" s="4"/>
      <c r="REG200" s="4"/>
      <c r="REH200" s="4"/>
      <c r="REI200" s="4"/>
      <c r="REJ200" s="4"/>
      <c r="REK200" s="4"/>
      <c r="REL200" s="4"/>
      <c r="REM200" s="4"/>
      <c r="REN200" s="4"/>
      <c r="REO200" s="4"/>
      <c r="REP200" s="4"/>
      <c r="REQ200" s="4"/>
      <c r="RER200" s="4"/>
      <c r="RES200" s="4"/>
      <c r="RET200" s="4"/>
      <c r="REU200" s="4"/>
      <c r="REV200" s="4"/>
      <c r="REW200" s="4"/>
      <c r="REX200" s="4"/>
      <c r="REY200" s="4"/>
      <c r="REZ200" s="4"/>
      <c r="RFA200" s="4"/>
      <c r="RFB200" s="4"/>
      <c r="RFC200" s="4"/>
      <c r="RFD200" s="4"/>
      <c r="RFE200" s="4"/>
      <c r="RFF200" s="4"/>
      <c r="RFG200" s="4"/>
      <c r="RFH200" s="4"/>
      <c r="RFI200" s="4"/>
      <c r="RFJ200" s="4"/>
      <c r="RFK200" s="4"/>
      <c r="RFL200" s="4"/>
      <c r="RFM200" s="4"/>
      <c r="RFN200" s="4"/>
      <c r="RFO200" s="4"/>
      <c r="RFP200" s="4"/>
      <c r="RFQ200" s="4"/>
      <c r="RFR200" s="4"/>
      <c r="RFS200" s="4"/>
      <c r="RFT200" s="4"/>
      <c r="RFU200" s="4"/>
      <c r="RFV200" s="4"/>
      <c r="RFW200" s="4"/>
      <c r="RFX200" s="4"/>
      <c r="RFY200" s="4"/>
      <c r="RFZ200" s="4"/>
      <c r="RGA200" s="4"/>
      <c r="RGB200" s="4"/>
      <c r="RGC200" s="4"/>
      <c r="RGD200" s="4"/>
      <c r="RGE200" s="4"/>
      <c r="RGF200" s="4"/>
      <c r="RGG200" s="4"/>
      <c r="RGH200" s="4"/>
      <c r="RGI200" s="4"/>
      <c r="RGJ200" s="4"/>
      <c r="RGK200" s="4"/>
      <c r="RGL200" s="4"/>
      <c r="RGM200" s="4"/>
      <c r="RGN200" s="4"/>
      <c r="RGO200" s="4"/>
      <c r="RGP200" s="4"/>
      <c r="RGQ200" s="4"/>
      <c r="RGR200" s="4"/>
      <c r="RGS200" s="4"/>
      <c r="RGT200" s="4"/>
      <c r="RGU200" s="4"/>
      <c r="RGV200" s="4"/>
      <c r="RGW200" s="4"/>
      <c r="RGX200" s="4"/>
      <c r="RGY200" s="4"/>
      <c r="RGZ200" s="4"/>
      <c r="RHA200" s="4"/>
      <c r="RHB200" s="4"/>
      <c r="RHC200" s="4"/>
      <c r="RHD200" s="4"/>
      <c r="RHE200" s="4"/>
      <c r="RHF200" s="4"/>
      <c r="RHG200" s="4"/>
      <c r="RHH200" s="4"/>
      <c r="RHI200" s="4"/>
      <c r="RHJ200" s="4"/>
      <c r="RHK200" s="4"/>
      <c r="RHL200" s="4"/>
      <c r="RHM200" s="4"/>
      <c r="RHN200" s="4"/>
      <c r="RHO200" s="4"/>
      <c r="RHP200" s="4"/>
      <c r="RHQ200" s="4"/>
      <c r="RHR200" s="4"/>
      <c r="RHS200" s="4"/>
      <c r="RHT200" s="4"/>
      <c r="RHU200" s="4"/>
      <c r="RHV200" s="4"/>
      <c r="RHW200" s="4"/>
      <c r="RHX200" s="4"/>
      <c r="RHY200" s="4"/>
      <c r="RHZ200" s="4"/>
      <c r="RIA200" s="4"/>
      <c r="RIB200" s="4"/>
      <c r="RIC200" s="4"/>
      <c r="RID200" s="4"/>
      <c r="RIE200" s="4"/>
      <c r="RIF200" s="4"/>
      <c r="RIG200" s="4"/>
      <c r="RIH200" s="4"/>
      <c r="RII200" s="4"/>
      <c r="RIJ200" s="4"/>
      <c r="RIK200" s="4"/>
      <c r="RIL200" s="4"/>
      <c r="RIM200" s="4"/>
      <c r="RIN200" s="4"/>
      <c r="RIO200" s="4"/>
      <c r="RIP200" s="4"/>
      <c r="RIQ200" s="4"/>
      <c r="RIR200" s="4"/>
      <c r="RIS200" s="4"/>
      <c r="RIT200" s="4"/>
      <c r="RIU200" s="4"/>
      <c r="RIV200" s="4"/>
      <c r="RIW200" s="4"/>
      <c r="RIX200" s="4"/>
      <c r="RIY200" s="4"/>
      <c r="RIZ200" s="4"/>
      <c r="RJA200" s="4"/>
      <c r="RJB200" s="4"/>
      <c r="RJC200" s="4"/>
      <c r="RJD200" s="4"/>
      <c r="RJE200" s="4"/>
      <c r="RJF200" s="4"/>
      <c r="RJG200" s="4"/>
      <c r="RJH200" s="4"/>
      <c r="RJI200" s="4"/>
      <c r="RJJ200" s="4"/>
      <c r="RJK200" s="4"/>
      <c r="RJL200" s="4"/>
      <c r="RJM200" s="4"/>
      <c r="RJN200" s="4"/>
      <c r="RJO200" s="4"/>
      <c r="RJP200" s="4"/>
      <c r="RJQ200" s="4"/>
      <c r="RJR200" s="4"/>
      <c r="RJS200" s="4"/>
      <c r="RJT200" s="4"/>
      <c r="RJU200" s="4"/>
      <c r="RJV200" s="4"/>
      <c r="RJW200" s="4"/>
      <c r="RJX200" s="4"/>
      <c r="RJY200" s="4"/>
      <c r="RJZ200" s="4"/>
      <c r="RKA200" s="4"/>
      <c r="RKB200" s="4"/>
      <c r="RKC200" s="4"/>
      <c r="RKD200" s="4"/>
      <c r="RKE200" s="4"/>
      <c r="RKF200" s="4"/>
      <c r="RKG200" s="4"/>
      <c r="RKH200" s="4"/>
      <c r="RKI200" s="4"/>
      <c r="RKJ200" s="4"/>
      <c r="RKK200" s="4"/>
      <c r="RKL200" s="4"/>
      <c r="RKM200" s="4"/>
      <c r="RKN200" s="4"/>
      <c r="RKO200" s="4"/>
      <c r="RKP200" s="4"/>
      <c r="RKQ200" s="4"/>
      <c r="RKR200" s="4"/>
      <c r="RKS200" s="4"/>
      <c r="RKT200" s="4"/>
      <c r="RKU200" s="4"/>
      <c r="RKV200" s="4"/>
      <c r="RKW200" s="4"/>
      <c r="RKX200" s="4"/>
      <c r="RKY200" s="4"/>
      <c r="RKZ200" s="4"/>
      <c r="RLA200" s="4"/>
      <c r="RLB200" s="4"/>
      <c r="RLC200" s="4"/>
      <c r="RLD200" s="4"/>
      <c r="RLE200" s="4"/>
      <c r="RLF200" s="4"/>
      <c r="RLG200" s="4"/>
      <c r="RLH200" s="4"/>
      <c r="RLI200" s="4"/>
      <c r="RLJ200" s="4"/>
      <c r="RLK200" s="4"/>
      <c r="RLL200" s="4"/>
      <c r="RLM200" s="4"/>
      <c r="RLN200" s="4"/>
      <c r="RLO200" s="4"/>
      <c r="RLP200" s="4"/>
      <c r="RLQ200" s="4"/>
      <c r="RLR200" s="4"/>
      <c r="RLS200" s="4"/>
      <c r="RLT200" s="4"/>
      <c r="RLU200" s="4"/>
      <c r="RLV200" s="4"/>
      <c r="RLW200" s="4"/>
      <c r="RLX200" s="4"/>
      <c r="RLY200" s="4"/>
      <c r="RLZ200" s="4"/>
      <c r="RMA200" s="4"/>
      <c r="RMB200" s="4"/>
      <c r="RMC200" s="4"/>
      <c r="RMD200" s="4"/>
      <c r="RME200" s="4"/>
      <c r="RMF200" s="4"/>
      <c r="RMG200" s="4"/>
      <c r="RMH200" s="4"/>
      <c r="RMI200" s="4"/>
      <c r="RMJ200" s="4"/>
      <c r="RMK200" s="4"/>
      <c r="RML200" s="4"/>
      <c r="RMM200" s="4"/>
      <c r="RMN200" s="4"/>
      <c r="RMO200" s="4"/>
      <c r="RMP200" s="4"/>
      <c r="RMQ200" s="4"/>
      <c r="RMR200" s="4"/>
      <c r="RMS200" s="4"/>
      <c r="RMT200" s="4"/>
      <c r="RMU200" s="4"/>
      <c r="RMV200" s="4"/>
      <c r="RMW200" s="4"/>
      <c r="RMX200" s="4"/>
      <c r="RMY200" s="4"/>
      <c r="RMZ200" s="4"/>
      <c r="RNA200" s="4"/>
      <c r="RNB200" s="4"/>
      <c r="RNC200" s="4"/>
      <c r="RND200" s="4"/>
      <c r="RNE200" s="4"/>
      <c r="RNF200" s="4"/>
      <c r="RNG200" s="4"/>
      <c r="RNH200" s="4"/>
      <c r="RNI200" s="4"/>
      <c r="RNJ200" s="4"/>
      <c r="RNK200" s="4"/>
      <c r="RNL200" s="4"/>
      <c r="RNM200" s="4"/>
      <c r="RNN200" s="4"/>
      <c r="RNO200" s="4"/>
      <c r="RNP200" s="4"/>
      <c r="RNQ200" s="4"/>
      <c r="RNR200" s="4"/>
      <c r="RNS200" s="4"/>
      <c r="RNT200" s="4"/>
      <c r="RNU200" s="4"/>
      <c r="RNV200" s="4"/>
      <c r="RNW200" s="4"/>
      <c r="RNX200" s="4"/>
      <c r="RNY200" s="4"/>
      <c r="RNZ200" s="4"/>
      <c r="ROA200" s="4"/>
      <c r="ROB200" s="4"/>
      <c r="ROC200" s="4"/>
      <c r="ROD200" s="4"/>
      <c r="ROE200" s="4"/>
      <c r="ROF200" s="4"/>
      <c r="ROG200" s="4"/>
      <c r="ROH200" s="4"/>
      <c r="ROI200" s="4"/>
      <c r="ROJ200" s="4"/>
      <c r="ROK200" s="4"/>
      <c r="ROL200" s="4"/>
      <c r="ROM200" s="4"/>
      <c r="RON200" s="4"/>
      <c r="ROO200" s="4"/>
      <c r="ROP200" s="4"/>
      <c r="ROQ200" s="4"/>
      <c r="ROR200" s="4"/>
      <c r="ROS200" s="4"/>
      <c r="ROT200" s="4"/>
      <c r="ROU200" s="4"/>
      <c r="ROV200" s="4"/>
      <c r="ROW200" s="4"/>
      <c r="ROX200" s="4"/>
      <c r="ROY200" s="4"/>
      <c r="ROZ200" s="4"/>
      <c r="RPA200" s="4"/>
      <c r="RPB200" s="4"/>
      <c r="RPC200" s="4"/>
      <c r="RPD200" s="4"/>
      <c r="RPE200" s="4"/>
      <c r="RPF200" s="4"/>
      <c r="RPG200" s="4"/>
      <c r="RPH200" s="4"/>
      <c r="RPI200" s="4"/>
      <c r="RPJ200" s="4"/>
      <c r="RPK200" s="4"/>
      <c r="RPL200" s="4"/>
      <c r="RPM200" s="4"/>
      <c r="RPN200" s="4"/>
      <c r="RPO200" s="4"/>
      <c r="RPP200" s="4"/>
      <c r="RPQ200" s="4"/>
      <c r="RPR200" s="4"/>
      <c r="RPS200" s="4"/>
      <c r="RPT200" s="4"/>
      <c r="RPU200" s="4"/>
      <c r="RPV200" s="4"/>
      <c r="RPW200" s="4"/>
      <c r="RPX200" s="4"/>
      <c r="RPY200" s="4"/>
      <c r="RPZ200" s="4"/>
      <c r="RQA200" s="4"/>
      <c r="RQB200" s="4"/>
      <c r="RQC200" s="4"/>
      <c r="RQD200" s="4"/>
      <c r="RQE200" s="4"/>
      <c r="RQF200" s="4"/>
      <c r="RQG200" s="4"/>
      <c r="RQH200" s="4"/>
      <c r="RQI200" s="4"/>
      <c r="RQJ200" s="4"/>
      <c r="RQK200" s="4"/>
      <c r="RQL200" s="4"/>
      <c r="RQM200" s="4"/>
      <c r="RQN200" s="4"/>
      <c r="RQO200" s="4"/>
      <c r="RQP200" s="4"/>
      <c r="RQQ200" s="4"/>
      <c r="RQR200" s="4"/>
      <c r="RQS200" s="4"/>
      <c r="RQT200" s="4"/>
      <c r="RQU200" s="4"/>
      <c r="RQV200" s="4"/>
      <c r="RQW200" s="4"/>
      <c r="RQX200" s="4"/>
      <c r="RQY200" s="4"/>
      <c r="RQZ200" s="4"/>
      <c r="RRA200" s="4"/>
      <c r="RRB200" s="4"/>
      <c r="RRC200" s="4"/>
      <c r="RRD200" s="4"/>
      <c r="RRE200" s="4"/>
      <c r="RRF200" s="4"/>
      <c r="RRG200" s="4"/>
      <c r="RRH200" s="4"/>
      <c r="RRI200" s="4"/>
      <c r="RRJ200" s="4"/>
      <c r="RRK200" s="4"/>
      <c r="RRL200" s="4"/>
      <c r="RRM200" s="4"/>
      <c r="RRN200" s="4"/>
      <c r="RRO200" s="4"/>
      <c r="RRP200" s="4"/>
      <c r="RRQ200" s="4"/>
      <c r="RRR200" s="4"/>
      <c r="RRS200" s="4"/>
      <c r="RRT200" s="4"/>
      <c r="RRU200" s="4"/>
      <c r="RRV200" s="4"/>
      <c r="RRW200" s="4"/>
      <c r="RRX200" s="4"/>
      <c r="RRY200" s="4"/>
      <c r="RRZ200" s="4"/>
      <c r="RSA200" s="4"/>
      <c r="RSB200" s="4"/>
      <c r="RSC200" s="4"/>
      <c r="RSD200" s="4"/>
      <c r="RSE200" s="4"/>
      <c r="RSF200" s="4"/>
      <c r="RSG200" s="4"/>
      <c r="RSH200" s="4"/>
      <c r="RSI200" s="4"/>
      <c r="RSJ200" s="4"/>
      <c r="RSK200" s="4"/>
      <c r="RSL200" s="4"/>
      <c r="RSM200" s="4"/>
      <c r="RSN200" s="4"/>
      <c r="RSO200" s="4"/>
      <c r="RSP200" s="4"/>
      <c r="RSQ200" s="4"/>
      <c r="RSR200" s="4"/>
      <c r="RSS200" s="4"/>
      <c r="RST200" s="4"/>
      <c r="RSU200" s="4"/>
      <c r="RSV200" s="4"/>
      <c r="RSW200" s="4"/>
      <c r="RSX200" s="4"/>
      <c r="RSY200" s="4"/>
      <c r="RSZ200" s="4"/>
      <c r="RTA200" s="4"/>
      <c r="RTB200" s="4"/>
      <c r="RTC200" s="4"/>
      <c r="RTD200" s="4"/>
      <c r="RTE200" s="4"/>
      <c r="RTF200" s="4"/>
      <c r="RTG200" s="4"/>
      <c r="RTH200" s="4"/>
      <c r="RTI200" s="4"/>
      <c r="RTJ200" s="4"/>
      <c r="RTK200" s="4"/>
      <c r="RTL200" s="4"/>
      <c r="RTM200" s="4"/>
      <c r="RTN200" s="4"/>
      <c r="RTO200" s="4"/>
      <c r="RTP200" s="4"/>
      <c r="RTQ200" s="4"/>
      <c r="RTR200" s="4"/>
      <c r="RTS200" s="4"/>
      <c r="RTT200" s="4"/>
      <c r="RTU200" s="4"/>
      <c r="RTV200" s="4"/>
      <c r="RTW200" s="4"/>
      <c r="RTX200" s="4"/>
      <c r="RTY200" s="4"/>
      <c r="RTZ200" s="4"/>
      <c r="RUA200" s="4"/>
      <c r="RUB200" s="4"/>
      <c r="RUC200" s="4"/>
      <c r="RUD200" s="4"/>
      <c r="RUE200" s="4"/>
      <c r="RUF200" s="4"/>
      <c r="RUG200" s="4"/>
      <c r="RUH200" s="4"/>
      <c r="RUI200" s="4"/>
      <c r="RUJ200" s="4"/>
      <c r="RUK200" s="4"/>
      <c r="RUL200" s="4"/>
      <c r="RUM200" s="4"/>
      <c r="RUN200" s="4"/>
      <c r="RUO200" s="4"/>
      <c r="RUP200" s="4"/>
      <c r="RUQ200" s="4"/>
      <c r="RUR200" s="4"/>
      <c r="RUS200" s="4"/>
      <c r="RUT200" s="4"/>
      <c r="RUU200" s="4"/>
      <c r="RUV200" s="4"/>
      <c r="RUW200" s="4"/>
      <c r="RUX200" s="4"/>
      <c r="RUY200" s="4"/>
      <c r="RUZ200" s="4"/>
      <c r="RVA200" s="4"/>
      <c r="RVB200" s="4"/>
      <c r="RVC200" s="4"/>
      <c r="RVD200" s="4"/>
      <c r="RVE200" s="4"/>
      <c r="RVF200" s="4"/>
      <c r="RVG200" s="4"/>
      <c r="RVH200" s="4"/>
      <c r="RVI200" s="4"/>
      <c r="RVJ200" s="4"/>
      <c r="RVK200" s="4"/>
      <c r="RVL200" s="4"/>
      <c r="RVM200" s="4"/>
      <c r="RVN200" s="4"/>
      <c r="RVO200" s="4"/>
      <c r="RVP200" s="4"/>
      <c r="RVQ200" s="4"/>
      <c r="RVR200" s="4"/>
      <c r="RVS200" s="4"/>
      <c r="RVT200" s="4"/>
      <c r="RVU200" s="4"/>
      <c r="RVV200" s="4"/>
      <c r="RVW200" s="4"/>
      <c r="RVX200" s="4"/>
      <c r="RVY200" s="4"/>
      <c r="RVZ200" s="4"/>
      <c r="RWA200" s="4"/>
      <c r="RWB200" s="4"/>
      <c r="RWC200" s="4"/>
      <c r="RWD200" s="4"/>
      <c r="RWE200" s="4"/>
      <c r="RWF200" s="4"/>
      <c r="RWG200" s="4"/>
      <c r="RWH200" s="4"/>
      <c r="RWI200" s="4"/>
      <c r="RWJ200" s="4"/>
      <c r="RWK200" s="4"/>
      <c r="RWL200" s="4"/>
      <c r="RWM200" s="4"/>
      <c r="RWN200" s="4"/>
      <c r="RWO200" s="4"/>
      <c r="RWP200" s="4"/>
      <c r="RWQ200" s="4"/>
      <c r="RWR200" s="4"/>
      <c r="RWS200" s="4"/>
      <c r="RWT200" s="4"/>
      <c r="RWU200" s="4"/>
      <c r="RWV200" s="4"/>
      <c r="RWW200" s="4"/>
      <c r="RWX200" s="4"/>
      <c r="RWY200" s="4"/>
      <c r="RWZ200" s="4"/>
      <c r="RXA200" s="4"/>
      <c r="RXB200" s="4"/>
      <c r="RXC200" s="4"/>
      <c r="RXD200" s="4"/>
      <c r="RXE200" s="4"/>
      <c r="RXF200" s="4"/>
      <c r="RXG200" s="4"/>
      <c r="RXH200" s="4"/>
      <c r="RXI200" s="4"/>
      <c r="RXJ200" s="4"/>
      <c r="RXK200" s="4"/>
      <c r="RXL200" s="4"/>
      <c r="RXM200" s="4"/>
      <c r="RXN200" s="4"/>
      <c r="RXO200" s="4"/>
      <c r="RXP200" s="4"/>
      <c r="RXQ200" s="4"/>
      <c r="RXR200" s="4"/>
      <c r="RXS200" s="4"/>
      <c r="RXT200" s="4"/>
      <c r="RXU200" s="4"/>
      <c r="RXV200" s="4"/>
      <c r="RXW200" s="4"/>
      <c r="RXX200" s="4"/>
      <c r="RXY200" s="4"/>
      <c r="RXZ200" s="4"/>
      <c r="RYA200" s="4"/>
      <c r="RYB200" s="4"/>
      <c r="RYC200" s="4"/>
      <c r="RYD200" s="4"/>
      <c r="RYE200" s="4"/>
      <c r="RYF200" s="4"/>
      <c r="RYG200" s="4"/>
      <c r="RYH200" s="4"/>
      <c r="RYI200" s="4"/>
      <c r="RYJ200" s="4"/>
      <c r="RYK200" s="4"/>
      <c r="RYL200" s="4"/>
      <c r="RYM200" s="4"/>
      <c r="RYN200" s="4"/>
      <c r="RYO200" s="4"/>
      <c r="RYP200" s="4"/>
      <c r="RYQ200" s="4"/>
      <c r="RYR200" s="4"/>
      <c r="RYS200" s="4"/>
      <c r="RYT200" s="4"/>
      <c r="RYU200" s="4"/>
      <c r="RYV200" s="4"/>
      <c r="RYW200" s="4"/>
      <c r="RYX200" s="4"/>
      <c r="RYY200" s="4"/>
      <c r="RYZ200" s="4"/>
      <c r="RZA200" s="4"/>
      <c r="RZB200" s="4"/>
      <c r="RZC200" s="4"/>
      <c r="RZD200" s="4"/>
      <c r="RZE200" s="4"/>
      <c r="RZF200" s="4"/>
      <c r="RZG200" s="4"/>
      <c r="RZH200" s="4"/>
      <c r="RZI200" s="4"/>
      <c r="RZJ200" s="4"/>
      <c r="RZK200" s="4"/>
      <c r="RZL200" s="4"/>
      <c r="RZM200" s="4"/>
      <c r="RZN200" s="4"/>
      <c r="RZO200" s="4"/>
      <c r="RZP200" s="4"/>
      <c r="RZQ200" s="4"/>
      <c r="RZR200" s="4"/>
      <c r="RZS200" s="4"/>
      <c r="RZT200" s="4"/>
      <c r="RZU200" s="4"/>
      <c r="RZV200" s="4"/>
      <c r="RZW200" s="4"/>
      <c r="RZX200" s="4"/>
      <c r="RZY200" s="4"/>
      <c r="RZZ200" s="4"/>
      <c r="SAA200" s="4"/>
      <c r="SAB200" s="4"/>
      <c r="SAC200" s="4"/>
      <c r="SAD200" s="4"/>
      <c r="SAE200" s="4"/>
      <c r="SAF200" s="4"/>
      <c r="SAG200" s="4"/>
      <c r="SAH200" s="4"/>
      <c r="SAI200" s="4"/>
      <c r="SAJ200" s="4"/>
      <c r="SAK200" s="4"/>
      <c r="SAL200" s="4"/>
      <c r="SAM200" s="4"/>
      <c r="SAN200" s="4"/>
      <c r="SAO200" s="4"/>
      <c r="SAP200" s="4"/>
      <c r="SAQ200" s="4"/>
      <c r="SAR200" s="4"/>
      <c r="SAS200" s="4"/>
      <c r="SAT200" s="4"/>
      <c r="SAU200" s="4"/>
      <c r="SAV200" s="4"/>
      <c r="SAW200" s="4"/>
      <c r="SAX200" s="4"/>
      <c r="SAY200" s="4"/>
      <c r="SAZ200" s="4"/>
      <c r="SBA200" s="4"/>
      <c r="SBB200" s="4"/>
      <c r="SBC200" s="4"/>
      <c r="SBD200" s="4"/>
      <c r="SBE200" s="4"/>
      <c r="SBF200" s="4"/>
      <c r="SBG200" s="4"/>
      <c r="SBH200" s="4"/>
      <c r="SBI200" s="4"/>
      <c r="SBJ200" s="4"/>
      <c r="SBK200" s="4"/>
      <c r="SBL200" s="4"/>
      <c r="SBM200" s="4"/>
      <c r="SBN200" s="4"/>
      <c r="SBO200" s="4"/>
      <c r="SBP200" s="4"/>
      <c r="SBQ200" s="4"/>
      <c r="SBR200" s="4"/>
      <c r="SBS200" s="4"/>
      <c r="SBT200" s="4"/>
      <c r="SBU200" s="4"/>
      <c r="SBV200" s="4"/>
      <c r="SBW200" s="4"/>
      <c r="SBX200" s="4"/>
      <c r="SBY200" s="4"/>
      <c r="SBZ200" s="4"/>
      <c r="SCA200" s="4"/>
      <c r="SCB200" s="4"/>
      <c r="SCC200" s="4"/>
      <c r="SCD200" s="4"/>
      <c r="SCE200" s="4"/>
      <c r="SCF200" s="4"/>
      <c r="SCG200" s="4"/>
      <c r="SCH200" s="4"/>
      <c r="SCI200" s="4"/>
      <c r="SCJ200" s="4"/>
      <c r="SCK200" s="4"/>
      <c r="SCL200" s="4"/>
      <c r="SCM200" s="4"/>
      <c r="SCN200" s="4"/>
      <c r="SCO200" s="4"/>
      <c r="SCP200" s="4"/>
      <c r="SCQ200" s="4"/>
      <c r="SCR200" s="4"/>
      <c r="SCS200" s="4"/>
      <c r="SCT200" s="4"/>
      <c r="SCU200" s="4"/>
      <c r="SCV200" s="4"/>
      <c r="SCW200" s="4"/>
      <c r="SCX200" s="4"/>
      <c r="SCY200" s="4"/>
      <c r="SCZ200" s="4"/>
      <c r="SDA200" s="4"/>
      <c r="SDB200" s="4"/>
      <c r="SDC200" s="4"/>
      <c r="SDD200" s="4"/>
      <c r="SDE200" s="4"/>
      <c r="SDF200" s="4"/>
      <c r="SDG200" s="4"/>
      <c r="SDH200" s="4"/>
      <c r="SDI200" s="4"/>
      <c r="SDJ200" s="4"/>
      <c r="SDK200" s="4"/>
      <c r="SDL200" s="4"/>
      <c r="SDM200" s="4"/>
      <c r="SDN200" s="4"/>
      <c r="SDO200" s="4"/>
      <c r="SDP200" s="4"/>
      <c r="SDQ200" s="4"/>
      <c r="SDR200" s="4"/>
      <c r="SDS200" s="4"/>
      <c r="SDT200" s="4"/>
      <c r="SDU200" s="4"/>
      <c r="SDV200" s="4"/>
      <c r="SDW200" s="4"/>
      <c r="SDX200" s="4"/>
      <c r="SDY200" s="4"/>
      <c r="SDZ200" s="4"/>
      <c r="SEA200" s="4"/>
      <c r="SEB200" s="4"/>
      <c r="SEC200" s="4"/>
      <c r="SED200" s="4"/>
      <c r="SEE200" s="4"/>
      <c r="SEF200" s="4"/>
      <c r="SEG200" s="4"/>
      <c r="SEH200" s="4"/>
      <c r="SEI200" s="4"/>
      <c r="SEJ200" s="4"/>
      <c r="SEK200" s="4"/>
      <c r="SEL200" s="4"/>
      <c r="SEM200" s="4"/>
      <c r="SEN200" s="4"/>
      <c r="SEO200" s="4"/>
      <c r="SEP200" s="4"/>
      <c r="SEQ200" s="4"/>
      <c r="SER200" s="4"/>
      <c r="SES200" s="4"/>
      <c r="SET200" s="4"/>
      <c r="SEU200" s="4"/>
      <c r="SEV200" s="4"/>
      <c r="SEW200" s="4"/>
      <c r="SEX200" s="4"/>
      <c r="SEY200" s="4"/>
      <c r="SEZ200" s="4"/>
      <c r="SFA200" s="4"/>
      <c r="SFB200" s="4"/>
      <c r="SFC200" s="4"/>
      <c r="SFD200" s="4"/>
      <c r="SFE200" s="4"/>
      <c r="SFF200" s="4"/>
      <c r="SFG200" s="4"/>
      <c r="SFH200" s="4"/>
      <c r="SFI200" s="4"/>
      <c r="SFJ200" s="4"/>
      <c r="SFK200" s="4"/>
      <c r="SFL200" s="4"/>
      <c r="SFM200" s="4"/>
      <c r="SFN200" s="4"/>
      <c r="SFO200" s="4"/>
      <c r="SFP200" s="4"/>
      <c r="SFQ200" s="4"/>
      <c r="SFR200" s="4"/>
      <c r="SFS200" s="4"/>
      <c r="SFT200" s="4"/>
      <c r="SFU200" s="4"/>
      <c r="SFV200" s="4"/>
      <c r="SFW200" s="4"/>
      <c r="SFX200" s="4"/>
      <c r="SFY200" s="4"/>
      <c r="SFZ200" s="4"/>
      <c r="SGA200" s="4"/>
      <c r="SGB200" s="4"/>
      <c r="SGC200" s="4"/>
      <c r="SGD200" s="4"/>
      <c r="SGE200" s="4"/>
      <c r="SGF200" s="4"/>
      <c r="SGG200" s="4"/>
      <c r="SGH200" s="4"/>
      <c r="SGI200" s="4"/>
      <c r="SGJ200" s="4"/>
      <c r="SGK200" s="4"/>
      <c r="SGL200" s="4"/>
      <c r="SGM200" s="4"/>
      <c r="SGN200" s="4"/>
      <c r="SGO200" s="4"/>
      <c r="SGP200" s="4"/>
      <c r="SGQ200" s="4"/>
      <c r="SGR200" s="4"/>
      <c r="SGS200" s="4"/>
      <c r="SGT200" s="4"/>
      <c r="SGU200" s="4"/>
      <c r="SGV200" s="4"/>
      <c r="SGW200" s="4"/>
      <c r="SGX200" s="4"/>
      <c r="SGY200" s="4"/>
      <c r="SGZ200" s="4"/>
      <c r="SHA200" s="4"/>
      <c r="SHB200" s="4"/>
      <c r="SHC200" s="4"/>
      <c r="SHD200" s="4"/>
      <c r="SHE200" s="4"/>
      <c r="SHF200" s="4"/>
      <c r="SHG200" s="4"/>
      <c r="SHH200" s="4"/>
      <c r="SHI200" s="4"/>
      <c r="SHJ200" s="4"/>
      <c r="SHK200" s="4"/>
      <c r="SHL200" s="4"/>
      <c r="SHM200" s="4"/>
      <c r="SHN200" s="4"/>
      <c r="SHO200" s="4"/>
      <c r="SHP200" s="4"/>
      <c r="SHQ200" s="4"/>
      <c r="SHR200" s="4"/>
      <c r="SHS200" s="4"/>
      <c r="SHT200" s="4"/>
      <c r="SHU200" s="4"/>
      <c r="SHV200" s="4"/>
      <c r="SHW200" s="4"/>
      <c r="SHX200" s="4"/>
      <c r="SHY200" s="4"/>
      <c r="SHZ200" s="4"/>
      <c r="SIA200" s="4"/>
      <c r="SIB200" s="4"/>
      <c r="SIC200" s="4"/>
      <c r="SID200" s="4"/>
      <c r="SIE200" s="4"/>
      <c r="SIF200" s="4"/>
      <c r="SIG200" s="4"/>
      <c r="SIH200" s="4"/>
      <c r="SII200" s="4"/>
      <c r="SIJ200" s="4"/>
      <c r="SIK200" s="4"/>
      <c r="SIL200" s="4"/>
      <c r="SIM200" s="4"/>
      <c r="SIN200" s="4"/>
      <c r="SIO200" s="4"/>
      <c r="SIP200" s="4"/>
      <c r="SIQ200" s="4"/>
      <c r="SIR200" s="4"/>
      <c r="SIS200" s="4"/>
      <c r="SIT200" s="4"/>
      <c r="SIU200" s="4"/>
      <c r="SIV200" s="4"/>
      <c r="SIW200" s="4"/>
      <c r="SIX200" s="4"/>
      <c r="SIY200" s="4"/>
      <c r="SIZ200" s="4"/>
      <c r="SJA200" s="4"/>
      <c r="SJB200" s="4"/>
      <c r="SJC200" s="4"/>
      <c r="SJD200" s="4"/>
      <c r="SJE200" s="4"/>
      <c r="SJF200" s="4"/>
      <c r="SJG200" s="4"/>
      <c r="SJH200" s="4"/>
      <c r="SJI200" s="4"/>
      <c r="SJJ200" s="4"/>
      <c r="SJK200" s="4"/>
      <c r="SJL200" s="4"/>
      <c r="SJM200" s="4"/>
      <c r="SJN200" s="4"/>
      <c r="SJO200" s="4"/>
      <c r="SJP200" s="4"/>
      <c r="SJQ200" s="4"/>
      <c r="SJR200" s="4"/>
      <c r="SJS200" s="4"/>
      <c r="SJT200" s="4"/>
      <c r="SJU200" s="4"/>
      <c r="SJV200" s="4"/>
      <c r="SJW200" s="4"/>
      <c r="SJX200" s="4"/>
      <c r="SJY200" s="4"/>
      <c r="SJZ200" s="4"/>
      <c r="SKA200" s="4"/>
      <c r="SKB200" s="4"/>
      <c r="SKC200" s="4"/>
      <c r="SKD200" s="4"/>
      <c r="SKE200" s="4"/>
      <c r="SKF200" s="4"/>
      <c r="SKG200" s="4"/>
      <c r="SKH200" s="4"/>
      <c r="SKI200" s="4"/>
      <c r="SKJ200" s="4"/>
      <c r="SKK200" s="4"/>
      <c r="SKL200" s="4"/>
      <c r="SKM200" s="4"/>
      <c r="SKN200" s="4"/>
      <c r="SKO200" s="4"/>
      <c r="SKP200" s="4"/>
      <c r="SKQ200" s="4"/>
      <c r="SKR200" s="4"/>
      <c r="SKS200" s="4"/>
      <c r="SKT200" s="4"/>
      <c r="SKU200" s="4"/>
      <c r="SKV200" s="4"/>
      <c r="SKW200" s="4"/>
      <c r="SKX200" s="4"/>
      <c r="SKY200" s="4"/>
      <c r="SKZ200" s="4"/>
      <c r="SLA200" s="4"/>
      <c r="SLB200" s="4"/>
      <c r="SLC200" s="4"/>
      <c r="SLD200" s="4"/>
      <c r="SLE200" s="4"/>
      <c r="SLF200" s="4"/>
      <c r="SLG200" s="4"/>
      <c r="SLH200" s="4"/>
      <c r="SLI200" s="4"/>
      <c r="SLJ200" s="4"/>
      <c r="SLK200" s="4"/>
      <c r="SLL200" s="4"/>
      <c r="SLM200" s="4"/>
      <c r="SLN200" s="4"/>
      <c r="SLO200" s="4"/>
      <c r="SLP200" s="4"/>
      <c r="SLQ200" s="4"/>
      <c r="SLR200" s="4"/>
      <c r="SLS200" s="4"/>
      <c r="SLT200" s="4"/>
      <c r="SLU200" s="4"/>
      <c r="SLV200" s="4"/>
      <c r="SLW200" s="4"/>
      <c r="SLX200" s="4"/>
      <c r="SLY200" s="4"/>
      <c r="SLZ200" s="4"/>
      <c r="SMA200" s="4"/>
      <c r="SMB200" s="4"/>
      <c r="SMC200" s="4"/>
      <c r="SMD200" s="4"/>
      <c r="SME200" s="4"/>
      <c r="SMF200" s="4"/>
      <c r="SMG200" s="4"/>
      <c r="SMH200" s="4"/>
      <c r="SMI200" s="4"/>
      <c r="SMJ200" s="4"/>
      <c r="SMK200" s="4"/>
      <c r="SML200" s="4"/>
      <c r="SMM200" s="4"/>
      <c r="SMN200" s="4"/>
      <c r="SMO200" s="4"/>
      <c r="SMP200" s="4"/>
      <c r="SMQ200" s="4"/>
      <c r="SMR200" s="4"/>
      <c r="SMS200" s="4"/>
      <c r="SMT200" s="4"/>
      <c r="SMU200" s="4"/>
      <c r="SMV200" s="4"/>
      <c r="SMW200" s="4"/>
      <c r="SMX200" s="4"/>
      <c r="SMY200" s="4"/>
      <c r="SMZ200" s="4"/>
      <c r="SNA200" s="4"/>
      <c r="SNB200" s="4"/>
      <c r="SNC200" s="4"/>
      <c r="SND200" s="4"/>
      <c r="SNE200" s="4"/>
      <c r="SNF200" s="4"/>
      <c r="SNG200" s="4"/>
      <c r="SNH200" s="4"/>
      <c r="SNI200" s="4"/>
      <c r="SNJ200" s="4"/>
      <c r="SNK200" s="4"/>
      <c r="SNL200" s="4"/>
      <c r="SNM200" s="4"/>
      <c r="SNN200" s="4"/>
      <c r="SNO200" s="4"/>
      <c r="SNP200" s="4"/>
      <c r="SNQ200" s="4"/>
      <c r="SNR200" s="4"/>
      <c r="SNS200" s="4"/>
      <c r="SNT200" s="4"/>
      <c r="SNU200" s="4"/>
      <c r="SNV200" s="4"/>
      <c r="SNW200" s="4"/>
      <c r="SNX200" s="4"/>
      <c r="SNY200" s="4"/>
      <c r="SNZ200" s="4"/>
      <c r="SOA200" s="4"/>
      <c r="SOB200" s="4"/>
      <c r="SOC200" s="4"/>
      <c r="SOD200" s="4"/>
      <c r="SOE200" s="4"/>
      <c r="SOF200" s="4"/>
      <c r="SOG200" s="4"/>
      <c r="SOH200" s="4"/>
      <c r="SOI200" s="4"/>
      <c r="SOJ200" s="4"/>
      <c r="SOK200" s="4"/>
      <c r="SOL200" s="4"/>
      <c r="SOM200" s="4"/>
      <c r="SON200" s="4"/>
      <c r="SOO200" s="4"/>
      <c r="SOP200" s="4"/>
      <c r="SOQ200" s="4"/>
      <c r="SOR200" s="4"/>
      <c r="SOS200" s="4"/>
      <c r="SOT200" s="4"/>
      <c r="SOU200" s="4"/>
      <c r="SOV200" s="4"/>
      <c r="SOW200" s="4"/>
      <c r="SOX200" s="4"/>
      <c r="SOY200" s="4"/>
      <c r="SOZ200" s="4"/>
      <c r="SPA200" s="4"/>
      <c r="SPB200" s="4"/>
      <c r="SPC200" s="4"/>
      <c r="SPD200" s="4"/>
      <c r="SPE200" s="4"/>
      <c r="SPF200" s="4"/>
      <c r="SPG200" s="4"/>
      <c r="SPH200" s="4"/>
      <c r="SPI200" s="4"/>
      <c r="SPJ200" s="4"/>
      <c r="SPK200" s="4"/>
      <c r="SPL200" s="4"/>
      <c r="SPM200" s="4"/>
      <c r="SPN200" s="4"/>
      <c r="SPO200" s="4"/>
      <c r="SPP200" s="4"/>
      <c r="SPQ200" s="4"/>
      <c r="SPR200" s="4"/>
      <c r="SPS200" s="4"/>
      <c r="SPT200" s="4"/>
      <c r="SPU200" s="4"/>
      <c r="SPV200" s="4"/>
      <c r="SPW200" s="4"/>
      <c r="SPX200" s="4"/>
      <c r="SPY200" s="4"/>
      <c r="SPZ200" s="4"/>
      <c r="SQA200" s="4"/>
      <c r="SQB200" s="4"/>
      <c r="SQC200" s="4"/>
      <c r="SQD200" s="4"/>
      <c r="SQE200" s="4"/>
      <c r="SQF200" s="4"/>
      <c r="SQG200" s="4"/>
      <c r="SQH200" s="4"/>
      <c r="SQI200" s="4"/>
      <c r="SQJ200" s="4"/>
      <c r="SQK200" s="4"/>
      <c r="SQL200" s="4"/>
      <c r="SQM200" s="4"/>
      <c r="SQN200" s="4"/>
      <c r="SQO200" s="4"/>
      <c r="SQP200" s="4"/>
      <c r="SQQ200" s="4"/>
      <c r="SQR200" s="4"/>
      <c r="SQS200" s="4"/>
      <c r="SQT200" s="4"/>
      <c r="SQU200" s="4"/>
      <c r="SQV200" s="4"/>
      <c r="SQW200" s="4"/>
      <c r="SQX200" s="4"/>
      <c r="SQY200" s="4"/>
      <c r="SQZ200" s="4"/>
      <c r="SRA200" s="4"/>
      <c r="SRB200" s="4"/>
      <c r="SRC200" s="4"/>
      <c r="SRD200" s="4"/>
      <c r="SRE200" s="4"/>
      <c r="SRF200" s="4"/>
      <c r="SRG200" s="4"/>
      <c r="SRH200" s="4"/>
      <c r="SRI200" s="4"/>
      <c r="SRJ200" s="4"/>
      <c r="SRK200" s="4"/>
      <c r="SRL200" s="4"/>
      <c r="SRM200" s="4"/>
      <c r="SRN200" s="4"/>
      <c r="SRO200" s="4"/>
      <c r="SRP200" s="4"/>
      <c r="SRQ200" s="4"/>
      <c r="SRR200" s="4"/>
      <c r="SRS200" s="4"/>
      <c r="SRT200" s="4"/>
      <c r="SRU200" s="4"/>
      <c r="SRV200" s="4"/>
      <c r="SRW200" s="4"/>
      <c r="SRX200" s="4"/>
      <c r="SRY200" s="4"/>
      <c r="SRZ200" s="4"/>
      <c r="SSA200" s="4"/>
      <c r="SSB200" s="4"/>
      <c r="SSC200" s="4"/>
      <c r="SSD200" s="4"/>
      <c r="SSE200" s="4"/>
      <c r="SSF200" s="4"/>
      <c r="SSG200" s="4"/>
      <c r="SSH200" s="4"/>
      <c r="SSI200" s="4"/>
      <c r="SSJ200" s="4"/>
      <c r="SSK200" s="4"/>
      <c r="SSL200" s="4"/>
      <c r="SSM200" s="4"/>
      <c r="SSN200" s="4"/>
      <c r="SSO200" s="4"/>
      <c r="SSP200" s="4"/>
      <c r="SSQ200" s="4"/>
      <c r="SSR200" s="4"/>
      <c r="SSS200" s="4"/>
      <c r="SST200" s="4"/>
      <c r="SSU200" s="4"/>
      <c r="SSV200" s="4"/>
      <c r="SSW200" s="4"/>
      <c r="SSX200" s="4"/>
      <c r="SSY200" s="4"/>
      <c r="SSZ200" s="4"/>
      <c r="STA200" s="4"/>
      <c r="STB200" s="4"/>
      <c r="STC200" s="4"/>
      <c r="STD200" s="4"/>
      <c r="STE200" s="4"/>
      <c r="STF200" s="4"/>
      <c r="STG200" s="4"/>
      <c r="STH200" s="4"/>
      <c r="STI200" s="4"/>
      <c r="STJ200" s="4"/>
      <c r="STK200" s="4"/>
      <c r="STL200" s="4"/>
      <c r="STM200" s="4"/>
      <c r="STN200" s="4"/>
      <c r="STO200" s="4"/>
      <c r="STP200" s="4"/>
      <c r="STQ200" s="4"/>
      <c r="STR200" s="4"/>
      <c r="STS200" s="4"/>
      <c r="STT200" s="4"/>
      <c r="STU200" s="4"/>
      <c r="STV200" s="4"/>
      <c r="STW200" s="4"/>
      <c r="STX200" s="4"/>
      <c r="STY200" s="4"/>
      <c r="STZ200" s="4"/>
      <c r="SUA200" s="4"/>
      <c r="SUB200" s="4"/>
      <c r="SUC200" s="4"/>
      <c r="SUD200" s="4"/>
      <c r="SUE200" s="4"/>
      <c r="SUF200" s="4"/>
      <c r="SUG200" s="4"/>
      <c r="SUH200" s="4"/>
      <c r="SUI200" s="4"/>
      <c r="SUJ200" s="4"/>
      <c r="SUK200" s="4"/>
      <c r="SUL200" s="4"/>
      <c r="SUM200" s="4"/>
      <c r="SUN200" s="4"/>
      <c r="SUO200" s="4"/>
      <c r="SUP200" s="4"/>
      <c r="SUQ200" s="4"/>
      <c r="SUR200" s="4"/>
      <c r="SUS200" s="4"/>
      <c r="SUT200" s="4"/>
      <c r="SUU200" s="4"/>
      <c r="SUV200" s="4"/>
      <c r="SUW200" s="4"/>
      <c r="SUX200" s="4"/>
      <c r="SUY200" s="4"/>
      <c r="SUZ200" s="4"/>
      <c r="SVA200" s="4"/>
      <c r="SVB200" s="4"/>
      <c r="SVC200" s="4"/>
      <c r="SVD200" s="4"/>
      <c r="SVE200" s="4"/>
      <c r="SVF200" s="4"/>
      <c r="SVG200" s="4"/>
      <c r="SVH200" s="4"/>
      <c r="SVI200" s="4"/>
      <c r="SVJ200" s="4"/>
      <c r="SVK200" s="4"/>
      <c r="SVL200" s="4"/>
      <c r="SVM200" s="4"/>
      <c r="SVN200" s="4"/>
      <c r="SVO200" s="4"/>
      <c r="SVP200" s="4"/>
      <c r="SVQ200" s="4"/>
      <c r="SVR200" s="4"/>
      <c r="SVS200" s="4"/>
      <c r="SVT200" s="4"/>
      <c r="SVU200" s="4"/>
      <c r="SVV200" s="4"/>
      <c r="SVW200" s="4"/>
      <c r="SVX200" s="4"/>
      <c r="SVY200" s="4"/>
      <c r="SVZ200" s="4"/>
      <c r="SWA200" s="4"/>
      <c r="SWB200" s="4"/>
      <c r="SWC200" s="4"/>
      <c r="SWD200" s="4"/>
      <c r="SWE200" s="4"/>
      <c r="SWF200" s="4"/>
      <c r="SWG200" s="4"/>
      <c r="SWH200" s="4"/>
      <c r="SWI200" s="4"/>
      <c r="SWJ200" s="4"/>
      <c r="SWK200" s="4"/>
      <c r="SWL200" s="4"/>
      <c r="SWM200" s="4"/>
      <c r="SWN200" s="4"/>
      <c r="SWO200" s="4"/>
      <c r="SWP200" s="4"/>
      <c r="SWQ200" s="4"/>
      <c r="SWR200" s="4"/>
      <c r="SWS200" s="4"/>
      <c r="SWT200" s="4"/>
      <c r="SWU200" s="4"/>
      <c r="SWV200" s="4"/>
      <c r="SWW200" s="4"/>
      <c r="SWX200" s="4"/>
      <c r="SWY200" s="4"/>
      <c r="SWZ200" s="4"/>
      <c r="SXA200" s="4"/>
      <c r="SXB200" s="4"/>
      <c r="SXC200" s="4"/>
      <c r="SXD200" s="4"/>
      <c r="SXE200" s="4"/>
      <c r="SXF200" s="4"/>
      <c r="SXG200" s="4"/>
      <c r="SXH200" s="4"/>
      <c r="SXI200" s="4"/>
      <c r="SXJ200" s="4"/>
      <c r="SXK200" s="4"/>
      <c r="SXL200" s="4"/>
      <c r="SXM200" s="4"/>
      <c r="SXN200" s="4"/>
      <c r="SXO200" s="4"/>
      <c r="SXP200" s="4"/>
      <c r="SXQ200" s="4"/>
      <c r="SXR200" s="4"/>
      <c r="SXS200" s="4"/>
      <c r="SXT200" s="4"/>
      <c r="SXU200" s="4"/>
      <c r="SXV200" s="4"/>
      <c r="SXW200" s="4"/>
      <c r="SXX200" s="4"/>
      <c r="SXY200" s="4"/>
      <c r="SXZ200" s="4"/>
      <c r="SYA200" s="4"/>
      <c r="SYB200" s="4"/>
      <c r="SYC200" s="4"/>
      <c r="SYD200" s="4"/>
      <c r="SYE200" s="4"/>
      <c r="SYF200" s="4"/>
      <c r="SYG200" s="4"/>
      <c r="SYH200" s="4"/>
      <c r="SYI200" s="4"/>
      <c r="SYJ200" s="4"/>
      <c r="SYK200" s="4"/>
      <c r="SYL200" s="4"/>
      <c r="SYM200" s="4"/>
      <c r="SYN200" s="4"/>
      <c r="SYO200" s="4"/>
      <c r="SYP200" s="4"/>
      <c r="SYQ200" s="4"/>
      <c r="SYR200" s="4"/>
      <c r="SYS200" s="4"/>
      <c r="SYT200" s="4"/>
      <c r="SYU200" s="4"/>
      <c r="SYV200" s="4"/>
      <c r="SYW200" s="4"/>
      <c r="SYX200" s="4"/>
      <c r="SYY200" s="4"/>
      <c r="SYZ200" s="4"/>
      <c r="SZA200" s="4"/>
      <c r="SZB200" s="4"/>
      <c r="SZC200" s="4"/>
      <c r="SZD200" s="4"/>
      <c r="SZE200" s="4"/>
      <c r="SZF200" s="4"/>
      <c r="SZG200" s="4"/>
      <c r="SZH200" s="4"/>
      <c r="SZI200" s="4"/>
      <c r="SZJ200" s="4"/>
      <c r="SZK200" s="4"/>
      <c r="SZL200" s="4"/>
      <c r="SZM200" s="4"/>
      <c r="SZN200" s="4"/>
      <c r="SZO200" s="4"/>
      <c r="SZP200" s="4"/>
      <c r="SZQ200" s="4"/>
      <c r="SZR200" s="4"/>
      <c r="SZS200" s="4"/>
      <c r="SZT200" s="4"/>
      <c r="SZU200" s="4"/>
      <c r="SZV200" s="4"/>
      <c r="SZW200" s="4"/>
      <c r="SZX200" s="4"/>
      <c r="SZY200" s="4"/>
      <c r="SZZ200" s="4"/>
      <c r="TAA200" s="4"/>
      <c r="TAB200" s="4"/>
      <c r="TAC200" s="4"/>
      <c r="TAD200" s="4"/>
      <c r="TAE200" s="4"/>
      <c r="TAF200" s="4"/>
      <c r="TAG200" s="4"/>
      <c r="TAH200" s="4"/>
      <c r="TAI200" s="4"/>
      <c r="TAJ200" s="4"/>
      <c r="TAK200" s="4"/>
      <c r="TAL200" s="4"/>
      <c r="TAM200" s="4"/>
      <c r="TAN200" s="4"/>
      <c r="TAO200" s="4"/>
      <c r="TAP200" s="4"/>
      <c r="TAQ200" s="4"/>
      <c r="TAR200" s="4"/>
      <c r="TAS200" s="4"/>
      <c r="TAT200" s="4"/>
      <c r="TAU200" s="4"/>
      <c r="TAV200" s="4"/>
      <c r="TAW200" s="4"/>
      <c r="TAX200" s="4"/>
      <c r="TAY200" s="4"/>
      <c r="TAZ200" s="4"/>
      <c r="TBA200" s="4"/>
      <c r="TBB200" s="4"/>
      <c r="TBC200" s="4"/>
      <c r="TBD200" s="4"/>
      <c r="TBE200" s="4"/>
      <c r="TBF200" s="4"/>
      <c r="TBG200" s="4"/>
      <c r="TBH200" s="4"/>
      <c r="TBI200" s="4"/>
      <c r="TBJ200" s="4"/>
      <c r="TBK200" s="4"/>
      <c r="TBL200" s="4"/>
      <c r="TBM200" s="4"/>
      <c r="TBN200" s="4"/>
      <c r="TBO200" s="4"/>
      <c r="TBP200" s="4"/>
      <c r="TBQ200" s="4"/>
      <c r="TBR200" s="4"/>
      <c r="TBS200" s="4"/>
      <c r="TBT200" s="4"/>
      <c r="TBU200" s="4"/>
      <c r="TBV200" s="4"/>
      <c r="TBW200" s="4"/>
      <c r="TBX200" s="4"/>
      <c r="TBY200" s="4"/>
      <c r="TBZ200" s="4"/>
      <c r="TCA200" s="4"/>
      <c r="TCB200" s="4"/>
      <c r="TCC200" s="4"/>
      <c r="TCD200" s="4"/>
      <c r="TCE200" s="4"/>
      <c r="TCF200" s="4"/>
      <c r="TCG200" s="4"/>
      <c r="TCH200" s="4"/>
      <c r="TCI200" s="4"/>
      <c r="TCJ200" s="4"/>
      <c r="TCK200" s="4"/>
      <c r="TCL200" s="4"/>
      <c r="TCM200" s="4"/>
      <c r="TCN200" s="4"/>
      <c r="TCO200" s="4"/>
      <c r="TCP200" s="4"/>
      <c r="TCQ200" s="4"/>
      <c r="TCR200" s="4"/>
      <c r="TCS200" s="4"/>
      <c r="TCT200" s="4"/>
      <c r="TCU200" s="4"/>
      <c r="TCV200" s="4"/>
      <c r="TCW200" s="4"/>
      <c r="TCX200" s="4"/>
      <c r="TCY200" s="4"/>
      <c r="TCZ200" s="4"/>
      <c r="TDA200" s="4"/>
      <c r="TDB200" s="4"/>
      <c r="TDC200" s="4"/>
      <c r="TDD200" s="4"/>
      <c r="TDE200" s="4"/>
      <c r="TDF200" s="4"/>
      <c r="TDG200" s="4"/>
      <c r="TDH200" s="4"/>
      <c r="TDI200" s="4"/>
      <c r="TDJ200" s="4"/>
      <c r="TDK200" s="4"/>
      <c r="TDL200" s="4"/>
      <c r="TDM200" s="4"/>
      <c r="TDN200" s="4"/>
      <c r="TDO200" s="4"/>
      <c r="TDP200" s="4"/>
      <c r="TDQ200" s="4"/>
      <c r="TDR200" s="4"/>
      <c r="TDS200" s="4"/>
      <c r="TDT200" s="4"/>
      <c r="TDU200" s="4"/>
      <c r="TDV200" s="4"/>
      <c r="TDW200" s="4"/>
      <c r="TDX200" s="4"/>
      <c r="TDY200" s="4"/>
      <c r="TDZ200" s="4"/>
      <c r="TEA200" s="4"/>
      <c r="TEB200" s="4"/>
      <c r="TEC200" s="4"/>
      <c r="TED200" s="4"/>
      <c r="TEE200" s="4"/>
      <c r="TEF200" s="4"/>
      <c r="TEG200" s="4"/>
      <c r="TEH200" s="4"/>
      <c r="TEI200" s="4"/>
      <c r="TEJ200" s="4"/>
      <c r="TEK200" s="4"/>
      <c r="TEL200" s="4"/>
      <c r="TEM200" s="4"/>
      <c r="TEN200" s="4"/>
      <c r="TEO200" s="4"/>
      <c r="TEP200" s="4"/>
      <c r="TEQ200" s="4"/>
      <c r="TER200" s="4"/>
      <c r="TES200" s="4"/>
      <c r="TET200" s="4"/>
      <c r="TEU200" s="4"/>
      <c r="TEV200" s="4"/>
      <c r="TEW200" s="4"/>
      <c r="TEX200" s="4"/>
      <c r="TEY200" s="4"/>
      <c r="TEZ200" s="4"/>
      <c r="TFA200" s="4"/>
      <c r="TFB200" s="4"/>
      <c r="TFC200" s="4"/>
      <c r="TFD200" s="4"/>
      <c r="TFE200" s="4"/>
      <c r="TFF200" s="4"/>
      <c r="TFG200" s="4"/>
      <c r="TFH200" s="4"/>
      <c r="TFI200" s="4"/>
      <c r="TFJ200" s="4"/>
      <c r="TFK200" s="4"/>
      <c r="TFL200" s="4"/>
      <c r="TFM200" s="4"/>
      <c r="TFN200" s="4"/>
      <c r="TFO200" s="4"/>
      <c r="TFP200" s="4"/>
      <c r="TFQ200" s="4"/>
      <c r="TFR200" s="4"/>
      <c r="TFS200" s="4"/>
      <c r="TFT200" s="4"/>
      <c r="TFU200" s="4"/>
      <c r="TFV200" s="4"/>
      <c r="TFW200" s="4"/>
      <c r="TFX200" s="4"/>
      <c r="TFY200" s="4"/>
      <c r="TFZ200" s="4"/>
      <c r="TGA200" s="4"/>
      <c r="TGB200" s="4"/>
      <c r="TGC200" s="4"/>
      <c r="TGD200" s="4"/>
      <c r="TGE200" s="4"/>
      <c r="TGF200" s="4"/>
      <c r="TGG200" s="4"/>
      <c r="TGH200" s="4"/>
      <c r="TGI200" s="4"/>
      <c r="TGJ200" s="4"/>
      <c r="TGK200" s="4"/>
      <c r="TGL200" s="4"/>
      <c r="TGM200" s="4"/>
      <c r="TGN200" s="4"/>
      <c r="TGO200" s="4"/>
      <c r="TGP200" s="4"/>
      <c r="TGQ200" s="4"/>
      <c r="TGR200" s="4"/>
      <c r="TGS200" s="4"/>
      <c r="TGT200" s="4"/>
      <c r="TGU200" s="4"/>
      <c r="TGV200" s="4"/>
      <c r="TGW200" s="4"/>
      <c r="TGX200" s="4"/>
      <c r="TGY200" s="4"/>
      <c r="TGZ200" s="4"/>
      <c r="THA200" s="4"/>
      <c r="THB200" s="4"/>
      <c r="THC200" s="4"/>
      <c r="THD200" s="4"/>
      <c r="THE200" s="4"/>
      <c r="THF200" s="4"/>
      <c r="THG200" s="4"/>
      <c r="THH200" s="4"/>
      <c r="THI200" s="4"/>
      <c r="THJ200" s="4"/>
      <c r="THK200" s="4"/>
      <c r="THL200" s="4"/>
      <c r="THM200" s="4"/>
      <c r="THN200" s="4"/>
      <c r="THO200" s="4"/>
      <c r="THP200" s="4"/>
      <c r="THQ200" s="4"/>
      <c r="THR200" s="4"/>
      <c r="THS200" s="4"/>
      <c r="THT200" s="4"/>
      <c r="THU200" s="4"/>
      <c r="THV200" s="4"/>
      <c r="THW200" s="4"/>
      <c r="THX200" s="4"/>
      <c r="THY200" s="4"/>
      <c r="THZ200" s="4"/>
      <c r="TIA200" s="4"/>
      <c r="TIB200" s="4"/>
      <c r="TIC200" s="4"/>
      <c r="TID200" s="4"/>
      <c r="TIE200" s="4"/>
      <c r="TIF200" s="4"/>
      <c r="TIG200" s="4"/>
      <c r="TIH200" s="4"/>
      <c r="TII200" s="4"/>
      <c r="TIJ200" s="4"/>
      <c r="TIK200" s="4"/>
      <c r="TIL200" s="4"/>
      <c r="TIM200" s="4"/>
      <c r="TIN200" s="4"/>
      <c r="TIO200" s="4"/>
      <c r="TIP200" s="4"/>
      <c r="TIQ200" s="4"/>
      <c r="TIR200" s="4"/>
      <c r="TIS200" s="4"/>
      <c r="TIT200" s="4"/>
      <c r="TIU200" s="4"/>
      <c r="TIV200" s="4"/>
      <c r="TIW200" s="4"/>
      <c r="TIX200" s="4"/>
      <c r="TIY200" s="4"/>
      <c r="TIZ200" s="4"/>
      <c r="TJA200" s="4"/>
      <c r="TJB200" s="4"/>
      <c r="TJC200" s="4"/>
      <c r="TJD200" s="4"/>
      <c r="TJE200" s="4"/>
      <c r="TJF200" s="4"/>
      <c r="TJG200" s="4"/>
      <c r="TJH200" s="4"/>
      <c r="TJI200" s="4"/>
      <c r="TJJ200" s="4"/>
      <c r="TJK200" s="4"/>
      <c r="TJL200" s="4"/>
      <c r="TJM200" s="4"/>
      <c r="TJN200" s="4"/>
      <c r="TJO200" s="4"/>
      <c r="TJP200" s="4"/>
      <c r="TJQ200" s="4"/>
      <c r="TJR200" s="4"/>
      <c r="TJS200" s="4"/>
      <c r="TJT200" s="4"/>
      <c r="TJU200" s="4"/>
      <c r="TJV200" s="4"/>
      <c r="TJW200" s="4"/>
      <c r="TJX200" s="4"/>
      <c r="TJY200" s="4"/>
      <c r="TJZ200" s="4"/>
      <c r="TKA200" s="4"/>
      <c r="TKB200" s="4"/>
      <c r="TKC200" s="4"/>
      <c r="TKD200" s="4"/>
      <c r="TKE200" s="4"/>
      <c r="TKF200" s="4"/>
      <c r="TKG200" s="4"/>
      <c r="TKH200" s="4"/>
      <c r="TKI200" s="4"/>
      <c r="TKJ200" s="4"/>
      <c r="TKK200" s="4"/>
      <c r="TKL200" s="4"/>
      <c r="TKM200" s="4"/>
      <c r="TKN200" s="4"/>
      <c r="TKO200" s="4"/>
      <c r="TKP200" s="4"/>
      <c r="TKQ200" s="4"/>
      <c r="TKR200" s="4"/>
      <c r="TKS200" s="4"/>
      <c r="TKT200" s="4"/>
      <c r="TKU200" s="4"/>
      <c r="TKV200" s="4"/>
      <c r="TKW200" s="4"/>
      <c r="TKX200" s="4"/>
      <c r="TKY200" s="4"/>
      <c r="TKZ200" s="4"/>
      <c r="TLA200" s="4"/>
      <c r="TLB200" s="4"/>
      <c r="TLC200" s="4"/>
      <c r="TLD200" s="4"/>
      <c r="TLE200" s="4"/>
      <c r="TLF200" s="4"/>
      <c r="TLG200" s="4"/>
      <c r="TLH200" s="4"/>
      <c r="TLI200" s="4"/>
      <c r="TLJ200" s="4"/>
      <c r="TLK200" s="4"/>
      <c r="TLL200" s="4"/>
      <c r="TLM200" s="4"/>
      <c r="TLN200" s="4"/>
      <c r="TLO200" s="4"/>
      <c r="TLP200" s="4"/>
      <c r="TLQ200" s="4"/>
      <c r="TLR200" s="4"/>
      <c r="TLS200" s="4"/>
      <c r="TLT200" s="4"/>
      <c r="TLU200" s="4"/>
      <c r="TLV200" s="4"/>
      <c r="TLW200" s="4"/>
      <c r="TLX200" s="4"/>
      <c r="TLY200" s="4"/>
      <c r="TLZ200" s="4"/>
      <c r="TMA200" s="4"/>
      <c r="TMB200" s="4"/>
      <c r="TMC200" s="4"/>
      <c r="TMD200" s="4"/>
      <c r="TME200" s="4"/>
      <c r="TMF200" s="4"/>
      <c r="TMG200" s="4"/>
      <c r="TMH200" s="4"/>
      <c r="TMI200" s="4"/>
      <c r="TMJ200" s="4"/>
      <c r="TMK200" s="4"/>
      <c r="TML200" s="4"/>
      <c r="TMM200" s="4"/>
      <c r="TMN200" s="4"/>
      <c r="TMO200" s="4"/>
      <c r="TMP200" s="4"/>
      <c r="TMQ200" s="4"/>
      <c r="TMR200" s="4"/>
      <c r="TMS200" s="4"/>
      <c r="TMT200" s="4"/>
      <c r="TMU200" s="4"/>
      <c r="TMV200" s="4"/>
      <c r="TMW200" s="4"/>
      <c r="TMX200" s="4"/>
      <c r="TMY200" s="4"/>
      <c r="TMZ200" s="4"/>
      <c r="TNA200" s="4"/>
      <c r="TNB200" s="4"/>
      <c r="TNC200" s="4"/>
      <c r="TND200" s="4"/>
      <c r="TNE200" s="4"/>
      <c r="TNF200" s="4"/>
      <c r="TNG200" s="4"/>
      <c r="TNH200" s="4"/>
      <c r="TNI200" s="4"/>
      <c r="TNJ200" s="4"/>
      <c r="TNK200" s="4"/>
      <c r="TNL200" s="4"/>
      <c r="TNM200" s="4"/>
      <c r="TNN200" s="4"/>
      <c r="TNO200" s="4"/>
      <c r="TNP200" s="4"/>
      <c r="TNQ200" s="4"/>
      <c r="TNR200" s="4"/>
      <c r="TNS200" s="4"/>
      <c r="TNT200" s="4"/>
      <c r="TNU200" s="4"/>
      <c r="TNV200" s="4"/>
      <c r="TNW200" s="4"/>
      <c r="TNX200" s="4"/>
      <c r="TNY200" s="4"/>
      <c r="TNZ200" s="4"/>
      <c r="TOA200" s="4"/>
      <c r="TOB200" s="4"/>
      <c r="TOC200" s="4"/>
      <c r="TOD200" s="4"/>
      <c r="TOE200" s="4"/>
      <c r="TOF200" s="4"/>
      <c r="TOG200" s="4"/>
      <c r="TOH200" s="4"/>
      <c r="TOI200" s="4"/>
      <c r="TOJ200" s="4"/>
      <c r="TOK200" s="4"/>
      <c r="TOL200" s="4"/>
      <c r="TOM200" s="4"/>
      <c r="TON200" s="4"/>
      <c r="TOO200" s="4"/>
      <c r="TOP200" s="4"/>
      <c r="TOQ200" s="4"/>
      <c r="TOR200" s="4"/>
      <c r="TOS200" s="4"/>
      <c r="TOT200" s="4"/>
      <c r="TOU200" s="4"/>
      <c r="TOV200" s="4"/>
      <c r="TOW200" s="4"/>
      <c r="TOX200" s="4"/>
      <c r="TOY200" s="4"/>
      <c r="TOZ200" s="4"/>
      <c r="TPA200" s="4"/>
      <c r="TPB200" s="4"/>
      <c r="TPC200" s="4"/>
      <c r="TPD200" s="4"/>
      <c r="TPE200" s="4"/>
      <c r="TPF200" s="4"/>
      <c r="TPG200" s="4"/>
      <c r="TPH200" s="4"/>
      <c r="TPI200" s="4"/>
      <c r="TPJ200" s="4"/>
      <c r="TPK200" s="4"/>
      <c r="TPL200" s="4"/>
      <c r="TPM200" s="4"/>
      <c r="TPN200" s="4"/>
      <c r="TPO200" s="4"/>
      <c r="TPP200" s="4"/>
      <c r="TPQ200" s="4"/>
      <c r="TPR200" s="4"/>
      <c r="TPS200" s="4"/>
      <c r="TPT200" s="4"/>
      <c r="TPU200" s="4"/>
      <c r="TPV200" s="4"/>
      <c r="TPW200" s="4"/>
      <c r="TPX200" s="4"/>
      <c r="TPY200" s="4"/>
      <c r="TPZ200" s="4"/>
      <c r="TQA200" s="4"/>
      <c r="TQB200" s="4"/>
      <c r="TQC200" s="4"/>
      <c r="TQD200" s="4"/>
      <c r="TQE200" s="4"/>
      <c r="TQF200" s="4"/>
      <c r="TQG200" s="4"/>
      <c r="TQH200" s="4"/>
      <c r="TQI200" s="4"/>
      <c r="TQJ200" s="4"/>
      <c r="TQK200" s="4"/>
      <c r="TQL200" s="4"/>
      <c r="TQM200" s="4"/>
      <c r="TQN200" s="4"/>
      <c r="TQO200" s="4"/>
      <c r="TQP200" s="4"/>
      <c r="TQQ200" s="4"/>
      <c r="TQR200" s="4"/>
      <c r="TQS200" s="4"/>
      <c r="TQT200" s="4"/>
      <c r="TQU200" s="4"/>
      <c r="TQV200" s="4"/>
      <c r="TQW200" s="4"/>
      <c r="TQX200" s="4"/>
      <c r="TQY200" s="4"/>
      <c r="TQZ200" s="4"/>
      <c r="TRA200" s="4"/>
      <c r="TRB200" s="4"/>
      <c r="TRC200" s="4"/>
      <c r="TRD200" s="4"/>
      <c r="TRE200" s="4"/>
      <c r="TRF200" s="4"/>
      <c r="TRG200" s="4"/>
      <c r="TRH200" s="4"/>
      <c r="TRI200" s="4"/>
      <c r="TRJ200" s="4"/>
      <c r="TRK200" s="4"/>
      <c r="TRL200" s="4"/>
      <c r="TRM200" s="4"/>
      <c r="TRN200" s="4"/>
      <c r="TRO200" s="4"/>
      <c r="TRP200" s="4"/>
      <c r="TRQ200" s="4"/>
      <c r="TRR200" s="4"/>
      <c r="TRS200" s="4"/>
      <c r="TRT200" s="4"/>
      <c r="TRU200" s="4"/>
      <c r="TRV200" s="4"/>
      <c r="TRW200" s="4"/>
      <c r="TRX200" s="4"/>
      <c r="TRY200" s="4"/>
      <c r="TRZ200" s="4"/>
      <c r="TSA200" s="4"/>
      <c r="TSB200" s="4"/>
      <c r="TSC200" s="4"/>
      <c r="TSD200" s="4"/>
      <c r="TSE200" s="4"/>
      <c r="TSF200" s="4"/>
      <c r="TSG200" s="4"/>
      <c r="TSH200" s="4"/>
      <c r="TSI200" s="4"/>
      <c r="TSJ200" s="4"/>
      <c r="TSK200" s="4"/>
      <c r="TSL200" s="4"/>
      <c r="TSM200" s="4"/>
      <c r="TSN200" s="4"/>
      <c r="TSO200" s="4"/>
      <c r="TSP200" s="4"/>
      <c r="TSQ200" s="4"/>
      <c r="TSR200" s="4"/>
      <c r="TSS200" s="4"/>
      <c r="TST200" s="4"/>
      <c r="TSU200" s="4"/>
      <c r="TSV200" s="4"/>
      <c r="TSW200" s="4"/>
      <c r="TSX200" s="4"/>
      <c r="TSY200" s="4"/>
      <c r="TSZ200" s="4"/>
      <c r="TTA200" s="4"/>
      <c r="TTB200" s="4"/>
      <c r="TTC200" s="4"/>
      <c r="TTD200" s="4"/>
      <c r="TTE200" s="4"/>
      <c r="TTF200" s="4"/>
      <c r="TTG200" s="4"/>
      <c r="TTH200" s="4"/>
      <c r="TTI200" s="4"/>
      <c r="TTJ200" s="4"/>
      <c r="TTK200" s="4"/>
      <c r="TTL200" s="4"/>
      <c r="TTM200" s="4"/>
      <c r="TTN200" s="4"/>
      <c r="TTO200" s="4"/>
      <c r="TTP200" s="4"/>
      <c r="TTQ200" s="4"/>
      <c r="TTR200" s="4"/>
      <c r="TTS200" s="4"/>
      <c r="TTT200" s="4"/>
      <c r="TTU200" s="4"/>
      <c r="TTV200" s="4"/>
      <c r="TTW200" s="4"/>
      <c r="TTX200" s="4"/>
      <c r="TTY200" s="4"/>
      <c r="TTZ200" s="4"/>
      <c r="TUA200" s="4"/>
      <c r="TUB200" s="4"/>
      <c r="TUC200" s="4"/>
      <c r="TUD200" s="4"/>
      <c r="TUE200" s="4"/>
      <c r="TUF200" s="4"/>
      <c r="TUG200" s="4"/>
      <c r="TUH200" s="4"/>
      <c r="TUI200" s="4"/>
      <c r="TUJ200" s="4"/>
      <c r="TUK200" s="4"/>
      <c r="TUL200" s="4"/>
      <c r="TUM200" s="4"/>
      <c r="TUN200" s="4"/>
      <c r="TUO200" s="4"/>
      <c r="TUP200" s="4"/>
      <c r="TUQ200" s="4"/>
      <c r="TUR200" s="4"/>
      <c r="TUS200" s="4"/>
      <c r="TUT200" s="4"/>
      <c r="TUU200" s="4"/>
      <c r="TUV200" s="4"/>
      <c r="TUW200" s="4"/>
      <c r="TUX200" s="4"/>
      <c r="TUY200" s="4"/>
      <c r="TUZ200" s="4"/>
      <c r="TVA200" s="4"/>
      <c r="TVB200" s="4"/>
      <c r="TVC200" s="4"/>
      <c r="TVD200" s="4"/>
      <c r="TVE200" s="4"/>
      <c r="TVF200" s="4"/>
      <c r="TVG200" s="4"/>
      <c r="TVH200" s="4"/>
      <c r="TVI200" s="4"/>
      <c r="TVJ200" s="4"/>
      <c r="TVK200" s="4"/>
      <c r="TVL200" s="4"/>
      <c r="TVM200" s="4"/>
      <c r="TVN200" s="4"/>
      <c r="TVO200" s="4"/>
      <c r="TVP200" s="4"/>
      <c r="TVQ200" s="4"/>
      <c r="TVR200" s="4"/>
      <c r="TVS200" s="4"/>
      <c r="TVT200" s="4"/>
      <c r="TVU200" s="4"/>
      <c r="TVV200" s="4"/>
      <c r="TVW200" s="4"/>
      <c r="TVX200" s="4"/>
      <c r="TVY200" s="4"/>
      <c r="TVZ200" s="4"/>
      <c r="TWA200" s="4"/>
      <c r="TWB200" s="4"/>
      <c r="TWC200" s="4"/>
      <c r="TWD200" s="4"/>
      <c r="TWE200" s="4"/>
      <c r="TWF200" s="4"/>
      <c r="TWG200" s="4"/>
      <c r="TWH200" s="4"/>
      <c r="TWI200" s="4"/>
      <c r="TWJ200" s="4"/>
      <c r="TWK200" s="4"/>
      <c r="TWL200" s="4"/>
      <c r="TWM200" s="4"/>
      <c r="TWN200" s="4"/>
      <c r="TWO200" s="4"/>
      <c r="TWP200" s="4"/>
      <c r="TWQ200" s="4"/>
      <c r="TWR200" s="4"/>
      <c r="TWS200" s="4"/>
      <c r="TWT200" s="4"/>
      <c r="TWU200" s="4"/>
      <c r="TWV200" s="4"/>
      <c r="TWW200" s="4"/>
      <c r="TWX200" s="4"/>
      <c r="TWY200" s="4"/>
      <c r="TWZ200" s="4"/>
      <c r="TXA200" s="4"/>
      <c r="TXB200" s="4"/>
      <c r="TXC200" s="4"/>
      <c r="TXD200" s="4"/>
      <c r="TXE200" s="4"/>
      <c r="TXF200" s="4"/>
      <c r="TXG200" s="4"/>
      <c r="TXH200" s="4"/>
      <c r="TXI200" s="4"/>
      <c r="TXJ200" s="4"/>
      <c r="TXK200" s="4"/>
      <c r="TXL200" s="4"/>
      <c r="TXM200" s="4"/>
      <c r="TXN200" s="4"/>
      <c r="TXO200" s="4"/>
      <c r="TXP200" s="4"/>
      <c r="TXQ200" s="4"/>
      <c r="TXR200" s="4"/>
      <c r="TXS200" s="4"/>
      <c r="TXT200" s="4"/>
      <c r="TXU200" s="4"/>
      <c r="TXV200" s="4"/>
      <c r="TXW200" s="4"/>
      <c r="TXX200" s="4"/>
      <c r="TXY200" s="4"/>
      <c r="TXZ200" s="4"/>
      <c r="TYA200" s="4"/>
      <c r="TYB200" s="4"/>
      <c r="TYC200" s="4"/>
      <c r="TYD200" s="4"/>
      <c r="TYE200" s="4"/>
      <c r="TYF200" s="4"/>
      <c r="TYG200" s="4"/>
      <c r="TYH200" s="4"/>
      <c r="TYI200" s="4"/>
      <c r="TYJ200" s="4"/>
      <c r="TYK200" s="4"/>
      <c r="TYL200" s="4"/>
      <c r="TYM200" s="4"/>
      <c r="TYN200" s="4"/>
      <c r="TYO200" s="4"/>
      <c r="TYP200" s="4"/>
      <c r="TYQ200" s="4"/>
      <c r="TYR200" s="4"/>
      <c r="TYS200" s="4"/>
      <c r="TYT200" s="4"/>
      <c r="TYU200" s="4"/>
      <c r="TYV200" s="4"/>
      <c r="TYW200" s="4"/>
      <c r="TYX200" s="4"/>
      <c r="TYY200" s="4"/>
      <c r="TYZ200" s="4"/>
      <c r="TZA200" s="4"/>
      <c r="TZB200" s="4"/>
      <c r="TZC200" s="4"/>
      <c r="TZD200" s="4"/>
      <c r="TZE200" s="4"/>
      <c r="TZF200" s="4"/>
      <c r="TZG200" s="4"/>
      <c r="TZH200" s="4"/>
      <c r="TZI200" s="4"/>
      <c r="TZJ200" s="4"/>
      <c r="TZK200" s="4"/>
      <c r="TZL200" s="4"/>
      <c r="TZM200" s="4"/>
      <c r="TZN200" s="4"/>
      <c r="TZO200" s="4"/>
      <c r="TZP200" s="4"/>
      <c r="TZQ200" s="4"/>
      <c r="TZR200" s="4"/>
      <c r="TZS200" s="4"/>
      <c r="TZT200" s="4"/>
      <c r="TZU200" s="4"/>
      <c r="TZV200" s="4"/>
      <c r="TZW200" s="4"/>
      <c r="TZX200" s="4"/>
      <c r="TZY200" s="4"/>
      <c r="TZZ200" s="4"/>
      <c r="UAA200" s="4"/>
      <c r="UAB200" s="4"/>
      <c r="UAC200" s="4"/>
      <c r="UAD200" s="4"/>
      <c r="UAE200" s="4"/>
      <c r="UAF200" s="4"/>
      <c r="UAG200" s="4"/>
      <c r="UAH200" s="4"/>
      <c r="UAI200" s="4"/>
      <c r="UAJ200" s="4"/>
      <c r="UAK200" s="4"/>
      <c r="UAL200" s="4"/>
      <c r="UAM200" s="4"/>
      <c r="UAN200" s="4"/>
      <c r="UAO200" s="4"/>
      <c r="UAP200" s="4"/>
      <c r="UAQ200" s="4"/>
      <c r="UAR200" s="4"/>
      <c r="UAS200" s="4"/>
      <c r="UAT200" s="4"/>
      <c r="UAU200" s="4"/>
      <c r="UAV200" s="4"/>
      <c r="UAW200" s="4"/>
      <c r="UAX200" s="4"/>
      <c r="UAY200" s="4"/>
      <c r="UAZ200" s="4"/>
      <c r="UBA200" s="4"/>
      <c r="UBB200" s="4"/>
      <c r="UBC200" s="4"/>
      <c r="UBD200" s="4"/>
      <c r="UBE200" s="4"/>
      <c r="UBF200" s="4"/>
      <c r="UBG200" s="4"/>
      <c r="UBH200" s="4"/>
      <c r="UBI200" s="4"/>
      <c r="UBJ200" s="4"/>
      <c r="UBK200" s="4"/>
      <c r="UBL200" s="4"/>
      <c r="UBM200" s="4"/>
      <c r="UBN200" s="4"/>
      <c r="UBO200" s="4"/>
      <c r="UBP200" s="4"/>
      <c r="UBQ200" s="4"/>
      <c r="UBR200" s="4"/>
      <c r="UBS200" s="4"/>
      <c r="UBT200" s="4"/>
      <c r="UBU200" s="4"/>
      <c r="UBV200" s="4"/>
      <c r="UBW200" s="4"/>
      <c r="UBX200" s="4"/>
      <c r="UBY200" s="4"/>
      <c r="UBZ200" s="4"/>
      <c r="UCA200" s="4"/>
      <c r="UCB200" s="4"/>
      <c r="UCC200" s="4"/>
      <c r="UCD200" s="4"/>
      <c r="UCE200" s="4"/>
      <c r="UCF200" s="4"/>
      <c r="UCG200" s="4"/>
      <c r="UCH200" s="4"/>
      <c r="UCI200" s="4"/>
      <c r="UCJ200" s="4"/>
      <c r="UCK200" s="4"/>
      <c r="UCL200" s="4"/>
      <c r="UCM200" s="4"/>
      <c r="UCN200" s="4"/>
      <c r="UCO200" s="4"/>
      <c r="UCP200" s="4"/>
      <c r="UCQ200" s="4"/>
      <c r="UCR200" s="4"/>
      <c r="UCS200" s="4"/>
      <c r="UCT200" s="4"/>
      <c r="UCU200" s="4"/>
      <c r="UCV200" s="4"/>
      <c r="UCW200" s="4"/>
      <c r="UCX200" s="4"/>
      <c r="UCY200" s="4"/>
      <c r="UCZ200" s="4"/>
      <c r="UDA200" s="4"/>
      <c r="UDB200" s="4"/>
      <c r="UDC200" s="4"/>
      <c r="UDD200" s="4"/>
      <c r="UDE200" s="4"/>
      <c r="UDF200" s="4"/>
      <c r="UDG200" s="4"/>
      <c r="UDH200" s="4"/>
      <c r="UDI200" s="4"/>
      <c r="UDJ200" s="4"/>
      <c r="UDK200" s="4"/>
      <c r="UDL200" s="4"/>
      <c r="UDM200" s="4"/>
      <c r="UDN200" s="4"/>
      <c r="UDO200" s="4"/>
      <c r="UDP200" s="4"/>
      <c r="UDQ200" s="4"/>
      <c r="UDR200" s="4"/>
      <c r="UDS200" s="4"/>
      <c r="UDT200" s="4"/>
      <c r="UDU200" s="4"/>
      <c r="UDV200" s="4"/>
      <c r="UDW200" s="4"/>
      <c r="UDX200" s="4"/>
      <c r="UDY200" s="4"/>
      <c r="UDZ200" s="4"/>
      <c r="UEA200" s="4"/>
      <c r="UEB200" s="4"/>
      <c r="UEC200" s="4"/>
      <c r="UED200" s="4"/>
      <c r="UEE200" s="4"/>
      <c r="UEF200" s="4"/>
      <c r="UEG200" s="4"/>
      <c r="UEH200" s="4"/>
      <c r="UEI200" s="4"/>
      <c r="UEJ200" s="4"/>
      <c r="UEK200" s="4"/>
      <c r="UEL200" s="4"/>
      <c r="UEM200" s="4"/>
      <c r="UEN200" s="4"/>
      <c r="UEO200" s="4"/>
      <c r="UEP200" s="4"/>
      <c r="UEQ200" s="4"/>
      <c r="UER200" s="4"/>
      <c r="UES200" s="4"/>
      <c r="UET200" s="4"/>
      <c r="UEU200" s="4"/>
      <c r="UEV200" s="4"/>
      <c r="UEW200" s="4"/>
      <c r="UEX200" s="4"/>
      <c r="UEY200" s="4"/>
      <c r="UEZ200" s="4"/>
      <c r="UFA200" s="4"/>
      <c r="UFB200" s="4"/>
      <c r="UFC200" s="4"/>
      <c r="UFD200" s="4"/>
      <c r="UFE200" s="4"/>
      <c r="UFF200" s="4"/>
      <c r="UFG200" s="4"/>
      <c r="UFH200" s="4"/>
      <c r="UFI200" s="4"/>
      <c r="UFJ200" s="4"/>
      <c r="UFK200" s="4"/>
      <c r="UFL200" s="4"/>
      <c r="UFM200" s="4"/>
      <c r="UFN200" s="4"/>
      <c r="UFO200" s="4"/>
      <c r="UFP200" s="4"/>
      <c r="UFQ200" s="4"/>
      <c r="UFR200" s="4"/>
      <c r="UFS200" s="4"/>
      <c r="UFT200" s="4"/>
      <c r="UFU200" s="4"/>
      <c r="UFV200" s="4"/>
      <c r="UFW200" s="4"/>
      <c r="UFX200" s="4"/>
      <c r="UFY200" s="4"/>
      <c r="UFZ200" s="4"/>
      <c r="UGA200" s="4"/>
      <c r="UGB200" s="4"/>
      <c r="UGC200" s="4"/>
      <c r="UGD200" s="4"/>
      <c r="UGE200" s="4"/>
      <c r="UGF200" s="4"/>
      <c r="UGG200" s="4"/>
      <c r="UGH200" s="4"/>
      <c r="UGI200" s="4"/>
      <c r="UGJ200" s="4"/>
      <c r="UGK200" s="4"/>
      <c r="UGL200" s="4"/>
      <c r="UGM200" s="4"/>
      <c r="UGN200" s="4"/>
      <c r="UGO200" s="4"/>
      <c r="UGP200" s="4"/>
      <c r="UGQ200" s="4"/>
      <c r="UGR200" s="4"/>
      <c r="UGS200" s="4"/>
      <c r="UGT200" s="4"/>
      <c r="UGU200" s="4"/>
      <c r="UGV200" s="4"/>
      <c r="UGW200" s="4"/>
      <c r="UGX200" s="4"/>
      <c r="UGY200" s="4"/>
      <c r="UGZ200" s="4"/>
      <c r="UHA200" s="4"/>
      <c r="UHB200" s="4"/>
      <c r="UHC200" s="4"/>
      <c r="UHD200" s="4"/>
      <c r="UHE200" s="4"/>
      <c r="UHF200" s="4"/>
      <c r="UHG200" s="4"/>
      <c r="UHH200" s="4"/>
      <c r="UHI200" s="4"/>
      <c r="UHJ200" s="4"/>
      <c r="UHK200" s="4"/>
      <c r="UHL200" s="4"/>
      <c r="UHM200" s="4"/>
      <c r="UHN200" s="4"/>
      <c r="UHO200" s="4"/>
      <c r="UHP200" s="4"/>
      <c r="UHQ200" s="4"/>
      <c r="UHR200" s="4"/>
      <c r="UHS200" s="4"/>
      <c r="UHT200" s="4"/>
      <c r="UHU200" s="4"/>
      <c r="UHV200" s="4"/>
      <c r="UHW200" s="4"/>
      <c r="UHX200" s="4"/>
      <c r="UHY200" s="4"/>
      <c r="UHZ200" s="4"/>
      <c r="UIA200" s="4"/>
      <c r="UIB200" s="4"/>
      <c r="UIC200" s="4"/>
      <c r="UID200" s="4"/>
      <c r="UIE200" s="4"/>
      <c r="UIF200" s="4"/>
      <c r="UIG200" s="4"/>
      <c r="UIH200" s="4"/>
      <c r="UII200" s="4"/>
      <c r="UIJ200" s="4"/>
      <c r="UIK200" s="4"/>
      <c r="UIL200" s="4"/>
      <c r="UIM200" s="4"/>
      <c r="UIN200" s="4"/>
      <c r="UIO200" s="4"/>
      <c r="UIP200" s="4"/>
      <c r="UIQ200" s="4"/>
      <c r="UIR200" s="4"/>
      <c r="UIS200" s="4"/>
      <c r="UIT200" s="4"/>
      <c r="UIU200" s="4"/>
      <c r="UIV200" s="4"/>
      <c r="UIW200" s="4"/>
      <c r="UIX200" s="4"/>
      <c r="UIY200" s="4"/>
      <c r="UIZ200" s="4"/>
      <c r="UJA200" s="4"/>
      <c r="UJB200" s="4"/>
      <c r="UJC200" s="4"/>
      <c r="UJD200" s="4"/>
      <c r="UJE200" s="4"/>
      <c r="UJF200" s="4"/>
      <c r="UJG200" s="4"/>
      <c r="UJH200" s="4"/>
      <c r="UJI200" s="4"/>
      <c r="UJJ200" s="4"/>
      <c r="UJK200" s="4"/>
      <c r="UJL200" s="4"/>
      <c r="UJM200" s="4"/>
      <c r="UJN200" s="4"/>
      <c r="UJO200" s="4"/>
      <c r="UJP200" s="4"/>
      <c r="UJQ200" s="4"/>
      <c r="UJR200" s="4"/>
      <c r="UJS200" s="4"/>
      <c r="UJT200" s="4"/>
      <c r="UJU200" s="4"/>
      <c r="UJV200" s="4"/>
      <c r="UJW200" s="4"/>
      <c r="UJX200" s="4"/>
      <c r="UJY200" s="4"/>
      <c r="UJZ200" s="4"/>
      <c r="UKA200" s="4"/>
      <c r="UKB200" s="4"/>
      <c r="UKC200" s="4"/>
      <c r="UKD200" s="4"/>
      <c r="UKE200" s="4"/>
      <c r="UKF200" s="4"/>
      <c r="UKG200" s="4"/>
      <c r="UKH200" s="4"/>
      <c r="UKI200" s="4"/>
      <c r="UKJ200" s="4"/>
      <c r="UKK200" s="4"/>
      <c r="UKL200" s="4"/>
      <c r="UKM200" s="4"/>
      <c r="UKN200" s="4"/>
      <c r="UKO200" s="4"/>
      <c r="UKP200" s="4"/>
      <c r="UKQ200" s="4"/>
      <c r="UKR200" s="4"/>
      <c r="UKS200" s="4"/>
      <c r="UKT200" s="4"/>
      <c r="UKU200" s="4"/>
      <c r="UKV200" s="4"/>
      <c r="UKW200" s="4"/>
      <c r="UKX200" s="4"/>
      <c r="UKY200" s="4"/>
      <c r="UKZ200" s="4"/>
      <c r="ULA200" s="4"/>
      <c r="ULB200" s="4"/>
      <c r="ULC200" s="4"/>
      <c r="ULD200" s="4"/>
      <c r="ULE200" s="4"/>
      <c r="ULF200" s="4"/>
      <c r="ULG200" s="4"/>
      <c r="ULH200" s="4"/>
      <c r="ULI200" s="4"/>
      <c r="ULJ200" s="4"/>
      <c r="ULK200" s="4"/>
      <c r="ULL200" s="4"/>
      <c r="ULM200" s="4"/>
      <c r="ULN200" s="4"/>
      <c r="ULO200" s="4"/>
      <c r="ULP200" s="4"/>
      <c r="ULQ200" s="4"/>
      <c r="ULR200" s="4"/>
      <c r="ULS200" s="4"/>
      <c r="ULT200" s="4"/>
      <c r="ULU200" s="4"/>
      <c r="ULV200" s="4"/>
      <c r="ULW200" s="4"/>
      <c r="ULX200" s="4"/>
      <c r="ULY200" s="4"/>
      <c r="ULZ200" s="4"/>
      <c r="UMA200" s="4"/>
      <c r="UMB200" s="4"/>
      <c r="UMC200" s="4"/>
      <c r="UMD200" s="4"/>
      <c r="UME200" s="4"/>
      <c r="UMF200" s="4"/>
      <c r="UMG200" s="4"/>
      <c r="UMH200" s="4"/>
      <c r="UMI200" s="4"/>
      <c r="UMJ200" s="4"/>
      <c r="UMK200" s="4"/>
      <c r="UML200" s="4"/>
      <c r="UMM200" s="4"/>
      <c r="UMN200" s="4"/>
      <c r="UMO200" s="4"/>
      <c r="UMP200" s="4"/>
      <c r="UMQ200" s="4"/>
      <c r="UMR200" s="4"/>
      <c r="UMS200" s="4"/>
      <c r="UMT200" s="4"/>
      <c r="UMU200" s="4"/>
      <c r="UMV200" s="4"/>
      <c r="UMW200" s="4"/>
      <c r="UMX200" s="4"/>
      <c r="UMY200" s="4"/>
      <c r="UMZ200" s="4"/>
      <c r="UNA200" s="4"/>
      <c r="UNB200" s="4"/>
      <c r="UNC200" s="4"/>
      <c r="UND200" s="4"/>
      <c r="UNE200" s="4"/>
      <c r="UNF200" s="4"/>
      <c r="UNG200" s="4"/>
      <c r="UNH200" s="4"/>
      <c r="UNI200" s="4"/>
      <c r="UNJ200" s="4"/>
      <c r="UNK200" s="4"/>
      <c r="UNL200" s="4"/>
      <c r="UNM200" s="4"/>
      <c r="UNN200" s="4"/>
      <c r="UNO200" s="4"/>
      <c r="UNP200" s="4"/>
      <c r="UNQ200" s="4"/>
      <c r="UNR200" s="4"/>
      <c r="UNS200" s="4"/>
      <c r="UNT200" s="4"/>
      <c r="UNU200" s="4"/>
      <c r="UNV200" s="4"/>
      <c r="UNW200" s="4"/>
      <c r="UNX200" s="4"/>
      <c r="UNY200" s="4"/>
      <c r="UNZ200" s="4"/>
      <c r="UOA200" s="4"/>
      <c r="UOB200" s="4"/>
      <c r="UOC200" s="4"/>
      <c r="UOD200" s="4"/>
      <c r="UOE200" s="4"/>
      <c r="UOF200" s="4"/>
      <c r="UOG200" s="4"/>
      <c r="UOH200" s="4"/>
      <c r="UOI200" s="4"/>
      <c r="UOJ200" s="4"/>
      <c r="UOK200" s="4"/>
      <c r="UOL200" s="4"/>
      <c r="UOM200" s="4"/>
      <c r="UON200" s="4"/>
      <c r="UOO200" s="4"/>
      <c r="UOP200" s="4"/>
      <c r="UOQ200" s="4"/>
      <c r="UOR200" s="4"/>
      <c r="UOS200" s="4"/>
      <c r="UOT200" s="4"/>
      <c r="UOU200" s="4"/>
      <c r="UOV200" s="4"/>
      <c r="UOW200" s="4"/>
      <c r="UOX200" s="4"/>
      <c r="UOY200" s="4"/>
      <c r="UOZ200" s="4"/>
      <c r="UPA200" s="4"/>
      <c r="UPB200" s="4"/>
      <c r="UPC200" s="4"/>
      <c r="UPD200" s="4"/>
      <c r="UPE200" s="4"/>
      <c r="UPF200" s="4"/>
      <c r="UPG200" s="4"/>
      <c r="UPH200" s="4"/>
      <c r="UPI200" s="4"/>
      <c r="UPJ200" s="4"/>
      <c r="UPK200" s="4"/>
      <c r="UPL200" s="4"/>
      <c r="UPM200" s="4"/>
      <c r="UPN200" s="4"/>
      <c r="UPO200" s="4"/>
      <c r="UPP200" s="4"/>
      <c r="UPQ200" s="4"/>
      <c r="UPR200" s="4"/>
      <c r="UPS200" s="4"/>
      <c r="UPT200" s="4"/>
      <c r="UPU200" s="4"/>
      <c r="UPV200" s="4"/>
      <c r="UPW200" s="4"/>
      <c r="UPX200" s="4"/>
      <c r="UPY200" s="4"/>
      <c r="UPZ200" s="4"/>
      <c r="UQA200" s="4"/>
      <c r="UQB200" s="4"/>
      <c r="UQC200" s="4"/>
      <c r="UQD200" s="4"/>
      <c r="UQE200" s="4"/>
      <c r="UQF200" s="4"/>
      <c r="UQG200" s="4"/>
      <c r="UQH200" s="4"/>
      <c r="UQI200" s="4"/>
      <c r="UQJ200" s="4"/>
      <c r="UQK200" s="4"/>
      <c r="UQL200" s="4"/>
      <c r="UQM200" s="4"/>
      <c r="UQN200" s="4"/>
      <c r="UQO200" s="4"/>
      <c r="UQP200" s="4"/>
      <c r="UQQ200" s="4"/>
      <c r="UQR200" s="4"/>
      <c r="UQS200" s="4"/>
      <c r="UQT200" s="4"/>
      <c r="UQU200" s="4"/>
      <c r="UQV200" s="4"/>
      <c r="UQW200" s="4"/>
      <c r="UQX200" s="4"/>
      <c r="UQY200" s="4"/>
      <c r="UQZ200" s="4"/>
      <c r="URA200" s="4"/>
      <c r="URB200" s="4"/>
      <c r="URC200" s="4"/>
      <c r="URD200" s="4"/>
      <c r="URE200" s="4"/>
      <c r="URF200" s="4"/>
      <c r="URG200" s="4"/>
      <c r="URH200" s="4"/>
      <c r="URI200" s="4"/>
      <c r="URJ200" s="4"/>
      <c r="URK200" s="4"/>
      <c r="URL200" s="4"/>
      <c r="URM200" s="4"/>
      <c r="URN200" s="4"/>
      <c r="URO200" s="4"/>
      <c r="URP200" s="4"/>
      <c r="URQ200" s="4"/>
      <c r="URR200" s="4"/>
      <c r="URS200" s="4"/>
      <c r="URT200" s="4"/>
      <c r="URU200" s="4"/>
      <c r="URV200" s="4"/>
      <c r="URW200" s="4"/>
      <c r="URX200" s="4"/>
      <c r="URY200" s="4"/>
      <c r="URZ200" s="4"/>
      <c r="USA200" s="4"/>
      <c r="USB200" s="4"/>
      <c r="USC200" s="4"/>
      <c r="USD200" s="4"/>
      <c r="USE200" s="4"/>
      <c r="USF200" s="4"/>
      <c r="USG200" s="4"/>
      <c r="USH200" s="4"/>
      <c r="USI200" s="4"/>
      <c r="USJ200" s="4"/>
      <c r="USK200" s="4"/>
      <c r="USL200" s="4"/>
      <c r="USM200" s="4"/>
      <c r="USN200" s="4"/>
      <c r="USO200" s="4"/>
      <c r="USP200" s="4"/>
      <c r="USQ200" s="4"/>
      <c r="USR200" s="4"/>
      <c r="USS200" s="4"/>
      <c r="UST200" s="4"/>
      <c r="USU200" s="4"/>
      <c r="USV200" s="4"/>
      <c r="USW200" s="4"/>
      <c r="USX200" s="4"/>
      <c r="USY200" s="4"/>
      <c r="USZ200" s="4"/>
      <c r="UTA200" s="4"/>
      <c r="UTB200" s="4"/>
      <c r="UTC200" s="4"/>
      <c r="UTD200" s="4"/>
      <c r="UTE200" s="4"/>
      <c r="UTF200" s="4"/>
      <c r="UTG200" s="4"/>
      <c r="UTH200" s="4"/>
      <c r="UTI200" s="4"/>
      <c r="UTJ200" s="4"/>
      <c r="UTK200" s="4"/>
      <c r="UTL200" s="4"/>
      <c r="UTM200" s="4"/>
      <c r="UTN200" s="4"/>
      <c r="UTO200" s="4"/>
      <c r="UTP200" s="4"/>
      <c r="UTQ200" s="4"/>
      <c r="UTR200" s="4"/>
      <c r="UTS200" s="4"/>
      <c r="UTT200" s="4"/>
      <c r="UTU200" s="4"/>
      <c r="UTV200" s="4"/>
      <c r="UTW200" s="4"/>
      <c r="UTX200" s="4"/>
      <c r="UTY200" s="4"/>
      <c r="UTZ200" s="4"/>
      <c r="UUA200" s="4"/>
      <c r="UUB200" s="4"/>
      <c r="UUC200" s="4"/>
      <c r="UUD200" s="4"/>
      <c r="UUE200" s="4"/>
      <c r="UUF200" s="4"/>
      <c r="UUG200" s="4"/>
      <c r="UUH200" s="4"/>
      <c r="UUI200" s="4"/>
      <c r="UUJ200" s="4"/>
      <c r="UUK200" s="4"/>
      <c r="UUL200" s="4"/>
      <c r="UUM200" s="4"/>
      <c r="UUN200" s="4"/>
      <c r="UUO200" s="4"/>
      <c r="UUP200" s="4"/>
      <c r="UUQ200" s="4"/>
      <c r="UUR200" s="4"/>
      <c r="UUS200" s="4"/>
      <c r="UUT200" s="4"/>
      <c r="UUU200" s="4"/>
      <c r="UUV200" s="4"/>
      <c r="UUW200" s="4"/>
      <c r="UUX200" s="4"/>
      <c r="UUY200" s="4"/>
      <c r="UUZ200" s="4"/>
      <c r="UVA200" s="4"/>
      <c r="UVB200" s="4"/>
      <c r="UVC200" s="4"/>
      <c r="UVD200" s="4"/>
      <c r="UVE200" s="4"/>
      <c r="UVF200" s="4"/>
      <c r="UVG200" s="4"/>
      <c r="UVH200" s="4"/>
      <c r="UVI200" s="4"/>
      <c r="UVJ200" s="4"/>
      <c r="UVK200" s="4"/>
      <c r="UVL200" s="4"/>
      <c r="UVM200" s="4"/>
      <c r="UVN200" s="4"/>
      <c r="UVO200" s="4"/>
      <c r="UVP200" s="4"/>
      <c r="UVQ200" s="4"/>
      <c r="UVR200" s="4"/>
      <c r="UVS200" s="4"/>
      <c r="UVT200" s="4"/>
      <c r="UVU200" s="4"/>
      <c r="UVV200" s="4"/>
      <c r="UVW200" s="4"/>
      <c r="UVX200" s="4"/>
      <c r="UVY200" s="4"/>
      <c r="UVZ200" s="4"/>
      <c r="UWA200" s="4"/>
      <c r="UWB200" s="4"/>
      <c r="UWC200" s="4"/>
      <c r="UWD200" s="4"/>
      <c r="UWE200" s="4"/>
      <c r="UWF200" s="4"/>
      <c r="UWG200" s="4"/>
      <c r="UWH200" s="4"/>
      <c r="UWI200" s="4"/>
      <c r="UWJ200" s="4"/>
      <c r="UWK200" s="4"/>
      <c r="UWL200" s="4"/>
      <c r="UWM200" s="4"/>
      <c r="UWN200" s="4"/>
      <c r="UWO200" s="4"/>
      <c r="UWP200" s="4"/>
      <c r="UWQ200" s="4"/>
      <c r="UWR200" s="4"/>
      <c r="UWS200" s="4"/>
      <c r="UWT200" s="4"/>
      <c r="UWU200" s="4"/>
      <c r="UWV200" s="4"/>
      <c r="UWW200" s="4"/>
      <c r="UWX200" s="4"/>
      <c r="UWY200" s="4"/>
      <c r="UWZ200" s="4"/>
      <c r="UXA200" s="4"/>
      <c r="UXB200" s="4"/>
      <c r="UXC200" s="4"/>
      <c r="UXD200" s="4"/>
      <c r="UXE200" s="4"/>
      <c r="UXF200" s="4"/>
      <c r="UXG200" s="4"/>
      <c r="UXH200" s="4"/>
      <c r="UXI200" s="4"/>
      <c r="UXJ200" s="4"/>
      <c r="UXK200" s="4"/>
      <c r="UXL200" s="4"/>
      <c r="UXM200" s="4"/>
      <c r="UXN200" s="4"/>
      <c r="UXO200" s="4"/>
      <c r="UXP200" s="4"/>
      <c r="UXQ200" s="4"/>
      <c r="UXR200" s="4"/>
      <c r="UXS200" s="4"/>
      <c r="UXT200" s="4"/>
      <c r="UXU200" s="4"/>
      <c r="UXV200" s="4"/>
      <c r="UXW200" s="4"/>
      <c r="UXX200" s="4"/>
      <c r="UXY200" s="4"/>
      <c r="UXZ200" s="4"/>
      <c r="UYA200" s="4"/>
      <c r="UYB200" s="4"/>
      <c r="UYC200" s="4"/>
      <c r="UYD200" s="4"/>
      <c r="UYE200" s="4"/>
      <c r="UYF200" s="4"/>
      <c r="UYG200" s="4"/>
      <c r="UYH200" s="4"/>
      <c r="UYI200" s="4"/>
      <c r="UYJ200" s="4"/>
      <c r="UYK200" s="4"/>
      <c r="UYL200" s="4"/>
      <c r="UYM200" s="4"/>
      <c r="UYN200" s="4"/>
      <c r="UYO200" s="4"/>
      <c r="UYP200" s="4"/>
      <c r="UYQ200" s="4"/>
      <c r="UYR200" s="4"/>
      <c r="UYS200" s="4"/>
      <c r="UYT200" s="4"/>
      <c r="UYU200" s="4"/>
      <c r="UYV200" s="4"/>
      <c r="UYW200" s="4"/>
      <c r="UYX200" s="4"/>
      <c r="UYY200" s="4"/>
      <c r="UYZ200" s="4"/>
      <c r="UZA200" s="4"/>
      <c r="UZB200" s="4"/>
      <c r="UZC200" s="4"/>
      <c r="UZD200" s="4"/>
      <c r="UZE200" s="4"/>
      <c r="UZF200" s="4"/>
      <c r="UZG200" s="4"/>
      <c r="UZH200" s="4"/>
      <c r="UZI200" s="4"/>
      <c r="UZJ200" s="4"/>
      <c r="UZK200" s="4"/>
      <c r="UZL200" s="4"/>
      <c r="UZM200" s="4"/>
      <c r="UZN200" s="4"/>
      <c r="UZO200" s="4"/>
      <c r="UZP200" s="4"/>
      <c r="UZQ200" s="4"/>
      <c r="UZR200" s="4"/>
      <c r="UZS200" s="4"/>
      <c r="UZT200" s="4"/>
      <c r="UZU200" s="4"/>
      <c r="UZV200" s="4"/>
      <c r="UZW200" s="4"/>
      <c r="UZX200" s="4"/>
      <c r="UZY200" s="4"/>
      <c r="UZZ200" s="4"/>
      <c r="VAA200" s="4"/>
      <c r="VAB200" s="4"/>
      <c r="VAC200" s="4"/>
      <c r="VAD200" s="4"/>
      <c r="VAE200" s="4"/>
      <c r="VAF200" s="4"/>
      <c r="VAG200" s="4"/>
      <c r="VAH200" s="4"/>
      <c r="VAI200" s="4"/>
      <c r="VAJ200" s="4"/>
      <c r="VAK200" s="4"/>
      <c r="VAL200" s="4"/>
      <c r="VAM200" s="4"/>
      <c r="VAN200" s="4"/>
      <c r="VAO200" s="4"/>
      <c r="VAP200" s="4"/>
      <c r="VAQ200" s="4"/>
      <c r="VAR200" s="4"/>
      <c r="VAS200" s="4"/>
      <c r="VAT200" s="4"/>
      <c r="VAU200" s="4"/>
      <c r="VAV200" s="4"/>
      <c r="VAW200" s="4"/>
      <c r="VAX200" s="4"/>
      <c r="VAY200" s="4"/>
      <c r="VAZ200" s="4"/>
      <c r="VBA200" s="4"/>
      <c r="VBB200" s="4"/>
      <c r="VBC200" s="4"/>
      <c r="VBD200" s="4"/>
      <c r="VBE200" s="4"/>
      <c r="VBF200" s="4"/>
      <c r="VBG200" s="4"/>
      <c r="VBH200" s="4"/>
      <c r="VBI200" s="4"/>
      <c r="VBJ200" s="4"/>
      <c r="VBK200" s="4"/>
      <c r="VBL200" s="4"/>
      <c r="VBM200" s="4"/>
      <c r="VBN200" s="4"/>
      <c r="VBO200" s="4"/>
      <c r="VBP200" s="4"/>
      <c r="VBQ200" s="4"/>
      <c r="VBR200" s="4"/>
      <c r="VBS200" s="4"/>
      <c r="VBT200" s="4"/>
      <c r="VBU200" s="4"/>
      <c r="VBV200" s="4"/>
      <c r="VBW200" s="4"/>
      <c r="VBX200" s="4"/>
      <c r="VBY200" s="4"/>
      <c r="VBZ200" s="4"/>
      <c r="VCA200" s="4"/>
      <c r="VCB200" s="4"/>
      <c r="VCC200" s="4"/>
      <c r="VCD200" s="4"/>
      <c r="VCE200" s="4"/>
      <c r="VCF200" s="4"/>
      <c r="VCG200" s="4"/>
      <c r="VCH200" s="4"/>
      <c r="VCI200" s="4"/>
      <c r="VCJ200" s="4"/>
      <c r="VCK200" s="4"/>
      <c r="VCL200" s="4"/>
      <c r="VCM200" s="4"/>
      <c r="VCN200" s="4"/>
      <c r="VCO200" s="4"/>
      <c r="VCP200" s="4"/>
      <c r="VCQ200" s="4"/>
      <c r="VCR200" s="4"/>
      <c r="VCS200" s="4"/>
      <c r="VCT200" s="4"/>
      <c r="VCU200" s="4"/>
      <c r="VCV200" s="4"/>
      <c r="VCW200" s="4"/>
      <c r="VCX200" s="4"/>
      <c r="VCY200" s="4"/>
      <c r="VCZ200" s="4"/>
      <c r="VDA200" s="4"/>
      <c r="VDB200" s="4"/>
      <c r="VDC200" s="4"/>
      <c r="VDD200" s="4"/>
      <c r="VDE200" s="4"/>
      <c r="VDF200" s="4"/>
      <c r="VDG200" s="4"/>
      <c r="VDH200" s="4"/>
      <c r="VDI200" s="4"/>
      <c r="VDJ200" s="4"/>
      <c r="VDK200" s="4"/>
      <c r="VDL200" s="4"/>
      <c r="VDM200" s="4"/>
      <c r="VDN200" s="4"/>
      <c r="VDO200" s="4"/>
      <c r="VDP200" s="4"/>
      <c r="VDQ200" s="4"/>
      <c r="VDR200" s="4"/>
      <c r="VDS200" s="4"/>
      <c r="VDT200" s="4"/>
      <c r="VDU200" s="4"/>
      <c r="VDV200" s="4"/>
      <c r="VDW200" s="4"/>
      <c r="VDX200" s="4"/>
      <c r="VDY200" s="4"/>
      <c r="VDZ200" s="4"/>
      <c r="VEA200" s="4"/>
      <c r="VEB200" s="4"/>
      <c r="VEC200" s="4"/>
      <c r="VED200" s="4"/>
      <c r="VEE200" s="4"/>
      <c r="VEF200" s="4"/>
      <c r="VEG200" s="4"/>
      <c r="VEH200" s="4"/>
      <c r="VEI200" s="4"/>
      <c r="VEJ200" s="4"/>
      <c r="VEK200" s="4"/>
      <c r="VEL200" s="4"/>
      <c r="VEM200" s="4"/>
      <c r="VEN200" s="4"/>
      <c r="VEO200" s="4"/>
      <c r="VEP200" s="4"/>
      <c r="VEQ200" s="4"/>
      <c r="VER200" s="4"/>
      <c r="VES200" s="4"/>
      <c r="VET200" s="4"/>
      <c r="VEU200" s="4"/>
      <c r="VEV200" s="4"/>
      <c r="VEW200" s="4"/>
      <c r="VEX200" s="4"/>
      <c r="VEY200" s="4"/>
      <c r="VEZ200" s="4"/>
      <c r="VFA200" s="4"/>
      <c r="VFB200" s="4"/>
      <c r="VFC200" s="4"/>
      <c r="VFD200" s="4"/>
      <c r="VFE200" s="4"/>
      <c r="VFF200" s="4"/>
      <c r="VFG200" s="4"/>
      <c r="VFH200" s="4"/>
      <c r="VFI200" s="4"/>
      <c r="VFJ200" s="4"/>
      <c r="VFK200" s="4"/>
      <c r="VFL200" s="4"/>
      <c r="VFM200" s="4"/>
      <c r="VFN200" s="4"/>
      <c r="VFO200" s="4"/>
      <c r="VFP200" s="4"/>
      <c r="VFQ200" s="4"/>
      <c r="VFR200" s="4"/>
      <c r="VFS200" s="4"/>
      <c r="VFT200" s="4"/>
      <c r="VFU200" s="4"/>
      <c r="VFV200" s="4"/>
      <c r="VFW200" s="4"/>
      <c r="VFX200" s="4"/>
      <c r="VFY200" s="4"/>
      <c r="VFZ200" s="4"/>
      <c r="VGA200" s="4"/>
      <c r="VGB200" s="4"/>
      <c r="VGC200" s="4"/>
      <c r="VGD200" s="4"/>
      <c r="VGE200" s="4"/>
      <c r="VGF200" s="4"/>
      <c r="VGG200" s="4"/>
      <c r="VGH200" s="4"/>
      <c r="VGI200" s="4"/>
      <c r="VGJ200" s="4"/>
      <c r="VGK200" s="4"/>
      <c r="VGL200" s="4"/>
      <c r="VGM200" s="4"/>
      <c r="VGN200" s="4"/>
      <c r="VGO200" s="4"/>
      <c r="VGP200" s="4"/>
      <c r="VGQ200" s="4"/>
      <c r="VGR200" s="4"/>
      <c r="VGS200" s="4"/>
      <c r="VGT200" s="4"/>
      <c r="VGU200" s="4"/>
      <c r="VGV200" s="4"/>
      <c r="VGW200" s="4"/>
      <c r="VGX200" s="4"/>
      <c r="VGY200" s="4"/>
      <c r="VGZ200" s="4"/>
      <c r="VHA200" s="4"/>
      <c r="VHB200" s="4"/>
      <c r="VHC200" s="4"/>
      <c r="VHD200" s="4"/>
      <c r="VHE200" s="4"/>
      <c r="VHF200" s="4"/>
      <c r="VHG200" s="4"/>
      <c r="VHH200" s="4"/>
      <c r="VHI200" s="4"/>
      <c r="VHJ200" s="4"/>
      <c r="VHK200" s="4"/>
      <c r="VHL200" s="4"/>
      <c r="VHM200" s="4"/>
      <c r="VHN200" s="4"/>
      <c r="VHO200" s="4"/>
      <c r="VHP200" s="4"/>
      <c r="VHQ200" s="4"/>
      <c r="VHR200" s="4"/>
      <c r="VHS200" s="4"/>
      <c r="VHT200" s="4"/>
      <c r="VHU200" s="4"/>
      <c r="VHV200" s="4"/>
      <c r="VHW200" s="4"/>
      <c r="VHX200" s="4"/>
      <c r="VHY200" s="4"/>
      <c r="VHZ200" s="4"/>
      <c r="VIA200" s="4"/>
      <c r="VIB200" s="4"/>
      <c r="VIC200" s="4"/>
      <c r="VID200" s="4"/>
      <c r="VIE200" s="4"/>
      <c r="VIF200" s="4"/>
      <c r="VIG200" s="4"/>
      <c r="VIH200" s="4"/>
      <c r="VII200" s="4"/>
      <c r="VIJ200" s="4"/>
      <c r="VIK200" s="4"/>
      <c r="VIL200" s="4"/>
      <c r="VIM200" s="4"/>
      <c r="VIN200" s="4"/>
      <c r="VIO200" s="4"/>
      <c r="VIP200" s="4"/>
      <c r="VIQ200" s="4"/>
      <c r="VIR200" s="4"/>
      <c r="VIS200" s="4"/>
      <c r="VIT200" s="4"/>
      <c r="VIU200" s="4"/>
      <c r="VIV200" s="4"/>
      <c r="VIW200" s="4"/>
      <c r="VIX200" s="4"/>
      <c r="VIY200" s="4"/>
      <c r="VIZ200" s="4"/>
      <c r="VJA200" s="4"/>
      <c r="VJB200" s="4"/>
      <c r="VJC200" s="4"/>
      <c r="VJD200" s="4"/>
      <c r="VJE200" s="4"/>
      <c r="VJF200" s="4"/>
      <c r="VJG200" s="4"/>
      <c r="VJH200" s="4"/>
      <c r="VJI200" s="4"/>
      <c r="VJJ200" s="4"/>
      <c r="VJK200" s="4"/>
      <c r="VJL200" s="4"/>
      <c r="VJM200" s="4"/>
      <c r="VJN200" s="4"/>
      <c r="VJO200" s="4"/>
      <c r="VJP200" s="4"/>
      <c r="VJQ200" s="4"/>
      <c r="VJR200" s="4"/>
      <c r="VJS200" s="4"/>
      <c r="VJT200" s="4"/>
      <c r="VJU200" s="4"/>
      <c r="VJV200" s="4"/>
      <c r="VJW200" s="4"/>
      <c r="VJX200" s="4"/>
      <c r="VJY200" s="4"/>
      <c r="VJZ200" s="4"/>
      <c r="VKA200" s="4"/>
      <c r="VKB200" s="4"/>
      <c r="VKC200" s="4"/>
      <c r="VKD200" s="4"/>
      <c r="VKE200" s="4"/>
      <c r="VKF200" s="4"/>
      <c r="VKG200" s="4"/>
      <c r="VKH200" s="4"/>
      <c r="VKI200" s="4"/>
      <c r="VKJ200" s="4"/>
      <c r="VKK200" s="4"/>
      <c r="VKL200" s="4"/>
      <c r="VKM200" s="4"/>
      <c r="VKN200" s="4"/>
      <c r="VKO200" s="4"/>
      <c r="VKP200" s="4"/>
      <c r="VKQ200" s="4"/>
      <c r="VKR200" s="4"/>
      <c r="VKS200" s="4"/>
      <c r="VKT200" s="4"/>
      <c r="VKU200" s="4"/>
      <c r="VKV200" s="4"/>
      <c r="VKW200" s="4"/>
      <c r="VKX200" s="4"/>
      <c r="VKY200" s="4"/>
      <c r="VKZ200" s="4"/>
      <c r="VLA200" s="4"/>
      <c r="VLB200" s="4"/>
      <c r="VLC200" s="4"/>
      <c r="VLD200" s="4"/>
      <c r="VLE200" s="4"/>
      <c r="VLF200" s="4"/>
      <c r="VLG200" s="4"/>
      <c r="VLH200" s="4"/>
      <c r="VLI200" s="4"/>
      <c r="VLJ200" s="4"/>
      <c r="VLK200" s="4"/>
      <c r="VLL200" s="4"/>
      <c r="VLM200" s="4"/>
      <c r="VLN200" s="4"/>
      <c r="VLO200" s="4"/>
      <c r="VLP200" s="4"/>
      <c r="VLQ200" s="4"/>
      <c r="VLR200" s="4"/>
      <c r="VLS200" s="4"/>
      <c r="VLT200" s="4"/>
      <c r="VLU200" s="4"/>
      <c r="VLV200" s="4"/>
      <c r="VLW200" s="4"/>
      <c r="VLX200" s="4"/>
      <c r="VLY200" s="4"/>
      <c r="VLZ200" s="4"/>
      <c r="VMA200" s="4"/>
      <c r="VMB200" s="4"/>
      <c r="VMC200" s="4"/>
      <c r="VMD200" s="4"/>
      <c r="VME200" s="4"/>
      <c r="VMF200" s="4"/>
      <c r="VMG200" s="4"/>
      <c r="VMH200" s="4"/>
      <c r="VMI200" s="4"/>
      <c r="VMJ200" s="4"/>
      <c r="VMK200" s="4"/>
      <c r="VML200" s="4"/>
      <c r="VMM200" s="4"/>
      <c r="VMN200" s="4"/>
      <c r="VMO200" s="4"/>
      <c r="VMP200" s="4"/>
      <c r="VMQ200" s="4"/>
      <c r="VMR200" s="4"/>
      <c r="VMS200" s="4"/>
      <c r="VMT200" s="4"/>
      <c r="VMU200" s="4"/>
      <c r="VMV200" s="4"/>
      <c r="VMW200" s="4"/>
      <c r="VMX200" s="4"/>
      <c r="VMY200" s="4"/>
      <c r="VMZ200" s="4"/>
      <c r="VNA200" s="4"/>
      <c r="VNB200" s="4"/>
      <c r="VNC200" s="4"/>
      <c r="VND200" s="4"/>
      <c r="VNE200" s="4"/>
      <c r="VNF200" s="4"/>
      <c r="VNG200" s="4"/>
      <c r="VNH200" s="4"/>
      <c r="VNI200" s="4"/>
      <c r="VNJ200" s="4"/>
      <c r="VNK200" s="4"/>
      <c r="VNL200" s="4"/>
      <c r="VNM200" s="4"/>
      <c r="VNN200" s="4"/>
      <c r="VNO200" s="4"/>
      <c r="VNP200" s="4"/>
      <c r="VNQ200" s="4"/>
      <c r="VNR200" s="4"/>
      <c r="VNS200" s="4"/>
      <c r="VNT200" s="4"/>
      <c r="VNU200" s="4"/>
      <c r="VNV200" s="4"/>
      <c r="VNW200" s="4"/>
      <c r="VNX200" s="4"/>
      <c r="VNY200" s="4"/>
      <c r="VNZ200" s="4"/>
      <c r="VOA200" s="4"/>
      <c r="VOB200" s="4"/>
      <c r="VOC200" s="4"/>
      <c r="VOD200" s="4"/>
      <c r="VOE200" s="4"/>
      <c r="VOF200" s="4"/>
      <c r="VOG200" s="4"/>
      <c r="VOH200" s="4"/>
      <c r="VOI200" s="4"/>
      <c r="VOJ200" s="4"/>
      <c r="VOK200" s="4"/>
      <c r="VOL200" s="4"/>
      <c r="VOM200" s="4"/>
      <c r="VON200" s="4"/>
      <c r="VOO200" s="4"/>
      <c r="VOP200" s="4"/>
      <c r="VOQ200" s="4"/>
      <c r="VOR200" s="4"/>
      <c r="VOS200" s="4"/>
      <c r="VOT200" s="4"/>
      <c r="VOU200" s="4"/>
      <c r="VOV200" s="4"/>
      <c r="VOW200" s="4"/>
      <c r="VOX200" s="4"/>
      <c r="VOY200" s="4"/>
      <c r="VOZ200" s="4"/>
      <c r="VPA200" s="4"/>
      <c r="VPB200" s="4"/>
      <c r="VPC200" s="4"/>
      <c r="VPD200" s="4"/>
      <c r="VPE200" s="4"/>
      <c r="VPF200" s="4"/>
      <c r="VPG200" s="4"/>
      <c r="VPH200" s="4"/>
      <c r="VPI200" s="4"/>
      <c r="VPJ200" s="4"/>
      <c r="VPK200" s="4"/>
      <c r="VPL200" s="4"/>
      <c r="VPM200" s="4"/>
      <c r="VPN200" s="4"/>
      <c r="VPO200" s="4"/>
      <c r="VPP200" s="4"/>
      <c r="VPQ200" s="4"/>
      <c r="VPR200" s="4"/>
      <c r="VPS200" s="4"/>
      <c r="VPT200" s="4"/>
      <c r="VPU200" s="4"/>
      <c r="VPV200" s="4"/>
      <c r="VPW200" s="4"/>
      <c r="VPX200" s="4"/>
      <c r="VPY200" s="4"/>
      <c r="VPZ200" s="4"/>
      <c r="VQA200" s="4"/>
      <c r="VQB200" s="4"/>
      <c r="VQC200" s="4"/>
      <c r="VQD200" s="4"/>
      <c r="VQE200" s="4"/>
      <c r="VQF200" s="4"/>
      <c r="VQG200" s="4"/>
      <c r="VQH200" s="4"/>
      <c r="VQI200" s="4"/>
      <c r="VQJ200" s="4"/>
      <c r="VQK200" s="4"/>
      <c r="VQL200" s="4"/>
      <c r="VQM200" s="4"/>
      <c r="VQN200" s="4"/>
      <c r="VQO200" s="4"/>
      <c r="VQP200" s="4"/>
      <c r="VQQ200" s="4"/>
      <c r="VQR200" s="4"/>
      <c r="VQS200" s="4"/>
      <c r="VQT200" s="4"/>
      <c r="VQU200" s="4"/>
      <c r="VQV200" s="4"/>
      <c r="VQW200" s="4"/>
      <c r="VQX200" s="4"/>
      <c r="VQY200" s="4"/>
      <c r="VQZ200" s="4"/>
      <c r="VRA200" s="4"/>
      <c r="VRB200" s="4"/>
      <c r="VRC200" s="4"/>
      <c r="VRD200" s="4"/>
      <c r="VRE200" s="4"/>
      <c r="VRF200" s="4"/>
      <c r="VRG200" s="4"/>
      <c r="VRH200" s="4"/>
      <c r="VRI200" s="4"/>
      <c r="VRJ200" s="4"/>
      <c r="VRK200" s="4"/>
      <c r="VRL200" s="4"/>
      <c r="VRM200" s="4"/>
      <c r="VRN200" s="4"/>
      <c r="VRO200" s="4"/>
      <c r="VRP200" s="4"/>
      <c r="VRQ200" s="4"/>
      <c r="VRR200" s="4"/>
      <c r="VRS200" s="4"/>
      <c r="VRT200" s="4"/>
      <c r="VRU200" s="4"/>
      <c r="VRV200" s="4"/>
      <c r="VRW200" s="4"/>
      <c r="VRX200" s="4"/>
      <c r="VRY200" s="4"/>
      <c r="VRZ200" s="4"/>
      <c r="VSA200" s="4"/>
      <c r="VSB200" s="4"/>
      <c r="VSC200" s="4"/>
      <c r="VSD200" s="4"/>
      <c r="VSE200" s="4"/>
      <c r="VSF200" s="4"/>
      <c r="VSG200" s="4"/>
      <c r="VSH200" s="4"/>
      <c r="VSI200" s="4"/>
      <c r="VSJ200" s="4"/>
      <c r="VSK200" s="4"/>
      <c r="VSL200" s="4"/>
      <c r="VSM200" s="4"/>
      <c r="VSN200" s="4"/>
      <c r="VSO200" s="4"/>
      <c r="VSP200" s="4"/>
      <c r="VSQ200" s="4"/>
      <c r="VSR200" s="4"/>
      <c r="VSS200" s="4"/>
      <c r="VST200" s="4"/>
      <c r="VSU200" s="4"/>
      <c r="VSV200" s="4"/>
      <c r="VSW200" s="4"/>
      <c r="VSX200" s="4"/>
      <c r="VSY200" s="4"/>
      <c r="VSZ200" s="4"/>
      <c r="VTA200" s="4"/>
      <c r="VTB200" s="4"/>
      <c r="VTC200" s="4"/>
      <c r="VTD200" s="4"/>
      <c r="VTE200" s="4"/>
      <c r="VTF200" s="4"/>
      <c r="VTG200" s="4"/>
      <c r="VTH200" s="4"/>
      <c r="VTI200" s="4"/>
      <c r="VTJ200" s="4"/>
      <c r="VTK200" s="4"/>
      <c r="VTL200" s="4"/>
      <c r="VTM200" s="4"/>
      <c r="VTN200" s="4"/>
      <c r="VTO200" s="4"/>
      <c r="VTP200" s="4"/>
      <c r="VTQ200" s="4"/>
      <c r="VTR200" s="4"/>
      <c r="VTS200" s="4"/>
      <c r="VTT200" s="4"/>
      <c r="VTU200" s="4"/>
      <c r="VTV200" s="4"/>
      <c r="VTW200" s="4"/>
      <c r="VTX200" s="4"/>
      <c r="VTY200" s="4"/>
      <c r="VTZ200" s="4"/>
      <c r="VUA200" s="4"/>
      <c r="VUB200" s="4"/>
      <c r="VUC200" s="4"/>
      <c r="VUD200" s="4"/>
      <c r="VUE200" s="4"/>
      <c r="VUF200" s="4"/>
      <c r="VUG200" s="4"/>
      <c r="VUH200" s="4"/>
      <c r="VUI200" s="4"/>
      <c r="VUJ200" s="4"/>
      <c r="VUK200" s="4"/>
      <c r="VUL200" s="4"/>
      <c r="VUM200" s="4"/>
      <c r="VUN200" s="4"/>
      <c r="VUO200" s="4"/>
      <c r="VUP200" s="4"/>
      <c r="VUQ200" s="4"/>
      <c r="VUR200" s="4"/>
      <c r="VUS200" s="4"/>
      <c r="VUT200" s="4"/>
      <c r="VUU200" s="4"/>
      <c r="VUV200" s="4"/>
      <c r="VUW200" s="4"/>
      <c r="VUX200" s="4"/>
      <c r="VUY200" s="4"/>
      <c r="VUZ200" s="4"/>
      <c r="VVA200" s="4"/>
      <c r="VVB200" s="4"/>
      <c r="VVC200" s="4"/>
      <c r="VVD200" s="4"/>
      <c r="VVE200" s="4"/>
      <c r="VVF200" s="4"/>
      <c r="VVG200" s="4"/>
      <c r="VVH200" s="4"/>
      <c r="VVI200" s="4"/>
      <c r="VVJ200" s="4"/>
      <c r="VVK200" s="4"/>
      <c r="VVL200" s="4"/>
      <c r="VVM200" s="4"/>
      <c r="VVN200" s="4"/>
      <c r="VVO200" s="4"/>
      <c r="VVP200" s="4"/>
      <c r="VVQ200" s="4"/>
      <c r="VVR200" s="4"/>
      <c r="VVS200" s="4"/>
      <c r="VVT200" s="4"/>
      <c r="VVU200" s="4"/>
      <c r="VVV200" s="4"/>
      <c r="VVW200" s="4"/>
      <c r="VVX200" s="4"/>
      <c r="VVY200" s="4"/>
      <c r="VVZ200" s="4"/>
      <c r="VWA200" s="4"/>
      <c r="VWB200" s="4"/>
      <c r="VWC200" s="4"/>
      <c r="VWD200" s="4"/>
      <c r="VWE200" s="4"/>
      <c r="VWF200" s="4"/>
      <c r="VWG200" s="4"/>
      <c r="VWH200" s="4"/>
      <c r="VWI200" s="4"/>
      <c r="VWJ200" s="4"/>
      <c r="VWK200" s="4"/>
      <c r="VWL200" s="4"/>
      <c r="VWM200" s="4"/>
      <c r="VWN200" s="4"/>
      <c r="VWO200" s="4"/>
      <c r="VWP200" s="4"/>
      <c r="VWQ200" s="4"/>
      <c r="VWR200" s="4"/>
      <c r="VWS200" s="4"/>
      <c r="VWT200" s="4"/>
      <c r="VWU200" s="4"/>
      <c r="VWV200" s="4"/>
      <c r="VWW200" s="4"/>
      <c r="VWX200" s="4"/>
      <c r="VWY200" s="4"/>
      <c r="VWZ200" s="4"/>
      <c r="VXA200" s="4"/>
      <c r="VXB200" s="4"/>
      <c r="VXC200" s="4"/>
      <c r="VXD200" s="4"/>
      <c r="VXE200" s="4"/>
      <c r="VXF200" s="4"/>
      <c r="VXG200" s="4"/>
      <c r="VXH200" s="4"/>
      <c r="VXI200" s="4"/>
      <c r="VXJ200" s="4"/>
      <c r="VXK200" s="4"/>
      <c r="VXL200" s="4"/>
      <c r="VXM200" s="4"/>
      <c r="VXN200" s="4"/>
      <c r="VXO200" s="4"/>
      <c r="VXP200" s="4"/>
      <c r="VXQ200" s="4"/>
      <c r="VXR200" s="4"/>
      <c r="VXS200" s="4"/>
      <c r="VXT200" s="4"/>
      <c r="VXU200" s="4"/>
      <c r="VXV200" s="4"/>
      <c r="VXW200" s="4"/>
      <c r="VXX200" s="4"/>
      <c r="VXY200" s="4"/>
      <c r="VXZ200" s="4"/>
      <c r="VYA200" s="4"/>
      <c r="VYB200" s="4"/>
      <c r="VYC200" s="4"/>
      <c r="VYD200" s="4"/>
      <c r="VYE200" s="4"/>
      <c r="VYF200" s="4"/>
      <c r="VYG200" s="4"/>
      <c r="VYH200" s="4"/>
      <c r="VYI200" s="4"/>
      <c r="VYJ200" s="4"/>
      <c r="VYK200" s="4"/>
      <c r="VYL200" s="4"/>
      <c r="VYM200" s="4"/>
      <c r="VYN200" s="4"/>
      <c r="VYO200" s="4"/>
      <c r="VYP200" s="4"/>
      <c r="VYQ200" s="4"/>
      <c r="VYR200" s="4"/>
      <c r="VYS200" s="4"/>
      <c r="VYT200" s="4"/>
      <c r="VYU200" s="4"/>
      <c r="VYV200" s="4"/>
      <c r="VYW200" s="4"/>
      <c r="VYX200" s="4"/>
      <c r="VYY200" s="4"/>
      <c r="VYZ200" s="4"/>
      <c r="VZA200" s="4"/>
      <c r="VZB200" s="4"/>
      <c r="VZC200" s="4"/>
      <c r="VZD200" s="4"/>
      <c r="VZE200" s="4"/>
      <c r="VZF200" s="4"/>
      <c r="VZG200" s="4"/>
      <c r="VZH200" s="4"/>
      <c r="VZI200" s="4"/>
      <c r="VZJ200" s="4"/>
      <c r="VZK200" s="4"/>
      <c r="VZL200" s="4"/>
      <c r="VZM200" s="4"/>
      <c r="VZN200" s="4"/>
      <c r="VZO200" s="4"/>
      <c r="VZP200" s="4"/>
      <c r="VZQ200" s="4"/>
      <c r="VZR200" s="4"/>
      <c r="VZS200" s="4"/>
      <c r="VZT200" s="4"/>
      <c r="VZU200" s="4"/>
      <c r="VZV200" s="4"/>
      <c r="VZW200" s="4"/>
      <c r="VZX200" s="4"/>
      <c r="VZY200" s="4"/>
      <c r="VZZ200" s="4"/>
      <c r="WAA200" s="4"/>
      <c r="WAB200" s="4"/>
      <c r="WAC200" s="4"/>
      <c r="WAD200" s="4"/>
      <c r="WAE200" s="4"/>
      <c r="WAF200" s="4"/>
      <c r="WAG200" s="4"/>
      <c r="WAH200" s="4"/>
      <c r="WAI200" s="4"/>
      <c r="WAJ200" s="4"/>
      <c r="WAK200" s="4"/>
      <c r="WAL200" s="4"/>
      <c r="WAM200" s="4"/>
      <c r="WAN200" s="4"/>
      <c r="WAO200" s="4"/>
      <c r="WAP200" s="4"/>
      <c r="WAQ200" s="4"/>
      <c r="WAR200" s="4"/>
      <c r="WAS200" s="4"/>
      <c r="WAT200" s="4"/>
      <c r="WAU200" s="4"/>
      <c r="WAV200" s="4"/>
      <c r="WAW200" s="4"/>
      <c r="WAX200" s="4"/>
      <c r="WAY200" s="4"/>
      <c r="WAZ200" s="4"/>
      <c r="WBA200" s="4"/>
      <c r="WBB200" s="4"/>
      <c r="WBC200" s="4"/>
      <c r="WBD200" s="4"/>
      <c r="WBE200" s="4"/>
      <c r="WBF200" s="4"/>
      <c r="WBG200" s="4"/>
      <c r="WBH200" s="4"/>
      <c r="WBI200" s="4"/>
      <c r="WBJ200" s="4"/>
      <c r="WBK200" s="4"/>
      <c r="WBL200" s="4"/>
      <c r="WBM200" s="4"/>
      <c r="WBN200" s="4"/>
      <c r="WBO200" s="4"/>
      <c r="WBP200" s="4"/>
      <c r="WBQ200" s="4"/>
      <c r="WBR200" s="4"/>
      <c r="WBS200" s="4"/>
      <c r="WBT200" s="4"/>
      <c r="WBU200" s="4"/>
      <c r="WBV200" s="4"/>
      <c r="WBW200" s="4"/>
      <c r="WBX200" s="4"/>
      <c r="WBY200" s="4"/>
      <c r="WBZ200" s="4"/>
      <c r="WCA200" s="4"/>
      <c r="WCB200" s="4"/>
      <c r="WCC200" s="4"/>
      <c r="WCD200" s="4"/>
      <c r="WCE200" s="4"/>
      <c r="WCF200" s="4"/>
      <c r="WCG200" s="4"/>
      <c r="WCH200" s="4"/>
      <c r="WCI200" s="4"/>
      <c r="WCJ200" s="4"/>
      <c r="WCK200" s="4"/>
      <c r="WCL200" s="4"/>
      <c r="WCM200" s="4"/>
      <c r="WCN200" s="4"/>
      <c r="WCO200" s="4"/>
      <c r="WCP200" s="4"/>
      <c r="WCQ200" s="4"/>
      <c r="WCR200" s="4"/>
      <c r="WCS200" s="4"/>
      <c r="WCT200" s="4"/>
      <c r="WCU200" s="4"/>
      <c r="WCV200" s="4"/>
      <c r="WCW200" s="4"/>
      <c r="WCX200" s="4"/>
      <c r="WCY200" s="4"/>
      <c r="WCZ200" s="4"/>
      <c r="WDA200" s="4"/>
      <c r="WDB200" s="4"/>
      <c r="WDC200" s="4"/>
      <c r="WDD200" s="4"/>
      <c r="WDE200" s="4"/>
      <c r="WDF200" s="4"/>
      <c r="WDG200" s="4"/>
      <c r="WDH200" s="4"/>
      <c r="WDI200" s="4"/>
      <c r="WDJ200" s="4"/>
      <c r="WDK200" s="4"/>
      <c r="WDL200" s="4"/>
      <c r="WDM200" s="4"/>
      <c r="WDN200" s="4"/>
      <c r="WDO200" s="4"/>
      <c r="WDP200" s="4"/>
      <c r="WDQ200" s="4"/>
      <c r="WDR200" s="4"/>
      <c r="WDS200" s="4"/>
      <c r="WDT200" s="4"/>
      <c r="WDU200" s="4"/>
      <c r="WDV200" s="4"/>
      <c r="WDW200" s="4"/>
      <c r="WDX200" s="4"/>
      <c r="WDY200" s="4"/>
      <c r="WDZ200" s="4"/>
      <c r="WEA200" s="4"/>
      <c r="WEB200" s="4"/>
      <c r="WEC200" s="4"/>
      <c r="WED200" s="4"/>
      <c r="WEE200" s="4"/>
      <c r="WEF200" s="4"/>
      <c r="WEG200" s="4"/>
      <c r="WEH200" s="4"/>
      <c r="WEI200" s="4"/>
      <c r="WEJ200" s="4"/>
      <c r="WEK200" s="4"/>
      <c r="WEL200" s="4"/>
      <c r="WEM200" s="4"/>
      <c r="WEN200" s="4"/>
      <c r="WEO200" s="4"/>
      <c r="WEP200" s="4"/>
      <c r="WEQ200" s="4"/>
      <c r="WER200" s="4"/>
      <c r="WES200" s="4"/>
      <c r="WET200" s="4"/>
      <c r="WEU200" s="4"/>
      <c r="WEV200" s="4"/>
      <c r="WEW200" s="4"/>
      <c r="WEX200" s="4"/>
      <c r="WEY200" s="4"/>
      <c r="WEZ200" s="4"/>
      <c r="WFA200" s="4"/>
      <c r="WFB200" s="4"/>
      <c r="WFC200" s="4"/>
      <c r="WFD200" s="4"/>
      <c r="WFE200" s="4"/>
      <c r="WFF200" s="4"/>
      <c r="WFG200" s="4"/>
      <c r="WFH200" s="4"/>
      <c r="WFI200" s="4"/>
      <c r="WFJ200" s="4"/>
      <c r="WFK200" s="4"/>
      <c r="WFL200" s="4"/>
      <c r="WFM200" s="4"/>
      <c r="WFN200" s="4"/>
      <c r="WFO200" s="4"/>
      <c r="WFP200" s="4"/>
      <c r="WFQ200" s="4"/>
      <c r="WFR200" s="4"/>
      <c r="WFS200" s="4"/>
      <c r="WFT200" s="4"/>
      <c r="WFU200" s="4"/>
      <c r="WFV200" s="4"/>
      <c r="WFW200" s="4"/>
      <c r="WFX200" s="4"/>
      <c r="WFY200" s="4"/>
      <c r="WFZ200" s="4"/>
      <c r="WGA200" s="4"/>
      <c r="WGB200" s="4"/>
      <c r="WGC200" s="4"/>
      <c r="WGD200" s="4"/>
      <c r="WGE200" s="4"/>
      <c r="WGF200" s="4"/>
      <c r="WGG200" s="4"/>
      <c r="WGH200" s="4"/>
      <c r="WGI200" s="4"/>
      <c r="WGJ200" s="4"/>
      <c r="WGK200" s="4"/>
      <c r="WGL200" s="4"/>
      <c r="WGM200" s="4"/>
      <c r="WGN200" s="4"/>
      <c r="WGO200" s="4"/>
      <c r="WGP200" s="4"/>
      <c r="WGQ200" s="4"/>
      <c r="WGR200" s="4"/>
      <c r="WGS200" s="4"/>
      <c r="WGT200" s="4"/>
      <c r="WGU200" s="4"/>
      <c r="WGV200" s="4"/>
      <c r="WGW200" s="4"/>
      <c r="WGX200" s="4"/>
      <c r="WGY200" s="4"/>
      <c r="WGZ200" s="4"/>
      <c r="WHA200" s="4"/>
      <c r="WHB200" s="4"/>
      <c r="WHC200" s="4"/>
      <c r="WHD200" s="4"/>
      <c r="WHE200" s="4"/>
      <c r="WHF200" s="4"/>
      <c r="WHG200" s="4"/>
      <c r="WHH200" s="4"/>
      <c r="WHI200" s="4"/>
      <c r="WHJ200" s="4"/>
      <c r="WHK200" s="4"/>
      <c r="WHL200" s="4"/>
      <c r="WHM200" s="4"/>
      <c r="WHN200" s="4"/>
      <c r="WHO200" s="4"/>
      <c r="WHP200" s="4"/>
      <c r="WHQ200" s="4"/>
      <c r="WHR200" s="4"/>
      <c r="WHS200" s="4"/>
      <c r="WHT200" s="4"/>
      <c r="WHU200" s="4"/>
      <c r="WHV200" s="4"/>
      <c r="WHW200" s="4"/>
      <c r="WHX200" s="4"/>
      <c r="WHY200" s="4"/>
      <c r="WHZ200" s="4"/>
      <c r="WIA200" s="4"/>
      <c r="WIB200" s="4"/>
      <c r="WIC200" s="4"/>
      <c r="WID200" s="4"/>
      <c r="WIE200" s="4"/>
      <c r="WIF200" s="4"/>
      <c r="WIG200" s="4"/>
      <c r="WIH200" s="4"/>
      <c r="WII200" s="4"/>
      <c r="WIJ200" s="4"/>
      <c r="WIK200" s="4"/>
      <c r="WIL200" s="4"/>
      <c r="WIM200" s="4"/>
      <c r="WIN200" s="4"/>
      <c r="WIO200" s="4"/>
      <c r="WIP200" s="4"/>
      <c r="WIQ200" s="4"/>
      <c r="WIR200" s="4"/>
      <c r="WIS200" s="4"/>
      <c r="WIT200" s="4"/>
      <c r="WIU200" s="4"/>
      <c r="WIV200" s="4"/>
      <c r="WIW200" s="4"/>
      <c r="WIX200" s="4"/>
      <c r="WIY200" s="4"/>
      <c r="WIZ200" s="4"/>
      <c r="WJA200" s="4"/>
      <c r="WJB200" s="4"/>
      <c r="WJC200" s="4"/>
      <c r="WJD200" s="4"/>
      <c r="WJE200" s="4"/>
      <c r="WJF200" s="4"/>
      <c r="WJG200" s="4"/>
      <c r="WJH200" s="4"/>
      <c r="WJI200" s="4"/>
      <c r="WJJ200" s="4"/>
      <c r="WJK200" s="4"/>
      <c r="WJL200" s="4"/>
      <c r="WJM200" s="4"/>
      <c r="WJN200" s="4"/>
      <c r="WJO200" s="4"/>
      <c r="WJP200" s="4"/>
      <c r="WJQ200" s="4"/>
      <c r="WJR200" s="4"/>
      <c r="WJS200" s="4"/>
      <c r="WJT200" s="4"/>
      <c r="WJU200" s="4"/>
      <c r="WJV200" s="4"/>
      <c r="WJW200" s="4"/>
      <c r="WJX200" s="4"/>
      <c r="WJY200" s="4"/>
      <c r="WJZ200" s="4"/>
      <c r="WKA200" s="4"/>
      <c r="WKB200" s="4"/>
      <c r="WKC200" s="4"/>
      <c r="WKD200" s="4"/>
      <c r="WKE200" s="4"/>
      <c r="WKF200" s="4"/>
      <c r="WKG200" s="4"/>
      <c r="WKH200" s="4"/>
      <c r="WKI200" s="4"/>
      <c r="WKJ200" s="4"/>
      <c r="WKK200" s="4"/>
      <c r="WKL200" s="4"/>
      <c r="WKM200" s="4"/>
      <c r="WKN200" s="4"/>
      <c r="WKO200" s="4"/>
      <c r="WKP200" s="4"/>
      <c r="WKQ200" s="4"/>
      <c r="WKR200" s="4"/>
      <c r="WKS200" s="4"/>
      <c r="WKT200" s="4"/>
      <c r="WKU200" s="4"/>
      <c r="WKV200" s="4"/>
      <c r="WKW200" s="4"/>
      <c r="WKX200" s="4"/>
      <c r="WKY200" s="4"/>
      <c r="WKZ200" s="4"/>
      <c r="WLA200" s="4"/>
      <c r="WLB200" s="4"/>
      <c r="WLC200" s="4"/>
      <c r="WLD200" s="4"/>
      <c r="WLE200" s="4"/>
      <c r="WLF200" s="4"/>
      <c r="WLG200" s="4"/>
      <c r="WLH200" s="4"/>
      <c r="WLI200" s="4"/>
      <c r="WLJ200" s="4"/>
      <c r="WLK200" s="4"/>
      <c r="WLL200" s="4"/>
      <c r="WLM200" s="4"/>
      <c r="WLN200" s="4"/>
      <c r="WLO200" s="4"/>
      <c r="WLP200" s="4"/>
      <c r="WLQ200" s="4"/>
      <c r="WLR200" s="4"/>
      <c r="WLS200" s="4"/>
      <c r="WLT200" s="4"/>
      <c r="WLU200" s="4"/>
      <c r="WLV200" s="4"/>
      <c r="WLW200" s="4"/>
      <c r="WLX200" s="4"/>
      <c r="WLY200" s="4"/>
      <c r="WLZ200" s="4"/>
      <c r="WMA200" s="4"/>
      <c r="WMB200" s="4"/>
      <c r="WMC200" s="4"/>
      <c r="WMD200" s="4"/>
      <c r="WME200" s="4"/>
      <c r="WMF200" s="4"/>
      <c r="WMG200" s="4"/>
      <c r="WMH200" s="4"/>
      <c r="WMI200" s="4"/>
      <c r="WMJ200" s="4"/>
      <c r="WMK200" s="4"/>
      <c r="WML200" s="4"/>
      <c r="WMM200" s="4"/>
      <c r="WMN200" s="4"/>
      <c r="WMO200" s="4"/>
      <c r="WMP200" s="4"/>
      <c r="WMQ200" s="4"/>
      <c r="WMR200" s="4"/>
      <c r="WMS200" s="4"/>
      <c r="WMT200" s="4"/>
      <c r="WMU200" s="4"/>
      <c r="WMV200" s="4"/>
      <c r="WMW200" s="4"/>
      <c r="WMX200" s="4"/>
      <c r="WMY200" s="4"/>
      <c r="WMZ200" s="4"/>
      <c r="WNA200" s="4"/>
      <c r="WNB200" s="4"/>
      <c r="WNC200" s="4"/>
      <c r="WND200" s="4"/>
      <c r="WNE200" s="4"/>
      <c r="WNF200" s="4"/>
      <c r="WNG200" s="4"/>
      <c r="WNH200" s="4"/>
      <c r="WNI200" s="4"/>
      <c r="WNJ200" s="4"/>
      <c r="WNK200" s="4"/>
      <c r="WNL200" s="4"/>
      <c r="WNM200" s="4"/>
      <c r="WNN200" s="4"/>
      <c r="WNO200" s="4"/>
      <c r="WNP200" s="4"/>
      <c r="WNQ200" s="4"/>
      <c r="WNR200" s="4"/>
      <c r="WNS200" s="4"/>
      <c r="WNT200" s="4"/>
      <c r="WNU200" s="4"/>
      <c r="WNV200" s="4"/>
      <c r="WNW200" s="4"/>
      <c r="WNX200" s="4"/>
      <c r="WNY200" s="4"/>
      <c r="WNZ200" s="4"/>
      <c r="WOA200" s="4"/>
      <c r="WOB200" s="4"/>
      <c r="WOC200" s="4"/>
      <c r="WOD200" s="4"/>
      <c r="WOE200" s="4"/>
      <c r="WOF200" s="4"/>
      <c r="WOG200" s="4"/>
      <c r="WOH200" s="4"/>
      <c r="WOI200" s="4"/>
      <c r="WOJ200" s="4"/>
      <c r="WOK200" s="4"/>
      <c r="WOL200" s="4"/>
      <c r="WOM200" s="4"/>
      <c r="WON200" s="4"/>
      <c r="WOO200" s="4"/>
      <c r="WOP200" s="4"/>
      <c r="WOQ200" s="4"/>
      <c r="WOR200" s="4"/>
      <c r="WOS200" s="4"/>
      <c r="WOT200" s="4"/>
      <c r="WOU200" s="4"/>
      <c r="WOV200" s="4"/>
      <c r="WOW200" s="4"/>
      <c r="WOX200" s="4"/>
      <c r="WOY200" s="4"/>
      <c r="WOZ200" s="4"/>
      <c r="WPA200" s="4"/>
      <c r="WPB200" s="4"/>
      <c r="WPC200" s="4"/>
      <c r="WPD200" s="4"/>
      <c r="WPE200" s="4"/>
      <c r="WPF200" s="4"/>
      <c r="WPG200" s="4"/>
      <c r="WPH200" s="4"/>
      <c r="WPI200" s="4"/>
      <c r="WPJ200" s="4"/>
      <c r="WPK200" s="4"/>
      <c r="WPL200" s="4"/>
      <c r="WPM200" s="4"/>
      <c r="WPN200" s="4"/>
      <c r="WPO200" s="4"/>
      <c r="WPP200" s="4"/>
      <c r="WPQ200" s="4"/>
      <c r="WPR200" s="4"/>
      <c r="WPS200" s="4"/>
      <c r="WPT200" s="4"/>
      <c r="WPU200" s="4"/>
      <c r="WPV200" s="4"/>
      <c r="WPW200" s="4"/>
      <c r="WPX200" s="4"/>
      <c r="WPY200" s="4"/>
      <c r="WPZ200" s="4"/>
      <c r="WQA200" s="4"/>
      <c r="WQB200" s="4"/>
      <c r="WQC200" s="4"/>
      <c r="WQD200" s="4"/>
      <c r="WQE200" s="4"/>
      <c r="WQF200" s="4"/>
      <c r="WQG200" s="4"/>
      <c r="WQH200" s="4"/>
      <c r="WQI200" s="4"/>
      <c r="WQJ200" s="4"/>
      <c r="WQK200" s="4"/>
      <c r="WQL200" s="4"/>
      <c r="WQM200" s="4"/>
      <c r="WQN200" s="4"/>
      <c r="WQO200" s="4"/>
      <c r="WQP200" s="4"/>
      <c r="WQQ200" s="4"/>
      <c r="WQR200" s="4"/>
      <c r="WQS200" s="4"/>
      <c r="WQT200" s="4"/>
      <c r="WQU200" s="4"/>
      <c r="WQV200" s="4"/>
      <c r="WQW200" s="4"/>
      <c r="WQX200" s="4"/>
      <c r="WQY200" s="4"/>
      <c r="WQZ200" s="4"/>
      <c r="WRA200" s="4"/>
      <c r="WRB200" s="4"/>
      <c r="WRC200" s="4"/>
      <c r="WRD200" s="4"/>
      <c r="WRE200" s="4"/>
      <c r="WRF200" s="4"/>
      <c r="WRG200" s="4"/>
      <c r="WRH200" s="4"/>
      <c r="WRI200" s="4"/>
      <c r="WRJ200" s="4"/>
      <c r="WRK200" s="4"/>
      <c r="WRL200" s="4"/>
      <c r="WRM200" s="4"/>
      <c r="WRN200" s="4"/>
      <c r="WRO200" s="4"/>
      <c r="WRP200" s="4"/>
      <c r="WRQ200" s="4"/>
      <c r="WRR200" s="4"/>
      <c r="WRS200" s="4"/>
      <c r="WRT200" s="4"/>
      <c r="WRU200" s="4"/>
      <c r="WRV200" s="4"/>
      <c r="WRW200" s="4"/>
      <c r="WRX200" s="4"/>
      <c r="WRY200" s="4"/>
      <c r="WRZ200" s="4"/>
      <c r="WSA200" s="4"/>
      <c r="WSB200" s="4"/>
      <c r="WSC200" s="4"/>
      <c r="WSD200" s="4"/>
      <c r="WSE200" s="4"/>
      <c r="WSF200" s="4"/>
      <c r="WSG200" s="4"/>
      <c r="WSH200" s="4"/>
      <c r="WSI200" s="4"/>
      <c r="WSJ200" s="4"/>
      <c r="WSK200" s="4"/>
      <c r="WSL200" s="4"/>
      <c r="WSM200" s="4"/>
      <c r="WSN200" s="4"/>
      <c r="WSO200" s="4"/>
      <c r="WSP200" s="4"/>
      <c r="WSQ200" s="4"/>
      <c r="WSR200" s="4"/>
      <c r="WSS200" s="4"/>
      <c r="WST200" s="4"/>
      <c r="WSU200" s="4"/>
      <c r="WSV200" s="4"/>
      <c r="WSW200" s="4"/>
      <c r="WSX200" s="4"/>
      <c r="WSY200" s="4"/>
      <c r="WSZ200" s="4"/>
      <c r="WTA200" s="4"/>
      <c r="WTB200" s="4"/>
      <c r="WTC200" s="4"/>
      <c r="WTD200" s="4"/>
      <c r="WTE200" s="4"/>
      <c r="WTF200" s="4"/>
      <c r="WTG200" s="4"/>
      <c r="WTH200" s="4"/>
      <c r="WTI200" s="4"/>
      <c r="WTJ200" s="4"/>
      <c r="WTK200" s="4"/>
      <c r="WTL200" s="4"/>
      <c r="WTM200" s="4"/>
      <c r="WTN200" s="4"/>
      <c r="WTO200" s="4"/>
      <c r="WTP200" s="4"/>
      <c r="WTQ200" s="4"/>
      <c r="WTR200" s="4"/>
      <c r="WTS200" s="4"/>
      <c r="WTT200" s="4"/>
      <c r="WTU200" s="4"/>
      <c r="WTV200" s="4"/>
      <c r="WTW200" s="4"/>
      <c r="WTX200" s="4"/>
      <c r="WTY200" s="4"/>
      <c r="WTZ200" s="4"/>
      <c r="WUA200" s="4"/>
      <c r="WUB200" s="4"/>
      <c r="WUC200" s="4"/>
      <c r="WUD200" s="4"/>
      <c r="WUE200" s="4"/>
      <c r="WUF200" s="4"/>
      <c r="WUG200" s="4"/>
      <c r="WUH200" s="4"/>
      <c r="WUI200" s="4"/>
      <c r="WUJ200" s="4"/>
      <c r="WUK200" s="4"/>
      <c r="WUL200" s="4"/>
      <c r="WUM200" s="4"/>
      <c r="WUN200" s="4"/>
      <c r="WUO200" s="4"/>
      <c r="WUP200" s="4"/>
      <c r="WUQ200" s="4"/>
      <c r="WUR200" s="4"/>
      <c r="WUS200" s="4"/>
      <c r="WUT200" s="4"/>
      <c r="WUU200" s="4"/>
      <c r="WUV200" s="4"/>
      <c r="WUW200" s="4"/>
      <c r="WUX200" s="4"/>
      <c r="WUY200" s="4"/>
      <c r="WUZ200" s="4"/>
      <c r="WVA200" s="4"/>
      <c r="WVB200" s="4"/>
      <c r="WVC200" s="4"/>
      <c r="WVD200" s="4"/>
      <c r="WVE200" s="4"/>
      <c r="WVF200" s="4"/>
      <c r="WVG200" s="4"/>
      <c r="WVH200" s="4"/>
      <c r="WVI200" s="4"/>
      <c r="WVJ200" s="4"/>
      <c r="WVK200" s="4"/>
      <c r="WVL200" s="4"/>
      <c r="WVM200" s="4"/>
      <c r="WVN200" s="4"/>
      <c r="WVO200" s="4"/>
      <c r="WVP200" s="4"/>
      <c r="WVQ200" s="4"/>
      <c r="WVR200" s="4"/>
      <c r="WVS200" s="4"/>
      <c r="WVT200" s="4"/>
      <c r="WVU200" s="4"/>
      <c r="WVV200" s="4"/>
      <c r="WVW200" s="4"/>
      <c r="WVX200" s="4"/>
      <c r="WVY200" s="4"/>
      <c r="WVZ200" s="4"/>
      <c r="WWA200" s="4"/>
      <c r="WWB200" s="4"/>
      <c r="WWC200" s="4"/>
      <c r="WWD200" s="4"/>
      <c r="WWE200" s="4"/>
      <c r="WWF200" s="4"/>
      <c r="WWG200" s="4"/>
      <c r="WWH200" s="4"/>
      <c r="WWI200" s="4"/>
      <c r="WWJ200" s="4"/>
      <c r="WWK200" s="4"/>
      <c r="WWL200" s="4"/>
      <c r="WWM200" s="4"/>
      <c r="WWN200" s="4"/>
      <c r="WWO200" s="4"/>
      <c r="WWP200" s="4"/>
      <c r="WWQ200" s="4"/>
      <c r="WWR200" s="4"/>
      <c r="WWS200" s="4"/>
      <c r="WWT200" s="4"/>
      <c r="WWU200" s="4"/>
      <c r="WWV200" s="4"/>
      <c r="WWW200" s="4"/>
      <c r="WWX200" s="4"/>
      <c r="WWY200" s="4"/>
      <c r="WWZ200" s="4"/>
      <c r="WXA200" s="4"/>
      <c r="WXB200" s="4"/>
      <c r="WXC200" s="4"/>
      <c r="WXD200" s="4"/>
      <c r="WXE200" s="4"/>
      <c r="WXF200" s="4"/>
      <c r="WXG200" s="4"/>
      <c r="WXH200" s="4"/>
      <c r="WXI200" s="4"/>
      <c r="WXJ200" s="4"/>
      <c r="WXK200" s="4"/>
      <c r="WXL200" s="4"/>
      <c r="WXM200" s="4"/>
      <c r="WXN200" s="4"/>
      <c r="WXO200" s="4"/>
      <c r="WXP200" s="4"/>
      <c r="WXQ200" s="4"/>
      <c r="WXR200" s="4"/>
      <c r="WXS200" s="4"/>
      <c r="WXT200" s="4"/>
      <c r="WXU200" s="4"/>
      <c r="WXV200" s="4"/>
      <c r="WXW200" s="4"/>
      <c r="WXX200" s="4"/>
      <c r="WXY200" s="4"/>
      <c r="WXZ200" s="4"/>
      <c r="WYA200" s="4"/>
      <c r="WYB200" s="4"/>
      <c r="WYC200" s="4"/>
      <c r="WYD200" s="4"/>
      <c r="WYE200" s="4"/>
      <c r="WYF200" s="4"/>
      <c r="WYG200" s="4"/>
      <c r="WYH200" s="4"/>
      <c r="WYI200" s="4"/>
      <c r="WYJ200" s="4"/>
      <c r="WYK200" s="4"/>
      <c r="WYL200" s="4"/>
      <c r="WYM200" s="4"/>
      <c r="WYN200" s="4"/>
      <c r="WYO200" s="4"/>
      <c r="WYP200" s="4"/>
      <c r="WYQ200" s="4"/>
      <c r="WYR200" s="4"/>
      <c r="WYS200" s="4"/>
      <c r="WYT200" s="4"/>
      <c r="WYU200" s="4"/>
      <c r="WYV200" s="4"/>
      <c r="WYW200" s="4"/>
      <c r="WYX200" s="4"/>
      <c r="WYY200" s="4"/>
      <c r="WYZ200" s="4"/>
      <c r="WZA200" s="4"/>
      <c r="WZB200" s="4"/>
      <c r="WZC200" s="4"/>
      <c r="WZD200" s="4"/>
      <c r="WZE200" s="4"/>
      <c r="WZF200" s="4"/>
      <c r="WZG200" s="4"/>
      <c r="WZH200" s="4"/>
      <c r="WZI200" s="4"/>
      <c r="WZJ200" s="4"/>
      <c r="WZK200" s="4"/>
      <c r="WZL200" s="4"/>
      <c r="WZM200" s="4"/>
      <c r="WZN200" s="4"/>
      <c r="WZO200" s="4"/>
      <c r="WZP200" s="4"/>
      <c r="WZQ200" s="4"/>
      <c r="WZR200" s="4"/>
      <c r="WZS200" s="4"/>
      <c r="WZT200" s="4"/>
      <c r="WZU200" s="4"/>
      <c r="WZV200" s="4"/>
      <c r="WZW200" s="4"/>
      <c r="WZX200" s="4"/>
      <c r="WZY200" s="4"/>
      <c r="WZZ200" s="4"/>
      <c r="XAA200" s="4"/>
      <c r="XAB200" s="4"/>
      <c r="XAC200" s="4"/>
      <c r="XAD200" s="4"/>
      <c r="XAE200" s="4"/>
      <c r="XAF200" s="4"/>
      <c r="XAG200" s="4"/>
      <c r="XAH200" s="4"/>
      <c r="XAI200" s="4"/>
      <c r="XAJ200" s="4"/>
      <c r="XAK200" s="4"/>
      <c r="XAL200" s="4"/>
      <c r="XAM200" s="4"/>
      <c r="XAN200" s="4"/>
      <c r="XAO200" s="4"/>
      <c r="XAP200" s="4"/>
      <c r="XAQ200" s="4"/>
      <c r="XAR200" s="4"/>
      <c r="XAS200" s="4"/>
      <c r="XAT200" s="4"/>
      <c r="XAU200" s="4"/>
      <c r="XAV200" s="4"/>
      <c r="XAW200" s="4"/>
      <c r="XAX200" s="4"/>
      <c r="XAY200" s="4"/>
      <c r="XAZ200" s="4"/>
      <c r="XBA200" s="4"/>
      <c r="XBB200" s="4"/>
      <c r="XBC200" s="4"/>
      <c r="XBD200" s="4"/>
      <c r="XBE200" s="4"/>
      <c r="XBF200" s="4"/>
      <c r="XBG200" s="4"/>
      <c r="XBH200" s="4"/>
      <c r="XBI200" s="4"/>
      <c r="XBJ200" s="4"/>
      <c r="XBK200" s="4"/>
      <c r="XBL200" s="4"/>
      <c r="XBM200" s="4"/>
      <c r="XBN200" s="4"/>
      <c r="XBO200" s="4"/>
      <c r="XBP200" s="4"/>
      <c r="XBQ200" s="4"/>
      <c r="XBR200" s="4"/>
      <c r="XBS200" s="4"/>
      <c r="XBT200" s="4"/>
      <c r="XBU200" s="4"/>
      <c r="XBV200" s="4"/>
      <c r="XBW200" s="4"/>
      <c r="XBX200" s="4"/>
      <c r="XBY200" s="4"/>
      <c r="XBZ200" s="4"/>
      <c r="XCA200" s="4"/>
      <c r="XCB200" s="4"/>
      <c r="XCC200" s="4"/>
      <c r="XCD200" s="4"/>
      <c r="XCE200" s="4"/>
      <c r="XCF200" s="4"/>
      <c r="XCG200" s="4"/>
      <c r="XCH200" s="4"/>
      <c r="XCI200" s="4"/>
      <c r="XCJ200" s="4"/>
      <c r="XCK200" s="4"/>
      <c r="XCL200" s="4"/>
      <c r="XCM200" s="4"/>
      <c r="XCN200" s="4"/>
      <c r="XCO200" s="4"/>
      <c r="XCP200" s="4"/>
      <c r="XCQ200" s="4"/>
      <c r="XCR200" s="4"/>
      <c r="XCS200" s="4"/>
      <c r="XCT200" s="4"/>
      <c r="XCU200" s="4"/>
      <c r="XCV200" s="4"/>
      <c r="XCW200" s="4"/>
      <c r="XCX200" s="4"/>
      <c r="XCY200" s="4"/>
      <c r="XCZ200" s="4"/>
      <c r="XDA200" s="4"/>
      <c r="XDB200" s="4"/>
      <c r="XDC200" s="4"/>
      <c r="XDD200" s="4"/>
      <c r="XDE200" s="4"/>
      <c r="XDF200" s="4"/>
      <c r="XDG200" s="4"/>
      <c r="XDH200" s="4"/>
      <c r="XDI200" s="4"/>
      <c r="XDJ200" s="4"/>
      <c r="XDK200" s="4"/>
      <c r="XDL200" s="4"/>
      <c r="XDM200" s="4"/>
      <c r="XDN200" s="4"/>
      <c r="XDO200" s="4"/>
      <c r="XDP200" s="4"/>
      <c r="XDQ200" s="4"/>
      <c r="XDR200" s="4"/>
      <c r="XDS200" s="4"/>
      <c r="XDT200" s="4"/>
      <c r="XDU200" s="4"/>
      <c r="XDV200" s="4"/>
      <c r="XDW200" s="4"/>
      <c r="XDX200" s="4"/>
      <c r="XDY200" s="4"/>
      <c r="XDZ200" s="4"/>
      <c r="XEA200" s="4"/>
      <c r="XEB200" s="4"/>
      <c r="XEC200" s="4"/>
      <c r="XED200" s="4"/>
      <c r="XEE200" s="4"/>
      <c r="XEF200" s="4"/>
      <c r="XEG200" s="4"/>
      <c r="XEH200" s="4"/>
      <c r="XEI200" s="4"/>
      <c r="XEJ200" s="4"/>
      <c r="XEK200" s="4"/>
      <c r="XEL200" s="4"/>
      <c r="XEM200" s="4"/>
      <c r="XEN200" s="4"/>
      <c r="XEO200" s="4"/>
      <c r="XEP200" s="4"/>
      <c r="XEQ200" s="4"/>
      <c r="XER200" s="4"/>
      <c r="XES200" s="4"/>
      <c r="XET200" s="4"/>
      <c r="XEU200" s="4"/>
      <c r="XEV200" s="4"/>
      <c r="XEW200" s="4"/>
      <c r="XEX200" s="4"/>
      <c r="XEY200" s="4"/>
      <c r="XEZ200" s="4"/>
      <c r="XFA200" s="4"/>
      <c r="XFB200" s="4"/>
      <c r="XFC200" s="4"/>
      <c r="XFD200" s="4"/>
    </row>
    <row r="201" spans="1:16384" x14ac:dyDescent="0.35">
      <c r="C201" s="8" t="s">
        <v>238</v>
      </c>
      <c r="D201" s="8"/>
      <c r="E201" s="53" t="s">
        <v>225</v>
      </c>
      <c r="F201" s="8"/>
      <c r="G201" s="8" t="s">
        <v>132</v>
      </c>
      <c r="H201" s="8" t="s">
        <v>133</v>
      </c>
      <c r="I201" s="8" t="s">
        <v>134</v>
      </c>
      <c r="J201" s="8" t="s">
        <v>135</v>
      </c>
      <c r="K201" s="8" t="s">
        <v>136</v>
      </c>
      <c r="M201" s="8" t="str">
        <f>_xlfn.IFS($G202=$M202,$G201,$H202=$M202,$H201,$I202=$M202,$I201,$J202=$M202,$J201,$K202=$M202,$K201)</f>
        <v>FY2021</v>
      </c>
    </row>
    <row r="202" spans="1:16384" x14ac:dyDescent="0.35">
      <c r="E202" s="10" t="s">
        <v>227</v>
      </c>
      <c r="F202" s="8"/>
      <c r="G202" s="9" t="s">
        <v>486</v>
      </c>
      <c r="H202" s="11" t="s">
        <v>226</v>
      </c>
      <c r="I202" s="9" t="s">
        <v>8</v>
      </c>
      <c r="J202" s="9" t="s">
        <v>8</v>
      </c>
      <c r="K202" s="9" t="s">
        <v>8</v>
      </c>
      <c r="M202" s="11" t="s">
        <v>226</v>
      </c>
    </row>
    <row r="203" spans="1:16384" ht="16.5" customHeight="1" x14ac:dyDescent="0.35">
      <c r="E203" s="7" t="s">
        <v>112</v>
      </c>
      <c r="F203" s="8"/>
      <c r="G203" s="7" t="s">
        <v>112</v>
      </c>
      <c r="H203" s="7" t="s">
        <v>112</v>
      </c>
      <c r="I203" s="7" t="s">
        <v>112</v>
      </c>
      <c r="J203" s="7" t="s">
        <v>112</v>
      </c>
      <c r="K203" s="7" t="s">
        <v>112</v>
      </c>
      <c r="M203" s="7" t="s">
        <v>113</v>
      </c>
    </row>
    <row r="204" spans="1:16384" hidden="1" x14ac:dyDescent="0.35">
      <c r="B204" s="41" t="s">
        <v>221</v>
      </c>
      <c r="C204" s="52" t="s">
        <v>138</v>
      </c>
      <c r="D204" s="52"/>
      <c r="E204" s="46">
        <v>153.39000000000001</v>
      </c>
      <c r="F204" s="8"/>
      <c r="G204" s="42">
        <f t="shared" ref="G204:G211" si="133">E204*((CPI_FY20)*(ANS_XFACTOR_FY20))</f>
        <v>157.1095152372001</v>
      </c>
      <c r="H204" s="43">
        <f t="shared" ref="H204:H211" si="134">E204*((CPI_FY21)*(ANS_XFACTOR_FY21))</f>
        <v>161.12243247508846</v>
      </c>
      <c r="I204" s="43">
        <f t="shared" ref="I204:I211" si="135">E204*((CPI_FY22)*(ANS_XFACTOR_FY22))</f>
        <v>166.75438479199119</v>
      </c>
      <c r="J204" s="43">
        <f t="shared" ref="J204:J211" si="136">E204*((CPI_FY23)*(ANS_XFACTOR_FY23))</f>
        <v>172.87217391920603</v>
      </c>
      <c r="K204" s="49">
        <f t="shared" ref="K204:K211" si="137">E204*((CPI_FY24)*(ANS_XFACTOR_FY24))</f>
        <v>178.94518703695064</v>
      </c>
      <c r="M204" s="46">
        <f t="shared" ref="M204:M211" si="138">_xlfn.IFS($G$7=$M$7,$G204,
                                       $H$7=$M$7,$H204,
                                                                    $I$7=$M$7,$I204,
                                                                                                  $J$7=$M$7,$J204,
                                                                                                                                $K$7=$M$7,$K204)
*1.1</f>
        <v>177.23467572259733</v>
      </c>
      <c r="O204" s="68"/>
    </row>
    <row r="205" spans="1:16384" x14ac:dyDescent="0.35">
      <c r="B205" s="41" t="s">
        <v>259</v>
      </c>
      <c r="C205" s="52" t="s">
        <v>138</v>
      </c>
      <c r="D205" s="52"/>
      <c r="E205" s="46">
        <f>400/CPI_FY20</f>
        <v>390.53013375648328</v>
      </c>
      <c r="F205" s="8"/>
      <c r="G205" s="42">
        <f t="shared" si="133"/>
        <v>400</v>
      </c>
      <c r="H205" s="43">
        <f t="shared" si="134"/>
        <v>410.21686619509899</v>
      </c>
      <c r="I205" s="43">
        <f t="shared" si="135"/>
        <v>424.55578719144921</v>
      </c>
      <c r="J205" s="43">
        <f t="shared" si="136"/>
        <v>440.13164615321449</v>
      </c>
      <c r="K205" s="49">
        <f t="shared" si="137"/>
        <v>455.59350563021866</v>
      </c>
      <c r="M205" s="46">
        <f t="shared" si="138"/>
        <v>451.23855281460891</v>
      </c>
      <c r="O205" s="68"/>
      <c r="R205" s="79"/>
      <c r="S205" s="79"/>
      <c r="T205" s="79"/>
      <c r="U205" s="79"/>
      <c r="V205" s="79"/>
      <c r="X205" s="79">
        <f t="shared" ref="X205:X208" si="139">+G205-R205</f>
        <v>400</v>
      </c>
      <c r="Y205" s="79">
        <f t="shared" ref="Y205:Y211" si="140">+H205-S205</f>
        <v>410.21686619509899</v>
      </c>
      <c r="Z205" s="79">
        <f t="shared" ref="Z205:Z211" si="141">+I205-T205</f>
        <v>424.55578719144921</v>
      </c>
      <c r="AA205" s="79">
        <f t="shared" ref="AA205:AA211" si="142">+J205-U205</f>
        <v>440.13164615321449</v>
      </c>
      <c r="AB205" s="79">
        <f t="shared" ref="AB205:AB211" si="143">+K205-V205</f>
        <v>455.59350563021866</v>
      </c>
    </row>
    <row r="206" spans="1:16384" x14ac:dyDescent="0.35">
      <c r="B206" s="41" t="s">
        <v>260</v>
      </c>
      <c r="C206" s="52" t="s">
        <v>138</v>
      </c>
      <c r="D206" s="52"/>
      <c r="E206" s="47">
        <f>82.91/CPI_FY20</f>
        <v>80.947133474375065</v>
      </c>
      <c r="F206" s="8"/>
      <c r="G206" s="44">
        <f t="shared" si="133"/>
        <v>82.91</v>
      </c>
      <c r="H206" s="39">
        <f t="shared" si="134"/>
        <v>85.027700940589128</v>
      </c>
      <c r="I206" s="39">
        <f t="shared" si="135"/>
        <v>87.999800790107628</v>
      </c>
      <c r="J206" s="39">
        <f t="shared" si="136"/>
        <v>91.22828695640753</v>
      </c>
      <c r="K206" s="40">
        <f t="shared" si="137"/>
        <v>94.433143879503561</v>
      </c>
      <c r="M206" s="47">
        <f t="shared" si="138"/>
        <v>93.530471034648045</v>
      </c>
      <c r="O206" s="68"/>
      <c r="R206" s="79"/>
      <c r="S206" s="79"/>
      <c r="T206" s="79"/>
      <c r="U206" s="79"/>
      <c r="V206" s="79"/>
      <c r="X206" s="79">
        <f t="shared" si="139"/>
        <v>82.91</v>
      </c>
      <c r="Y206" s="79">
        <f t="shared" si="140"/>
        <v>85.027700940589128</v>
      </c>
      <c r="Z206" s="79">
        <f t="shared" si="141"/>
        <v>87.999800790107628</v>
      </c>
      <c r="AA206" s="79">
        <f t="shared" si="142"/>
        <v>91.22828695640753</v>
      </c>
      <c r="AB206" s="79">
        <f t="shared" si="143"/>
        <v>94.433143879503561</v>
      </c>
    </row>
    <row r="207" spans="1:16384" x14ac:dyDescent="0.35">
      <c r="B207" s="41" t="s">
        <v>261</v>
      </c>
      <c r="C207" s="52" t="s">
        <v>138</v>
      </c>
      <c r="D207" s="52"/>
      <c r="E207" s="47">
        <f>97.01/CPI_FY20</f>
        <v>94.713320689291109</v>
      </c>
      <c r="F207" s="8"/>
      <c r="G207" s="44">
        <f t="shared" si="133"/>
        <v>97.01</v>
      </c>
      <c r="H207" s="39">
        <f t="shared" si="134"/>
        <v>99.487845473966388</v>
      </c>
      <c r="I207" s="39">
        <f t="shared" si="135"/>
        <v>102.96539228860622</v>
      </c>
      <c r="J207" s="39">
        <f t="shared" si="136"/>
        <v>106.74292748330835</v>
      </c>
      <c r="K207" s="40">
        <f t="shared" si="137"/>
        <v>110.49281495296879</v>
      </c>
      <c r="M207" s="47">
        <f t="shared" si="138"/>
        <v>109.43663002136303</v>
      </c>
      <c r="O207" s="68"/>
      <c r="R207" s="79"/>
      <c r="S207" s="79"/>
      <c r="T207" s="79"/>
      <c r="U207" s="79"/>
      <c r="V207" s="79"/>
      <c r="X207" s="79">
        <f t="shared" si="139"/>
        <v>97.01</v>
      </c>
      <c r="Y207" s="79">
        <f t="shared" si="140"/>
        <v>99.487845473966388</v>
      </c>
      <c r="Z207" s="79">
        <f t="shared" si="141"/>
        <v>102.96539228860622</v>
      </c>
      <c r="AA207" s="79">
        <f t="shared" si="142"/>
        <v>106.74292748330835</v>
      </c>
      <c r="AB207" s="79">
        <f t="shared" si="143"/>
        <v>110.49281495296879</v>
      </c>
    </row>
    <row r="208" spans="1:16384" x14ac:dyDescent="0.35">
      <c r="B208" s="41" t="s">
        <v>262</v>
      </c>
      <c r="C208" s="52" t="s">
        <v>138</v>
      </c>
      <c r="E208" s="47">
        <f>149.58/CPI_FY20</f>
        <v>146.03874351823694</v>
      </c>
      <c r="G208" s="44">
        <f t="shared" si="133"/>
        <v>149.58000000000001</v>
      </c>
      <c r="H208" s="39">
        <f t="shared" si="134"/>
        <v>153.40059711365728</v>
      </c>
      <c r="I208" s="39">
        <f t="shared" si="135"/>
        <v>158.76263662024246</v>
      </c>
      <c r="J208" s="39">
        <f t="shared" si="136"/>
        <v>164.58722907899457</v>
      </c>
      <c r="K208" s="40">
        <f t="shared" si="137"/>
        <v>170.3691914304203</v>
      </c>
      <c r="M208" s="47">
        <f t="shared" si="138"/>
        <v>168.74065682502302</v>
      </c>
      <c r="R208" s="79"/>
      <c r="S208" s="79"/>
      <c r="T208" s="79"/>
      <c r="U208" s="79"/>
      <c r="V208" s="79"/>
      <c r="X208" s="79">
        <f t="shared" si="139"/>
        <v>149.58000000000001</v>
      </c>
      <c r="Y208" s="79">
        <f t="shared" si="140"/>
        <v>153.40059711365728</v>
      </c>
      <c r="Z208" s="79">
        <f t="shared" si="141"/>
        <v>158.76263662024246</v>
      </c>
      <c r="AA208" s="79">
        <f t="shared" si="142"/>
        <v>164.58722907899457</v>
      </c>
      <c r="AB208" s="79">
        <f t="shared" si="143"/>
        <v>170.3691914304203</v>
      </c>
    </row>
    <row r="209" spans="2:28" x14ac:dyDescent="0.35">
      <c r="B209" s="41" t="s">
        <v>263</v>
      </c>
      <c r="C209" s="52" t="s">
        <v>138</v>
      </c>
      <c r="E209" s="47">
        <f>46.56/CPI_FY20</f>
        <v>45.457707569254659</v>
      </c>
      <c r="G209" s="44">
        <f t="shared" si="133"/>
        <v>46.56</v>
      </c>
      <c r="H209" s="39">
        <f t="shared" si="134"/>
        <v>47.749243225109524</v>
      </c>
      <c r="I209" s="39">
        <f t="shared" si="135"/>
        <v>49.418293629084694</v>
      </c>
      <c r="J209" s="39">
        <f t="shared" si="136"/>
        <v>51.231323612234171</v>
      </c>
      <c r="K209" s="40">
        <f t="shared" si="137"/>
        <v>53.031084055357461</v>
      </c>
      <c r="M209" s="47">
        <f t="shared" si="138"/>
        <v>52.524167547620479</v>
      </c>
      <c r="R209" s="79"/>
      <c r="S209" s="79"/>
      <c r="T209" s="79"/>
      <c r="U209" s="79"/>
      <c r="V209" s="79"/>
      <c r="X209" s="79">
        <f t="shared" ref="X209:X211" si="144">+G209-R209</f>
        <v>46.56</v>
      </c>
      <c r="Y209" s="79">
        <f t="shared" si="140"/>
        <v>47.749243225109524</v>
      </c>
      <c r="Z209" s="79">
        <f t="shared" si="141"/>
        <v>49.418293629084694</v>
      </c>
      <c r="AA209" s="79">
        <f t="shared" si="142"/>
        <v>51.231323612234171</v>
      </c>
      <c r="AB209" s="79">
        <f t="shared" si="143"/>
        <v>53.031084055357461</v>
      </c>
    </row>
    <row r="210" spans="2:28" x14ac:dyDescent="0.35">
      <c r="B210" s="41" t="s">
        <v>264</v>
      </c>
      <c r="C210" s="52" t="s">
        <v>138</v>
      </c>
      <c r="E210" s="47">
        <f>60.24/CPI_FY20</f>
        <v>58.813838143726386</v>
      </c>
      <c r="G210" s="44">
        <f t="shared" si="133"/>
        <v>60.24</v>
      </c>
      <c r="H210" s="39">
        <f t="shared" si="134"/>
        <v>61.778660048981912</v>
      </c>
      <c r="I210" s="39">
        <f t="shared" si="135"/>
        <v>63.938101551032254</v>
      </c>
      <c r="J210" s="39">
        <f t="shared" si="136"/>
        <v>66.283825910674111</v>
      </c>
      <c r="K210" s="40">
        <f t="shared" si="137"/>
        <v>68.612381947910933</v>
      </c>
      <c r="M210" s="47">
        <f t="shared" si="138"/>
        <v>67.956526053880111</v>
      </c>
      <c r="R210" s="79"/>
      <c r="S210" s="79"/>
      <c r="T210" s="79"/>
      <c r="U210" s="79"/>
      <c r="V210" s="79"/>
      <c r="X210" s="79">
        <f t="shared" si="144"/>
        <v>60.24</v>
      </c>
      <c r="Y210" s="79">
        <f t="shared" si="140"/>
        <v>61.778660048981912</v>
      </c>
      <c r="Z210" s="79">
        <f t="shared" si="141"/>
        <v>63.938101551032254</v>
      </c>
      <c r="AA210" s="79">
        <f t="shared" si="142"/>
        <v>66.283825910674111</v>
      </c>
      <c r="AB210" s="79">
        <f t="shared" si="143"/>
        <v>68.612381947910933</v>
      </c>
    </row>
    <row r="211" spans="2:28" x14ac:dyDescent="0.35">
      <c r="B211" s="41" t="s">
        <v>265</v>
      </c>
      <c r="C211" s="52" t="s">
        <v>138</v>
      </c>
      <c r="E211" s="48">
        <f>118.93/CPI_FY20</f>
        <v>116.1143720191464</v>
      </c>
      <c r="G211" s="45">
        <f t="shared" si="133"/>
        <v>118.93</v>
      </c>
      <c r="H211" s="16">
        <f t="shared" si="134"/>
        <v>121.96772974145782</v>
      </c>
      <c r="I211" s="16">
        <f t="shared" si="135"/>
        <v>126.23104942669765</v>
      </c>
      <c r="J211" s="16">
        <f t="shared" si="136"/>
        <v>130.86214169250451</v>
      </c>
      <c r="K211" s="17">
        <f t="shared" si="137"/>
        <v>135.45933906150478</v>
      </c>
      <c r="M211" s="48">
        <f t="shared" si="138"/>
        <v>134.16450271560362</v>
      </c>
      <c r="R211" s="79"/>
      <c r="S211" s="79"/>
      <c r="T211" s="79"/>
      <c r="U211" s="79"/>
      <c r="V211" s="79"/>
      <c r="X211" s="79">
        <f t="shared" si="144"/>
        <v>118.93</v>
      </c>
      <c r="Y211" s="79">
        <f t="shared" si="140"/>
        <v>121.96772974145782</v>
      </c>
      <c r="Z211" s="79">
        <f t="shared" si="141"/>
        <v>126.23104942669765</v>
      </c>
      <c r="AA211" s="79">
        <f t="shared" si="142"/>
        <v>130.86214169250451</v>
      </c>
      <c r="AB211" s="79">
        <f t="shared" si="143"/>
        <v>135.45933906150478</v>
      </c>
    </row>
  </sheetData>
  <conditionalFormatting sqref="A1:A199 A208:A1048576">
    <cfRule type="containsText" dxfId="13" priority="4" operator="containsText" text="&quot;False&quot;">
      <formula>NOT(ISERROR(SEARCH("""False""",A1)))</formula>
    </cfRule>
  </conditionalFormatting>
  <conditionalFormatting sqref="A200:A207">
    <cfRule type="containsText" dxfId="12" priority="1" operator="containsText" text="&quot;False&quot;">
      <formula>NOT(ISERROR(SEARCH("""False""",A200)))</formula>
    </cfRule>
  </conditionalFormatting>
  <pageMargins left="0.7" right="0.7" top="0.75" bottom="0.75" header="0.3" footer="0.3"/>
  <pageSetup paperSize="8" scale="10" fitToHeight="0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15EDFB6B-EC9D-4060-9423-B313FE822E1F}">
            <xm:f>NOT(ISERROR(SEARCH($A$204,A1)))</xm:f>
            <xm:f>$A$204</xm:f>
            <x14:dxf>
              <font>
                <color rgb="FFFF0000"/>
              </font>
            </x14:dxf>
          </x14:cfRule>
          <xm:sqref>A1:A199 A208:A1048576</xm:sqref>
        </x14:conditionalFormatting>
        <x14:conditionalFormatting xmlns:xm="http://schemas.microsoft.com/office/excel/2006/main">
          <x14:cfRule type="containsText" priority="2" operator="containsText" id="{8DF7B037-E8D6-4DB7-BE9C-1A8D830293C2}">
            <xm:f>NOT(ISERROR(SEARCH($A$204,A200)))</xm:f>
            <xm:f>$A$204</xm:f>
            <x14:dxf>
              <font>
                <color rgb="FFFF0000"/>
              </font>
            </x14:dxf>
          </x14:cfRule>
          <xm:sqref>A200:A207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Z165"/>
  <sheetViews>
    <sheetView zoomScale="85" zoomScaleNormal="85" workbookViewId="0">
      <selection activeCell="AB1" sqref="AB1"/>
    </sheetView>
  </sheetViews>
  <sheetFormatPr defaultColWidth="9.1796875" defaultRowHeight="14.5" x14ac:dyDescent="0.35"/>
  <cols>
    <col min="1" max="1" width="9.1796875" style="1"/>
    <col min="2" max="2" width="32.81640625" style="1" customWidth="1"/>
    <col min="3" max="15" width="9.1796875" style="1"/>
    <col min="16" max="26" width="0" style="1" hidden="1" customWidth="1"/>
    <col min="27" max="16384" width="9.1796875" style="1"/>
  </cols>
  <sheetData>
    <row r="2" spans="2:26" ht="15.5" x14ac:dyDescent="0.35">
      <c r="B2" s="2" t="s">
        <v>266</v>
      </c>
    </row>
    <row r="4" spans="2:26" s="3" customFormat="1" x14ac:dyDescent="0.35"/>
    <row r="5" spans="2:26" s="4" customFormat="1" x14ac:dyDescent="0.35">
      <c r="B5" s="5" t="s">
        <v>267</v>
      </c>
      <c r="G5" s="62"/>
      <c r="H5" s="62"/>
      <c r="I5" s="62"/>
      <c r="J5" s="62"/>
      <c r="K5" s="62"/>
      <c r="P5" s="5" t="s">
        <v>491</v>
      </c>
    </row>
    <row r="6" spans="2:26" x14ac:dyDescent="0.35">
      <c r="C6" s="8"/>
      <c r="D6" s="8"/>
      <c r="E6" s="53" t="s">
        <v>225</v>
      </c>
      <c r="F6" s="8"/>
      <c r="G6" s="8" t="s">
        <v>132</v>
      </c>
      <c r="H6" s="8" t="s">
        <v>133</v>
      </c>
      <c r="I6" s="8" t="s">
        <v>134</v>
      </c>
      <c r="J6" s="8" t="s">
        <v>135</v>
      </c>
      <c r="K6" s="8" t="s">
        <v>136</v>
      </c>
      <c r="M6" s="8" t="str">
        <f>_xlfn.IFS($G7=$M7,$G6,$H7=$M7,$H6,$I7=$M7,$I6,$J7=$M7,$J6,$K7=$M7,$K6)</f>
        <v>FY2021</v>
      </c>
      <c r="P6" s="8" t="s">
        <v>132</v>
      </c>
      <c r="Q6" s="8" t="s">
        <v>133</v>
      </c>
      <c r="R6" s="8" t="s">
        <v>134</v>
      </c>
      <c r="S6" s="8" t="s">
        <v>135</v>
      </c>
      <c r="T6" s="8" t="s">
        <v>136</v>
      </c>
    </row>
    <row r="7" spans="2:26" x14ac:dyDescent="0.35">
      <c r="E7" s="10" t="s">
        <v>227</v>
      </c>
      <c r="F7" s="51"/>
      <c r="G7" s="9" t="s">
        <v>486</v>
      </c>
      <c r="H7" s="11" t="s">
        <v>226</v>
      </c>
      <c r="I7" s="9" t="s">
        <v>8</v>
      </c>
      <c r="J7" s="9" t="s">
        <v>8</v>
      </c>
      <c r="K7" s="9" t="s">
        <v>8</v>
      </c>
      <c r="M7" s="11" t="s">
        <v>226</v>
      </c>
      <c r="O7" s="8"/>
      <c r="P7" s="8"/>
      <c r="Q7" s="8"/>
    </row>
    <row r="8" spans="2:26" x14ac:dyDescent="0.35">
      <c r="E8" s="7"/>
      <c r="F8" s="7"/>
      <c r="G8" s="7"/>
      <c r="H8" s="7"/>
      <c r="I8" s="7"/>
      <c r="J8" s="7"/>
      <c r="K8" s="7"/>
      <c r="M8" s="7"/>
      <c r="O8" s="7"/>
      <c r="P8" s="7"/>
      <c r="Q8" s="7"/>
    </row>
    <row r="9" spans="2:26" x14ac:dyDescent="0.35">
      <c r="B9" s="41" t="s">
        <v>268</v>
      </c>
      <c r="C9" s="52"/>
      <c r="D9" s="52"/>
      <c r="E9" s="46">
        <v>53.102244484126174</v>
      </c>
      <c r="F9" s="7"/>
      <c r="G9" s="42">
        <f t="shared" ref="G9:G40" si="0">E9*((CPI_FY20))</f>
        <v>54.389907353206503</v>
      </c>
      <c r="H9" s="43">
        <f t="shared" ref="H9:H40" si="1">E9*((CPI_FY21))</f>
        <v>55.390948592836075</v>
      </c>
      <c r="I9" s="43">
        <f t="shared" ref="I9:I40" si="2">E9*((CPI_FY22))</f>
        <v>56.734109667834588</v>
      </c>
      <c r="J9" s="43">
        <f t="shared" ref="J9:J40" si="3">E9*((CPI_FY23))</f>
        <v>58.109840715350671</v>
      </c>
      <c r="K9" s="49">
        <f t="shared" ref="K9:K40" si="4">E9*((CPI_FY24))</f>
        <v>59.51893151639387</v>
      </c>
      <c r="L9" s="65"/>
      <c r="M9" s="46">
        <f>_xlfn.IFS($G$7=$M$7,$G9,
                                       $H$7=$M$7,$H9,
                                                                    $I$7=$M$7,$I9,
                                                                                                  $J$7=$M$7,$J9,
                                                                                                                                $K$7=$M$7,$K9)
*1</f>
        <v>55.390948592836075</v>
      </c>
      <c r="O9" s="68"/>
      <c r="P9" s="68">
        <f>+E9*(1+'CPI - Index'!E$9)</f>
        <v>54.389907353206503</v>
      </c>
      <c r="Q9" s="68">
        <f>+P9*(1+'CPI - Index'!F$9)</f>
        <v>55.390948592836075</v>
      </c>
      <c r="R9" s="68">
        <f>+Q9*(1+'CPI - Index'!G$9)</f>
        <v>56.734109667834581</v>
      </c>
      <c r="S9" s="68">
        <f>+R9*(1+'CPI - Index'!H$9)</f>
        <v>58.109840715350664</v>
      </c>
      <c r="T9" s="68">
        <f>+S9*(1+'CPI - Index'!I$9)</f>
        <v>59.51893151639387</v>
      </c>
      <c r="V9" s="80">
        <f>+G9-P9</f>
        <v>0</v>
      </c>
      <c r="W9" s="80">
        <f t="shared" ref="W9:Z9" si="5">+H9-Q9</f>
        <v>0</v>
      </c>
      <c r="X9" s="80">
        <f t="shared" si="5"/>
        <v>0</v>
      </c>
      <c r="Y9" s="80">
        <f t="shared" si="5"/>
        <v>0</v>
      </c>
      <c r="Z9" s="80">
        <f t="shared" si="5"/>
        <v>0</v>
      </c>
    </row>
    <row r="10" spans="2:26" x14ac:dyDescent="0.35">
      <c r="B10" s="41" t="s">
        <v>269</v>
      </c>
      <c r="C10" s="52"/>
      <c r="D10" s="52"/>
      <c r="E10" s="47">
        <v>55.126702122935484</v>
      </c>
      <c r="F10" s="7"/>
      <c r="G10" s="44">
        <f t="shared" si="0"/>
        <v>56.463455552251929</v>
      </c>
      <c r="H10" s="39">
        <f t="shared" si="1"/>
        <v>57.502660255667614</v>
      </c>
      <c r="I10" s="39">
        <f t="shared" si="2"/>
        <v>58.897027691618433</v>
      </c>
      <c r="J10" s="39">
        <f t="shared" si="3"/>
        <v>60.325206790156614</v>
      </c>
      <c r="K10" s="40">
        <f t="shared" si="4"/>
        <v>61.788017441719511</v>
      </c>
      <c r="L10" s="65"/>
      <c r="M10" s="47">
        <f t="shared" ref="M10:M73" si="6">_xlfn.IFS($G$7=$M$7,$G10,
                                       $H$7=$M$7,$H10,
                                                                    $I$7=$M$7,$I10,
                                                                                                  $J$7=$M$7,$J10,
                                                                                                                                $K$7=$M$7,$K10)
*1</f>
        <v>57.502660255667614</v>
      </c>
      <c r="O10" s="68"/>
      <c r="P10" s="68">
        <f>+E10*(1+'CPI - Index'!E$9)</f>
        <v>56.463455552251929</v>
      </c>
      <c r="Q10" s="68">
        <f>+P10*(1+'CPI - Index'!F$9)</f>
        <v>57.502660255667614</v>
      </c>
      <c r="R10" s="68">
        <f>+Q10*(1+'CPI - Index'!G$9)</f>
        <v>58.897027691618433</v>
      </c>
      <c r="S10" s="68">
        <f>+R10*(1+'CPI - Index'!H$9)</f>
        <v>60.325206790156606</v>
      </c>
      <c r="T10" s="68">
        <f>+S10*(1+'CPI - Index'!I$9)</f>
        <v>61.788017441719511</v>
      </c>
      <c r="V10" s="80">
        <f t="shared" ref="V10:V73" si="7">+G10-P10</f>
        <v>0</v>
      </c>
      <c r="W10" s="80">
        <f t="shared" ref="W10:W73" si="8">+H10-Q10</f>
        <v>0</v>
      </c>
      <c r="X10" s="80">
        <f t="shared" ref="X10:X73" si="9">+I10-R10</f>
        <v>0</v>
      </c>
      <c r="Y10" s="80">
        <f t="shared" ref="Y10:Y73" si="10">+J10-S10</f>
        <v>0</v>
      </c>
      <c r="Z10" s="80">
        <f t="shared" ref="Z10:Z73" si="11">+K10-T10</f>
        <v>0</v>
      </c>
    </row>
    <row r="11" spans="2:26" x14ac:dyDescent="0.35">
      <c r="B11" s="1" t="s">
        <v>270</v>
      </c>
      <c r="C11" s="52"/>
      <c r="D11" s="52"/>
      <c r="E11" s="47">
        <v>47.298799252872783</v>
      </c>
      <c r="F11" s="7"/>
      <c r="G11" s="44">
        <f t="shared" si="0"/>
        <v>48.445735849276254</v>
      </c>
      <c r="H11" s="39">
        <f t="shared" si="1"/>
        <v>49.337375159385637</v>
      </c>
      <c r="I11" s="39">
        <f t="shared" si="2"/>
        <v>50.533744666320857</v>
      </c>
      <c r="J11" s="39">
        <f t="shared" si="3"/>
        <v>51.759124634240273</v>
      </c>
      <c r="K11" s="40">
        <f t="shared" si="4"/>
        <v>53.014218530460333</v>
      </c>
      <c r="L11" s="65"/>
      <c r="M11" s="47">
        <f t="shared" si="6"/>
        <v>49.337375159385637</v>
      </c>
      <c r="O11" s="68"/>
      <c r="P11" s="68">
        <f>+E11*(1+'CPI - Index'!E$9)</f>
        <v>48.445735849276254</v>
      </c>
      <c r="Q11" s="68">
        <f>+P11*(1+'CPI - Index'!F$9)</f>
        <v>49.337375159385637</v>
      </c>
      <c r="R11" s="68">
        <f>+Q11*(1+'CPI - Index'!G$9)</f>
        <v>50.53374466632085</v>
      </c>
      <c r="S11" s="68">
        <f>+R11*(1+'CPI - Index'!H$9)</f>
        <v>51.759124634240266</v>
      </c>
      <c r="T11" s="68">
        <f>+S11*(1+'CPI - Index'!I$9)</f>
        <v>53.014218530460326</v>
      </c>
      <c r="V11" s="80">
        <f t="shared" si="7"/>
        <v>0</v>
      </c>
      <c r="W11" s="80">
        <f t="shared" si="8"/>
        <v>0</v>
      </c>
      <c r="X11" s="80">
        <f t="shared" si="9"/>
        <v>0</v>
      </c>
      <c r="Y11" s="80">
        <f t="shared" si="10"/>
        <v>0</v>
      </c>
      <c r="Z11" s="80">
        <f t="shared" si="11"/>
        <v>0</v>
      </c>
    </row>
    <row r="12" spans="2:26" x14ac:dyDescent="0.35">
      <c r="B12" s="1" t="s">
        <v>271</v>
      </c>
      <c r="C12" s="52"/>
      <c r="D12" s="52"/>
      <c r="E12" s="47">
        <v>34.45287979559906</v>
      </c>
      <c r="F12" s="7"/>
      <c r="G12" s="44">
        <f t="shared" si="0"/>
        <v>35.288318946555144</v>
      </c>
      <c r="H12" s="39">
        <f t="shared" si="1"/>
        <v>35.937797209375184</v>
      </c>
      <c r="I12" s="39">
        <f t="shared" si="2"/>
        <v>36.809243746383324</v>
      </c>
      <c r="J12" s="39">
        <f t="shared" si="3"/>
        <v>37.701821769621375</v>
      </c>
      <c r="K12" s="40">
        <f t="shared" si="4"/>
        <v>38.616043691143695</v>
      </c>
      <c r="L12" s="65"/>
      <c r="M12" s="47">
        <f t="shared" si="6"/>
        <v>35.937797209375184</v>
      </c>
      <c r="O12" s="68"/>
      <c r="P12" s="68">
        <f>+E12*(1+'CPI - Index'!E$9)</f>
        <v>35.288318946555144</v>
      </c>
      <c r="Q12" s="68">
        <f>+P12*(1+'CPI - Index'!F$9)</f>
        <v>35.937797209375184</v>
      </c>
      <c r="R12" s="68">
        <f>+Q12*(1+'CPI - Index'!G$9)</f>
        <v>36.809243746383316</v>
      </c>
      <c r="S12" s="68">
        <f>+R12*(1+'CPI - Index'!H$9)</f>
        <v>37.701821769621368</v>
      </c>
      <c r="T12" s="68">
        <f>+S12*(1+'CPI - Index'!I$9)</f>
        <v>38.616043691143688</v>
      </c>
      <c r="V12" s="80">
        <f t="shared" si="7"/>
        <v>0</v>
      </c>
      <c r="W12" s="80">
        <f t="shared" si="8"/>
        <v>0</v>
      </c>
      <c r="X12" s="80">
        <f t="shared" si="9"/>
        <v>0</v>
      </c>
      <c r="Y12" s="80">
        <f t="shared" si="10"/>
        <v>0</v>
      </c>
      <c r="Z12" s="80">
        <f t="shared" si="11"/>
        <v>0</v>
      </c>
    </row>
    <row r="13" spans="2:26" x14ac:dyDescent="0.35">
      <c r="B13" s="1" t="s">
        <v>272</v>
      </c>
      <c r="C13" s="52"/>
      <c r="D13" s="52"/>
      <c r="E13" s="47">
        <v>0</v>
      </c>
      <c r="F13" s="7"/>
      <c r="G13" s="44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40">
        <f t="shared" si="4"/>
        <v>0</v>
      </c>
      <c r="L13" s="65"/>
      <c r="M13" s="47">
        <f t="shared" si="6"/>
        <v>0</v>
      </c>
      <c r="O13" s="68"/>
      <c r="P13" s="68">
        <f>+E13*(1+'CPI - Index'!E$9)</f>
        <v>0</v>
      </c>
      <c r="Q13" s="68">
        <f>+P13*(1+'CPI - Index'!F$9)</f>
        <v>0</v>
      </c>
      <c r="R13" s="68">
        <f>+Q13*(1+'CPI - Index'!G$9)</f>
        <v>0</v>
      </c>
      <c r="S13" s="68">
        <f>+R13*(1+'CPI - Index'!H$9)</f>
        <v>0</v>
      </c>
      <c r="T13" s="68">
        <f>+S13*(1+'CPI - Index'!I$9)</f>
        <v>0</v>
      </c>
      <c r="V13" s="80">
        <f t="shared" si="7"/>
        <v>0</v>
      </c>
      <c r="W13" s="80">
        <f t="shared" si="8"/>
        <v>0</v>
      </c>
      <c r="X13" s="80">
        <f t="shared" si="9"/>
        <v>0</v>
      </c>
      <c r="Y13" s="80">
        <f t="shared" si="10"/>
        <v>0</v>
      </c>
      <c r="Z13" s="80">
        <f t="shared" si="11"/>
        <v>0</v>
      </c>
    </row>
    <row r="14" spans="2:26" x14ac:dyDescent="0.35">
      <c r="B14" s="1" t="s">
        <v>273</v>
      </c>
      <c r="C14" s="52"/>
      <c r="D14" s="52"/>
      <c r="E14" s="47">
        <v>0</v>
      </c>
      <c r="F14" s="7"/>
      <c r="G14" s="44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40">
        <f t="shared" si="4"/>
        <v>0</v>
      </c>
      <c r="L14" s="65"/>
      <c r="M14" s="47">
        <f t="shared" si="6"/>
        <v>0</v>
      </c>
      <c r="O14" s="68"/>
      <c r="P14" s="68">
        <f>+E14*(1+'CPI - Index'!E$9)</f>
        <v>0</v>
      </c>
      <c r="Q14" s="68">
        <f>+P14*(1+'CPI - Index'!F$9)</f>
        <v>0</v>
      </c>
      <c r="R14" s="68">
        <f>+Q14*(1+'CPI - Index'!G$9)</f>
        <v>0</v>
      </c>
      <c r="S14" s="68">
        <f>+R14*(1+'CPI - Index'!H$9)</f>
        <v>0</v>
      </c>
      <c r="T14" s="68">
        <f>+S14*(1+'CPI - Index'!I$9)</f>
        <v>0</v>
      </c>
      <c r="V14" s="80">
        <f t="shared" si="7"/>
        <v>0</v>
      </c>
      <c r="W14" s="80">
        <f t="shared" si="8"/>
        <v>0</v>
      </c>
      <c r="X14" s="80">
        <f t="shared" si="9"/>
        <v>0</v>
      </c>
      <c r="Y14" s="80">
        <f t="shared" si="10"/>
        <v>0</v>
      </c>
      <c r="Z14" s="80">
        <f t="shared" si="11"/>
        <v>0</v>
      </c>
    </row>
    <row r="15" spans="2:26" x14ac:dyDescent="0.35">
      <c r="B15" s="1" t="s">
        <v>274</v>
      </c>
      <c r="C15" s="52"/>
      <c r="D15" s="52"/>
      <c r="E15" s="47">
        <v>0</v>
      </c>
      <c r="F15" s="7"/>
      <c r="G15" s="44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40">
        <f t="shared" si="4"/>
        <v>0</v>
      </c>
      <c r="L15" s="65"/>
      <c r="M15" s="47">
        <f t="shared" si="6"/>
        <v>0</v>
      </c>
      <c r="O15" s="68"/>
      <c r="P15" s="68">
        <f>+E15*(1+'CPI - Index'!E$9)</f>
        <v>0</v>
      </c>
      <c r="Q15" s="68">
        <f>+P15*(1+'CPI - Index'!F$9)</f>
        <v>0</v>
      </c>
      <c r="R15" s="68">
        <f>+Q15*(1+'CPI - Index'!G$9)</f>
        <v>0</v>
      </c>
      <c r="S15" s="68">
        <f>+R15*(1+'CPI - Index'!H$9)</f>
        <v>0</v>
      </c>
      <c r="T15" s="68">
        <f>+S15*(1+'CPI - Index'!I$9)</f>
        <v>0</v>
      </c>
      <c r="V15" s="80">
        <f t="shared" si="7"/>
        <v>0</v>
      </c>
      <c r="W15" s="80">
        <f t="shared" si="8"/>
        <v>0</v>
      </c>
      <c r="X15" s="80">
        <f t="shared" si="9"/>
        <v>0</v>
      </c>
      <c r="Y15" s="80">
        <f t="shared" si="10"/>
        <v>0</v>
      </c>
      <c r="Z15" s="80">
        <f t="shared" si="11"/>
        <v>0</v>
      </c>
    </row>
    <row r="16" spans="2:26" x14ac:dyDescent="0.35">
      <c r="B16" s="1" t="s">
        <v>275</v>
      </c>
      <c r="C16" s="52"/>
      <c r="D16" s="52"/>
      <c r="E16" s="47">
        <v>94.579233093132729</v>
      </c>
      <c r="F16" s="7"/>
      <c r="G16" s="44">
        <f t="shared" si="0"/>
        <v>96.87266094770348</v>
      </c>
      <c r="H16" s="39">
        <f t="shared" si="1"/>
        <v>98.655593357783914</v>
      </c>
      <c r="I16" s="39">
        <f t="shared" si="2"/>
        <v>101.04786783936221</v>
      </c>
      <c r="J16" s="39">
        <f t="shared" si="3"/>
        <v>103.49815197858308</v>
      </c>
      <c r="K16" s="40">
        <f t="shared" si="4"/>
        <v>106.00785243693362</v>
      </c>
      <c r="L16" s="65"/>
      <c r="M16" s="47">
        <f t="shared" si="6"/>
        <v>98.655593357783914</v>
      </c>
      <c r="O16" s="68"/>
      <c r="P16" s="68">
        <f>+E16*(1+'CPI - Index'!E$9)</f>
        <v>96.87266094770348</v>
      </c>
      <c r="Q16" s="68">
        <f>+P16*(1+'CPI - Index'!F$9)</f>
        <v>98.655593357783928</v>
      </c>
      <c r="R16" s="68">
        <f>+Q16*(1+'CPI - Index'!G$9)</f>
        <v>101.04786783936221</v>
      </c>
      <c r="S16" s="68">
        <f>+R16*(1+'CPI - Index'!H$9)</f>
        <v>103.49815197858308</v>
      </c>
      <c r="T16" s="68">
        <f>+S16*(1+'CPI - Index'!I$9)</f>
        <v>106.00785243693363</v>
      </c>
      <c r="V16" s="80">
        <f t="shared" si="7"/>
        <v>0</v>
      </c>
      <c r="W16" s="80">
        <f t="shared" si="8"/>
        <v>0</v>
      </c>
      <c r="X16" s="80">
        <f t="shared" si="9"/>
        <v>0</v>
      </c>
      <c r="Y16" s="80">
        <f t="shared" si="10"/>
        <v>0</v>
      </c>
      <c r="Z16" s="80">
        <f t="shared" si="11"/>
        <v>0</v>
      </c>
    </row>
    <row r="17" spans="2:26" x14ac:dyDescent="0.35">
      <c r="B17" s="1" t="s">
        <v>276</v>
      </c>
      <c r="C17" s="52"/>
      <c r="D17" s="52"/>
      <c r="E17" s="47">
        <v>77.688793540208181</v>
      </c>
      <c r="F17" s="7"/>
      <c r="G17" s="44">
        <f t="shared" si="0"/>
        <v>79.572649406513008</v>
      </c>
      <c r="H17" s="39">
        <f t="shared" si="1"/>
        <v>81.037176696203431</v>
      </c>
      <c r="I17" s="39">
        <f t="shared" si="2"/>
        <v>83.002226657095321</v>
      </c>
      <c r="J17" s="39">
        <f t="shared" si="3"/>
        <v>85.014926616496851</v>
      </c>
      <c r="K17" s="40">
        <f t="shared" si="4"/>
        <v>87.076432027146225</v>
      </c>
      <c r="L17" s="65"/>
      <c r="M17" s="47">
        <f t="shared" si="6"/>
        <v>81.037176696203431</v>
      </c>
      <c r="O17" s="68"/>
      <c r="P17" s="68">
        <f>+E17*(1+'CPI - Index'!E$9)</f>
        <v>79.572649406513008</v>
      </c>
      <c r="Q17" s="68">
        <f>+P17*(1+'CPI - Index'!F$9)</f>
        <v>81.037176696203446</v>
      </c>
      <c r="R17" s="68">
        <f>+Q17*(1+'CPI - Index'!G$9)</f>
        <v>83.002226657095321</v>
      </c>
      <c r="S17" s="68">
        <f>+R17*(1+'CPI - Index'!H$9)</f>
        <v>85.014926616496865</v>
      </c>
      <c r="T17" s="68">
        <f>+S17*(1+'CPI - Index'!I$9)</f>
        <v>87.07643202714624</v>
      </c>
      <c r="V17" s="80">
        <f t="shared" si="7"/>
        <v>0</v>
      </c>
      <c r="W17" s="80">
        <f t="shared" si="8"/>
        <v>0</v>
      </c>
      <c r="X17" s="80">
        <f t="shared" si="9"/>
        <v>0</v>
      </c>
      <c r="Y17" s="80">
        <f t="shared" si="10"/>
        <v>0</v>
      </c>
      <c r="Z17" s="80">
        <f t="shared" si="11"/>
        <v>0</v>
      </c>
    </row>
    <row r="18" spans="2:26" x14ac:dyDescent="0.35">
      <c r="B18" s="1" t="s">
        <v>277</v>
      </c>
      <c r="C18" s="52"/>
      <c r="D18" s="52"/>
      <c r="E18" s="47">
        <v>104.63971332270822</v>
      </c>
      <c r="F18" s="7"/>
      <c r="G18" s="44">
        <f t="shared" si="0"/>
        <v>107.17709521279272</v>
      </c>
      <c r="H18" s="39">
        <f t="shared" si="1"/>
        <v>109.14967978726132</v>
      </c>
      <c r="I18" s="39">
        <f t="shared" si="2"/>
        <v>111.79642271120832</v>
      </c>
      <c r="J18" s="39">
        <f t="shared" si="3"/>
        <v>114.50734583356834</v>
      </c>
      <c r="K18" s="40">
        <f t="shared" si="4"/>
        <v>117.28400544370783</v>
      </c>
      <c r="L18" s="65"/>
      <c r="M18" s="47">
        <f t="shared" si="6"/>
        <v>109.14967978726132</v>
      </c>
      <c r="O18" s="68"/>
      <c r="P18" s="68">
        <f>+E18*(1+'CPI - Index'!E$9)</f>
        <v>107.17709521279272</v>
      </c>
      <c r="Q18" s="68">
        <f>+P18*(1+'CPI - Index'!F$9)</f>
        <v>109.14967978726131</v>
      </c>
      <c r="R18" s="68">
        <f>+Q18*(1+'CPI - Index'!G$9)</f>
        <v>111.79642271120829</v>
      </c>
      <c r="S18" s="68">
        <f>+R18*(1+'CPI - Index'!H$9)</f>
        <v>114.50734583356831</v>
      </c>
      <c r="T18" s="68">
        <f>+S18*(1+'CPI - Index'!I$9)</f>
        <v>117.28400544370781</v>
      </c>
      <c r="V18" s="80">
        <f t="shared" si="7"/>
        <v>0</v>
      </c>
      <c r="W18" s="80">
        <f t="shared" si="8"/>
        <v>0</v>
      </c>
      <c r="X18" s="80">
        <f t="shared" si="9"/>
        <v>0</v>
      </c>
      <c r="Y18" s="80">
        <f t="shared" si="10"/>
        <v>0</v>
      </c>
      <c r="Z18" s="80">
        <f t="shared" si="11"/>
        <v>0</v>
      </c>
    </row>
    <row r="19" spans="2:26" x14ac:dyDescent="0.35">
      <c r="B19" s="1" t="s">
        <v>278</v>
      </c>
      <c r="C19" s="52"/>
      <c r="D19" s="52"/>
      <c r="E19" s="47">
        <v>109.15678345275705</v>
      </c>
      <c r="F19" s="7"/>
      <c r="G19" s="44">
        <f t="shared" si="0"/>
        <v>111.80369863168841</v>
      </c>
      <c r="H19" s="39">
        <f t="shared" si="1"/>
        <v>113.86143541632072</v>
      </c>
      <c r="I19" s="39">
        <f t="shared" si="2"/>
        <v>116.62243250844199</v>
      </c>
      <c r="J19" s="39">
        <f t="shared" si="3"/>
        <v>119.4503803193455</v>
      </c>
      <c r="K19" s="40">
        <f t="shared" si="4"/>
        <v>122.34690232004405</v>
      </c>
      <c r="L19" s="65"/>
      <c r="M19" s="47">
        <f t="shared" si="6"/>
        <v>113.86143541632072</v>
      </c>
      <c r="O19" s="68"/>
      <c r="P19" s="68">
        <f>+E19*(1+'CPI - Index'!E$9)</f>
        <v>111.80369863168841</v>
      </c>
      <c r="Q19" s="68">
        <f>+P19*(1+'CPI - Index'!F$9)</f>
        <v>113.86143541632072</v>
      </c>
      <c r="R19" s="68">
        <f>+Q19*(1+'CPI - Index'!G$9)</f>
        <v>116.62243250844197</v>
      </c>
      <c r="S19" s="68">
        <f>+R19*(1+'CPI - Index'!H$9)</f>
        <v>119.45038031934548</v>
      </c>
      <c r="T19" s="68">
        <f>+S19*(1+'CPI - Index'!I$9)</f>
        <v>122.34690232004404</v>
      </c>
      <c r="V19" s="80">
        <f t="shared" si="7"/>
        <v>0</v>
      </c>
      <c r="W19" s="80">
        <f t="shared" si="8"/>
        <v>0</v>
      </c>
      <c r="X19" s="80">
        <f t="shared" si="9"/>
        <v>0</v>
      </c>
      <c r="Y19" s="80">
        <f t="shared" si="10"/>
        <v>0</v>
      </c>
      <c r="Z19" s="80">
        <f t="shared" si="11"/>
        <v>0</v>
      </c>
    </row>
    <row r="20" spans="2:26" x14ac:dyDescent="0.35">
      <c r="B20" s="1" t="s">
        <v>279</v>
      </c>
      <c r="C20" s="52"/>
      <c r="D20" s="52"/>
      <c r="E20" s="47">
        <v>36.557814656458071</v>
      </c>
      <c r="F20" s="7"/>
      <c r="G20" s="44">
        <f t="shared" si="0"/>
        <v>37.444295839412845</v>
      </c>
      <c r="H20" s="39">
        <f t="shared" si="1"/>
        <v>38.133454658543144</v>
      </c>
      <c r="I20" s="39">
        <f t="shared" si="2"/>
        <v>39.058143136602538</v>
      </c>
      <c r="J20" s="39">
        <f t="shared" si="3"/>
        <v>40.005254151227582</v>
      </c>
      <c r="K20" s="40">
        <f t="shared" si="4"/>
        <v>40.975331420825036</v>
      </c>
      <c r="L20" s="65"/>
      <c r="M20" s="47">
        <f t="shared" si="6"/>
        <v>38.133454658543144</v>
      </c>
      <c r="O20" s="68"/>
      <c r="P20" s="68">
        <f>+E20*(1+'CPI - Index'!E$9)</f>
        <v>37.444295839412845</v>
      </c>
      <c r="Q20" s="68">
        <f>+P20*(1+'CPI - Index'!F$9)</f>
        <v>38.133454658543144</v>
      </c>
      <c r="R20" s="68">
        <f>+Q20*(1+'CPI - Index'!G$9)</f>
        <v>39.058143136602538</v>
      </c>
      <c r="S20" s="68">
        <f>+R20*(1+'CPI - Index'!H$9)</f>
        <v>40.005254151227582</v>
      </c>
      <c r="T20" s="68">
        <f>+S20*(1+'CPI - Index'!I$9)</f>
        <v>40.975331420825036</v>
      </c>
      <c r="V20" s="80">
        <f t="shared" si="7"/>
        <v>0</v>
      </c>
      <c r="W20" s="80">
        <f t="shared" si="8"/>
        <v>0</v>
      </c>
      <c r="X20" s="80">
        <f t="shared" si="9"/>
        <v>0</v>
      </c>
      <c r="Y20" s="80">
        <f t="shared" si="10"/>
        <v>0</v>
      </c>
      <c r="Z20" s="80">
        <f t="shared" si="11"/>
        <v>0</v>
      </c>
    </row>
    <row r="21" spans="2:26" x14ac:dyDescent="0.35">
      <c r="B21" s="1" t="s">
        <v>280</v>
      </c>
      <c r="C21" s="52"/>
      <c r="D21" s="52"/>
      <c r="E21" s="47">
        <v>39.464286397708072</v>
      </c>
      <c r="F21" s="7"/>
      <c r="G21" s="44">
        <f t="shared" si="0"/>
        <v>40.421245877344965</v>
      </c>
      <c r="H21" s="39">
        <f t="shared" si="1"/>
        <v>41.165195187970951</v>
      </c>
      <c r="I21" s="39">
        <f t="shared" si="2"/>
        <v>42.1633995738108</v>
      </c>
      <c r="J21" s="39">
        <f t="shared" si="3"/>
        <v>43.18580916483333</v>
      </c>
      <c r="K21" s="40">
        <f t="shared" si="4"/>
        <v>44.233010906924811</v>
      </c>
      <c r="L21" s="65"/>
      <c r="M21" s="47">
        <f t="shared" si="6"/>
        <v>41.165195187970951</v>
      </c>
      <c r="O21" s="68"/>
      <c r="P21" s="68">
        <f>+E21*(1+'CPI - Index'!E$9)</f>
        <v>40.421245877344965</v>
      </c>
      <c r="Q21" s="68">
        <f>+P21*(1+'CPI - Index'!F$9)</f>
        <v>41.165195187970951</v>
      </c>
      <c r="R21" s="68">
        <f>+Q21*(1+'CPI - Index'!G$9)</f>
        <v>42.1633995738108</v>
      </c>
      <c r="S21" s="68">
        <f>+R21*(1+'CPI - Index'!H$9)</f>
        <v>43.185809164833323</v>
      </c>
      <c r="T21" s="68">
        <f>+S21*(1+'CPI - Index'!I$9)</f>
        <v>44.233010906924811</v>
      </c>
      <c r="V21" s="80">
        <f t="shared" si="7"/>
        <v>0</v>
      </c>
      <c r="W21" s="80">
        <f t="shared" si="8"/>
        <v>0</v>
      </c>
      <c r="X21" s="80">
        <f t="shared" si="9"/>
        <v>0</v>
      </c>
      <c r="Y21" s="80">
        <f t="shared" si="10"/>
        <v>0</v>
      </c>
      <c r="Z21" s="80">
        <f t="shared" si="11"/>
        <v>0</v>
      </c>
    </row>
    <row r="22" spans="2:26" x14ac:dyDescent="0.35">
      <c r="B22" s="1" t="s">
        <v>281</v>
      </c>
      <c r="C22" s="52"/>
      <c r="D22" s="52"/>
      <c r="E22" s="47">
        <v>38.82615881129297</v>
      </c>
      <c r="F22" s="7"/>
      <c r="G22" s="44">
        <f t="shared" si="0"/>
        <v>39.767644496804117</v>
      </c>
      <c r="H22" s="39">
        <f t="shared" si="1"/>
        <v>40.49956433416861</v>
      </c>
      <c r="I22" s="39">
        <f t="shared" si="2"/>
        <v>41.481628006121845</v>
      </c>
      <c r="J22" s="39">
        <f t="shared" si="3"/>
        <v>42.487505491177174</v>
      </c>
      <c r="K22" s="40">
        <f t="shared" si="4"/>
        <v>43.517774244453499</v>
      </c>
      <c r="L22" s="65"/>
      <c r="M22" s="47">
        <f t="shared" si="6"/>
        <v>40.49956433416861</v>
      </c>
      <c r="O22" s="68"/>
      <c r="P22" s="68">
        <f>+E22*(1+'CPI - Index'!E$9)</f>
        <v>39.767644496804117</v>
      </c>
      <c r="Q22" s="68">
        <f>+P22*(1+'CPI - Index'!F$9)</f>
        <v>40.499564334168618</v>
      </c>
      <c r="R22" s="68">
        <f>+Q22*(1+'CPI - Index'!G$9)</f>
        <v>41.481628006121845</v>
      </c>
      <c r="S22" s="68">
        <f>+R22*(1+'CPI - Index'!H$9)</f>
        <v>42.487505491177167</v>
      </c>
      <c r="T22" s="68">
        <f>+S22*(1+'CPI - Index'!I$9)</f>
        <v>43.517774244453499</v>
      </c>
      <c r="V22" s="80">
        <f t="shared" si="7"/>
        <v>0</v>
      </c>
      <c r="W22" s="80">
        <f t="shared" si="8"/>
        <v>0</v>
      </c>
      <c r="X22" s="80">
        <f t="shared" si="9"/>
        <v>0</v>
      </c>
      <c r="Y22" s="80">
        <f t="shared" si="10"/>
        <v>0</v>
      </c>
      <c r="Z22" s="80">
        <f t="shared" si="11"/>
        <v>0</v>
      </c>
    </row>
    <row r="23" spans="2:26" x14ac:dyDescent="0.35">
      <c r="B23" s="1" t="s">
        <v>282</v>
      </c>
      <c r="C23" s="52"/>
      <c r="D23" s="52"/>
      <c r="E23" s="47">
        <v>0</v>
      </c>
      <c r="F23" s="7"/>
      <c r="G23" s="44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40">
        <f t="shared" si="4"/>
        <v>0</v>
      </c>
      <c r="L23" s="65"/>
      <c r="M23" s="47">
        <f t="shared" si="6"/>
        <v>0</v>
      </c>
      <c r="O23" s="68"/>
      <c r="P23" s="68">
        <f>+E23*(1+'CPI - Index'!E$9)</f>
        <v>0</v>
      </c>
      <c r="Q23" s="68">
        <f>+P23*(1+'CPI - Index'!F$9)</f>
        <v>0</v>
      </c>
      <c r="R23" s="68">
        <f>+Q23*(1+'CPI - Index'!G$9)</f>
        <v>0</v>
      </c>
      <c r="S23" s="68">
        <f>+R23*(1+'CPI - Index'!H$9)</f>
        <v>0</v>
      </c>
      <c r="T23" s="68">
        <f>+S23*(1+'CPI - Index'!I$9)</f>
        <v>0</v>
      </c>
      <c r="V23" s="80">
        <f t="shared" si="7"/>
        <v>0</v>
      </c>
      <c r="W23" s="80">
        <f t="shared" si="8"/>
        <v>0</v>
      </c>
      <c r="X23" s="80">
        <f t="shared" si="9"/>
        <v>0</v>
      </c>
      <c r="Y23" s="80">
        <f t="shared" si="10"/>
        <v>0</v>
      </c>
      <c r="Z23" s="80">
        <f t="shared" si="11"/>
        <v>0</v>
      </c>
    </row>
    <row r="24" spans="2:26" x14ac:dyDescent="0.35">
      <c r="B24" s="1" t="s">
        <v>283</v>
      </c>
      <c r="C24" s="52"/>
      <c r="D24" s="52"/>
      <c r="E24" s="47">
        <v>56.286592536458116</v>
      </c>
      <c r="F24" s="7"/>
      <c r="G24" s="44">
        <f t="shared" si="0"/>
        <v>57.651471854467303</v>
      </c>
      <c r="H24" s="39">
        <f t="shared" si="1"/>
        <v>58.712541888598608</v>
      </c>
      <c r="I24" s="39">
        <f t="shared" si="2"/>
        <v>60.1362474376526</v>
      </c>
      <c r="J24" s="39">
        <f t="shared" si="3"/>
        <v>61.594476061763586</v>
      </c>
      <c r="K24" s="40">
        <f t="shared" si="4"/>
        <v>63.088064902229625</v>
      </c>
      <c r="L24" s="65"/>
      <c r="M24" s="47">
        <f t="shared" si="6"/>
        <v>58.712541888598608</v>
      </c>
      <c r="O24" s="68"/>
      <c r="P24" s="68">
        <f>+E24*(1+'CPI - Index'!E$9)</f>
        <v>57.651471854467303</v>
      </c>
      <c r="Q24" s="68">
        <f>+P24*(1+'CPI - Index'!F$9)</f>
        <v>58.712541888598608</v>
      </c>
      <c r="R24" s="68">
        <f>+Q24*(1+'CPI - Index'!G$9)</f>
        <v>60.1362474376526</v>
      </c>
      <c r="S24" s="68">
        <f>+R24*(1+'CPI - Index'!H$9)</f>
        <v>61.594476061763586</v>
      </c>
      <c r="T24" s="68">
        <f>+S24*(1+'CPI - Index'!I$9)</f>
        <v>63.088064902229625</v>
      </c>
      <c r="V24" s="80">
        <f t="shared" si="7"/>
        <v>0</v>
      </c>
      <c r="W24" s="80">
        <f t="shared" si="8"/>
        <v>0</v>
      </c>
      <c r="X24" s="80">
        <f t="shared" si="9"/>
        <v>0</v>
      </c>
      <c r="Y24" s="80">
        <f t="shared" si="10"/>
        <v>0</v>
      </c>
      <c r="Z24" s="80">
        <f t="shared" si="11"/>
        <v>0</v>
      </c>
    </row>
    <row r="25" spans="2:26" x14ac:dyDescent="0.35">
      <c r="B25" s="1" t="s">
        <v>284</v>
      </c>
      <c r="C25" s="52"/>
      <c r="D25" s="52"/>
      <c r="E25" s="47">
        <v>38.82615881129297</v>
      </c>
      <c r="F25" s="7"/>
      <c r="G25" s="44">
        <f t="shared" si="0"/>
        <v>39.767644496804117</v>
      </c>
      <c r="H25" s="39">
        <f t="shared" si="1"/>
        <v>40.49956433416861</v>
      </c>
      <c r="I25" s="39">
        <f t="shared" si="2"/>
        <v>41.481628006121845</v>
      </c>
      <c r="J25" s="39">
        <f t="shared" si="3"/>
        <v>42.487505491177174</v>
      </c>
      <c r="K25" s="40">
        <f t="shared" si="4"/>
        <v>43.517774244453499</v>
      </c>
      <c r="L25" s="65"/>
      <c r="M25" s="47">
        <f t="shared" si="6"/>
        <v>40.49956433416861</v>
      </c>
      <c r="O25" s="68"/>
      <c r="P25" s="68">
        <f>+E25*(1+'CPI - Index'!E$9)</f>
        <v>39.767644496804117</v>
      </c>
      <c r="Q25" s="68">
        <f>+P25*(1+'CPI - Index'!F$9)</f>
        <v>40.499564334168618</v>
      </c>
      <c r="R25" s="68">
        <f>+Q25*(1+'CPI - Index'!G$9)</f>
        <v>41.481628006121845</v>
      </c>
      <c r="S25" s="68">
        <f>+R25*(1+'CPI - Index'!H$9)</f>
        <v>42.487505491177167</v>
      </c>
      <c r="T25" s="68">
        <f>+S25*(1+'CPI - Index'!I$9)</f>
        <v>43.517774244453499</v>
      </c>
      <c r="V25" s="80">
        <f t="shared" si="7"/>
        <v>0</v>
      </c>
      <c r="W25" s="80">
        <f t="shared" si="8"/>
        <v>0</v>
      </c>
      <c r="X25" s="80">
        <f t="shared" si="9"/>
        <v>0</v>
      </c>
      <c r="Y25" s="80">
        <f t="shared" si="10"/>
        <v>0</v>
      </c>
      <c r="Z25" s="80">
        <f t="shared" si="11"/>
        <v>0</v>
      </c>
    </row>
    <row r="26" spans="2:26" x14ac:dyDescent="0.35">
      <c r="B26" s="1" t="s">
        <v>285</v>
      </c>
      <c r="C26" s="52"/>
      <c r="D26" s="52"/>
      <c r="E26" s="47">
        <v>22.456040895145819</v>
      </c>
      <c r="F26" s="7"/>
      <c r="G26" s="44">
        <f t="shared" si="0"/>
        <v>23.000571739898952</v>
      </c>
      <c r="H26" s="39">
        <f t="shared" si="1"/>
        <v>23.423895146154763</v>
      </c>
      <c r="I26" s="39">
        <f t="shared" si="2"/>
        <v>23.991895243362539</v>
      </c>
      <c r="J26" s="39">
        <f t="shared" si="3"/>
        <v>24.573668630982301</v>
      </c>
      <c r="K26" s="40">
        <f t="shared" si="4"/>
        <v>25.169549294042763</v>
      </c>
      <c r="L26" s="65"/>
      <c r="M26" s="47">
        <f t="shared" si="6"/>
        <v>23.423895146154763</v>
      </c>
      <c r="O26" s="68"/>
      <c r="P26" s="68">
        <f>+E26*(1+'CPI - Index'!E$9)</f>
        <v>23.000571739898952</v>
      </c>
      <c r="Q26" s="68">
        <f>+P26*(1+'CPI - Index'!F$9)</f>
        <v>23.423895146154763</v>
      </c>
      <c r="R26" s="68">
        <f>+Q26*(1+'CPI - Index'!G$9)</f>
        <v>23.991895243362535</v>
      </c>
      <c r="S26" s="68">
        <f>+R26*(1+'CPI - Index'!H$9)</f>
        <v>24.573668630982297</v>
      </c>
      <c r="T26" s="68">
        <f>+S26*(1+'CPI - Index'!I$9)</f>
        <v>25.16954929404276</v>
      </c>
      <c r="V26" s="80">
        <f t="shared" si="7"/>
        <v>0</v>
      </c>
      <c r="W26" s="80">
        <f t="shared" si="8"/>
        <v>0</v>
      </c>
      <c r="X26" s="80">
        <f t="shared" si="9"/>
        <v>0</v>
      </c>
      <c r="Y26" s="80">
        <f t="shared" si="10"/>
        <v>0</v>
      </c>
      <c r="Z26" s="80">
        <f t="shared" si="11"/>
        <v>0</v>
      </c>
    </row>
    <row r="27" spans="2:26" x14ac:dyDescent="0.35">
      <c r="B27" s="1" t="s">
        <v>286</v>
      </c>
      <c r="C27" s="52"/>
      <c r="D27" s="52"/>
      <c r="E27" s="47">
        <v>69.620981409815741</v>
      </c>
      <c r="F27" s="7"/>
      <c r="G27" s="44">
        <f t="shared" si="0"/>
        <v>71.309202944352762</v>
      </c>
      <c r="H27" s="39">
        <f t="shared" si="1"/>
        <v>72.621642262346995</v>
      </c>
      <c r="I27" s="39">
        <f t="shared" si="2"/>
        <v>74.382626061455767</v>
      </c>
      <c r="J27" s="39">
        <f t="shared" si="3"/>
        <v>76.186311510432503</v>
      </c>
      <c r="K27" s="40">
        <f t="shared" si="4"/>
        <v>78.033734070763202</v>
      </c>
      <c r="L27" s="65"/>
      <c r="M27" s="47">
        <f t="shared" si="6"/>
        <v>72.621642262346995</v>
      </c>
      <c r="O27" s="68"/>
      <c r="P27" s="68">
        <f>+E27*(1+'CPI - Index'!E$9)</f>
        <v>71.309202944352762</v>
      </c>
      <c r="Q27" s="68">
        <f>+P27*(1+'CPI - Index'!F$9)</f>
        <v>72.621642262346995</v>
      </c>
      <c r="R27" s="68">
        <f>+Q27*(1+'CPI - Index'!G$9)</f>
        <v>74.382626061455767</v>
      </c>
      <c r="S27" s="68">
        <f>+R27*(1+'CPI - Index'!H$9)</f>
        <v>76.186311510432503</v>
      </c>
      <c r="T27" s="68">
        <f>+S27*(1+'CPI - Index'!I$9)</f>
        <v>78.033734070763202</v>
      </c>
      <c r="V27" s="80">
        <f t="shared" si="7"/>
        <v>0</v>
      </c>
      <c r="W27" s="80">
        <f t="shared" si="8"/>
        <v>0</v>
      </c>
      <c r="X27" s="80">
        <f t="shared" si="9"/>
        <v>0</v>
      </c>
      <c r="Y27" s="80">
        <f t="shared" si="10"/>
        <v>0</v>
      </c>
      <c r="Z27" s="80">
        <f t="shared" si="11"/>
        <v>0</v>
      </c>
    </row>
    <row r="28" spans="2:26" x14ac:dyDescent="0.35">
      <c r="B28" s="1" t="s">
        <v>287</v>
      </c>
      <c r="C28" s="52"/>
      <c r="D28" s="52"/>
      <c r="E28" s="47">
        <v>87.681321537834663</v>
      </c>
      <c r="F28" s="7"/>
      <c r="G28" s="44">
        <f t="shared" si="0"/>
        <v>89.807483683201482</v>
      </c>
      <c r="H28" s="39">
        <f t="shared" si="1"/>
        <v>91.460382155898458</v>
      </c>
      <c r="I28" s="39">
        <f t="shared" si="2"/>
        <v>93.678181784485773</v>
      </c>
      <c r="J28" s="39">
        <f t="shared" si="3"/>
        <v>95.949760274221717</v>
      </c>
      <c r="K28" s="40">
        <f t="shared" si="4"/>
        <v>98.276421695081368</v>
      </c>
      <c r="L28" s="65"/>
      <c r="M28" s="47">
        <f t="shared" si="6"/>
        <v>91.460382155898458</v>
      </c>
      <c r="O28" s="68"/>
      <c r="P28" s="68">
        <f>+E28*(1+'CPI - Index'!E$9)</f>
        <v>89.807483683201482</v>
      </c>
      <c r="Q28" s="68">
        <f>+P28*(1+'CPI - Index'!F$9)</f>
        <v>91.460382155898458</v>
      </c>
      <c r="R28" s="68">
        <f>+Q28*(1+'CPI - Index'!G$9)</f>
        <v>93.678181784485773</v>
      </c>
      <c r="S28" s="68">
        <f>+R28*(1+'CPI - Index'!H$9)</f>
        <v>95.949760274221703</v>
      </c>
      <c r="T28" s="68">
        <f>+S28*(1+'CPI - Index'!I$9)</f>
        <v>98.276421695081368</v>
      </c>
      <c r="V28" s="80">
        <f t="shared" si="7"/>
        <v>0</v>
      </c>
      <c r="W28" s="80">
        <f t="shared" si="8"/>
        <v>0</v>
      </c>
      <c r="X28" s="80">
        <f t="shared" si="9"/>
        <v>0</v>
      </c>
      <c r="Y28" s="80">
        <f t="shared" si="10"/>
        <v>0</v>
      </c>
      <c r="Z28" s="80">
        <f t="shared" si="11"/>
        <v>0</v>
      </c>
    </row>
    <row r="29" spans="2:26" x14ac:dyDescent="0.35">
      <c r="B29" s="1" t="s">
        <v>288</v>
      </c>
      <c r="C29" s="52"/>
      <c r="D29" s="52"/>
      <c r="E29" s="47">
        <v>22.456040895145819</v>
      </c>
      <c r="F29" s="7"/>
      <c r="G29" s="44">
        <f t="shared" si="0"/>
        <v>23.000571739898952</v>
      </c>
      <c r="H29" s="39">
        <f t="shared" si="1"/>
        <v>23.423895146154763</v>
      </c>
      <c r="I29" s="39">
        <f t="shared" si="2"/>
        <v>23.991895243362539</v>
      </c>
      <c r="J29" s="39">
        <f t="shared" si="3"/>
        <v>24.573668630982301</v>
      </c>
      <c r="K29" s="40">
        <f t="shared" si="4"/>
        <v>25.169549294042763</v>
      </c>
      <c r="L29" s="65"/>
      <c r="M29" s="47">
        <f t="shared" si="6"/>
        <v>23.423895146154763</v>
      </c>
      <c r="O29" s="68"/>
      <c r="P29" s="68">
        <f>+E29*(1+'CPI - Index'!E$9)</f>
        <v>23.000571739898952</v>
      </c>
      <c r="Q29" s="68">
        <f>+P29*(1+'CPI - Index'!F$9)</f>
        <v>23.423895146154763</v>
      </c>
      <c r="R29" s="68">
        <f>+Q29*(1+'CPI - Index'!G$9)</f>
        <v>23.991895243362535</v>
      </c>
      <c r="S29" s="68">
        <f>+R29*(1+'CPI - Index'!H$9)</f>
        <v>24.573668630982297</v>
      </c>
      <c r="T29" s="68">
        <f>+S29*(1+'CPI - Index'!I$9)</f>
        <v>25.16954929404276</v>
      </c>
      <c r="V29" s="80">
        <f t="shared" si="7"/>
        <v>0</v>
      </c>
      <c r="W29" s="80">
        <f t="shared" si="8"/>
        <v>0</v>
      </c>
      <c r="X29" s="80">
        <f t="shared" si="9"/>
        <v>0</v>
      </c>
      <c r="Y29" s="80">
        <f t="shared" si="10"/>
        <v>0</v>
      </c>
      <c r="Z29" s="80">
        <f t="shared" si="11"/>
        <v>0</v>
      </c>
    </row>
    <row r="30" spans="2:26" x14ac:dyDescent="0.35">
      <c r="B30" s="1" t="s">
        <v>289</v>
      </c>
      <c r="C30" s="52"/>
      <c r="D30" s="52"/>
      <c r="E30" s="47">
        <v>31.039770917253151</v>
      </c>
      <c r="F30" s="7"/>
      <c r="G30" s="44">
        <f t="shared" si="0"/>
        <v>31.792446455983988</v>
      </c>
      <c r="H30" s="39">
        <f t="shared" si="1"/>
        <v>32.37758350732112</v>
      </c>
      <c r="I30" s="39">
        <f t="shared" si="2"/>
        <v>33.162699324513895</v>
      </c>
      <c r="J30" s="39">
        <f t="shared" si="3"/>
        <v>33.966853216190117</v>
      </c>
      <c r="K30" s="40">
        <f t="shared" si="4"/>
        <v>34.790506831793202</v>
      </c>
      <c r="L30" s="65"/>
      <c r="M30" s="47">
        <f t="shared" si="6"/>
        <v>32.37758350732112</v>
      </c>
      <c r="O30" s="68"/>
      <c r="P30" s="68">
        <f>+E30*(1+'CPI - Index'!E$9)</f>
        <v>31.792446455983988</v>
      </c>
      <c r="Q30" s="68">
        <f>+P30*(1+'CPI - Index'!F$9)</f>
        <v>32.37758350732112</v>
      </c>
      <c r="R30" s="68">
        <f>+Q30*(1+'CPI - Index'!G$9)</f>
        <v>33.162699324513895</v>
      </c>
      <c r="S30" s="68">
        <f>+R30*(1+'CPI - Index'!H$9)</f>
        <v>33.96685321619011</v>
      </c>
      <c r="T30" s="68">
        <f>+S30*(1+'CPI - Index'!I$9)</f>
        <v>34.790506831793202</v>
      </c>
      <c r="V30" s="80">
        <f t="shared" si="7"/>
        <v>0</v>
      </c>
      <c r="W30" s="80">
        <f t="shared" si="8"/>
        <v>0</v>
      </c>
      <c r="X30" s="80">
        <f t="shared" si="9"/>
        <v>0</v>
      </c>
      <c r="Y30" s="80">
        <f t="shared" si="10"/>
        <v>0</v>
      </c>
      <c r="Z30" s="80">
        <f t="shared" si="11"/>
        <v>0</v>
      </c>
    </row>
    <row r="31" spans="2:26" x14ac:dyDescent="0.35">
      <c r="B31" s="1" t="s">
        <v>290</v>
      </c>
      <c r="C31" s="52"/>
      <c r="D31" s="52"/>
      <c r="E31" s="47">
        <v>39.158516929217505</v>
      </c>
      <c r="F31" s="7"/>
      <c r="G31" s="44">
        <f t="shared" si="0"/>
        <v>40.108061882502483</v>
      </c>
      <c r="H31" s="39">
        <f t="shared" si="1"/>
        <v>40.846247070524001</v>
      </c>
      <c r="I31" s="39">
        <f t="shared" si="2"/>
        <v>41.836717364293179</v>
      </c>
      <c r="J31" s="39">
        <f t="shared" si="3"/>
        <v>42.851205321206422</v>
      </c>
      <c r="K31" s="40">
        <f t="shared" si="4"/>
        <v>43.890293339490647</v>
      </c>
      <c r="L31" s="65"/>
      <c r="M31" s="47">
        <f t="shared" si="6"/>
        <v>40.846247070524001</v>
      </c>
      <c r="O31" s="68"/>
      <c r="P31" s="68">
        <f>+E31*(1+'CPI - Index'!E$9)</f>
        <v>40.108061882502483</v>
      </c>
      <c r="Q31" s="68">
        <f>+P31*(1+'CPI - Index'!F$9)</f>
        <v>40.846247070524008</v>
      </c>
      <c r="R31" s="68">
        <f>+Q31*(1+'CPI - Index'!G$9)</f>
        <v>41.836717364293186</v>
      </c>
      <c r="S31" s="68">
        <f>+R31*(1+'CPI - Index'!H$9)</f>
        <v>42.851205321206429</v>
      </c>
      <c r="T31" s="68">
        <f>+S31*(1+'CPI - Index'!I$9)</f>
        <v>43.890293339490654</v>
      </c>
      <c r="V31" s="80">
        <f t="shared" si="7"/>
        <v>0</v>
      </c>
      <c r="W31" s="80">
        <f t="shared" si="8"/>
        <v>0</v>
      </c>
      <c r="X31" s="80">
        <f t="shared" si="9"/>
        <v>0</v>
      </c>
      <c r="Y31" s="80">
        <f t="shared" si="10"/>
        <v>0</v>
      </c>
      <c r="Z31" s="80">
        <f t="shared" si="11"/>
        <v>0</v>
      </c>
    </row>
    <row r="32" spans="2:26" x14ac:dyDescent="0.35">
      <c r="B32" s="1" t="s">
        <v>291</v>
      </c>
      <c r="C32" s="52"/>
      <c r="D32" s="52"/>
      <c r="E32" s="47">
        <v>102.87821529770822</v>
      </c>
      <c r="F32" s="7"/>
      <c r="G32" s="44">
        <f t="shared" si="0"/>
        <v>105.37288306859145</v>
      </c>
      <c r="H32" s="39">
        <f t="shared" si="1"/>
        <v>107.3122612845778</v>
      </c>
      <c r="I32" s="39">
        <f t="shared" si="2"/>
        <v>109.91444911290029</v>
      </c>
      <c r="J32" s="39">
        <f t="shared" si="3"/>
        <v>112.57973673441334</v>
      </c>
      <c r="K32" s="40">
        <f t="shared" si="4"/>
        <v>115.309654240011</v>
      </c>
      <c r="L32" s="65"/>
      <c r="M32" s="47">
        <f t="shared" si="6"/>
        <v>107.3122612845778</v>
      </c>
      <c r="O32" s="68"/>
      <c r="P32" s="68">
        <f>+E32*(1+'CPI - Index'!E$9)</f>
        <v>105.37288306859145</v>
      </c>
      <c r="Q32" s="68">
        <f>+P32*(1+'CPI - Index'!F$9)</f>
        <v>107.3122612845778</v>
      </c>
      <c r="R32" s="68">
        <f>+Q32*(1+'CPI - Index'!G$9)</f>
        <v>109.91444911290027</v>
      </c>
      <c r="S32" s="68">
        <f>+R32*(1+'CPI - Index'!H$9)</f>
        <v>112.57973673441332</v>
      </c>
      <c r="T32" s="68">
        <f>+S32*(1+'CPI - Index'!I$9)</f>
        <v>115.30965424001099</v>
      </c>
      <c r="V32" s="80">
        <f t="shared" si="7"/>
        <v>0</v>
      </c>
      <c r="W32" s="80">
        <f t="shared" si="8"/>
        <v>0</v>
      </c>
      <c r="X32" s="80">
        <f t="shared" si="9"/>
        <v>0</v>
      </c>
      <c r="Y32" s="80">
        <f t="shared" si="10"/>
        <v>0</v>
      </c>
      <c r="Z32" s="80">
        <f t="shared" si="11"/>
        <v>0</v>
      </c>
    </row>
    <row r="33" spans="2:26" x14ac:dyDescent="0.35">
      <c r="B33" s="1" t="s">
        <v>292</v>
      </c>
      <c r="C33" s="52"/>
      <c r="D33" s="52"/>
      <c r="E33" s="47">
        <v>46.387305994076023</v>
      </c>
      <c r="F33" s="7"/>
      <c r="G33" s="44">
        <f t="shared" si="0"/>
        <v>47.512140021441752</v>
      </c>
      <c r="H33" s="39">
        <f t="shared" si="1"/>
        <v>48.386596586253567</v>
      </c>
      <c r="I33" s="39">
        <f t="shared" si="2"/>
        <v>49.559910904519583</v>
      </c>
      <c r="J33" s="39">
        <f t="shared" si="3"/>
        <v>50.76167662434252</v>
      </c>
      <c r="K33" s="40">
        <f t="shared" si="4"/>
        <v>51.992583656548433</v>
      </c>
      <c r="L33" s="65"/>
      <c r="M33" s="47">
        <f t="shared" si="6"/>
        <v>48.386596586253567</v>
      </c>
      <c r="O33" s="68"/>
      <c r="P33" s="68">
        <f>+E33*(1+'CPI - Index'!E$9)</f>
        <v>47.512140021441752</v>
      </c>
      <c r="Q33" s="68">
        <f>+P33*(1+'CPI - Index'!F$9)</f>
        <v>48.386596586253567</v>
      </c>
      <c r="R33" s="68">
        <f>+Q33*(1+'CPI - Index'!G$9)</f>
        <v>49.559910904519583</v>
      </c>
      <c r="S33" s="68">
        <f>+R33*(1+'CPI - Index'!H$9)</f>
        <v>50.761676624342513</v>
      </c>
      <c r="T33" s="68">
        <f>+S33*(1+'CPI - Index'!I$9)</f>
        <v>51.992583656548433</v>
      </c>
      <c r="V33" s="80">
        <f t="shared" si="7"/>
        <v>0</v>
      </c>
      <c r="W33" s="80">
        <f t="shared" si="8"/>
        <v>0</v>
      </c>
      <c r="X33" s="80">
        <f t="shared" si="9"/>
        <v>0</v>
      </c>
      <c r="Y33" s="80">
        <f t="shared" si="10"/>
        <v>0</v>
      </c>
      <c r="Z33" s="80">
        <f t="shared" si="11"/>
        <v>0</v>
      </c>
    </row>
    <row r="34" spans="2:26" x14ac:dyDescent="0.35">
      <c r="B34" s="1" t="s">
        <v>293</v>
      </c>
      <c r="C34" s="52"/>
      <c r="D34" s="52"/>
      <c r="E34" s="47">
        <v>56.77349717921755</v>
      </c>
      <c r="F34" s="7"/>
      <c r="G34" s="44">
        <f t="shared" si="0"/>
        <v>58.150183324515396</v>
      </c>
      <c r="H34" s="39">
        <f t="shared" si="1"/>
        <v>59.220432097359243</v>
      </c>
      <c r="I34" s="39">
        <f t="shared" si="2"/>
        <v>60.656453347373599</v>
      </c>
      <c r="J34" s="39">
        <f t="shared" si="3"/>
        <v>62.127296312756428</v>
      </c>
      <c r="K34" s="40">
        <f t="shared" si="4"/>
        <v>63.63380537645903</v>
      </c>
      <c r="L34" s="65"/>
      <c r="M34" s="47">
        <f t="shared" si="6"/>
        <v>59.220432097359243</v>
      </c>
      <c r="O34" s="68"/>
      <c r="P34" s="68">
        <f>+E34*(1+'CPI - Index'!E$9)</f>
        <v>58.150183324515396</v>
      </c>
      <c r="Q34" s="68">
        <f>+P34*(1+'CPI - Index'!F$9)</f>
        <v>59.220432097359243</v>
      </c>
      <c r="R34" s="68">
        <f>+Q34*(1+'CPI - Index'!G$9)</f>
        <v>60.656453347373592</v>
      </c>
      <c r="S34" s="68">
        <f>+R34*(1+'CPI - Index'!H$9)</f>
        <v>62.127296312756428</v>
      </c>
      <c r="T34" s="68">
        <f>+S34*(1+'CPI - Index'!I$9)</f>
        <v>63.633805376459037</v>
      </c>
      <c r="V34" s="80">
        <f t="shared" si="7"/>
        <v>0</v>
      </c>
      <c r="W34" s="80">
        <f t="shared" si="8"/>
        <v>0</v>
      </c>
      <c r="X34" s="80">
        <f t="shared" si="9"/>
        <v>0</v>
      </c>
      <c r="Y34" s="80">
        <f t="shared" si="10"/>
        <v>0</v>
      </c>
      <c r="Z34" s="80">
        <f t="shared" si="11"/>
        <v>0</v>
      </c>
    </row>
    <row r="35" spans="2:26" x14ac:dyDescent="0.35">
      <c r="B35" s="1" t="s">
        <v>294</v>
      </c>
      <c r="C35" s="52"/>
      <c r="D35" s="52"/>
      <c r="E35" s="47">
        <v>45.556410699264688</v>
      </c>
      <c r="F35" s="7"/>
      <c r="G35" s="44">
        <f t="shared" si="0"/>
        <v>46.661096557195847</v>
      </c>
      <c r="H35" s="39">
        <f t="shared" si="1"/>
        <v>47.519889745365099</v>
      </c>
      <c r="I35" s="39">
        <f t="shared" si="2"/>
        <v>48.672187509091252</v>
      </c>
      <c r="J35" s="39">
        <f t="shared" si="3"/>
        <v>49.852427049269394</v>
      </c>
      <c r="K35" s="40">
        <f t="shared" si="4"/>
        <v>51.061285918955576</v>
      </c>
      <c r="L35" s="65"/>
      <c r="M35" s="47">
        <f t="shared" si="6"/>
        <v>47.519889745365099</v>
      </c>
      <c r="O35" s="68"/>
      <c r="P35" s="68">
        <f>+E35*(1+'CPI - Index'!E$9)</f>
        <v>46.661096557195847</v>
      </c>
      <c r="Q35" s="68">
        <f>+P35*(1+'CPI - Index'!F$9)</f>
        <v>47.519889745365099</v>
      </c>
      <c r="R35" s="68">
        <f>+Q35*(1+'CPI - Index'!G$9)</f>
        <v>48.672187509091245</v>
      </c>
      <c r="S35" s="68">
        <f>+R35*(1+'CPI - Index'!H$9)</f>
        <v>49.852427049269387</v>
      </c>
      <c r="T35" s="68">
        <f>+S35*(1+'CPI - Index'!I$9)</f>
        <v>51.061285918955569</v>
      </c>
      <c r="V35" s="80">
        <f t="shared" si="7"/>
        <v>0</v>
      </c>
      <c r="W35" s="80">
        <f t="shared" si="8"/>
        <v>0</v>
      </c>
      <c r="X35" s="80">
        <f t="shared" si="9"/>
        <v>0</v>
      </c>
      <c r="Y35" s="80">
        <f t="shared" si="10"/>
        <v>0</v>
      </c>
      <c r="Z35" s="80">
        <f t="shared" si="11"/>
        <v>0</v>
      </c>
    </row>
    <row r="36" spans="2:26" x14ac:dyDescent="0.35">
      <c r="B36" s="1" t="s">
        <v>295</v>
      </c>
      <c r="C36" s="52"/>
      <c r="D36" s="52"/>
      <c r="E36" s="47">
        <v>0</v>
      </c>
      <c r="F36" s="7"/>
      <c r="G36" s="44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40">
        <f t="shared" si="4"/>
        <v>0</v>
      </c>
      <c r="L36" s="65"/>
      <c r="M36" s="47">
        <f t="shared" si="6"/>
        <v>0</v>
      </c>
      <c r="O36" s="68"/>
      <c r="P36" s="68">
        <f>+E36*(1+'CPI - Index'!E$9)</f>
        <v>0</v>
      </c>
      <c r="Q36" s="68">
        <f>+P36*(1+'CPI - Index'!F$9)</f>
        <v>0</v>
      </c>
      <c r="R36" s="68">
        <f>+Q36*(1+'CPI - Index'!G$9)</f>
        <v>0</v>
      </c>
      <c r="S36" s="68">
        <f>+R36*(1+'CPI - Index'!H$9)</f>
        <v>0</v>
      </c>
      <c r="T36" s="68">
        <f>+S36*(1+'CPI - Index'!I$9)</f>
        <v>0</v>
      </c>
      <c r="V36" s="80">
        <f t="shared" si="7"/>
        <v>0</v>
      </c>
      <c r="W36" s="80">
        <f t="shared" si="8"/>
        <v>0</v>
      </c>
      <c r="X36" s="80">
        <f t="shared" si="9"/>
        <v>0</v>
      </c>
      <c r="Y36" s="80">
        <f t="shared" si="10"/>
        <v>0</v>
      </c>
      <c r="Z36" s="80">
        <f t="shared" si="11"/>
        <v>0</v>
      </c>
    </row>
    <row r="37" spans="2:26" x14ac:dyDescent="0.35">
      <c r="B37" s="1" t="s">
        <v>296</v>
      </c>
      <c r="C37" s="52"/>
      <c r="D37" s="52"/>
      <c r="E37" s="47">
        <v>69.057453217708158</v>
      </c>
      <c r="F37" s="7"/>
      <c r="G37" s="44">
        <f t="shared" si="0"/>
        <v>70.73200989992668</v>
      </c>
      <c r="H37" s="39">
        <f t="shared" si="1"/>
        <v>72.033826033054169</v>
      </c>
      <c r="I37" s="39">
        <f t="shared" si="2"/>
        <v>73.780556025385906</v>
      </c>
      <c r="J37" s="39">
        <f t="shared" si="3"/>
        <v>75.569642030637354</v>
      </c>
      <c r="K37" s="40">
        <f t="shared" si="4"/>
        <v>77.402111129031709</v>
      </c>
      <c r="L37" s="65"/>
      <c r="M37" s="47">
        <f t="shared" si="6"/>
        <v>72.033826033054169</v>
      </c>
      <c r="O37" s="68"/>
      <c r="P37" s="68">
        <f>+E37*(1+'CPI - Index'!E$9)</f>
        <v>70.73200989992668</v>
      </c>
      <c r="Q37" s="68">
        <f>+P37*(1+'CPI - Index'!F$9)</f>
        <v>72.033826033054169</v>
      </c>
      <c r="R37" s="68">
        <f>+Q37*(1+'CPI - Index'!G$9)</f>
        <v>73.780556025385906</v>
      </c>
      <c r="S37" s="68">
        <f>+R37*(1+'CPI - Index'!H$9)</f>
        <v>75.56964203063734</v>
      </c>
      <c r="T37" s="68">
        <f>+S37*(1+'CPI - Index'!I$9)</f>
        <v>77.402111129031709</v>
      </c>
      <c r="V37" s="80">
        <f t="shared" si="7"/>
        <v>0</v>
      </c>
      <c r="W37" s="80">
        <f t="shared" si="8"/>
        <v>0</v>
      </c>
      <c r="X37" s="80">
        <f t="shared" si="9"/>
        <v>0</v>
      </c>
      <c r="Y37" s="80">
        <f t="shared" si="10"/>
        <v>0</v>
      </c>
      <c r="Z37" s="80">
        <f t="shared" si="11"/>
        <v>0</v>
      </c>
    </row>
    <row r="38" spans="2:26" x14ac:dyDescent="0.35">
      <c r="B38" s="1" t="s">
        <v>297</v>
      </c>
      <c r="C38" s="52"/>
      <c r="D38" s="52"/>
      <c r="E38" s="47">
        <v>56.341376706221098</v>
      </c>
      <c r="F38" s="7"/>
      <c r="G38" s="44">
        <f t="shared" si="0"/>
        <v>57.707584471679212</v>
      </c>
      <c r="H38" s="39">
        <f t="shared" si="1"/>
        <v>58.769687253366563</v>
      </c>
      <c r="I38" s="39">
        <f t="shared" si="2"/>
        <v>60.19477850588877</v>
      </c>
      <c r="J38" s="39">
        <f t="shared" si="3"/>
        <v>61.654426435040207</v>
      </c>
      <c r="K38" s="40">
        <f t="shared" si="4"/>
        <v>63.149468996914926</v>
      </c>
      <c r="L38" s="65"/>
      <c r="M38" s="47">
        <f t="shared" si="6"/>
        <v>58.769687253366563</v>
      </c>
      <c r="O38" s="68"/>
      <c r="P38" s="68">
        <f>+E38*(1+'CPI - Index'!E$9)</f>
        <v>57.707584471679212</v>
      </c>
      <c r="Q38" s="68">
        <f>+P38*(1+'CPI - Index'!F$9)</f>
        <v>58.769687253366563</v>
      </c>
      <c r="R38" s="68">
        <f>+Q38*(1+'CPI - Index'!G$9)</f>
        <v>60.19477850588877</v>
      </c>
      <c r="S38" s="68">
        <f>+R38*(1+'CPI - Index'!H$9)</f>
        <v>61.6544264350402</v>
      </c>
      <c r="T38" s="68">
        <f>+S38*(1+'CPI - Index'!I$9)</f>
        <v>63.149468996914926</v>
      </c>
      <c r="V38" s="80">
        <f t="shared" si="7"/>
        <v>0</v>
      </c>
      <c r="W38" s="80">
        <f t="shared" si="8"/>
        <v>0</v>
      </c>
      <c r="X38" s="80">
        <f t="shared" si="9"/>
        <v>0</v>
      </c>
      <c r="Y38" s="80">
        <f t="shared" si="10"/>
        <v>0</v>
      </c>
      <c r="Z38" s="80">
        <f t="shared" si="11"/>
        <v>0</v>
      </c>
    </row>
    <row r="39" spans="2:26" x14ac:dyDescent="0.35">
      <c r="B39" s="1" t="s">
        <v>298</v>
      </c>
      <c r="C39" s="52"/>
      <c r="D39" s="52"/>
      <c r="E39" s="47">
        <v>29.414788989190654</v>
      </c>
      <c r="F39" s="7"/>
      <c r="G39" s="44">
        <f t="shared" si="0"/>
        <v>30.128060752958305</v>
      </c>
      <c r="H39" s="39">
        <f t="shared" si="1"/>
        <v>30.682564938595579</v>
      </c>
      <c r="I39" s="39">
        <f t="shared" si="2"/>
        <v>31.426578680074737</v>
      </c>
      <c r="J39" s="39">
        <f t="shared" si="3"/>
        <v>32.188633822219636</v>
      </c>
      <c r="K39" s="40">
        <f t="shared" si="4"/>
        <v>32.969167846382874</v>
      </c>
      <c r="L39" s="65"/>
      <c r="M39" s="47">
        <f t="shared" si="6"/>
        <v>30.682564938595579</v>
      </c>
      <c r="O39" s="68"/>
      <c r="P39" s="68">
        <f>+E39*(1+'CPI - Index'!E$9)</f>
        <v>30.128060752958305</v>
      </c>
      <c r="Q39" s="68">
        <f>+P39*(1+'CPI - Index'!F$9)</f>
        <v>30.682564938595579</v>
      </c>
      <c r="R39" s="68">
        <f>+Q39*(1+'CPI - Index'!G$9)</f>
        <v>31.426578680074734</v>
      </c>
      <c r="S39" s="68">
        <f>+R39*(1+'CPI - Index'!H$9)</f>
        <v>32.188633822219629</v>
      </c>
      <c r="T39" s="68">
        <f>+S39*(1+'CPI - Index'!I$9)</f>
        <v>32.969167846382874</v>
      </c>
      <c r="V39" s="80">
        <f t="shared" si="7"/>
        <v>0</v>
      </c>
      <c r="W39" s="80">
        <f t="shared" si="8"/>
        <v>0</v>
      </c>
      <c r="X39" s="80">
        <f t="shared" si="9"/>
        <v>0</v>
      </c>
      <c r="Y39" s="80">
        <f t="shared" si="10"/>
        <v>0</v>
      </c>
      <c r="Z39" s="80">
        <f t="shared" si="11"/>
        <v>0</v>
      </c>
    </row>
    <row r="40" spans="2:26" x14ac:dyDescent="0.35">
      <c r="B40" s="1" t="s">
        <v>299</v>
      </c>
      <c r="E40" s="47">
        <v>0</v>
      </c>
      <c r="F40" s="7"/>
      <c r="G40" s="44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40">
        <f t="shared" si="4"/>
        <v>0</v>
      </c>
      <c r="L40" s="65"/>
      <c r="M40" s="47">
        <f t="shared" si="6"/>
        <v>0</v>
      </c>
      <c r="O40" s="68"/>
      <c r="P40" s="68">
        <f>+E40*(1+'CPI - Index'!E$9)</f>
        <v>0</v>
      </c>
      <c r="Q40" s="68">
        <f>+P40*(1+'CPI - Index'!F$9)</f>
        <v>0</v>
      </c>
      <c r="R40" s="68">
        <f>+Q40*(1+'CPI - Index'!G$9)</f>
        <v>0</v>
      </c>
      <c r="S40" s="68">
        <f>+R40*(1+'CPI - Index'!H$9)</f>
        <v>0</v>
      </c>
      <c r="T40" s="68">
        <f>+S40*(1+'CPI - Index'!I$9)</f>
        <v>0</v>
      </c>
      <c r="V40" s="80">
        <f t="shared" si="7"/>
        <v>0</v>
      </c>
      <c r="W40" s="80">
        <f t="shared" si="8"/>
        <v>0</v>
      </c>
      <c r="X40" s="80">
        <f t="shared" si="9"/>
        <v>0</v>
      </c>
      <c r="Y40" s="80">
        <f t="shared" si="10"/>
        <v>0</v>
      </c>
      <c r="Z40" s="80">
        <f t="shared" si="11"/>
        <v>0</v>
      </c>
    </row>
    <row r="41" spans="2:26" x14ac:dyDescent="0.35">
      <c r="B41" s="1" t="s">
        <v>300</v>
      </c>
      <c r="E41" s="47">
        <v>0</v>
      </c>
      <c r="G41" s="44">
        <f t="shared" ref="G41:G72" si="12">E41*((CPI_FY20))</f>
        <v>0</v>
      </c>
      <c r="H41" s="39">
        <f t="shared" ref="H41:H72" si="13">E41*((CPI_FY21))</f>
        <v>0</v>
      </c>
      <c r="I41" s="39">
        <f t="shared" ref="I41:I72" si="14">E41*((CPI_FY22))</f>
        <v>0</v>
      </c>
      <c r="J41" s="39">
        <f t="shared" ref="J41:J72" si="15">E41*((CPI_FY23))</f>
        <v>0</v>
      </c>
      <c r="K41" s="40">
        <f t="shared" ref="K41:K72" si="16">E41*((CPI_FY24))</f>
        <v>0</v>
      </c>
      <c r="L41" s="65"/>
      <c r="M41" s="47">
        <f t="shared" si="6"/>
        <v>0</v>
      </c>
      <c r="O41" s="68"/>
      <c r="P41" s="68">
        <f>+E41*(1+'CPI - Index'!E$9)</f>
        <v>0</v>
      </c>
      <c r="Q41" s="68">
        <f>+P41*(1+'CPI - Index'!F$9)</f>
        <v>0</v>
      </c>
      <c r="R41" s="68">
        <f>+Q41*(1+'CPI - Index'!G$9)</f>
        <v>0</v>
      </c>
      <c r="S41" s="68">
        <f>+R41*(1+'CPI - Index'!H$9)</f>
        <v>0</v>
      </c>
      <c r="T41" s="68">
        <f>+S41*(1+'CPI - Index'!I$9)</f>
        <v>0</v>
      </c>
      <c r="V41" s="80">
        <f t="shared" si="7"/>
        <v>0</v>
      </c>
      <c r="W41" s="80">
        <f t="shared" si="8"/>
        <v>0</v>
      </c>
      <c r="X41" s="80">
        <f t="shared" si="9"/>
        <v>0</v>
      </c>
      <c r="Y41" s="80">
        <f t="shared" si="10"/>
        <v>0</v>
      </c>
      <c r="Z41" s="80">
        <f t="shared" si="11"/>
        <v>0</v>
      </c>
    </row>
    <row r="42" spans="2:26" x14ac:dyDescent="0.35">
      <c r="B42" s="1" t="s">
        <v>301</v>
      </c>
      <c r="E42" s="47">
        <v>63.420659537708133</v>
      </c>
      <c r="G42" s="44">
        <f t="shared" si="12"/>
        <v>64.958531038482533</v>
      </c>
      <c r="H42" s="39">
        <f t="shared" si="13"/>
        <v>66.154086824466873</v>
      </c>
      <c r="I42" s="39">
        <f t="shared" si="14"/>
        <v>67.758240510800164</v>
      </c>
      <c r="J42" s="39">
        <f t="shared" si="15"/>
        <v>69.401292913341337</v>
      </c>
      <c r="K42" s="40">
        <f t="shared" si="16"/>
        <v>71.084187277201821</v>
      </c>
      <c r="L42" s="65"/>
      <c r="M42" s="47">
        <f t="shared" si="6"/>
        <v>66.154086824466873</v>
      </c>
      <c r="O42" s="68"/>
      <c r="P42" s="68">
        <f>+E42*(1+'CPI - Index'!E$9)</f>
        <v>64.958531038482533</v>
      </c>
      <c r="Q42" s="68">
        <f>+P42*(1+'CPI - Index'!F$9)</f>
        <v>66.154086824466887</v>
      </c>
      <c r="R42" s="68">
        <f>+Q42*(1+'CPI - Index'!G$9)</f>
        <v>67.758240510800178</v>
      </c>
      <c r="S42" s="68">
        <f>+R42*(1+'CPI - Index'!H$9)</f>
        <v>69.401292913341351</v>
      </c>
      <c r="T42" s="68">
        <f>+S42*(1+'CPI - Index'!I$9)</f>
        <v>71.084187277201835</v>
      </c>
      <c r="V42" s="80">
        <f t="shared" si="7"/>
        <v>0</v>
      </c>
      <c r="W42" s="80">
        <f t="shared" si="8"/>
        <v>0</v>
      </c>
      <c r="X42" s="80">
        <f t="shared" si="9"/>
        <v>0</v>
      </c>
      <c r="Y42" s="80">
        <f t="shared" si="10"/>
        <v>0</v>
      </c>
      <c r="Z42" s="80">
        <f t="shared" si="11"/>
        <v>0</v>
      </c>
    </row>
    <row r="43" spans="2:26" x14ac:dyDescent="0.35">
      <c r="B43" s="1" t="s">
        <v>302</v>
      </c>
      <c r="E43" s="47">
        <v>124.80886570895829</v>
      </c>
      <c r="G43" s="44">
        <f t="shared" si="12"/>
        <v>127.83532426389753</v>
      </c>
      <c r="H43" s="39">
        <f t="shared" si="13"/>
        <v>130.18812164298768</v>
      </c>
      <c r="I43" s="39">
        <f t="shared" si="14"/>
        <v>133.34502041183543</v>
      </c>
      <c r="J43" s="39">
        <f t="shared" si="15"/>
        <v>136.57847001889311</v>
      </c>
      <c r="K43" s="40">
        <f t="shared" si="16"/>
        <v>139.89032672603665</v>
      </c>
      <c r="L43" s="65"/>
      <c r="M43" s="47">
        <f t="shared" si="6"/>
        <v>130.18812164298768</v>
      </c>
      <c r="O43" s="68"/>
      <c r="P43" s="68">
        <f>+E43*(1+'CPI - Index'!E$9)</f>
        <v>127.83532426389753</v>
      </c>
      <c r="Q43" s="68">
        <f>+P43*(1+'CPI - Index'!F$9)</f>
        <v>130.18812164298768</v>
      </c>
      <c r="R43" s="68">
        <f>+Q43*(1+'CPI - Index'!G$9)</f>
        <v>133.34502041183541</v>
      </c>
      <c r="S43" s="68">
        <f>+R43*(1+'CPI - Index'!H$9)</f>
        <v>136.57847001889309</v>
      </c>
      <c r="T43" s="68">
        <f>+S43*(1+'CPI - Index'!I$9)</f>
        <v>139.89032672603665</v>
      </c>
      <c r="V43" s="80">
        <f t="shared" si="7"/>
        <v>0</v>
      </c>
      <c r="W43" s="80">
        <f t="shared" si="8"/>
        <v>0</v>
      </c>
      <c r="X43" s="80">
        <f t="shared" si="9"/>
        <v>0</v>
      </c>
      <c r="Y43" s="80">
        <f t="shared" si="10"/>
        <v>0</v>
      </c>
      <c r="Z43" s="80">
        <f t="shared" si="11"/>
        <v>0</v>
      </c>
    </row>
    <row r="44" spans="2:26" x14ac:dyDescent="0.35">
      <c r="B44" s="1" t="s">
        <v>303</v>
      </c>
      <c r="E44" s="47">
        <v>0</v>
      </c>
      <c r="G44" s="44">
        <f t="shared" si="12"/>
        <v>0</v>
      </c>
      <c r="H44" s="39">
        <f t="shared" si="13"/>
        <v>0</v>
      </c>
      <c r="I44" s="39">
        <f t="shared" si="14"/>
        <v>0</v>
      </c>
      <c r="J44" s="39">
        <f t="shared" si="15"/>
        <v>0</v>
      </c>
      <c r="K44" s="40">
        <f t="shared" si="16"/>
        <v>0</v>
      </c>
      <c r="L44" s="65"/>
      <c r="M44" s="47">
        <f t="shared" si="6"/>
        <v>0</v>
      </c>
      <c r="O44" s="68"/>
      <c r="P44" s="68">
        <f>+E44*(1+'CPI - Index'!E$9)</f>
        <v>0</v>
      </c>
      <c r="Q44" s="68">
        <f>+P44*(1+'CPI - Index'!F$9)</f>
        <v>0</v>
      </c>
      <c r="R44" s="68">
        <f>+Q44*(1+'CPI - Index'!G$9)</f>
        <v>0</v>
      </c>
      <c r="S44" s="68">
        <f>+R44*(1+'CPI - Index'!H$9)</f>
        <v>0</v>
      </c>
      <c r="T44" s="68">
        <f>+S44*(1+'CPI - Index'!I$9)</f>
        <v>0</v>
      </c>
      <c r="V44" s="80">
        <f t="shared" si="7"/>
        <v>0</v>
      </c>
      <c r="W44" s="80">
        <f t="shared" si="8"/>
        <v>0</v>
      </c>
      <c r="X44" s="80">
        <f t="shared" si="9"/>
        <v>0</v>
      </c>
      <c r="Y44" s="80">
        <f t="shared" si="10"/>
        <v>0</v>
      </c>
      <c r="Z44" s="80">
        <f t="shared" si="11"/>
        <v>0</v>
      </c>
    </row>
    <row r="45" spans="2:26" x14ac:dyDescent="0.35">
      <c r="B45" s="1" t="s">
        <v>304</v>
      </c>
      <c r="E45" s="47">
        <v>60.677224456466661</v>
      </c>
      <c r="G45" s="44">
        <f t="shared" si="12"/>
        <v>62.148571095209981</v>
      </c>
      <c r="H45" s="39">
        <f t="shared" si="13"/>
        <v>63.292409827023668</v>
      </c>
      <c r="I45" s="39">
        <f t="shared" si="14"/>
        <v>64.827171433065317</v>
      </c>
      <c r="J45" s="39">
        <f t="shared" si="15"/>
        <v>66.39914908434551</v>
      </c>
      <c r="K45" s="40">
        <f t="shared" si="16"/>
        <v>68.009245223313783</v>
      </c>
      <c r="L45" s="65"/>
      <c r="M45" s="47">
        <f t="shared" si="6"/>
        <v>63.292409827023668</v>
      </c>
      <c r="O45" s="68"/>
      <c r="P45" s="68">
        <f>+E45*(1+'CPI - Index'!E$9)</f>
        <v>62.148571095209981</v>
      </c>
      <c r="Q45" s="68">
        <f>+P45*(1+'CPI - Index'!F$9)</f>
        <v>63.292409827023668</v>
      </c>
      <c r="R45" s="68">
        <f>+Q45*(1+'CPI - Index'!G$9)</f>
        <v>64.827171433065317</v>
      </c>
      <c r="S45" s="68">
        <f>+R45*(1+'CPI - Index'!H$9)</f>
        <v>66.39914908434551</v>
      </c>
      <c r="T45" s="68">
        <f>+S45*(1+'CPI - Index'!I$9)</f>
        <v>68.009245223313783</v>
      </c>
      <c r="V45" s="80">
        <f t="shared" si="7"/>
        <v>0</v>
      </c>
      <c r="W45" s="80">
        <f t="shared" si="8"/>
        <v>0</v>
      </c>
      <c r="X45" s="80">
        <f t="shared" si="9"/>
        <v>0</v>
      </c>
      <c r="Y45" s="80">
        <f t="shared" si="10"/>
        <v>0</v>
      </c>
      <c r="Z45" s="80">
        <f t="shared" si="11"/>
        <v>0</v>
      </c>
    </row>
    <row r="46" spans="2:26" x14ac:dyDescent="0.35">
      <c r="B46" s="1" t="s">
        <v>305</v>
      </c>
      <c r="E46" s="47">
        <v>109.15678345275705</v>
      </c>
      <c r="G46" s="44">
        <f t="shared" si="12"/>
        <v>111.80369863168841</v>
      </c>
      <c r="H46" s="39">
        <f t="shared" si="13"/>
        <v>113.86143541632072</v>
      </c>
      <c r="I46" s="39">
        <f t="shared" si="14"/>
        <v>116.62243250844199</v>
      </c>
      <c r="J46" s="39">
        <f t="shared" si="15"/>
        <v>119.4503803193455</v>
      </c>
      <c r="K46" s="40">
        <f t="shared" si="16"/>
        <v>122.34690232004405</v>
      </c>
      <c r="L46" s="65"/>
      <c r="M46" s="47">
        <f t="shared" si="6"/>
        <v>113.86143541632072</v>
      </c>
      <c r="O46" s="68"/>
      <c r="P46" s="68">
        <f>+E46*(1+'CPI - Index'!E$9)</f>
        <v>111.80369863168841</v>
      </c>
      <c r="Q46" s="68">
        <f>+P46*(1+'CPI - Index'!F$9)</f>
        <v>113.86143541632072</v>
      </c>
      <c r="R46" s="68">
        <f>+Q46*(1+'CPI - Index'!G$9)</f>
        <v>116.62243250844197</v>
      </c>
      <c r="S46" s="68">
        <f>+R46*(1+'CPI - Index'!H$9)</f>
        <v>119.45038031934548</v>
      </c>
      <c r="T46" s="68">
        <f>+S46*(1+'CPI - Index'!I$9)</f>
        <v>122.34690232004404</v>
      </c>
      <c r="V46" s="80">
        <f t="shared" si="7"/>
        <v>0</v>
      </c>
      <c r="W46" s="80">
        <f t="shared" si="8"/>
        <v>0</v>
      </c>
      <c r="X46" s="80">
        <f t="shared" si="9"/>
        <v>0</v>
      </c>
      <c r="Y46" s="80">
        <f t="shared" si="10"/>
        <v>0</v>
      </c>
      <c r="Z46" s="80">
        <f t="shared" si="11"/>
        <v>0</v>
      </c>
    </row>
    <row r="47" spans="2:26" x14ac:dyDescent="0.35">
      <c r="B47" s="1" t="s">
        <v>306</v>
      </c>
      <c r="E47" s="47">
        <v>47.298799252872783</v>
      </c>
      <c r="G47" s="44">
        <f t="shared" si="12"/>
        <v>48.445735849276254</v>
      </c>
      <c r="H47" s="39">
        <f t="shared" si="13"/>
        <v>49.337375159385637</v>
      </c>
      <c r="I47" s="39">
        <f t="shared" si="14"/>
        <v>50.533744666320857</v>
      </c>
      <c r="J47" s="39">
        <f t="shared" si="15"/>
        <v>51.759124634240273</v>
      </c>
      <c r="K47" s="40">
        <f t="shared" si="16"/>
        <v>53.014218530460333</v>
      </c>
      <c r="L47" s="65"/>
      <c r="M47" s="47">
        <f t="shared" si="6"/>
        <v>49.337375159385637</v>
      </c>
      <c r="O47" s="68"/>
      <c r="P47" s="68">
        <f>+E47*(1+'CPI - Index'!E$9)</f>
        <v>48.445735849276254</v>
      </c>
      <c r="Q47" s="68">
        <f>+P47*(1+'CPI - Index'!F$9)</f>
        <v>49.337375159385637</v>
      </c>
      <c r="R47" s="68">
        <f>+Q47*(1+'CPI - Index'!G$9)</f>
        <v>50.53374466632085</v>
      </c>
      <c r="S47" s="68">
        <f>+R47*(1+'CPI - Index'!H$9)</f>
        <v>51.759124634240266</v>
      </c>
      <c r="T47" s="68">
        <f>+S47*(1+'CPI - Index'!I$9)</f>
        <v>53.014218530460326</v>
      </c>
      <c r="V47" s="80">
        <f t="shared" si="7"/>
        <v>0</v>
      </c>
      <c r="W47" s="80">
        <f t="shared" si="8"/>
        <v>0</v>
      </c>
      <c r="X47" s="80">
        <f t="shared" si="9"/>
        <v>0</v>
      </c>
      <c r="Y47" s="80">
        <f t="shared" si="10"/>
        <v>0</v>
      </c>
      <c r="Z47" s="80">
        <f t="shared" si="11"/>
        <v>0</v>
      </c>
    </row>
    <row r="48" spans="2:26" x14ac:dyDescent="0.35">
      <c r="B48" s="1" t="s">
        <v>307</v>
      </c>
      <c r="E48" s="47">
        <v>38.493800693368442</v>
      </c>
      <c r="G48" s="44">
        <f t="shared" si="12"/>
        <v>39.427227111105765</v>
      </c>
      <c r="H48" s="39">
        <f t="shared" si="13"/>
        <v>40.152881597813234</v>
      </c>
      <c r="I48" s="39">
        <f t="shared" si="14"/>
        <v>41.126538647950518</v>
      </c>
      <c r="J48" s="39">
        <f t="shared" si="15"/>
        <v>42.123805661147927</v>
      </c>
      <c r="K48" s="40">
        <f t="shared" si="16"/>
        <v>43.145255149416357</v>
      </c>
      <c r="L48" s="65"/>
      <c r="M48" s="47">
        <f t="shared" si="6"/>
        <v>40.152881597813234</v>
      </c>
      <c r="O48" s="68"/>
      <c r="P48" s="68">
        <f>+E48*(1+'CPI - Index'!E$9)</f>
        <v>39.427227111105765</v>
      </c>
      <c r="Q48" s="68">
        <f>+P48*(1+'CPI - Index'!F$9)</f>
        <v>40.152881597813234</v>
      </c>
      <c r="R48" s="68">
        <f>+Q48*(1+'CPI - Index'!G$9)</f>
        <v>41.126538647950518</v>
      </c>
      <c r="S48" s="68">
        <f>+R48*(1+'CPI - Index'!H$9)</f>
        <v>42.123805661147927</v>
      </c>
      <c r="T48" s="68">
        <f>+S48*(1+'CPI - Index'!I$9)</f>
        <v>43.145255149416364</v>
      </c>
      <c r="V48" s="80">
        <f t="shared" si="7"/>
        <v>0</v>
      </c>
      <c r="W48" s="80">
        <f t="shared" si="8"/>
        <v>0</v>
      </c>
      <c r="X48" s="80">
        <f t="shared" si="9"/>
        <v>0</v>
      </c>
      <c r="Y48" s="80">
        <f t="shared" si="10"/>
        <v>0</v>
      </c>
      <c r="Z48" s="80">
        <f t="shared" si="11"/>
        <v>0</v>
      </c>
    </row>
    <row r="49" spans="2:26" x14ac:dyDescent="0.35">
      <c r="B49" s="1" t="s">
        <v>308</v>
      </c>
      <c r="E49" s="47">
        <v>46.387305994076023</v>
      </c>
      <c r="G49" s="44">
        <f t="shared" si="12"/>
        <v>47.512140021441752</v>
      </c>
      <c r="H49" s="39">
        <f t="shared" si="13"/>
        <v>48.386596586253567</v>
      </c>
      <c r="I49" s="39">
        <f t="shared" si="14"/>
        <v>49.559910904519583</v>
      </c>
      <c r="J49" s="39">
        <f t="shared" si="15"/>
        <v>50.76167662434252</v>
      </c>
      <c r="K49" s="40">
        <f t="shared" si="16"/>
        <v>51.992583656548433</v>
      </c>
      <c r="L49" s="65"/>
      <c r="M49" s="47">
        <f t="shared" si="6"/>
        <v>48.386596586253567</v>
      </c>
      <c r="O49" s="68"/>
      <c r="P49" s="68">
        <f>+E49*(1+'CPI - Index'!E$9)</f>
        <v>47.512140021441752</v>
      </c>
      <c r="Q49" s="68">
        <f>+P49*(1+'CPI - Index'!F$9)</f>
        <v>48.386596586253567</v>
      </c>
      <c r="R49" s="68">
        <f>+Q49*(1+'CPI - Index'!G$9)</f>
        <v>49.559910904519583</v>
      </c>
      <c r="S49" s="68">
        <f>+R49*(1+'CPI - Index'!H$9)</f>
        <v>50.761676624342513</v>
      </c>
      <c r="T49" s="68">
        <f>+S49*(1+'CPI - Index'!I$9)</f>
        <v>51.992583656548433</v>
      </c>
      <c r="V49" s="80">
        <f t="shared" si="7"/>
        <v>0</v>
      </c>
      <c r="W49" s="80">
        <f t="shared" si="8"/>
        <v>0</v>
      </c>
      <c r="X49" s="80">
        <f t="shared" si="9"/>
        <v>0</v>
      </c>
      <c r="Y49" s="80">
        <f t="shared" si="10"/>
        <v>0</v>
      </c>
      <c r="Z49" s="80">
        <f t="shared" si="11"/>
        <v>0</v>
      </c>
    </row>
    <row r="50" spans="2:26" x14ac:dyDescent="0.35">
      <c r="B50" s="1" t="s">
        <v>309</v>
      </c>
      <c r="E50" s="47">
        <v>0</v>
      </c>
      <c r="G50" s="44">
        <f t="shared" si="12"/>
        <v>0</v>
      </c>
      <c r="H50" s="39">
        <f t="shared" si="13"/>
        <v>0</v>
      </c>
      <c r="I50" s="39">
        <f t="shared" si="14"/>
        <v>0</v>
      </c>
      <c r="J50" s="39">
        <f t="shared" si="15"/>
        <v>0</v>
      </c>
      <c r="K50" s="40">
        <f t="shared" si="16"/>
        <v>0</v>
      </c>
      <c r="L50" s="65"/>
      <c r="M50" s="47">
        <f t="shared" si="6"/>
        <v>0</v>
      </c>
      <c r="O50" s="68"/>
      <c r="P50" s="68">
        <f>+E50*(1+'CPI - Index'!E$9)</f>
        <v>0</v>
      </c>
      <c r="Q50" s="68">
        <f>+P50*(1+'CPI - Index'!F$9)</f>
        <v>0</v>
      </c>
      <c r="R50" s="68">
        <f>+Q50*(1+'CPI - Index'!G$9)</f>
        <v>0</v>
      </c>
      <c r="S50" s="68">
        <f>+R50*(1+'CPI - Index'!H$9)</f>
        <v>0</v>
      </c>
      <c r="T50" s="68">
        <f>+S50*(1+'CPI - Index'!I$9)</f>
        <v>0</v>
      </c>
      <c r="V50" s="80">
        <f t="shared" si="7"/>
        <v>0</v>
      </c>
      <c r="W50" s="80">
        <f t="shared" si="8"/>
        <v>0</v>
      </c>
      <c r="X50" s="80">
        <f t="shared" si="9"/>
        <v>0</v>
      </c>
      <c r="Y50" s="80">
        <f t="shared" si="10"/>
        <v>0</v>
      </c>
      <c r="Z50" s="80">
        <f t="shared" si="11"/>
        <v>0</v>
      </c>
    </row>
    <row r="51" spans="2:26" x14ac:dyDescent="0.35">
      <c r="B51" s="1" t="s">
        <v>310</v>
      </c>
      <c r="E51" s="47">
        <v>39.158516929217505</v>
      </c>
      <c r="G51" s="44">
        <f t="shared" si="12"/>
        <v>40.108061882502483</v>
      </c>
      <c r="H51" s="39">
        <f t="shared" si="13"/>
        <v>40.846247070524001</v>
      </c>
      <c r="I51" s="39">
        <f t="shared" si="14"/>
        <v>41.836717364293179</v>
      </c>
      <c r="J51" s="39">
        <f t="shared" si="15"/>
        <v>42.851205321206422</v>
      </c>
      <c r="K51" s="40">
        <f t="shared" si="16"/>
        <v>43.890293339490647</v>
      </c>
      <c r="L51" s="65"/>
      <c r="M51" s="47">
        <f t="shared" si="6"/>
        <v>40.846247070524001</v>
      </c>
      <c r="O51" s="68"/>
      <c r="P51" s="68">
        <f>+E51*(1+'CPI - Index'!E$9)</f>
        <v>40.108061882502483</v>
      </c>
      <c r="Q51" s="68">
        <f>+P51*(1+'CPI - Index'!F$9)</f>
        <v>40.846247070524008</v>
      </c>
      <c r="R51" s="68">
        <f>+Q51*(1+'CPI - Index'!G$9)</f>
        <v>41.836717364293186</v>
      </c>
      <c r="S51" s="68">
        <f>+R51*(1+'CPI - Index'!H$9)</f>
        <v>42.851205321206429</v>
      </c>
      <c r="T51" s="68">
        <f>+S51*(1+'CPI - Index'!I$9)</f>
        <v>43.890293339490654</v>
      </c>
      <c r="V51" s="80">
        <f t="shared" si="7"/>
        <v>0</v>
      </c>
      <c r="W51" s="80">
        <f t="shared" si="8"/>
        <v>0</v>
      </c>
      <c r="X51" s="80">
        <f t="shared" si="9"/>
        <v>0</v>
      </c>
      <c r="Y51" s="80">
        <f t="shared" si="10"/>
        <v>0</v>
      </c>
      <c r="Z51" s="80">
        <f t="shared" si="11"/>
        <v>0</v>
      </c>
    </row>
    <row r="52" spans="2:26" x14ac:dyDescent="0.35">
      <c r="B52" s="1" t="s">
        <v>311</v>
      </c>
      <c r="E52" s="47">
        <v>110.98110621270826</v>
      </c>
      <c r="G52" s="44">
        <f t="shared" si="12"/>
        <v>113.6722589319174</v>
      </c>
      <c r="H52" s="39">
        <f t="shared" si="13"/>
        <v>115.76438639692202</v>
      </c>
      <c r="I52" s="39">
        <f t="shared" si="14"/>
        <v>118.57152766511729</v>
      </c>
      <c r="J52" s="39">
        <f t="shared" si="15"/>
        <v>121.44673859052637</v>
      </c>
      <c r="K52" s="40">
        <f t="shared" si="16"/>
        <v>124.39166977701647</v>
      </c>
      <c r="L52" s="65"/>
      <c r="M52" s="47">
        <f t="shared" si="6"/>
        <v>115.76438639692202</v>
      </c>
      <c r="O52" s="68"/>
      <c r="P52" s="68">
        <f>+E52*(1+'CPI - Index'!E$9)</f>
        <v>113.6722589319174</v>
      </c>
      <c r="Q52" s="68">
        <f>+P52*(1+'CPI - Index'!F$9)</f>
        <v>115.76438639692202</v>
      </c>
      <c r="R52" s="68">
        <f>+Q52*(1+'CPI - Index'!G$9)</f>
        <v>118.57152766511727</v>
      </c>
      <c r="S52" s="68">
        <f>+R52*(1+'CPI - Index'!H$9)</f>
        <v>121.44673859052634</v>
      </c>
      <c r="T52" s="68">
        <f>+S52*(1+'CPI - Index'!I$9)</f>
        <v>124.39166977701646</v>
      </c>
      <c r="V52" s="80">
        <f t="shared" si="7"/>
        <v>0</v>
      </c>
      <c r="W52" s="80">
        <f t="shared" si="8"/>
        <v>0</v>
      </c>
      <c r="X52" s="80">
        <f t="shared" si="9"/>
        <v>0</v>
      </c>
      <c r="Y52" s="80">
        <f t="shared" si="10"/>
        <v>0</v>
      </c>
      <c r="Z52" s="80">
        <f t="shared" si="11"/>
        <v>0</v>
      </c>
    </row>
    <row r="53" spans="2:26" x14ac:dyDescent="0.35">
      <c r="B53" s="1" t="s">
        <v>312</v>
      </c>
      <c r="E53" s="47">
        <v>46.387305994076023</v>
      </c>
      <c r="G53" s="44">
        <f t="shared" si="12"/>
        <v>47.512140021441752</v>
      </c>
      <c r="H53" s="39">
        <f t="shared" si="13"/>
        <v>48.386596586253567</v>
      </c>
      <c r="I53" s="39">
        <f t="shared" si="14"/>
        <v>49.559910904519583</v>
      </c>
      <c r="J53" s="39">
        <f t="shared" si="15"/>
        <v>50.76167662434252</v>
      </c>
      <c r="K53" s="40">
        <f t="shared" si="16"/>
        <v>51.992583656548433</v>
      </c>
      <c r="L53" s="65"/>
      <c r="M53" s="47">
        <f t="shared" si="6"/>
        <v>48.386596586253567</v>
      </c>
      <c r="O53" s="68"/>
      <c r="P53" s="68">
        <f>+E53*(1+'CPI - Index'!E$9)</f>
        <v>47.512140021441752</v>
      </c>
      <c r="Q53" s="68">
        <f>+P53*(1+'CPI - Index'!F$9)</f>
        <v>48.386596586253567</v>
      </c>
      <c r="R53" s="68">
        <f>+Q53*(1+'CPI - Index'!G$9)</f>
        <v>49.559910904519583</v>
      </c>
      <c r="S53" s="68">
        <f>+R53*(1+'CPI - Index'!H$9)</f>
        <v>50.761676624342513</v>
      </c>
      <c r="T53" s="68">
        <f>+S53*(1+'CPI - Index'!I$9)</f>
        <v>51.992583656548433</v>
      </c>
      <c r="V53" s="80">
        <f t="shared" si="7"/>
        <v>0</v>
      </c>
      <c r="W53" s="80">
        <f t="shared" si="8"/>
        <v>0</v>
      </c>
      <c r="X53" s="80">
        <f t="shared" si="9"/>
        <v>0</v>
      </c>
      <c r="Y53" s="80">
        <f t="shared" si="10"/>
        <v>0</v>
      </c>
      <c r="Z53" s="80">
        <f t="shared" si="11"/>
        <v>0</v>
      </c>
    </row>
    <row r="54" spans="2:26" x14ac:dyDescent="0.35">
      <c r="B54" s="1" t="s">
        <v>313</v>
      </c>
      <c r="E54" s="47">
        <v>56.77349717921755</v>
      </c>
      <c r="G54" s="44">
        <f t="shared" si="12"/>
        <v>58.150183324515396</v>
      </c>
      <c r="H54" s="39">
        <f t="shared" si="13"/>
        <v>59.220432097359243</v>
      </c>
      <c r="I54" s="39">
        <f t="shared" si="14"/>
        <v>60.656453347373599</v>
      </c>
      <c r="J54" s="39">
        <f t="shared" si="15"/>
        <v>62.127296312756428</v>
      </c>
      <c r="K54" s="40">
        <f t="shared" si="16"/>
        <v>63.63380537645903</v>
      </c>
      <c r="L54" s="65"/>
      <c r="M54" s="47">
        <f t="shared" si="6"/>
        <v>59.220432097359243</v>
      </c>
      <c r="O54" s="68"/>
      <c r="P54" s="68">
        <f>+E54*(1+'CPI - Index'!E$9)</f>
        <v>58.150183324515396</v>
      </c>
      <c r="Q54" s="68">
        <f>+P54*(1+'CPI - Index'!F$9)</f>
        <v>59.220432097359243</v>
      </c>
      <c r="R54" s="68">
        <f>+Q54*(1+'CPI - Index'!G$9)</f>
        <v>60.656453347373592</v>
      </c>
      <c r="S54" s="68">
        <f>+R54*(1+'CPI - Index'!H$9)</f>
        <v>62.127296312756428</v>
      </c>
      <c r="T54" s="68">
        <f>+S54*(1+'CPI - Index'!I$9)</f>
        <v>63.633805376459037</v>
      </c>
      <c r="V54" s="80">
        <f t="shared" si="7"/>
        <v>0</v>
      </c>
      <c r="W54" s="80">
        <f t="shared" si="8"/>
        <v>0</v>
      </c>
      <c r="X54" s="80">
        <f t="shared" si="9"/>
        <v>0</v>
      </c>
      <c r="Y54" s="80">
        <f t="shared" si="10"/>
        <v>0</v>
      </c>
      <c r="Z54" s="80">
        <f t="shared" si="11"/>
        <v>0</v>
      </c>
    </row>
    <row r="55" spans="2:26" x14ac:dyDescent="0.35">
      <c r="B55" s="1" t="s">
        <v>314</v>
      </c>
      <c r="E55" s="47">
        <v>45.556410699264688</v>
      </c>
      <c r="G55" s="44">
        <f t="shared" si="12"/>
        <v>46.661096557195847</v>
      </c>
      <c r="H55" s="39">
        <f t="shared" si="13"/>
        <v>47.519889745365099</v>
      </c>
      <c r="I55" s="39">
        <f t="shared" si="14"/>
        <v>48.672187509091252</v>
      </c>
      <c r="J55" s="39">
        <f t="shared" si="15"/>
        <v>49.852427049269394</v>
      </c>
      <c r="K55" s="40">
        <f t="shared" si="16"/>
        <v>51.061285918955576</v>
      </c>
      <c r="L55" s="65"/>
      <c r="M55" s="47">
        <f t="shared" si="6"/>
        <v>47.519889745365099</v>
      </c>
      <c r="O55" s="68"/>
      <c r="P55" s="68">
        <f>+E55*(1+'CPI - Index'!E$9)</f>
        <v>46.661096557195847</v>
      </c>
      <c r="Q55" s="68">
        <f>+P55*(1+'CPI - Index'!F$9)</f>
        <v>47.519889745365099</v>
      </c>
      <c r="R55" s="68">
        <f>+Q55*(1+'CPI - Index'!G$9)</f>
        <v>48.672187509091245</v>
      </c>
      <c r="S55" s="68">
        <f>+R55*(1+'CPI - Index'!H$9)</f>
        <v>49.852427049269387</v>
      </c>
      <c r="T55" s="68">
        <f>+S55*(1+'CPI - Index'!I$9)</f>
        <v>51.061285918955569</v>
      </c>
      <c r="V55" s="80">
        <f t="shared" si="7"/>
        <v>0</v>
      </c>
      <c r="W55" s="80">
        <f t="shared" si="8"/>
        <v>0</v>
      </c>
      <c r="X55" s="80">
        <f t="shared" si="9"/>
        <v>0</v>
      </c>
      <c r="Y55" s="80">
        <f t="shared" si="10"/>
        <v>0</v>
      </c>
      <c r="Z55" s="80">
        <f t="shared" si="11"/>
        <v>0</v>
      </c>
    </row>
    <row r="56" spans="2:26" x14ac:dyDescent="0.35">
      <c r="B56" s="1" t="s">
        <v>315</v>
      </c>
      <c r="E56" s="47">
        <v>95.920298098958199</v>
      </c>
      <c r="G56" s="44">
        <f t="shared" si="12"/>
        <v>98.24624509899634</v>
      </c>
      <c r="H56" s="39">
        <f t="shared" si="13"/>
        <v>100.05445819897787</v>
      </c>
      <c r="I56" s="39">
        <f t="shared" si="14"/>
        <v>102.48065339958352</v>
      </c>
      <c r="J56" s="39">
        <f t="shared" si="15"/>
        <v>104.96568079275109</v>
      </c>
      <c r="K56" s="40">
        <f t="shared" si="16"/>
        <v>107.51096698540847</v>
      </c>
      <c r="L56" s="65"/>
      <c r="M56" s="47">
        <f t="shared" si="6"/>
        <v>100.05445819897787</v>
      </c>
      <c r="O56" s="68"/>
      <c r="P56" s="68">
        <f>+E56*(1+'CPI - Index'!E$9)</f>
        <v>98.24624509899634</v>
      </c>
      <c r="Q56" s="68">
        <f>+P56*(1+'CPI - Index'!F$9)</f>
        <v>100.05445819897788</v>
      </c>
      <c r="R56" s="68">
        <f>+Q56*(1+'CPI - Index'!G$9)</f>
        <v>102.48065339958352</v>
      </c>
      <c r="S56" s="68">
        <f>+R56*(1+'CPI - Index'!H$9)</f>
        <v>104.96568079275109</v>
      </c>
      <c r="T56" s="68">
        <f>+S56*(1+'CPI - Index'!I$9)</f>
        <v>107.51096698540849</v>
      </c>
      <c r="V56" s="80">
        <f t="shared" si="7"/>
        <v>0</v>
      </c>
      <c r="W56" s="80">
        <f t="shared" si="8"/>
        <v>0</v>
      </c>
      <c r="X56" s="80">
        <f t="shared" si="9"/>
        <v>0</v>
      </c>
      <c r="Y56" s="80">
        <f t="shared" si="10"/>
        <v>0</v>
      </c>
      <c r="Z56" s="80">
        <f t="shared" si="11"/>
        <v>0</v>
      </c>
    </row>
    <row r="57" spans="2:26" x14ac:dyDescent="0.35">
      <c r="B57" s="1" t="s">
        <v>316</v>
      </c>
      <c r="E57" s="47">
        <v>58.770725872792276</v>
      </c>
      <c r="G57" s="44">
        <f t="shared" si="12"/>
        <v>60.195842310533727</v>
      </c>
      <c r="H57" s="39">
        <f t="shared" si="13"/>
        <v>61.30374124876441</v>
      </c>
      <c r="I57" s="39">
        <f t="shared" si="14"/>
        <v>62.790280134429395</v>
      </c>
      <c r="J57" s="39">
        <f t="shared" si="15"/>
        <v>64.312865724807338</v>
      </c>
      <c r="K57" s="40">
        <f t="shared" si="16"/>
        <v>65.872372107305708</v>
      </c>
      <c r="L57" s="65"/>
      <c r="M57" s="47">
        <f t="shared" si="6"/>
        <v>61.30374124876441</v>
      </c>
      <c r="O57" s="68"/>
      <c r="P57" s="68">
        <f>+E57*(1+'CPI - Index'!E$9)</f>
        <v>60.195842310533727</v>
      </c>
      <c r="Q57" s="68">
        <f>+P57*(1+'CPI - Index'!F$9)</f>
        <v>61.303741248764418</v>
      </c>
      <c r="R57" s="68">
        <f>+Q57*(1+'CPI - Index'!G$9)</f>
        <v>62.790280134429395</v>
      </c>
      <c r="S57" s="68">
        <f>+R57*(1+'CPI - Index'!H$9)</f>
        <v>64.312865724807338</v>
      </c>
      <c r="T57" s="68">
        <f>+S57*(1+'CPI - Index'!I$9)</f>
        <v>65.872372107305708</v>
      </c>
      <c r="V57" s="80">
        <f t="shared" si="7"/>
        <v>0</v>
      </c>
      <c r="W57" s="80">
        <f t="shared" si="8"/>
        <v>0</v>
      </c>
      <c r="X57" s="80">
        <f t="shared" si="9"/>
        <v>0</v>
      </c>
      <c r="Y57" s="80">
        <f t="shared" si="10"/>
        <v>0</v>
      </c>
      <c r="Z57" s="80">
        <f t="shared" si="11"/>
        <v>0</v>
      </c>
    </row>
    <row r="58" spans="2:26" x14ac:dyDescent="0.35">
      <c r="B58" s="1" t="s">
        <v>317</v>
      </c>
      <c r="E58" s="47">
        <v>156.52909220089518</v>
      </c>
      <c r="G58" s="44">
        <f t="shared" si="12"/>
        <v>160.32472648935158</v>
      </c>
      <c r="H58" s="39">
        <f t="shared" si="13"/>
        <v>163.27548832657894</v>
      </c>
      <c r="I58" s="39">
        <f t="shared" si="14"/>
        <v>167.23471426498429</v>
      </c>
      <c r="J58" s="39">
        <f t="shared" si="15"/>
        <v>171.28994646980476</v>
      </c>
      <c r="K58" s="40">
        <f t="shared" si="16"/>
        <v>175.44351297266431</v>
      </c>
      <c r="L58" s="65"/>
      <c r="M58" s="47">
        <f t="shared" si="6"/>
        <v>163.27548832657894</v>
      </c>
      <c r="O58" s="68"/>
      <c r="P58" s="68">
        <f>+E58*(1+'CPI - Index'!E$9)</f>
        <v>160.32472648935158</v>
      </c>
      <c r="Q58" s="68">
        <f>+P58*(1+'CPI - Index'!F$9)</f>
        <v>163.27548832657894</v>
      </c>
      <c r="R58" s="68">
        <f>+Q58*(1+'CPI - Index'!G$9)</f>
        <v>167.23471426498429</v>
      </c>
      <c r="S58" s="68">
        <f>+R58*(1+'CPI - Index'!H$9)</f>
        <v>171.28994646980476</v>
      </c>
      <c r="T58" s="68">
        <f>+S58*(1+'CPI - Index'!I$9)</f>
        <v>175.44351297266431</v>
      </c>
      <c r="V58" s="80">
        <f t="shared" si="7"/>
        <v>0</v>
      </c>
      <c r="W58" s="80">
        <f t="shared" si="8"/>
        <v>0</v>
      </c>
      <c r="X58" s="80">
        <f t="shared" si="9"/>
        <v>0</v>
      </c>
      <c r="Y58" s="80">
        <f t="shared" si="10"/>
        <v>0</v>
      </c>
      <c r="Z58" s="80">
        <f t="shared" si="11"/>
        <v>0</v>
      </c>
    </row>
    <row r="59" spans="2:26" x14ac:dyDescent="0.35">
      <c r="B59" s="1" t="s">
        <v>318</v>
      </c>
      <c r="E59" s="47">
        <v>29.414788989190654</v>
      </c>
      <c r="G59" s="44">
        <f t="shared" si="12"/>
        <v>30.128060752958305</v>
      </c>
      <c r="H59" s="39">
        <f t="shared" si="13"/>
        <v>30.682564938595579</v>
      </c>
      <c r="I59" s="39">
        <f t="shared" si="14"/>
        <v>31.426578680074737</v>
      </c>
      <c r="J59" s="39">
        <f t="shared" si="15"/>
        <v>32.188633822219636</v>
      </c>
      <c r="K59" s="40">
        <f t="shared" si="16"/>
        <v>32.969167846382874</v>
      </c>
      <c r="L59" s="65"/>
      <c r="M59" s="47">
        <f t="shared" si="6"/>
        <v>30.682564938595579</v>
      </c>
      <c r="O59" s="68"/>
      <c r="P59" s="68">
        <f>+E59*(1+'CPI - Index'!E$9)</f>
        <v>30.128060752958305</v>
      </c>
      <c r="Q59" s="68">
        <f>+P59*(1+'CPI - Index'!F$9)</f>
        <v>30.682564938595579</v>
      </c>
      <c r="R59" s="68">
        <f>+Q59*(1+'CPI - Index'!G$9)</f>
        <v>31.426578680074734</v>
      </c>
      <c r="S59" s="68">
        <f>+R59*(1+'CPI - Index'!H$9)</f>
        <v>32.188633822219629</v>
      </c>
      <c r="T59" s="68">
        <f>+S59*(1+'CPI - Index'!I$9)</f>
        <v>32.969167846382874</v>
      </c>
      <c r="V59" s="80">
        <f t="shared" si="7"/>
        <v>0</v>
      </c>
      <c r="W59" s="80">
        <f t="shared" si="8"/>
        <v>0</v>
      </c>
      <c r="X59" s="80">
        <f t="shared" si="9"/>
        <v>0</v>
      </c>
      <c r="Y59" s="80">
        <f t="shared" si="10"/>
        <v>0</v>
      </c>
      <c r="Z59" s="80">
        <f t="shared" si="11"/>
        <v>0</v>
      </c>
    </row>
    <row r="60" spans="2:26" x14ac:dyDescent="0.35">
      <c r="B60" s="1" t="s">
        <v>319</v>
      </c>
      <c r="E60" s="47">
        <v>64.304243418871096</v>
      </c>
      <c r="G60" s="44">
        <f t="shared" si="12"/>
        <v>65.86354072125792</v>
      </c>
      <c r="H60" s="39">
        <f t="shared" si="13"/>
        <v>67.075753127170643</v>
      </c>
      <c r="I60" s="39">
        <f t="shared" si="14"/>
        <v>68.702256066105278</v>
      </c>
      <c r="J60" s="39">
        <f t="shared" si="15"/>
        <v>70.36819966261028</v>
      </c>
      <c r="K60" s="40">
        <f t="shared" si="16"/>
        <v>72.074540303195832</v>
      </c>
      <c r="L60" s="65"/>
      <c r="M60" s="47">
        <f t="shared" si="6"/>
        <v>67.075753127170643</v>
      </c>
      <c r="O60" s="68"/>
      <c r="P60" s="68">
        <f>+E60*(1+'CPI - Index'!E$9)</f>
        <v>65.86354072125792</v>
      </c>
      <c r="Q60" s="68">
        <f>+P60*(1+'CPI - Index'!F$9)</f>
        <v>67.075753127170643</v>
      </c>
      <c r="R60" s="68">
        <f>+Q60*(1+'CPI - Index'!G$9)</f>
        <v>68.702256066105278</v>
      </c>
      <c r="S60" s="68">
        <f>+R60*(1+'CPI - Index'!H$9)</f>
        <v>70.368199662610266</v>
      </c>
      <c r="T60" s="68">
        <f>+S60*(1+'CPI - Index'!I$9)</f>
        <v>72.074540303195818</v>
      </c>
      <c r="V60" s="80">
        <f t="shared" si="7"/>
        <v>0</v>
      </c>
      <c r="W60" s="80">
        <f t="shared" si="8"/>
        <v>0</v>
      </c>
      <c r="X60" s="80">
        <f t="shared" si="9"/>
        <v>0</v>
      </c>
      <c r="Y60" s="80">
        <f t="shared" si="10"/>
        <v>0</v>
      </c>
      <c r="Z60" s="80">
        <f t="shared" si="11"/>
        <v>0</v>
      </c>
    </row>
    <row r="61" spans="2:26" x14ac:dyDescent="0.35">
      <c r="B61" s="1" t="s">
        <v>320</v>
      </c>
      <c r="E61" s="47">
        <v>0</v>
      </c>
      <c r="G61" s="44">
        <f t="shared" si="12"/>
        <v>0</v>
      </c>
      <c r="H61" s="39">
        <f t="shared" si="13"/>
        <v>0</v>
      </c>
      <c r="I61" s="39">
        <f t="shared" si="14"/>
        <v>0</v>
      </c>
      <c r="J61" s="39">
        <f t="shared" si="15"/>
        <v>0</v>
      </c>
      <c r="K61" s="40">
        <f t="shared" si="16"/>
        <v>0</v>
      </c>
      <c r="L61" s="65"/>
      <c r="M61" s="47">
        <f t="shared" si="6"/>
        <v>0</v>
      </c>
      <c r="O61" s="68"/>
      <c r="P61" s="68">
        <f>+E61*(1+'CPI - Index'!E$9)</f>
        <v>0</v>
      </c>
      <c r="Q61" s="68">
        <f>+P61*(1+'CPI - Index'!F$9)</f>
        <v>0</v>
      </c>
      <c r="R61" s="68">
        <f>+Q61*(1+'CPI - Index'!G$9)</f>
        <v>0</v>
      </c>
      <c r="S61" s="68">
        <f>+R61*(1+'CPI - Index'!H$9)</f>
        <v>0</v>
      </c>
      <c r="T61" s="68">
        <f>+S61*(1+'CPI - Index'!I$9)</f>
        <v>0</v>
      </c>
      <c r="V61" s="80">
        <f t="shared" si="7"/>
        <v>0</v>
      </c>
      <c r="W61" s="80">
        <f t="shared" si="8"/>
        <v>0</v>
      </c>
      <c r="X61" s="80">
        <f t="shared" si="9"/>
        <v>0</v>
      </c>
      <c r="Y61" s="80">
        <f t="shared" si="10"/>
        <v>0</v>
      </c>
      <c r="Z61" s="80">
        <f t="shared" si="11"/>
        <v>0</v>
      </c>
    </row>
    <row r="62" spans="2:26" x14ac:dyDescent="0.35">
      <c r="B62" s="1" t="s">
        <v>321</v>
      </c>
      <c r="E62" s="47">
        <v>0</v>
      </c>
      <c r="G62" s="44">
        <f t="shared" si="12"/>
        <v>0</v>
      </c>
      <c r="H62" s="39">
        <f t="shared" si="13"/>
        <v>0</v>
      </c>
      <c r="I62" s="39">
        <f t="shared" si="14"/>
        <v>0</v>
      </c>
      <c r="J62" s="39">
        <f t="shared" si="15"/>
        <v>0</v>
      </c>
      <c r="K62" s="40">
        <f t="shared" si="16"/>
        <v>0</v>
      </c>
      <c r="L62" s="65"/>
      <c r="M62" s="47">
        <f t="shared" si="6"/>
        <v>0</v>
      </c>
      <c r="O62" s="68"/>
      <c r="P62" s="68">
        <f>+E62*(1+'CPI - Index'!E$9)</f>
        <v>0</v>
      </c>
      <c r="Q62" s="68">
        <f>+P62*(1+'CPI - Index'!F$9)</f>
        <v>0</v>
      </c>
      <c r="R62" s="68">
        <f>+Q62*(1+'CPI - Index'!G$9)</f>
        <v>0</v>
      </c>
      <c r="S62" s="68">
        <f>+R62*(1+'CPI - Index'!H$9)</f>
        <v>0</v>
      </c>
      <c r="T62" s="68">
        <f>+S62*(1+'CPI - Index'!I$9)</f>
        <v>0</v>
      </c>
      <c r="V62" s="80">
        <f t="shared" si="7"/>
        <v>0</v>
      </c>
      <c r="W62" s="80">
        <f t="shared" si="8"/>
        <v>0</v>
      </c>
      <c r="X62" s="80">
        <f t="shared" si="9"/>
        <v>0</v>
      </c>
      <c r="Y62" s="80">
        <f t="shared" si="10"/>
        <v>0</v>
      </c>
      <c r="Z62" s="80">
        <f t="shared" si="11"/>
        <v>0</v>
      </c>
    </row>
    <row r="63" spans="2:26" x14ac:dyDescent="0.35">
      <c r="B63" s="1" t="s">
        <v>322</v>
      </c>
      <c r="E63" s="47">
        <v>71.171250847708151</v>
      </c>
      <c r="G63" s="44">
        <f t="shared" si="12"/>
        <v>72.897064472968211</v>
      </c>
      <c r="H63" s="39">
        <f t="shared" si="13"/>
        <v>74.238728236274383</v>
      </c>
      <c r="I63" s="39">
        <f t="shared" si="14"/>
        <v>76.038924343355546</v>
      </c>
      <c r="J63" s="39">
        <f t="shared" si="15"/>
        <v>77.882772949623345</v>
      </c>
      <c r="K63" s="40">
        <f t="shared" si="16"/>
        <v>79.771332573467902</v>
      </c>
      <c r="L63" s="65"/>
      <c r="M63" s="47">
        <f t="shared" si="6"/>
        <v>74.238728236274383</v>
      </c>
      <c r="O63" s="68"/>
      <c r="P63" s="68">
        <f>+E63*(1+'CPI - Index'!E$9)</f>
        <v>72.897064472968211</v>
      </c>
      <c r="Q63" s="68">
        <f>+P63*(1+'CPI - Index'!F$9)</f>
        <v>74.238728236274383</v>
      </c>
      <c r="R63" s="68">
        <f>+Q63*(1+'CPI - Index'!G$9)</f>
        <v>76.038924343355546</v>
      </c>
      <c r="S63" s="68">
        <f>+R63*(1+'CPI - Index'!H$9)</f>
        <v>77.88277294962333</v>
      </c>
      <c r="T63" s="68">
        <f>+S63*(1+'CPI - Index'!I$9)</f>
        <v>79.771332573467902</v>
      </c>
      <c r="V63" s="80">
        <f t="shared" si="7"/>
        <v>0</v>
      </c>
      <c r="W63" s="80">
        <f t="shared" si="8"/>
        <v>0</v>
      </c>
      <c r="X63" s="80">
        <f t="shared" si="9"/>
        <v>0</v>
      </c>
      <c r="Y63" s="80">
        <f t="shared" si="10"/>
        <v>0</v>
      </c>
      <c r="Z63" s="80">
        <f t="shared" si="11"/>
        <v>0</v>
      </c>
    </row>
    <row r="64" spans="2:26" x14ac:dyDescent="0.35">
      <c r="B64" s="1" t="s">
        <v>323</v>
      </c>
      <c r="E64" s="47">
        <v>107.45811016270824</v>
      </c>
      <c r="G64" s="44">
        <f t="shared" si="12"/>
        <v>110.06383464351481</v>
      </c>
      <c r="H64" s="39">
        <f t="shared" si="13"/>
        <v>112.08954939155497</v>
      </c>
      <c r="I64" s="39">
        <f t="shared" si="14"/>
        <v>114.8075804685012</v>
      </c>
      <c r="J64" s="39">
        <f t="shared" si="15"/>
        <v>117.59152039221635</v>
      </c>
      <c r="K64" s="40">
        <f t="shared" si="16"/>
        <v>120.44296736962278</v>
      </c>
      <c r="L64" s="65"/>
      <c r="M64" s="47">
        <f t="shared" si="6"/>
        <v>112.08954939155497</v>
      </c>
      <c r="O64" s="68"/>
      <c r="P64" s="68">
        <f>+E64*(1+'CPI - Index'!E$9)</f>
        <v>110.06383464351481</v>
      </c>
      <c r="Q64" s="68">
        <f>+P64*(1+'CPI - Index'!F$9)</f>
        <v>112.08954939155497</v>
      </c>
      <c r="R64" s="68">
        <f>+Q64*(1+'CPI - Index'!G$9)</f>
        <v>114.80758046850119</v>
      </c>
      <c r="S64" s="68">
        <f>+R64*(1+'CPI - Index'!H$9)</f>
        <v>117.59152039221632</v>
      </c>
      <c r="T64" s="68">
        <f>+S64*(1+'CPI - Index'!I$9)</f>
        <v>120.44296736962276</v>
      </c>
      <c r="V64" s="80">
        <f t="shared" si="7"/>
        <v>0</v>
      </c>
      <c r="W64" s="80">
        <f t="shared" si="8"/>
        <v>0</v>
      </c>
      <c r="X64" s="80">
        <f t="shared" si="9"/>
        <v>0</v>
      </c>
      <c r="Y64" s="80">
        <f t="shared" si="10"/>
        <v>0</v>
      </c>
      <c r="Z64" s="80">
        <f t="shared" si="11"/>
        <v>0</v>
      </c>
    </row>
    <row r="65" spans="2:26" x14ac:dyDescent="0.35">
      <c r="B65" s="1" t="s">
        <v>324</v>
      </c>
      <c r="E65" s="47">
        <v>31.156995240184468</v>
      </c>
      <c r="G65" s="44">
        <f t="shared" si="12"/>
        <v>31.91251332181454</v>
      </c>
      <c r="H65" s="39">
        <f t="shared" si="13"/>
        <v>32.499860192768189</v>
      </c>
      <c r="I65" s="39">
        <f t="shared" si="14"/>
        <v>33.287941066318446</v>
      </c>
      <c r="J65" s="39">
        <f t="shared" si="15"/>
        <v>34.095131913252345</v>
      </c>
      <c r="K65" s="40">
        <f t="shared" si="16"/>
        <v>34.921896126471516</v>
      </c>
      <c r="L65" s="65"/>
      <c r="M65" s="47">
        <f t="shared" si="6"/>
        <v>32.499860192768189</v>
      </c>
      <c r="O65" s="68"/>
      <c r="P65" s="68">
        <f>+E65*(1+'CPI - Index'!E$9)</f>
        <v>31.91251332181454</v>
      </c>
      <c r="Q65" s="68">
        <f>+P65*(1+'CPI - Index'!F$9)</f>
        <v>32.499860192768189</v>
      </c>
      <c r="R65" s="68">
        <f>+Q65*(1+'CPI - Index'!G$9)</f>
        <v>33.287941066318446</v>
      </c>
      <c r="S65" s="68">
        <f>+R65*(1+'CPI - Index'!H$9)</f>
        <v>34.095131913252338</v>
      </c>
      <c r="T65" s="68">
        <f>+S65*(1+'CPI - Index'!I$9)</f>
        <v>34.921896126471516</v>
      </c>
      <c r="V65" s="80">
        <f t="shared" si="7"/>
        <v>0</v>
      </c>
      <c r="W65" s="80">
        <f t="shared" si="8"/>
        <v>0</v>
      </c>
      <c r="X65" s="80">
        <f t="shared" si="9"/>
        <v>0</v>
      </c>
      <c r="Y65" s="80">
        <f t="shared" si="10"/>
        <v>0</v>
      </c>
      <c r="Z65" s="80">
        <f t="shared" si="11"/>
        <v>0</v>
      </c>
    </row>
    <row r="66" spans="2:26" x14ac:dyDescent="0.35">
      <c r="B66" s="1" t="s">
        <v>325</v>
      </c>
      <c r="E66" s="47">
        <v>31.156995240184468</v>
      </c>
      <c r="G66" s="44">
        <f t="shared" si="12"/>
        <v>31.91251332181454</v>
      </c>
      <c r="H66" s="39">
        <f t="shared" si="13"/>
        <v>32.499860192768189</v>
      </c>
      <c r="I66" s="39">
        <f t="shared" si="14"/>
        <v>33.287941066318446</v>
      </c>
      <c r="J66" s="39">
        <f t="shared" si="15"/>
        <v>34.095131913252345</v>
      </c>
      <c r="K66" s="40">
        <f t="shared" si="16"/>
        <v>34.921896126471516</v>
      </c>
      <c r="L66" s="65"/>
      <c r="M66" s="47">
        <f t="shared" si="6"/>
        <v>32.499860192768189</v>
      </c>
      <c r="O66" s="68"/>
      <c r="P66" s="68">
        <f>+E66*(1+'CPI - Index'!E$9)</f>
        <v>31.91251332181454</v>
      </c>
      <c r="Q66" s="68">
        <f>+P66*(1+'CPI - Index'!F$9)</f>
        <v>32.499860192768189</v>
      </c>
      <c r="R66" s="68">
        <f>+Q66*(1+'CPI - Index'!G$9)</f>
        <v>33.287941066318446</v>
      </c>
      <c r="S66" s="68">
        <f>+R66*(1+'CPI - Index'!H$9)</f>
        <v>34.095131913252338</v>
      </c>
      <c r="T66" s="68">
        <f>+S66*(1+'CPI - Index'!I$9)</f>
        <v>34.921896126471516</v>
      </c>
      <c r="V66" s="80">
        <f t="shared" si="7"/>
        <v>0</v>
      </c>
      <c r="W66" s="80">
        <f t="shared" si="8"/>
        <v>0</v>
      </c>
      <c r="X66" s="80">
        <f t="shared" si="9"/>
        <v>0</v>
      </c>
      <c r="Y66" s="80">
        <f t="shared" si="10"/>
        <v>0</v>
      </c>
      <c r="Z66" s="80">
        <f t="shared" si="11"/>
        <v>0</v>
      </c>
    </row>
    <row r="67" spans="2:26" x14ac:dyDescent="0.35">
      <c r="B67" s="1" t="s">
        <v>326</v>
      </c>
      <c r="E67" s="47">
        <v>60.874262025562651</v>
      </c>
      <c r="G67" s="44">
        <f t="shared" si="12"/>
        <v>62.350386578384814</v>
      </c>
      <c r="H67" s="39">
        <f t="shared" si="13"/>
        <v>63.497939705594355</v>
      </c>
      <c r="I67" s="39">
        <f t="shared" si="14"/>
        <v>65.03768515357514</v>
      </c>
      <c r="J67" s="39">
        <f t="shared" si="15"/>
        <v>66.614767498714613</v>
      </c>
      <c r="K67" s="40">
        <f t="shared" si="16"/>
        <v>68.230092113969917</v>
      </c>
      <c r="L67" s="65"/>
      <c r="M67" s="47">
        <f t="shared" si="6"/>
        <v>63.497939705594355</v>
      </c>
      <c r="O67" s="68"/>
      <c r="P67" s="68">
        <f>+E67*(1+'CPI - Index'!E$9)</f>
        <v>62.350386578384814</v>
      </c>
      <c r="Q67" s="68">
        <f>+P67*(1+'CPI - Index'!F$9)</f>
        <v>63.497939705594355</v>
      </c>
      <c r="R67" s="68">
        <f>+Q67*(1+'CPI - Index'!G$9)</f>
        <v>65.037685153575126</v>
      </c>
      <c r="S67" s="68">
        <f>+R67*(1+'CPI - Index'!H$9)</f>
        <v>66.614767498714613</v>
      </c>
      <c r="T67" s="68">
        <f>+S67*(1+'CPI - Index'!I$9)</f>
        <v>68.230092113969917</v>
      </c>
      <c r="V67" s="80">
        <f t="shared" si="7"/>
        <v>0</v>
      </c>
      <c r="W67" s="80">
        <f t="shared" si="8"/>
        <v>0</v>
      </c>
      <c r="X67" s="80">
        <f t="shared" si="9"/>
        <v>0</v>
      </c>
      <c r="Y67" s="80">
        <f t="shared" si="10"/>
        <v>0</v>
      </c>
      <c r="Z67" s="80">
        <f t="shared" si="11"/>
        <v>0</v>
      </c>
    </row>
    <row r="68" spans="2:26" x14ac:dyDescent="0.35">
      <c r="B68" s="1" t="s">
        <v>327</v>
      </c>
      <c r="E68" s="47">
        <v>66.683009461362303</v>
      </c>
      <c r="G68" s="44">
        <f t="shared" si="12"/>
        <v>68.299988858675661</v>
      </c>
      <c r="H68" s="39">
        <f t="shared" si="13"/>
        <v>69.557043868344536</v>
      </c>
      <c r="I68" s="39">
        <f t="shared" si="14"/>
        <v>71.243714997641774</v>
      </c>
      <c r="J68" s="39">
        <f t="shared" si="15"/>
        <v>72.971285787709391</v>
      </c>
      <c r="K68" s="40">
        <f t="shared" si="16"/>
        <v>74.740748004056385</v>
      </c>
      <c r="L68" s="65"/>
      <c r="M68" s="47">
        <f t="shared" si="6"/>
        <v>69.557043868344536</v>
      </c>
      <c r="O68" s="68"/>
      <c r="P68" s="68">
        <f>+E68*(1+'CPI - Index'!E$9)</f>
        <v>68.299988858675661</v>
      </c>
      <c r="Q68" s="68">
        <f>+P68*(1+'CPI - Index'!F$9)</f>
        <v>69.55704386834455</v>
      </c>
      <c r="R68" s="68">
        <f>+Q68*(1+'CPI - Index'!G$9)</f>
        <v>71.243714997641789</v>
      </c>
      <c r="S68" s="68">
        <f>+R68*(1+'CPI - Index'!H$9)</f>
        <v>72.971285787709391</v>
      </c>
      <c r="T68" s="68">
        <f>+S68*(1+'CPI - Index'!I$9)</f>
        <v>74.7407480040564</v>
      </c>
      <c r="V68" s="80">
        <f t="shared" si="7"/>
        <v>0</v>
      </c>
      <c r="W68" s="80">
        <f t="shared" si="8"/>
        <v>0</v>
      </c>
      <c r="X68" s="80">
        <f t="shared" si="9"/>
        <v>0</v>
      </c>
      <c r="Y68" s="80">
        <f t="shared" si="10"/>
        <v>0</v>
      </c>
      <c r="Z68" s="80">
        <f t="shared" si="11"/>
        <v>0</v>
      </c>
    </row>
    <row r="69" spans="2:26" x14ac:dyDescent="0.35">
      <c r="B69" s="1" t="s">
        <v>328</v>
      </c>
      <c r="E69" s="47">
        <v>0</v>
      </c>
      <c r="G69" s="44">
        <f t="shared" si="12"/>
        <v>0</v>
      </c>
      <c r="H69" s="39">
        <f t="shared" si="13"/>
        <v>0</v>
      </c>
      <c r="I69" s="39">
        <f t="shared" si="14"/>
        <v>0</v>
      </c>
      <c r="J69" s="39">
        <f t="shared" si="15"/>
        <v>0</v>
      </c>
      <c r="K69" s="40">
        <f t="shared" si="16"/>
        <v>0</v>
      </c>
      <c r="L69" s="65"/>
      <c r="M69" s="47">
        <f t="shared" si="6"/>
        <v>0</v>
      </c>
      <c r="O69" s="68"/>
      <c r="P69" s="68">
        <f>+E69*(1+'CPI - Index'!E$9)</f>
        <v>0</v>
      </c>
      <c r="Q69" s="68">
        <f>+P69*(1+'CPI - Index'!F$9)</f>
        <v>0</v>
      </c>
      <c r="R69" s="68">
        <f>+Q69*(1+'CPI - Index'!G$9)</f>
        <v>0</v>
      </c>
      <c r="S69" s="68">
        <f>+R69*(1+'CPI - Index'!H$9)</f>
        <v>0</v>
      </c>
      <c r="T69" s="68">
        <f>+S69*(1+'CPI - Index'!I$9)</f>
        <v>0</v>
      </c>
      <c r="V69" s="80">
        <f t="shared" si="7"/>
        <v>0</v>
      </c>
      <c r="W69" s="80">
        <f t="shared" si="8"/>
        <v>0</v>
      </c>
      <c r="X69" s="80">
        <f t="shared" si="9"/>
        <v>0</v>
      </c>
      <c r="Y69" s="80">
        <f t="shared" si="10"/>
        <v>0</v>
      </c>
      <c r="Z69" s="80">
        <f t="shared" si="11"/>
        <v>0</v>
      </c>
    </row>
    <row r="70" spans="2:26" x14ac:dyDescent="0.35">
      <c r="B70" s="1" t="s">
        <v>329</v>
      </c>
      <c r="E70" s="47">
        <v>0</v>
      </c>
      <c r="G70" s="44">
        <f t="shared" si="12"/>
        <v>0</v>
      </c>
      <c r="H70" s="39">
        <f t="shared" si="13"/>
        <v>0</v>
      </c>
      <c r="I70" s="39">
        <f t="shared" si="14"/>
        <v>0</v>
      </c>
      <c r="J70" s="39">
        <f t="shared" si="15"/>
        <v>0</v>
      </c>
      <c r="K70" s="40">
        <f t="shared" si="16"/>
        <v>0</v>
      </c>
      <c r="L70" s="65"/>
      <c r="M70" s="47">
        <f t="shared" si="6"/>
        <v>0</v>
      </c>
      <c r="O70" s="68"/>
      <c r="P70" s="68">
        <f>+E70*(1+'CPI - Index'!E$9)</f>
        <v>0</v>
      </c>
      <c r="Q70" s="68">
        <f>+P70*(1+'CPI - Index'!F$9)</f>
        <v>0</v>
      </c>
      <c r="R70" s="68">
        <f>+Q70*(1+'CPI - Index'!G$9)</f>
        <v>0</v>
      </c>
      <c r="S70" s="68">
        <f>+R70*(1+'CPI - Index'!H$9)</f>
        <v>0</v>
      </c>
      <c r="T70" s="68">
        <f>+S70*(1+'CPI - Index'!I$9)</f>
        <v>0</v>
      </c>
      <c r="V70" s="80">
        <f t="shared" si="7"/>
        <v>0</v>
      </c>
      <c r="W70" s="80">
        <f t="shared" si="8"/>
        <v>0</v>
      </c>
      <c r="X70" s="80">
        <f t="shared" si="9"/>
        <v>0</v>
      </c>
      <c r="Y70" s="80">
        <f t="shared" si="10"/>
        <v>0</v>
      </c>
      <c r="Z70" s="80">
        <f t="shared" si="11"/>
        <v>0</v>
      </c>
    </row>
    <row r="71" spans="2:26" x14ac:dyDescent="0.35">
      <c r="B71" s="1" t="s">
        <v>330</v>
      </c>
      <c r="E71" s="47">
        <v>52.851671387708102</v>
      </c>
      <c r="G71" s="44">
        <f t="shared" si="12"/>
        <v>54.133258173274776</v>
      </c>
      <c r="H71" s="39">
        <f t="shared" si="13"/>
        <v>55.129575808365729</v>
      </c>
      <c r="I71" s="39">
        <f t="shared" si="14"/>
        <v>56.466398920951917</v>
      </c>
      <c r="J71" s="39">
        <f t="shared" si="15"/>
        <v>57.835638318411327</v>
      </c>
      <c r="K71" s="40">
        <f t="shared" si="16"/>
        <v>59.238080055020781</v>
      </c>
      <c r="L71" s="65"/>
      <c r="M71" s="47">
        <f t="shared" si="6"/>
        <v>55.129575808365729</v>
      </c>
      <c r="O71" s="68"/>
      <c r="P71" s="68">
        <f>+E71*(1+'CPI - Index'!E$9)</f>
        <v>54.133258173274776</v>
      </c>
      <c r="Q71" s="68">
        <f>+P71*(1+'CPI - Index'!F$9)</f>
        <v>55.129575808365729</v>
      </c>
      <c r="R71" s="68">
        <f>+Q71*(1+'CPI - Index'!G$9)</f>
        <v>56.46639892095191</v>
      </c>
      <c r="S71" s="68">
        <f>+R71*(1+'CPI - Index'!H$9)</f>
        <v>57.835638318411327</v>
      </c>
      <c r="T71" s="68">
        <f>+S71*(1+'CPI - Index'!I$9)</f>
        <v>59.238080055020781</v>
      </c>
      <c r="V71" s="80">
        <f t="shared" si="7"/>
        <v>0</v>
      </c>
      <c r="W71" s="80">
        <f t="shared" si="8"/>
        <v>0</v>
      </c>
      <c r="X71" s="80">
        <f t="shared" si="9"/>
        <v>0</v>
      </c>
      <c r="Y71" s="80">
        <f t="shared" si="10"/>
        <v>0</v>
      </c>
      <c r="Z71" s="80">
        <f t="shared" si="11"/>
        <v>0</v>
      </c>
    </row>
    <row r="72" spans="2:26" x14ac:dyDescent="0.35">
      <c r="B72" s="1" t="s">
        <v>331</v>
      </c>
      <c r="E72" s="47">
        <v>42.399008578981665</v>
      </c>
      <c r="G72" s="44">
        <f t="shared" si="12"/>
        <v>43.427131393061458</v>
      </c>
      <c r="H72" s="39">
        <f t="shared" si="13"/>
        <v>44.226403749988975</v>
      </c>
      <c r="I72" s="39">
        <f t="shared" si="14"/>
        <v>45.298838606463633</v>
      </c>
      <c r="J72" s="39">
        <f t="shared" si="15"/>
        <v>46.397278663991564</v>
      </c>
      <c r="K72" s="40">
        <f t="shared" si="16"/>
        <v>47.522354516102752</v>
      </c>
      <c r="L72" s="65"/>
      <c r="M72" s="47">
        <f t="shared" si="6"/>
        <v>44.226403749988975</v>
      </c>
      <c r="O72" s="68"/>
      <c r="P72" s="68">
        <f>+E72*(1+'CPI - Index'!E$9)</f>
        <v>43.427131393061458</v>
      </c>
      <c r="Q72" s="68">
        <f>+P72*(1+'CPI - Index'!F$9)</f>
        <v>44.226403749988975</v>
      </c>
      <c r="R72" s="68">
        <f>+Q72*(1+'CPI - Index'!G$9)</f>
        <v>45.298838606463633</v>
      </c>
      <c r="S72" s="68">
        <f>+R72*(1+'CPI - Index'!H$9)</f>
        <v>46.397278663991564</v>
      </c>
      <c r="T72" s="68">
        <f>+S72*(1+'CPI - Index'!I$9)</f>
        <v>47.522354516102752</v>
      </c>
      <c r="V72" s="80">
        <f t="shared" si="7"/>
        <v>0</v>
      </c>
      <c r="W72" s="80">
        <f t="shared" si="8"/>
        <v>0</v>
      </c>
      <c r="X72" s="80">
        <f t="shared" si="9"/>
        <v>0</v>
      </c>
      <c r="Y72" s="80">
        <f t="shared" si="10"/>
        <v>0</v>
      </c>
      <c r="Z72" s="80">
        <f t="shared" si="11"/>
        <v>0</v>
      </c>
    </row>
    <row r="73" spans="2:26" x14ac:dyDescent="0.35">
      <c r="B73" s="1" t="s">
        <v>332</v>
      </c>
      <c r="E73" s="47">
        <v>46.387305994076023</v>
      </c>
      <c r="G73" s="44">
        <f t="shared" ref="G73:G107" si="17">E73*((CPI_FY20))</f>
        <v>47.512140021441752</v>
      </c>
      <c r="H73" s="39">
        <f t="shared" ref="H73:H107" si="18">E73*((CPI_FY21))</f>
        <v>48.386596586253567</v>
      </c>
      <c r="I73" s="39">
        <f t="shared" ref="I73:I107" si="19">E73*((CPI_FY22))</f>
        <v>49.559910904519583</v>
      </c>
      <c r="J73" s="39">
        <f t="shared" ref="J73:J107" si="20">E73*((CPI_FY23))</f>
        <v>50.76167662434252</v>
      </c>
      <c r="K73" s="40">
        <f t="shared" ref="K73:K107" si="21">E73*((CPI_FY24))</f>
        <v>51.992583656548433</v>
      </c>
      <c r="L73" s="65"/>
      <c r="M73" s="47">
        <f t="shared" si="6"/>
        <v>48.386596586253567</v>
      </c>
      <c r="O73" s="68"/>
      <c r="P73" s="68">
        <f>+E73*(1+'CPI - Index'!E$9)</f>
        <v>47.512140021441752</v>
      </c>
      <c r="Q73" s="68">
        <f>+P73*(1+'CPI - Index'!F$9)</f>
        <v>48.386596586253567</v>
      </c>
      <c r="R73" s="68">
        <f>+Q73*(1+'CPI - Index'!G$9)</f>
        <v>49.559910904519583</v>
      </c>
      <c r="S73" s="68">
        <f>+R73*(1+'CPI - Index'!H$9)</f>
        <v>50.761676624342513</v>
      </c>
      <c r="T73" s="68">
        <f>+S73*(1+'CPI - Index'!I$9)</f>
        <v>51.992583656548433</v>
      </c>
      <c r="V73" s="80">
        <f t="shared" si="7"/>
        <v>0</v>
      </c>
      <c r="W73" s="80">
        <f t="shared" si="8"/>
        <v>0</v>
      </c>
      <c r="X73" s="80">
        <f t="shared" si="9"/>
        <v>0</v>
      </c>
      <c r="Y73" s="80">
        <f t="shared" si="10"/>
        <v>0</v>
      </c>
      <c r="Z73" s="80">
        <f t="shared" si="11"/>
        <v>0</v>
      </c>
    </row>
    <row r="74" spans="2:26" x14ac:dyDescent="0.35">
      <c r="B74" s="1" t="s">
        <v>333</v>
      </c>
      <c r="E74" s="47">
        <v>63.420659537708133</v>
      </c>
      <c r="G74" s="44">
        <f t="shared" si="17"/>
        <v>64.958531038482533</v>
      </c>
      <c r="H74" s="39">
        <f t="shared" si="18"/>
        <v>66.154086824466873</v>
      </c>
      <c r="I74" s="39">
        <f t="shared" si="19"/>
        <v>67.758240510800164</v>
      </c>
      <c r="J74" s="39">
        <f t="shared" si="20"/>
        <v>69.401292913341337</v>
      </c>
      <c r="K74" s="40">
        <f t="shared" si="21"/>
        <v>71.084187277201821</v>
      </c>
      <c r="L74" s="65"/>
      <c r="M74" s="47">
        <f t="shared" ref="M74:M107" si="22">_xlfn.IFS($G$7=$M$7,$G74,
                                       $H$7=$M$7,$H74,
                                                                    $I$7=$M$7,$I74,
                                                                                                  $J$7=$M$7,$J74,
                                                                                                                                $K$7=$M$7,$K74)
*1</f>
        <v>66.154086824466873</v>
      </c>
      <c r="O74" s="68"/>
      <c r="P74" s="68">
        <f>+E74*(1+'CPI - Index'!E$9)</f>
        <v>64.958531038482533</v>
      </c>
      <c r="Q74" s="68">
        <f>+P74*(1+'CPI - Index'!F$9)</f>
        <v>66.154086824466887</v>
      </c>
      <c r="R74" s="68">
        <f>+Q74*(1+'CPI - Index'!G$9)</f>
        <v>67.758240510800178</v>
      </c>
      <c r="S74" s="68">
        <f>+R74*(1+'CPI - Index'!H$9)</f>
        <v>69.401292913341351</v>
      </c>
      <c r="T74" s="68">
        <f>+S74*(1+'CPI - Index'!I$9)</f>
        <v>71.084187277201835</v>
      </c>
      <c r="V74" s="80">
        <f t="shared" ref="V74:V107" si="23">+G74-P74</f>
        <v>0</v>
      </c>
      <c r="W74" s="80">
        <f t="shared" ref="W74:W107" si="24">+H74-Q74</f>
        <v>0</v>
      </c>
      <c r="X74" s="80">
        <f t="shared" ref="X74:X107" si="25">+I74-R74</f>
        <v>0</v>
      </c>
      <c r="Y74" s="80">
        <f t="shared" ref="Y74:Y107" si="26">+J74-S74</f>
        <v>0</v>
      </c>
      <c r="Z74" s="80">
        <f t="shared" ref="Z74:Z107" si="27">+K74-T74</f>
        <v>0</v>
      </c>
    </row>
    <row r="75" spans="2:26" x14ac:dyDescent="0.35">
      <c r="B75" s="1" t="s">
        <v>334</v>
      </c>
      <c r="E75" s="47">
        <v>45.556410699264688</v>
      </c>
      <c r="G75" s="44">
        <f t="shared" si="17"/>
        <v>46.661096557195847</v>
      </c>
      <c r="H75" s="39">
        <f t="shared" si="18"/>
        <v>47.519889745365099</v>
      </c>
      <c r="I75" s="39">
        <f t="shared" si="19"/>
        <v>48.672187509091252</v>
      </c>
      <c r="J75" s="39">
        <f t="shared" si="20"/>
        <v>49.852427049269394</v>
      </c>
      <c r="K75" s="40">
        <f t="shared" si="21"/>
        <v>51.061285918955576</v>
      </c>
      <c r="L75" s="65"/>
      <c r="M75" s="47">
        <f t="shared" si="22"/>
        <v>47.519889745365099</v>
      </c>
      <c r="O75" s="68"/>
      <c r="P75" s="68">
        <f>+E75*(1+'CPI - Index'!E$9)</f>
        <v>46.661096557195847</v>
      </c>
      <c r="Q75" s="68">
        <f>+P75*(1+'CPI - Index'!F$9)</f>
        <v>47.519889745365099</v>
      </c>
      <c r="R75" s="68">
        <f>+Q75*(1+'CPI - Index'!G$9)</f>
        <v>48.672187509091245</v>
      </c>
      <c r="S75" s="68">
        <f>+R75*(1+'CPI - Index'!H$9)</f>
        <v>49.852427049269387</v>
      </c>
      <c r="T75" s="68">
        <f>+S75*(1+'CPI - Index'!I$9)</f>
        <v>51.061285918955569</v>
      </c>
      <c r="V75" s="80">
        <f t="shared" si="23"/>
        <v>0</v>
      </c>
      <c r="W75" s="80">
        <f t="shared" si="24"/>
        <v>0</v>
      </c>
      <c r="X75" s="80">
        <f t="shared" si="25"/>
        <v>0</v>
      </c>
      <c r="Y75" s="80">
        <f t="shared" si="26"/>
        <v>0</v>
      </c>
      <c r="Z75" s="80">
        <f t="shared" si="27"/>
        <v>0</v>
      </c>
    </row>
    <row r="76" spans="2:26" x14ac:dyDescent="0.35">
      <c r="B76" s="1" t="s">
        <v>335</v>
      </c>
      <c r="E76" s="47">
        <v>82.298978777886703</v>
      </c>
      <c r="G76" s="44">
        <f t="shared" si="17"/>
        <v>84.294625857685631</v>
      </c>
      <c r="H76" s="39">
        <f t="shared" si="18"/>
        <v>85.846060689422174</v>
      </c>
      <c r="I76" s="39">
        <f t="shared" si="19"/>
        <v>87.927720059576103</v>
      </c>
      <c r="J76" s="39">
        <f t="shared" si="20"/>
        <v>90.059857060253194</v>
      </c>
      <c r="K76" s="40">
        <f t="shared" si="21"/>
        <v>92.243695710723713</v>
      </c>
      <c r="L76" s="65"/>
      <c r="M76" s="47">
        <f t="shared" si="22"/>
        <v>85.846060689422174</v>
      </c>
      <c r="O76" s="68"/>
      <c r="P76" s="68">
        <f>+E76*(1+'CPI - Index'!E$9)</f>
        <v>84.294625857685631</v>
      </c>
      <c r="Q76" s="68">
        <f>+P76*(1+'CPI - Index'!F$9)</f>
        <v>85.846060689422188</v>
      </c>
      <c r="R76" s="68">
        <f>+Q76*(1+'CPI - Index'!G$9)</f>
        <v>87.927720059576103</v>
      </c>
      <c r="S76" s="68">
        <f>+R76*(1+'CPI - Index'!H$9)</f>
        <v>90.059857060253179</v>
      </c>
      <c r="T76" s="68">
        <f>+S76*(1+'CPI - Index'!I$9)</f>
        <v>92.243695710723713</v>
      </c>
      <c r="V76" s="80">
        <f t="shared" si="23"/>
        <v>0</v>
      </c>
      <c r="W76" s="80">
        <f t="shared" si="24"/>
        <v>0</v>
      </c>
      <c r="X76" s="80">
        <f t="shared" si="25"/>
        <v>0</v>
      </c>
      <c r="Y76" s="80">
        <f t="shared" si="26"/>
        <v>0</v>
      </c>
      <c r="Z76" s="80">
        <f t="shared" si="27"/>
        <v>0</v>
      </c>
    </row>
    <row r="77" spans="2:26" x14ac:dyDescent="0.35">
      <c r="B77" s="1" t="s">
        <v>336</v>
      </c>
      <c r="E77" s="47">
        <v>27.025965016608097</v>
      </c>
      <c r="G77" s="44">
        <f t="shared" si="17"/>
        <v>27.681310793251363</v>
      </c>
      <c r="H77" s="39">
        <f t="shared" si="18"/>
        <v>28.190782771041267</v>
      </c>
      <c r="I77" s="39">
        <f t="shared" si="19"/>
        <v>28.874373918218307</v>
      </c>
      <c r="J77" s="39">
        <f t="shared" si="20"/>
        <v>29.57454129388443</v>
      </c>
      <c r="K77" s="40">
        <f t="shared" si="21"/>
        <v>30.291686850803433</v>
      </c>
      <c r="L77" s="65"/>
      <c r="M77" s="47">
        <f t="shared" si="22"/>
        <v>28.190782771041267</v>
      </c>
      <c r="O77" s="68"/>
      <c r="P77" s="68">
        <f>+E77*(1+'CPI - Index'!E$9)</f>
        <v>27.681310793251363</v>
      </c>
      <c r="Q77" s="68">
        <f>+P77*(1+'CPI - Index'!F$9)</f>
        <v>28.19078277104127</v>
      </c>
      <c r="R77" s="68">
        <f>+Q77*(1+'CPI - Index'!G$9)</f>
        <v>28.874373918218307</v>
      </c>
      <c r="S77" s="68">
        <f>+R77*(1+'CPI - Index'!H$9)</f>
        <v>29.574541293884426</v>
      </c>
      <c r="T77" s="68">
        <f>+S77*(1+'CPI - Index'!I$9)</f>
        <v>30.291686850803433</v>
      </c>
      <c r="V77" s="80">
        <f t="shared" si="23"/>
        <v>0</v>
      </c>
      <c r="W77" s="80">
        <f t="shared" si="24"/>
        <v>0</v>
      </c>
      <c r="X77" s="80">
        <f t="shared" si="25"/>
        <v>0</v>
      </c>
      <c r="Y77" s="80">
        <f t="shared" si="26"/>
        <v>0</v>
      </c>
      <c r="Z77" s="80">
        <f t="shared" si="27"/>
        <v>0</v>
      </c>
    </row>
    <row r="78" spans="2:26" x14ac:dyDescent="0.35">
      <c r="B78" s="1" t="s">
        <v>337</v>
      </c>
      <c r="E78" s="47">
        <v>20.378802658117515</v>
      </c>
      <c r="G78" s="44">
        <f t="shared" si="17"/>
        <v>20.872963079284226</v>
      </c>
      <c r="H78" s="39">
        <f t="shared" si="18"/>
        <v>21.25712804393363</v>
      </c>
      <c r="I78" s="39">
        <f t="shared" si="19"/>
        <v>21.772586754791735</v>
      </c>
      <c r="J78" s="39">
        <f t="shared" si="20"/>
        <v>22.300544693299521</v>
      </c>
      <c r="K78" s="40">
        <f t="shared" si="21"/>
        <v>22.841304950060646</v>
      </c>
      <c r="L78" s="65"/>
      <c r="M78" s="47">
        <f t="shared" si="22"/>
        <v>21.25712804393363</v>
      </c>
      <c r="O78" s="68"/>
      <c r="P78" s="68">
        <f>+E78*(1+'CPI - Index'!E$9)</f>
        <v>20.872963079284226</v>
      </c>
      <c r="Q78" s="68">
        <f>+P78*(1+'CPI - Index'!F$9)</f>
        <v>21.25712804393363</v>
      </c>
      <c r="R78" s="68">
        <f>+Q78*(1+'CPI - Index'!G$9)</f>
        <v>21.772586754791735</v>
      </c>
      <c r="S78" s="68">
        <f>+R78*(1+'CPI - Index'!H$9)</f>
        <v>22.300544693299518</v>
      </c>
      <c r="T78" s="68">
        <f>+S78*(1+'CPI - Index'!I$9)</f>
        <v>22.841304950060646</v>
      </c>
      <c r="V78" s="80">
        <f t="shared" si="23"/>
        <v>0</v>
      </c>
      <c r="W78" s="80">
        <f t="shared" si="24"/>
        <v>0</v>
      </c>
      <c r="X78" s="80">
        <f t="shared" si="25"/>
        <v>0</v>
      </c>
      <c r="Y78" s="80">
        <f t="shared" si="26"/>
        <v>0</v>
      </c>
      <c r="Z78" s="80">
        <f t="shared" si="27"/>
        <v>0</v>
      </c>
    </row>
    <row r="79" spans="2:26" x14ac:dyDescent="0.35">
      <c r="B79" s="1" t="s">
        <v>338</v>
      </c>
      <c r="E79" s="47">
        <v>60.677224456466661</v>
      </c>
      <c r="G79" s="44">
        <f t="shared" si="17"/>
        <v>62.148571095209981</v>
      </c>
      <c r="H79" s="39">
        <f t="shared" si="18"/>
        <v>63.292409827023668</v>
      </c>
      <c r="I79" s="39">
        <f t="shared" si="19"/>
        <v>64.827171433065317</v>
      </c>
      <c r="J79" s="39">
        <f t="shared" si="20"/>
        <v>66.39914908434551</v>
      </c>
      <c r="K79" s="40">
        <f t="shared" si="21"/>
        <v>68.009245223313783</v>
      </c>
      <c r="L79" s="65"/>
      <c r="M79" s="47">
        <f t="shared" si="22"/>
        <v>63.292409827023668</v>
      </c>
      <c r="O79" s="68"/>
      <c r="P79" s="68">
        <f>+E79*(1+'CPI - Index'!E$9)</f>
        <v>62.148571095209981</v>
      </c>
      <c r="Q79" s="68">
        <f>+P79*(1+'CPI - Index'!F$9)</f>
        <v>63.292409827023668</v>
      </c>
      <c r="R79" s="68">
        <f>+Q79*(1+'CPI - Index'!G$9)</f>
        <v>64.827171433065317</v>
      </c>
      <c r="S79" s="68">
        <f>+R79*(1+'CPI - Index'!H$9)</f>
        <v>66.39914908434551</v>
      </c>
      <c r="T79" s="68">
        <f>+S79*(1+'CPI - Index'!I$9)</f>
        <v>68.009245223313783</v>
      </c>
      <c r="V79" s="80">
        <f t="shared" si="23"/>
        <v>0</v>
      </c>
      <c r="W79" s="80">
        <f t="shared" si="24"/>
        <v>0</v>
      </c>
      <c r="X79" s="80">
        <f t="shared" si="25"/>
        <v>0</v>
      </c>
      <c r="Y79" s="80">
        <f t="shared" si="26"/>
        <v>0</v>
      </c>
      <c r="Z79" s="80">
        <f t="shared" si="27"/>
        <v>0</v>
      </c>
    </row>
    <row r="80" spans="2:26" x14ac:dyDescent="0.35">
      <c r="B80" s="1" t="s">
        <v>339</v>
      </c>
      <c r="E80" s="47">
        <v>60.677224456466661</v>
      </c>
      <c r="G80" s="44">
        <f t="shared" si="17"/>
        <v>62.148571095209981</v>
      </c>
      <c r="H80" s="39">
        <f t="shared" si="18"/>
        <v>63.292409827023668</v>
      </c>
      <c r="I80" s="39">
        <f t="shared" si="19"/>
        <v>64.827171433065317</v>
      </c>
      <c r="J80" s="39">
        <f t="shared" si="20"/>
        <v>66.39914908434551</v>
      </c>
      <c r="K80" s="40">
        <f t="shared" si="21"/>
        <v>68.009245223313783</v>
      </c>
      <c r="L80" s="65"/>
      <c r="M80" s="47">
        <f t="shared" si="22"/>
        <v>63.292409827023668</v>
      </c>
      <c r="O80" s="68"/>
      <c r="P80" s="68">
        <f>+E80*(1+'CPI - Index'!E$9)</f>
        <v>62.148571095209981</v>
      </c>
      <c r="Q80" s="68">
        <f>+P80*(1+'CPI - Index'!F$9)</f>
        <v>63.292409827023668</v>
      </c>
      <c r="R80" s="68">
        <f>+Q80*(1+'CPI - Index'!G$9)</f>
        <v>64.827171433065317</v>
      </c>
      <c r="S80" s="68">
        <f>+R80*(1+'CPI - Index'!H$9)</f>
        <v>66.39914908434551</v>
      </c>
      <c r="T80" s="68">
        <f>+S80*(1+'CPI - Index'!I$9)</f>
        <v>68.009245223313783</v>
      </c>
      <c r="V80" s="80">
        <f t="shared" si="23"/>
        <v>0</v>
      </c>
      <c r="W80" s="80">
        <f t="shared" si="24"/>
        <v>0</v>
      </c>
      <c r="X80" s="80">
        <f t="shared" si="25"/>
        <v>0</v>
      </c>
      <c r="Y80" s="80">
        <f t="shared" si="26"/>
        <v>0</v>
      </c>
      <c r="Z80" s="80">
        <f t="shared" si="27"/>
        <v>0</v>
      </c>
    </row>
    <row r="81" spans="2:26" x14ac:dyDescent="0.35">
      <c r="B81" s="1" t="s">
        <v>340</v>
      </c>
      <c r="E81" s="47">
        <v>20.378802658117515</v>
      </c>
      <c r="G81" s="44">
        <f t="shared" si="17"/>
        <v>20.872963079284226</v>
      </c>
      <c r="H81" s="39">
        <f t="shared" si="18"/>
        <v>21.25712804393363</v>
      </c>
      <c r="I81" s="39">
        <f t="shared" si="19"/>
        <v>21.772586754791735</v>
      </c>
      <c r="J81" s="39">
        <f t="shared" si="20"/>
        <v>22.300544693299521</v>
      </c>
      <c r="K81" s="40">
        <f t="shared" si="21"/>
        <v>22.841304950060646</v>
      </c>
      <c r="L81" s="65"/>
      <c r="M81" s="47">
        <f t="shared" si="22"/>
        <v>21.25712804393363</v>
      </c>
      <c r="O81" s="68"/>
      <c r="P81" s="68">
        <f>+E81*(1+'CPI - Index'!E$9)</f>
        <v>20.872963079284226</v>
      </c>
      <c r="Q81" s="68">
        <f>+P81*(1+'CPI - Index'!F$9)</f>
        <v>21.25712804393363</v>
      </c>
      <c r="R81" s="68">
        <f>+Q81*(1+'CPI - Index'!G$9)</f>
        <v>21.772586754791735</v>
      </c>
      <c r="S81" s="68">
        <f>+R81*(1+'CPI - Index'!H$9)</f>
        <v>22.300544693299518</v>
      </c>
      <c r="T81" s="68">
        <f>+S81*(1+'CPI - Index'!I$9)</f>
        <v>22.841304950060646</v>
      </c>
      <c r="V81" s="80">
        <f t="shared" si="23"/>
        <v>0</v>
      </c>
      <c r="W81" s="80">
        <f t="shared" si="24"/>
        <v>0</v>
      </c>
      <c r="X81" s="80">
        <f t="shared" si="25"/>
        <v>0</v>
      </c>
      <c r="Y81" s="80">
        <f t="shared" si="26"/>
        <v>0</v>
      </c>
      <c r="Z81" s="80">
        <f t="shared" si="27"/>
        <v>0</v>
      </c>
    </row>
    <row r="82" spans="2:26" x14ac:dyDescent="0.35">
      <c r="B82" s="1" t="s">
        <v>341</v>
      </c>
      <c r="E82" s="47">
        <v>19.714086422268455</v>
      </c>
      <c r="G82" s="44">
        <f t="shared" si="17"/>
        <v>20.192128307887511</v>
      </c>
      <c r="H82" s="39">
        <f t="shared" si="18"/>
        <v>20.563762571222867</v>
      </c>
      <c r="I82" s="39">
        <f t="shared" si="19"/>
        <v>21.062408038449078</v>
      </c>
      <c r="J82" s="39">
        <f t="shared" si="20"/>
        <v>21.573145033241026</v>
      </c>
      <c r="K82" s="40">
        <f t="shared" si="21"/>
        <v>22.096266759986364</v>
      </c>
      <c r="L82" s="65"/>
      <c r="M82" s="47">
        <f t="shared" si="22"/>
        <v>20.563762571222867</v>
      </c>
      <c r="O82" s="68"/>
      <c r="P82" s="68">
        <f>+E82*(1+'CPI - Index'!E$9)</f>
        <v>20.192128307887511</v>
      </c>
      <c r="Q82" s="68">
        <f>+P82*(1+'CPI - Index'!F$9)</f>
        <v>20.563762571222867</v>
      </c>
      <c r="R82" s="68">
        <f>+Q82*(1+'CPI - Index'!G$9)</f>
        <v>21.062408038449078</v>
      </c>
      <c r="S82" s="68">
        <f>+R82*(1+'CPI - Index'!H$9)</f>
        <v>21.573145033241026</v>
      </c>
      <c r="T82" s="68">
        <f>+S82*(1+'CPI - Index'!I$9)</f>
        <v>22.096266759986364</v>
      </c>
      <c r="V82" s="80">
        <f t="shared" si="23"/>
        <v>0</v>
      </c>
      <c r="W82" s="80">
        <f t="shared" si="24"/>
        <v>0</v>
      </c>
      <c r="X82" s="80">
        <f t="shared" si="25"/>
        <v>0</v>
      </c>
      <c r="Y82" s="80">
        <f t="shared" si="26"/>
        <v>0</v>
      </c>
      <c r="Z82" s="80">
        <f t="shared" si="27"/>
        <v>0</v>
      </c>
    </row>
    <row r="83" spans="2:26" x14ac:dyDescent="0.35">
      <c r="B83" s="1" t="s">
        <v>342</v>
      </c>
      <c r="E83" s="47">
        <v>30.764993843259045</v>
      </c>
      <c r="G83" s="44">
        <f t="shared" si="17"/>
        <v>31.511006382357873</v>
      </c>
      <c r="H83" s="39">
        <f t="shared" si="18"/>
        <v>32.090963555039309</v>
      </c>
      <c r="I83" s="39">
        <f t="shared" si="19"/>
        <v>32.869129197645748</v>
      </c>
      <c r="J83" s="39">
        <f t="shared" si="20"/>
        <v>33.666164381713436</v>
      </c>
      <c r="K83" s="40">
        <f t="shared" si="21"/>
        <v>34.482526669971243</v>
      </c>
      <c r="L83" s="65"/>
      <c r="M83" s="47">
        <f t="shared" si="22"/>
        <v>32.090963555039309</v>
      </c>
      <c r="O83" s="68"/>
      <c r="P83" s="68">
        <f>+E83*(1+'CPI - Index'!E$9)</f>
        <v>31.511006382357873</v>
      </c>
      <c r="Q83" s="68">
        <f>+P83*(1+'CPI - Index'!F$9)</f>
        <v>32.090963555039309</v>
      </c>
      <c r="R83" s="68">
        <f>+Q83*(1+'CPI - Index'!G$9)</f>
        <v>32.869129197645748</v>
      </c>
      <c r="S83" s="68">
        <f>+R83*(1+'CPI - Index'!H$9)</f>
        <v>33.666164381713429</v>
      </c>
      <c r="T83" s="68">
        <f>+S83*(1+'CPI - Index'!I$9)</f>
        <v>34.482526669971243</v>
      </c>
      <c r="V83" s="80">
        <f t="shared" si="23"/>
        <v>0</v>
      </c>
      <c r="W83" s="80">
        <f t="shared" si="24"/>
        <v>0</v>
      </c>
      <c r="X83" s="80">
        <f t="shared" si="25"/>
        <v>0</v>
      </c>
      <c r="Y83" s="80">
        <f t="shared" si="26"/>
        <v>0</v>
      </c>
      <c r="Z83" s="80">
        <f t="shared" si="27"/>
        <v>0</v>
      </c>
    </row>
    <row r="84" spans="2:26" x14ac:dyDescent="0.35">
      <c r="B84" s="1" t="s">
        <v>343</v>
      </c>
      <c r="E84" s="47">
        <v>19.714086422268455</v>
      </c>
      <c r="G84" s="44">
        <f t="shared" si="17"/>
        <v>20.192128307887511</v>
      </c>
      <c r="H84" s="39">
        <f t="shared" si="18"/>
        <v>20.563762571222867</v>
      </c>
      <c r="I84" s="39">
        <f t="shared" si="19"/>
        <v>21.062408038449078</v>
      </c>
      <c r="J84" s="39">
        <f t="shared" si="20"/>
        <v>21.573145033241026</v>
      </c>
      <c r="K84" s="40">
        <f t="shared" si="21"/>
        <v>22.096266759986364</v>
      </c>
      <c r="L84" s="65"/>
      <c r="M84" s="47">
        <f t="shared" si="22"/>
        <v>20.563762571222867</v>
      </c>
      <c r="O84" s="68"/>
      <c r="P84" s="68">
        <f>+E84*(1+'CPI - Index'!E$9)</f>
        <v>20.192128307887511</v>
      </c>
      <c r="Q84" s="68">
        <f>+P84*(1+'CPI - Index'!F$9)</f>
        <v>20.563762571222867</v>
      </c>
      <c r="R84" s="68">
        <f>+Q84*(1+'CPI - Index'!G$9)</f>
        <v>21.062408038449078</v>
      </c>
      <c r="S84" s="68">
        <f>+R84*(1+'CPI - Index'!H$9)</f>
        <v>21.573145033241026</v>
      </c>
      <c r="T84" s="68">
        <f>+S84*(1+'CPI - Index'!I$9)</f>
        <v>22.096266759986364</v>
      </c>
      <c r="V84" s="80">
        <f t="shared" si="23"/>
        <v>0</v>
      </c>
      <c r="W84" s="80">
        <f t="shared" si="24"/>
        <v>0</v>
      </c>
      <c r="X84" s="80">
        <f t="shared" si="25"/>
        <v>0</v>
      </c>
      <c r="Y84" s="80">
        <f t="shared" si="26"/>
        <v>0</v>
      </c>
      <c r="Z84" s="80">
        <f t="shared" si="27"/>
        <v>0</v>
      </c>
    </row>
    <row r="85" spans="2:26" x14ac:dyDescent="0.35">
      <c r="B85" s="1" t="s">
        <v>344</v>
      </c>
      <c r="E85" s="47">
        <v>0</v>
      </c>
      <c r="G85" s="44">
        <f t="shared" si="17"/>
        <v>0</v>
      </c>
      <c r="H85" s="39">
        <f t="shared" si="18"/>
        <v>0</v>
      </c>
      <c r="I85" s="39">
        <f t="shared" si="19"/>
        <v>0</v>
      </c>
      <c r="J85" s="39">
        <f t="shared" si="20"/>
        <v>0</v>
      </c>
      <c r="K85" s="40">
        <f t="shared" si="21"/>
        <v>0</v>
      </c>
      <c r="L85" s="65"/>
      <c r="M85" s="47">
        <f t="shared" si="22"/>
        <v>0</v>
      </c>
      <c r="O85" s="68"/>
      <c r="P85" s="68">
        <f>+E85*(1+'CPI - Index'!E$9)</f>
        <v>0</v>
      </c>
      <c r="Q85" s="68">
        <f>+P85*(1+'CPI - Index'!F$9)</f>
        <v>0</v>
      </c>
      <c r="R85" s="68">
        <f>+Q85*(1+'CPI - Index'!G$9)</f>
        <v>0</v>
      </c>
      <c r="S85" s="68">
        <f>+R85*(1+'CPI - Index'!H$9)</f>
        <v>0</v>
      </c>
      <c r="T85" s="68">
        <f>+S85*(1+'CPI - Index'!I$9)</f>
        <v>0</v>
      </c>
      <c r="V85" s="80">
        <f t="shared" si="23"/>
        <v>0</v>
      </c>
      <c r="W85" s="80">
        <f t="shared" si="24"/>
        <v>0</v>
      </c>
      <c r="X85" s="80">
        <f t="shared" si="25"/>
        <v>0</v>
      </c>
      <c r="Y85" s="80">
        <f t="shared" si="26"/>
        <v>0</v>
      </c>
      <c r="Z85" s="80">
        <f t="shared" si="27"/>
        <v>0</v>
      </c>
    </row>
    <row r="86" spans="2:26" x14ac:dyDescent="0.35">
      <c r="B86" s="1" t="s">
        <v>345</v>
      </c>
      <c r="E86" s="47">
        <v>25.49545588356564</v>
      </c>
      <c r="G86" s="44">
        <f t="shared" si="17"/>
        <v>26.113688732110429</v>
      </c>
      <c r="H86" s="39">
        <f t="shared" si="18"/>
        <v>26.594308770124734</v>
      </c>
      <c r="I86" s="39">
        <f t="shared" si="19"/>
        <v>27.23918742383934</v>
      </c>
      <c r="J86" s="39">
        <f t="shared" si="20"/>
        <v>27.899703576599752</v>
      </c>
      <c r="K86" s="40">
        <f t="shared" si="21"/>
        <v>28.576236418157404</v>
      </c>
      <c r="L86" s="65"/>
      <c r="M86" s="47">
        <f t="shared" si="22"/>
        <v>26.594308770124734</v>
      </c>
      <c r="O86" s="68"/>
      <c r="P86" s="68">
        <f>+E86*(1+'CPI - Index'!E$9)</f>
        <v>26.113688732110429</v>
      </c>
      <c r="Q86" s="68">
        <f>+P86*(1+'CPI - Index'!F$9)</f>
        <v>26.594308770124734</v>
      </c>
      <c r="R86" s="68">
        <f>+Q86*(1+'CPI - Index'!G$9)</f>
        <v>27.239187423839336</v>
      </c>
      <c r="S86" s="68">
        <f>+R86*(1+'CPI - Index'!H$9)</f>
        <v>27.899703576599748</v>
      </c>
      <c r="T86" s="68">
        <f>+S86*(1+'CPI - Index'!I$9)</f>
        <v>28.576236418157404</v>
      </c>
      <c r="V86" s="80">
        <f t="shared" si="23"/>
        <v>0</v>
      </c>
      <c r="W86" s="80">
        <f t="shared" si="24"/>
        <v>0</v>
      </c>
      <c r="X86" s="80">
        <f t="shared" si="25"/>
        <v>0</v>
      </c>
      <c r="Y86" s="80">
        <f t="shared" si="26"/>
        <v>0</v>
      </c>
      <c r="Z86" s="80">
        <f t="shared" si="27"/>
        <v>0</v>
      </c>
    </row>
    <row r="87" spans="2:26" x14ac:dyDescent="0.35">
      <c r="B87" s="1" t="s">
        <v>346</v>
      </c>
      <c r="E87" s="47">
        <v>98.597623921065832</v>
      </c>
      <c r="G87" s="44">
        <f t="shared" si="17"/>
        <v>100.98849271646402</v>
      </c>
      <c r="H87" s="39">
        <f t="shared" si="18"/>
        <v>102.84717663149098</v>
      </c>
      <c r="I87" s="39">
        <f t="shared" si="19"/>
        <v>105.34109175362308</v>
      </c>
      <c r="J87" s="39">
        <f t="shared" si="20"/>
        <v>107.89548119153228</v>
      </c>
      <c r="K87" s="40">
        <f t="shared" si="21"/>
        <v>110.51181137157621</v>
      </c>
      <c r="L87" s="65"/>
      <c r="M87" s="47">
        <f t="shared" si="22"/>
        <v>102.84717663149098</v>
      </c>
      <c r="O87" s="68"/>
      <c r="P87" s="68">
        <f>+E87*(1+'CPI - Index'!E$9)</f>
        <v>100.98849271646402</v>
      </c>
      <c r="Q87" s="68">
        <f>+P87*(1+'CPI - Index'!F$9)</f>
        <v>102.84717663149098</v>
      </c>
      <c r="R87" s="68">
        <f>+Q87*(1+'CPI - Index'!G$9)</f>
        <v>105.34109175362306</v>
      </c>
      <c r="S87" s="68">
        <f>+R87*(1+'CPI - Index'!H$9)</f>
        <v>107.89548119153227</v>
      </c>
      <c r="T87" s="68">
        <f>+S87*(1+'CPI - Index'!I$9)</f>
        <v>110.51181137157621</v>
      </c>
      <c r="V87" s="80">
        <f t="shared" si="23"/>
        <v>0</v>
      </c>
      <c r="W87" s="80">
        <f t="shared" si="24"/>
        <v>0</v>
      </c>
      <c r="X87" s="80">
        <f t="shared" si="25"/>
        <v>0</v>
      </c>
      <c r="Y87" s="80">
        <f t="shared" si="26"/>
        <v>0</v>
      </c>
      <c r="Z87" s="80">
        <f t="shared" si="27"/>
        <v>0</v>
      </c>
    </row>
    <row r="88" spans="2:26" x14ac:dyDescent="0.35">
      <c r="B88" s="1" t="s">
        <v>347</v>
      </c>
      <c r="E88" s="47">
        <v>22.456040895145819</v>
      </c>
      <c r="G88" s="44">
        <f t="shared" si="17"/>
        <v>23.000571739898952</v>
      </c>
      <c r="H88" s="39">
        <f t="shared" si="18"/>
        <v>23.423895146154763</v>
      </c>
      <c r="I88" s="39">
        <f t="shared" si="19"/>
        <v>23.991895243362539</v>
      </c>
      <c r="J88" s="39">
        <f t="shared" si="20"/>
        <v>24.573668630982301</v>
      </c>
      <c r="K88" s="40">
        <f t="shared" si="21"/>
        <v>25.169549294042763</v>
      </c>
      <c r="L88" s="65"/>
      <c r="M88" s="47">
        <f t="shared" si="22"/>
        <v>23.423895146154763</v>
      </c>
      <c r="O88" s="68"/>
      <c r="P88" s="68">
        <f>+E88*(1+'CPI - Index'!E$9)</f>
        <v>23.000571739898952</v>
      </c>
      <c r="Q88" s="68">
        <f>+P88*(1+'CPI - Index'!F$9)</f>
        <v>23.423895146154763</v>
      </c>
      <c r="R88" s="68">
        <f>+Q88*(1+'CPI - Index'!G$9)</f>
        <v>23.991895243362535</v>
      </c>
      <c r="S88" s="68">
        <f>+R88*(1+'CPI - Index'!H$9)</f>
        <v>24.573668630982297</v>
      </c>
      <c r="T88" s="68">
        <f>+S88*(1+'CPI - Index'!I$9)</f>
        <v>25.16954929404276</v>
      </c>
      <c r="V88" s="80">
        <f t="shared" si="23"/>
        <v>0</v>
      </c>
      <c r="W88" s="80">
        <f t="shared" si="24"/>
        <v>0</v>
      </c>
      <c r="X88" s="80">
        <f t="shared" si="25"/>
        <v>0</v>
      </c>
      <c r="Y88" s="80">
        <f t="shared" si="26"/>
        <v>0</v>
      </c>
      <c r="Z88" s="80">
        <f t="shared" si="27"/>
        <v>0</v>
      </c>
    </row>
    <row r="89" spans="2:26" x14ac:dyDescent="0.35">
      <c r="B89" s="1" t="s">
        <v>348</v>
      </c>
      <c r="E89" s="47">
        <v>23.286936189957139</v>
      </c>
      <c r="G89" s="44">
        <f t="shared" si="17"/>
        <v>23.851615204144842</v>
      </c>
      <c r="H89" s="39">
        <f t="shared" si="18"/>
        <v>24.290601987043217</v>
      </c>
      <c r="I89" s="39">
        <f t="shared" si="19"/>
        <v>24.879618638790856</v>
      </c>
      <c r="J89" s="39">
        <f t="shared" si="20"/>
        <v>25.482918206055412</v>
      </c>
      <c r="K89" s="40">
        <f t="shared" si="21"/>
        <v>26.10084703163561</v>
      </c>
      <c r="L89" s="65"/>
      <c r="M89" s="47">
        <f t="shared" si="22"/>
        <v>24.290601987043217</v>
      </c>
      <c r="O89" s="68"/>
      <c r="P89" s="68">
        <f>+E89*(1+'CPI - Index'!E$9)</f>
        <v>23.851615204144842</v>
      </c>
      <c r="Q89" s="68">
        <f>+P89*(1+'CPI - Index'!F$9)</f>
        <v>24.290601987043217</v>
      </c>
      <c r="R89" s="68">
        <f>+Q89*(1+'CPI - Index'!G$9)</f>
        <v>24.879618638790856</v>
      </c>
      <c r="S89" s="68">
        <f>+R89*(1+'CPI - Index'!H$9)</f>
        <v>25.482918206055409</v>
      </c>
      <c r="T89" s="68">
        <f>+S89*(1+'CPI - Index'!I$9)</f>
        <v>26.10084703163561</v>
      </c>
      <c r="V89" s="80">
        <f t="shared" si="23"/>
        <v>0</v>
      </c>
      <c r="W89" s="80">
        <f t="shared" si="24"/>
        <v>0</v>
      </c>
      <c r="X89" s="80">
        <f t="shared" si="25"/>
        <v>0</v>
      </c>
      <c r="Y89" s="80">
        <f t="shared" si="26"/>
        <v>0</v>
      </c>
      <c r="Z89" s="80">
        <f t="shared" si="27"/>
        <v>0</v>
      </c>
    </row>
    <row r="90" spans="2:26" x14ac:dyDescent="0.35">
      <c r="B90" s="1" t="s">
        <v>349</v>
      </c>
      <c r="E90" s="47">
        <v>22.372951365664683</v>
      </c>
      <c r="G90" s="44">
        <f t="shared" si="17"/>
        <v>22.915467393474362</v>
      </c>
      <c r="H90" s="39">
        <f t="shared" si="18"/>
        <v>23.337224462065915</v>
      </c>
      <c r="I90" s="39">
        <f t="shared" si="19"/>
        <v>23.9031229038197</v>
      </c>
      <c r="J90" s="39">
        <f t="shared" si="20"/>
        <v>24.482743673474985</v>
      </c>
      <c r="K90" s="40">
        <f t="shared" si="21"/>
        <v>25.076419520283473</v>
      </c>
      <c r="L90" s="65"/>
      <c r="M90" s="47">
        <f t="shared" si="22"/>
        <v>23.337224462065915</v>
      </c>
      <c r="O90" s="68"/>
      <c r="P90" s="68">
        <f>+E90*(1+'CPI - Index'!E$9)</f>
        <v>22.915467393474362</v>
      </c>
      <c r="Q90" s="68">
        <f>+P90*(1+'CPI - Index'!F$9)</f>
        <v>23.337224462065919</v>
      </c>
      <c r="R90" s="68">
        <f>+Q90*(1+'CPI - Index'!G$9)</f>
        <v>23.903122903819703</v>
      </c>
      <c r="S90" s="68">
        <f>+R90*(1+'CPI - Index'!H$9)</f>
        <v>24.482743673474985</v>
      </c>
      <c r="T90" s="68">
        <f>+S90*(1+'CPI - Index'!I$9)</f>
        <v>25.076419520283476</v>
      </c>
      <c r="V90" s="80">
        <f t="shared" si="23"/>
        <v>0</v>
      </c>
      <c r="W90" s="80">
        <f t="shared" si="24"/>
        <v>0</v>
      </c>
      <c r="X90" s="80">
        <f t="shared" si="25"/>
        <v>0</v>
      </c>
      <c r="Y90" s="80">
        <f t="shared" si="26"/>
        <v>0</v>
      </c>
      <c r="Z90" s="80">
        <f t="shared" si="27"/>
        <v>0</v>
      </c>
    </row>
    <row r="91" spans="2:26" x14ac:dyDescent="0.35">
      <c r="B91" s="1" t="s">
        <v>350</v>
      </c>
      <c r="E91" s="47">
        <v>67.859483384815746</v>
      </c>
      <c r="G91" s="44">
        <f t="shared" si="17"/>
        <v>69.504990800151489</v>
      </c>
      <c r="H91" s="39">
        <f t="shared" si="18"/>
        <v>70.784223759663476</v>
      </c>
      <c r="I91" s="39">
        <f t="shared" si="19"/>
        <v>72.50065246314773</v>
      </c>
      <c r="J91" s="39">
        <f t="shared" si="20"/>
        <v>74.258702411277511</v>
      </c>
      <c r="K91" s="40">
        <f t="shared" si="21"/>
        <v>76.059382867066375</v>
      </c>
      <c r="L91" s="65"/>
      <c r="M91" s="47">
        <f t="shared" si="22"/>
        <v>70.784223759663476</v>
      </c>
      <c r="O91" s="68"/>
      <c r="P91" s="68">
        <f>+E91*(1+'CPI - Index'!E$9)</f>
        <v>69.504990800151489</v>
      </c>
      <c r="Q91" s="68">
        <f>+P91*(1+'CPI - Index'!F$9)</f>
        <v>70.78422375966349</v>
      </c>
      <c r="R91" s="68">
        <f>+Q91*(1+'CPI - Index'!G$9)</f>
        <v>72.500652463147745</v>
      </c>
      <c r="S91" s="68">
        <f>+R91*(1+'CPI - Index'!H$9)</f>
        <v>74.258702411277525</v>
      </c>
      <c r="T91" s="68">
        <f>+S91*(1+'CPI - Index'!I$9)</f>
        <v>76.05938286706639</v>
      </c>
      <c r="V91" s="80">
        <f t="shared" si="23"/>
        <v>0</v>
      </c>
      <c r="W91" s="80">
        <f t="shared" si="24"/>
        <v>0</v>
      </c>
      <c r="X91" s="80">
        <f t="shared" si="25"/>
        <v>0</v>
      </c>
      <c r="Y91" s="80">
        <f t="shared" si="26"/>
        <v>0</v>
      </c>
      <c r="Z91" s="80">
        <f t="shared" si="27"/>
        <v>0</v>
      </c>
    </row>
    <row r="92" spans="2:26" x14ac:dyDescent="0.35">
      <c r="B92" s="1" t="s">
        <v>351</v>
      </c>
      <c r="E92" s="47">
        <v>63.279588519815732</v>
      </c>
      <c r="G92" s="44">
        <f t="shared" si="17"/>
        <v>64.814039225228129</v>
      </c>
      <c r="H92" s="39">
        <f t="shared" si="18"/>
        <v>66.006935652686309</v>
      </c>
      <c r="I92" s="39">
        <f t="shared" si="19"/>
        <v>67.60752110754683</v>
      </c>
      <c r="J92" s="39">
        <f t="shared" si="20"/>
        <v>69.246918753474517</v>
      </c>
      <c r="K92" s="40">
        <f t="shared" si="21"/>
        <v>70.926069737454597</v>
      </c>
      <c r="L92" s="65"/>
      <c r="M92" s="47">
        <f t="shared" si="22"/>
        <v>66.006935652686309</v>
      </c>
      <c r="O92" s="68"/>
      <c r="P92" s="68">
        <f>+E92*(1+'CPI - Index'!E$9)</f>
        <v>64.814039225228129</v>
      </c>
      <c r="Q92" s="68">
        <f>+P92*(1+'CPI - Index'!F$9)</f>
        <v>66.006935652686323</v>
      </c>
      <c r="R92" s="68">
        <f>+Q92*(1+'CPI - Index'!G$9)</f>
        <v>67.60752110754683</v>
      </c>
      <c r="S92" s="68">
        <f>+R92*(1+'CPI - Index'!H$9)</f>
        <v>69.246918753474517</v>
      </c>
      <c r="T92" s="68">
        <f>+S92*(1+'CPI - Index'!I$9)</f>
        <v>70.926069737454597</v>
      </c>
      <c r="V92" s="80">
        <f t="shared" si="23"/>
        <v>0</v>
      </c>
      <c r="W92" s="80">
        <f t="shared" si="24"/>
        <v>0</v>
      </c>
      <c r="X92" s="80">
        <f t="shared" si="25"/>
        <v>0</v>
      </c>
      <c r="Y92" s="80">
        <f t="shared" si="26"/>
        <v>0</v>
      </c>
      <c r="Z92" s="80">
        <f t="shared" si="27"/>
        <v>0</v>
      </c>
    </row>
    <row r="93" spans="2:26" x14ac:dyDescent="0.35">
      <c r="B93" s="1" t="s">
        <v>352</v>
      </c>
      <c r="E93" s="47">
        <v>79.372368589721432</v>
      </c>
      <c r="G93" s="44">
        <f t="shared" si="17"/>
        <v>81.297049040742564</v>
      </c>
      <c r="H93" s="39">
        <f t="shared" si="18"/>
        <v>82.793313747013897</v>
      </c>
      <c r="I93" s="39">
        <f t="shared" si="19"/>
        <v>84.80094783020256</v>
      </c>
      <c r="J93" s="39">
        <f t="shared" si="20"/>
        <v>86.857264523490571</v>
      </c>
      <c r="K93" s="40">
        <f t="shared" si="21"/>
        <v>88.963444319152885</v>
      </c>
      <c r="L93" s="65"/>
      <c r="M93" s="47">
        <f t="shared" si="22"/>
        <v>82.793313747013897</v>
      </c>
      <c r="O93" s="68"/>
      <c r="P93" s="68">
        <f>+E93*(1+'CPI - Index'!E$9)</f>
        <v>81.297049040742564</v>
      </c>
      <c r="Q93" s="68">
        <f>+P93*(1+'CPI - Index'!F$9)</f>
        <v>82.793313747013912</v>
      </c>
      <c r="R93" s="68">
        <f>+Q93*(1+'CPI - Index'!G$9)</f>
        <v>84.80094783020256</v>
      </c>
      <c r="S93" s="68">
        <f>+R93*(1+'CPI - Index'!H$9)</f>
        <v>86.857264523490571</v>
      </c>
      <c r="T93" s="68">
        <f>+S93*(1+'CPI - Index'!I$9)</f>
        <v>88.963444319152885</v>
      </c>
      <c r="V93" s="80">
        <f t="shared" si="23"/>
        <v>0</v>
      </c>
      <c r="W93" s="80">
        <f t="shared" si="24"/>
        <v>0</v>
      </c>
      <c r="X93" s="80">
        <f t="shared" si="25"/>
        <v>0</v>
      </c>
      <c r="Y93" s="80">
        <f t="shared" si="26"/>
        <v>0</v>
      </c>
      <c r="Z93" s="80">
        <f t="shared" si="27"/>
        <v>0</v>
      </c>
    </row>
    <row r="94" spans="2:26" x14ac:dyDescent="0.35">
      <c r="B94" s="1" t="s">
        <v>353</v>
      </c>
      <c r="E94" s="47">
        <v>48.306855307315701</v>
      </c>
      <c r="G94" s="44">
        <f t="shared" si="17"/>
        <v>49.478235999517153</v>
      </c>
      <c r="H94" s="39">
        <f t="shared" si="18"/>
        <v>50.388878379876367</v>
      </c>
      <c r="I94" s="39">
        <f t="shared" si="19"/>
        <v>51.610745521928479</v>
      </c>
      <c r="J94" s="39">
        <f t="shared" si="20"/>
        <v>52.862241410657013</v>
      </c>
      <c r="K94" s="40">
        <f t="shared" si="21"/>
        <v>54.144084506031469</v>
      </c>
      <c r="L94" s="65"/>
      <c r="M94" s="47">
        <f t="shared" si="22"/>
        <v>50.388878379876367</v>
      </c>
      <c r="O94" s="68"/>
      <c r="P94" s="68">
        <f>+E94*(1+'CPI - Index'!E$9)</f>
        <v>49.478235999517153</v>
      </c>
      <c r="Q94" s="68">
        <f>+P94*(1+'CPI - Index'!F$9)</f>
        <v>50.388878379876367</v>
      </c>
      <c r="R94" s="68">
        <f>+Q94*(1+'CPI - Index'!G$9)</f>
        <v>51.610745521928472</v>
      </c>
      <c r="S94" s="68">
        <f>+R94*(1+'CPI - Index'!H$9)</f>
        <v>52.862241410657006</v>
      </c>
      <c r="T94" s="68">
        <f>+S94*(1+'CPI - Index'!I$9)</f>
        <v>54.144084506031469</v>
      </c>
      <c r="V94" s="80">
        <f t="shared" si="23"/>
        <v>0</v>
      </c>
      <c r="W94" s="80">
        <f t="shared" si="24"/>
        <v>0</v>
      </c>
      <c r="X94" s="80">
        <f t="shared" si="25"/>
        <v>0</v>
      </c>
      <c r="Y94" s="80">
        <f t="shared" si="26"/>
        <v>0</v>
      </c>
      <c r="Z94" s="80">
        <f t="shared" si="27"/>
        <v>0</v>
      </c>
    </row>
    <row r="95" spans="2:26" x14ac:dyDescent="0.35">
      <c r="B95" s="1" t="s">
        <v>354</v>
      </c>
      <c r="E95" s="47">
        <v>26.979517969628141</v>
      </c>
      <c r="G95" s="44">
        <f t="shared" si="17"/>
        <v>27.633737463600013</v>
      </c>
      <c r="H95" s="39">
        <f t="shared" si="18"/>
        <v>28.142333858635599</v>
      </c>
      <c r="I95" s="39">
        <f t="shared" si="19"/>
        <v>28.824750180413862</v>
      </c>
      <c r="J95" s="39">
        <f t="shared" si="20"/>
        <v>29.523714242637837</v>
      </c>
      <c r="K95" s="40">
        <f t="shared" si="21"/>
        <v>30.239627307271988</v>
      </c>
      <c r="L95" s="65"/>
      <c r="M95" s="47">
        <f t="shared" si="22"/>
        <v>28.142333858635599</v>
      </c>
      <c r="O95" s="68"/>
      <c r="P95" s="68">
        <f>+E95*(1+'CPI - Index'!E$9)</f>
        <v>27.633737463600013</v>
      </c>
      <c r="Q95" s="68">
        <f>+P95*(1+'CPI - Index'!F$9)</f>
        <v>28.142333858635599</v>
      </c>
      <c r="R95" s="68">
        <f>+Q95*(1+'CPI - Index'!G$9)</f>
        <v>28.824750180413858</v>
      </c>
      <c r="S95" s="68">
        <f>+R95*(1+'CPI - Index'!H$9)</f>
        <v>29.523714242637833</v>
      </c>
      <c r="T95" s="68">
        <f>+S95*(1+'CPI - Index'!I$9)</f>
        <v>30.239627307271988</v>
      </c>
      <c r="V95" s="80">
        <f t="shared" si="23"/>
        <v>0</v>
      </c>
      <c r="W95" s="80">
        <f t="shared" si="24"/>
        <v>0</v>
      </c>
      <c r="X95" s="80">
        <f t="shared" si="25"/>
        <v>0</v>
      </c>
      <c r="Y95" s="80">
        <f t="shared" si="26"/>
        <v>0</v>
      </c>
      <c r="Z95" s="80">
        <f t="shared" si="27"/>
        <v>0</v>
      </c>
    </row>
    <row r="96" spans="2:26" x14ac:dyDescent="0.35">
      <c r="B96" s="1" t="s">
        <v>355</v>
      </c>
      <c r="E96" s="47">
        <v>22.372951365664683</v>
      </c>
      <c r="G96" s="44">
        <f t="shared" si="17"/>
        <v>22.915467393474362</v>
      </c>
      <c r="H96" s="39">
        <f t="shared" si="18"/>
        <v>23.337224462065915</v>
      </c>
      <c r="I96" s="39">
        <f t="shared" si="19"/>
        <v>23.9031229038197</v>
      </c>
      <c r="J96" s="39">
        <f t="shared" si="20"/>
        <v>24.482743673474985</v>
      </c>
      <c r="K96" s="40">
        <f t="shared" si="21"/>
        <v>25.076419520283473</v>
      </c>
      <c r="L96" s="65"/>
      <c r="M96" s="47">
        <f t="shared" si="22"/>
        <v>23.337224462065915</v>
      </c>
      <c r="O96" s="68"/>
      <c r="P96" s="68">
        <f>+E96*(1+'CPI - Index'!E$9)</f>
        <v>22.915467393474362</v>
      </c>
      <c r="Q96" s="68">
        <f>+P96*(1+'CPI - Index'!F$9)</f>
        <v>23.337224462065919</v>
      </c>
      <c r="R96" s="68">
        <f>+Q96*(1+'CPI - Index'!G$9)</f>
        <v>23.903122903819703</v>
      </c>
      <c r="S96" s="68">
        <f>+R96*(1+'CPI - Index'!H$9)</f>
        <v>24.482743673474985</v>
      </c>
      <c r="T96" s="68">
        <f>+S96*(1+'CPI - Index'!I$9)</f>
        <v>25.076419520283476</v>
      </c>
      <c r="V96" s="80">
        <f t="shared" si="23"/>
        <v>0</v>
      </c>
      <c r="W96" s="80">
        <f t="shared" si="24"/>
        <v>0</v>
      </c>
      <c r="X96" s="80">
        <f t="shared" si="25"/>
        <v>0</v>
      </c>
      <c r="Y96" s="80">
        <f t="shared" si="26"/>
        <v>0</v>
      </c>
      <c r="Z96" s="80">
        <f t="shared" si="27"/>
        <v>0</v>
      </c>
    </row>
    <row r="97" spans="2:26" x14ac:dyDescent="0.35">
      <c r="B97" s="1" t="s">
        <v>356</v>
      </c>
      <c r="E97" s="47">
        <v>0</v>
      </c>
      <c r="G97" s="44">
        <f t="shared" si="17"/>
        <v>0</v>
      </c>
      <c r="H97" s="39">
        <f t="shared" si="18"/>
        <v>0</v>
      </c>
      <c r="I97" s="39">
        <f t="shared" si="19"/>
        <v>0</v>
      </c>
      <c r="J97" s="39">
        <f t="shared" si="20"/>
        <v>0</v>
      </c>
      <c r="K97" s="40">
        <f t="shared" si="21"/>
        <v>0</v>
      </c>
      <c r="L97" s="65"/>
      <c r="M97" s="47">
        <f t="shared" si="22"/>
        <v>0</v>
      </c>
      <c r="O97" s="68"/>
      <c r="P97" s="68">
        <f>+E97*(1+'CPI - Index'!E$9)</f>
        <v>0</v>
      </c>
      <c r="Q97" s="68">
        <f>+P97*(1+'CPI - Index'!F$9)</f>
        <v>0</v>
      </c>
      <c r="R97" s="68">
        <f>+Q97*(1+'CPI - Index'!G$9)</f>
        <v>0</v>
      </c>
      <c r="S97" s="68">
        <f>+R97*(1+'CPI - Index'!H$9)</f>
        <v>0</v>
      </c>
      <c r="T97" s="68">
        <f>+S97*(1+'CPI - Index'!I$9)</f>
        <v>0</v>
      </c>
      <c r="V97" s="80">
        <f t="shared" si="23"/>
        <v>0</v>
      </c>
      <c r="W97" s="80">
        <f t="shared" si="24"/>
        <v>0</v>
      </c>
      <c r="X97" s="80">
        <f t="shared" si="25"/>
        <v>0</v>
      </c>
      <c r="Y97" s="80">
        <f t="shared" si="26"/>
        <v>0</v>
      </c>
      <c r="Z97" s="80">
        <f t="shared" si="27"/>
        <v>0</v>
      </c>
    </row>
    <row r="98" spans="2:26" x14ac:dyDescent="0.35">
      <c r="B98" s="1" t="s">
        <v>357</v>
      </c>
      <c r="E98" s="47">
        <v>99.126073328565823</v>
      </c>
      <c r="G98" s="44">
        <f t="shared" si="17"/>
        <v>101.5297563597244</v>
      </c>
      <c r="H98" s="39">
        <f t="shared" si="18"/>
        <v>103.39840218229602</v>
      </c>
      <c r="I98" s="39">
        <f t="shared" si="19"/>
        <v>105.90568383311548</v>
      </c>
      <c r="J98" s="39">
        <f t="shared" si="20"/>
        <v>108.47376392127877</v>
      </c>
      <c r="K98" s="40">
        <f t="shared" si="21"/>
        <v>111.10411673268526</v>
      </c>
      <c r="L98" s="65"/>
      <c r="M98" s="47">
        <f t="shared" si="22"/>
        <v>103.39840218229602</v>
      </c>
      <c r="O98" s="68"/>
      <c r="P98" s="68">
        <f>+E98*(1+'CPI - Index'!E$9)</f>
        <v>101.5297563597244</v>
      </c>
      <c r="Q98" s="68">
        <f>+P98*(1+'CPI - Index'!F$9)</f>
        <v>103.39840218229602</v>
      </c>
      <c r="R98" s="68">
        <f>+Q98*(1+'CPI - Index'!G$9)</f>
        <v>105.90568383311546</v>
      </c>
      <c r="S98" s="68">
        <f>+R98*(1+'CPI - Index'!H$9)</f>
        <v>108.47376392127876</v>
      </c>
      <c r="T98" s="68">
        <f>+S98*(1+'CPI - Index'!I$9)</f>
        <v>111.10411673268526</v>
      </c>
      <c r="V98" s="80">
        <f t="shared" si="23"/>
        <v>0</v>
      </c>
      <c r="W98" s="80">
        <f t="shared" si="24"/>
        <v>0</v>
      </c>
      <c r="X98" s="80">
        <f t="shared" si="25"/>
        <v>0</v>
      </c>
      <c r="Y98" s="80">
        <f t="shared" si="26"/>
        <v>0</v>
      </c>
      <c r="Z98" s="80">
        <f t="shared" si="27"/>
        <v>0</v>
      </c>
    </row>
    <row r="99" spans="2:26" x14ac:dyDescent="0.35">
      <c r="B99" s="1" t="s">
        <v>358</v>
      </c>
      <c r="E99" s="47">
        <v>46.457282381065689</v>
      </c>
      <c r="G99" s="44">
        <f t="shared" si="17"/>
        <v>47.583813248105791</v>
      </c>
      <c r="H99" s="39">
        <f t="shared" si="18"/>
        <v>48.45958895205866</v>
      </c>
      <c r="I99" s="39">
        <f t="shared" si="19"/>
        <v>49.634673243705031</v>
      </c>
      <c r="J99" s="39">
        <f t="shared" si="20"/>
        <v>50.838251856544254</v>
      </c>
      <c r="K99" s="40">
        <f t="shared" si="21"/>
        <v>52.071015742149783</v>
      </c>
      <c r="L99" s="65"/>
      <c r="M99" s="47">
        <f t="shared" si="22"/>
        <v>48.45958895205866</v>
      </c>
      <c r="O99" s="68"/>
      <c r="P99" s="68">
        <f>+E99*(1+'CPI - Index'!E$9)</f>
        <v>47.583813248105791</v>
      </c>
      <c r="Q99" s="68">
        <f>+P99*(1+'CPI - Index'!F$9)</f>
        <v>48.459588952058667</v>
      </c>
      <c r="R99" s="68">
        <f>+Q99*(1+'CPI - Index'!G$9)</f>
        <v>49.634673243705031</v>
      </c>
      <c r="S99" s="68">
        <f>+R99*(1+'CPI - Index'!H$9)</f>
        <v>50.838251856544254</v>
      </c>
      <c r="T99" s="68">
        <f>+S99*(1+'CPI - Index'!I$9)</f>
        <v>52.071015742149783</v>
      </c>
      <c r="V99" s="80">
        <f t="shared" si="23"/>
        <v>0</v>
      </c>
      <c r="W99" s="80">
        <f t="shared" si="24"/>
        <v>0</v>
      </c>
      <c r="X99" s="80">
        <f t="shared" si="25"/>
        <v>0</v>
      </c>
      <c r="Y99" s="80">
        <f t="shared" si="26"/>
        <v>0</v>
      </c>
      <c r="Z99" s="80">
        <f t="shared" si="27"/>
        <v>0</v>
      </c>
    </row>
    <row r="100" spans="2:26" x14ac:dyDescent="0.35">
      <c r="B100" s="1" t="s">
        <v>359</v>
      </c>
      <c r="E100" s="47">
        <v>59.668517568565726</v>
      </c>
      <c r="G100" s="44">
        <f t="shared" si="17"/>
        <v>61.11540432961548</v>
      </c>
      <c r="H100" s="39">
        <f t="shared" si="18"/>
        <v>62.240227722185097</v>
      </c>
      <c r="I100" s="39">
        <f t="shared" si="19"/>
        <v>63.749475231015346</v>
      </c>
      <c r="J100" s="39">
        <f t="shared" si="20"/>
        <v>65.295320100206766</v>
      </c>
      <c r="K100" s="40">
        <f t="shared" si="21"/>
        <v>66.878649769876077</v>
      </c>
      <c r="L100" s="65"/>
      <c r="M100" s="47">
        <f t="shared" si="22"/>
        <v>62.240227722185097</v>
      </c>
      <c r="O100" s="68"/>
      <c r="P100" s="68">
        <f>+E100*(1+'CPI - Index'!E$9)</f>
        <v>61.11540432961548</v>
      </c>
      <c r="Q100" s="68">
        <f>+P100*(1+'CPI - Index'!F$9)</f>
        <v>62.240227722185097</v>
      </c>
      <c r="R100" s="68">
        <f>+Q100*(1+'CPI - Index'!G$9)</f>
        <v>63.749475231015339</v>
      </c>
      <c r="S100" s="68">
        <f>+R100*(1+'CPI - Index'!H$9)</f>
        <v>65.295320100206752</v>
      </c>
      <c r="T100" s="68">
        <f>+S100*(1+'CPI - Index'!I$9)</f>
        <v>66.878649769876063</v>
      </c>
      <c r="V100" s="80">
        <f t="shared" si="23"/>
        <v>0</v>
      </c>
      <c r="W100" s="80">
        <f t="shared" si="24"/>
        <v>0</v>
      </c>
      <c r="X100" s="80">
        <f t="shared" si="25"/>
        <v>0</v>
      </c>
      <c r="Y100" s="80">
        <f t="shared" si="26"/>
        <v>0</v>
      </c>
      <c r="Z100" s="80">
        <f t="shared" si="27"/>
        <v>0</v>
      </c>
    </row>
    <row r="101" spans="2:26" x14ac:dyDescent="0.35">
      <c r="B101" s="1" t="s">
        <v>360</v>
      </c>
      <c r="E101" s="47">
        <v>19.431582022032604</v>
      </c>
      <c r="G101" s="44">
        <f t="shared" si="17"/>
        <v>19.902773530043905</v>
      </c>
      <c r="H101" s="39">
        <f t="shared" si="18"/>
        <v>20.269082245320789</v>
      </c>
      <c r="I101" s="39">
        <f t="shared" si="19"/>
        <v>20.760582084003449</v>
      </c>
      <c r="J101" s="39">
        <f t="shared" si="20"/>
        <v>21.264000177716166</v>
      </c>
      <c r="K101" s="40">
        <f t="shared" si="21"/>
        <v>21.779625529204797</v>
      </c>
      <c r="L101" s="65"/>
      <c r="M101" s="47">
        <f t="shared" si="22"/>
        <v>20.269082245320789</v>
      </c>
      <c r="O101" s="68"/>
      <c r="P101" s="68">
        <f>+E101*(1+'CPI - Index'!E$9)</f>
        <v>19.902773530043905</v>
      </c>
      <c r="Q101" s="68">
        <f>+P101*(1+'CPI - Index'!F$9)</f>
        <v>20.269082245320789</v>
      </c>
      <c r="R101" s="68">
        <f>+Q101*(1+'CPI - Index'!G$9)</f>
        <v>20.760582084003445</v>
      </c>
      <c r="S101" s="68">
        <f>+R101*(1+'CPI - Index'!H$9)</f>
        <v>21.264000177716166</v>
      </c>
      <c r="T101" s="68">
        <f>+S101*(1+'CPI - Index'!I$9)</f>
        <v>21.779625529204797</v>
      </c>
      <c r="V101" s="80">
        <f t="shared" si="23"/>
        <v>0</v>
      </c>
      <c r="W101" s="80">
        <f t="shared" si="24"/>
        <v>0</v>
      </c>
      <c r="X101" s="80">
        <f t="shared" si="25"/>
        <v>0</v>
      </c>
      <c r="Y101" s="80">
        <f t="shared" si="26"/>
        <v>0</v>
      </c>
      <c r="Z101" s="80">
        <f t="shared" si="27"/>
        <v>0</v>
      </c>
    </row>
    <row r="102" spans="2:26" x14ac:dyDescent="0.35">
      <c r="B102" s="1" t="s">
        <v>361</v>
      </c>
      <c r="E102" s="47">
        <v>108.02163835481585</v>
      </c>
      <c r="G102" s="44">
        <f t="shared" si="17"/>
        <v>110.64102768794092</v>
      </c>
      <c r="H102" s="39">
        <f t="shared" si="18"/>
        <v>112.67736562084782</v>
      </c>
      <c r="I102" s="39">
        <f t="shared" si="19"/>
        <v>115.40965050457109</v>
      </c>
      <c r="J102" s="39">
        <f t="shared" si="20"/>
        <v>118.20818987201153</v>
      </c>
      <c r="K102" s="40">
        <f t="shared" si="21"/>
        <v>121.0745903113543</v>
      </c>
      <c r="L102" s="65"/>
      <c r="M102" s="47">
        <f t="shared" si="22"/>
        <v>112.67736562084782</v>
      </c>
      <c r="O102" s="68"/>
      <c r="P102" s="68">
        <f>+E102*(1+'CPI - Index'!E$9)</f>
        <v>110.64102768794092</v>
      </c>
      <c r="Q102" s="68">
        <f>+P102*(1+'CPI - Index'!F$9)</f>
        <v>112.67736562084782</v>
      </c>
      <c r="R102" s="68">
        <f>+Q102*(1+'CPI - Index'!G$9)</f>
        <v>115.40965050457108</v>
      </c>
      <c r="S102" s="68">
        <f>+R102*(1+'CPI - Index'!H$9)</f>
        <v>118.20818987201152</v>
      </c>
      <c r="T102" s="68">
        <f>+S102*(1+'CPI - Index'!I$9)</f>
        <v>121.0745903113543</v>
      </c>
      <c r="V102" s="80">
        <f t="shared" si="23"/>
        <v>0</v>
      </c>
      <c r="W102" s="80">
        <f t="shared" si="24"/>
        <v>0</v>
      </c>
      <c r="X102" s="80">
        <f t="shared" si="25"/>
        <v>0</v>
      </c>
      <c r="Y102" s="80">
        <f t="shared" si="26"/>
        <v>0</v>
      </c>
      <c r="Z102" s="80">
        <f t="shared" si="27"/>
        <v>0</v>
      </c>
    </row>
    <row r="103" spans="2:26" x14ac:dyDescent="0.35">
      <c r="B103" s="1" t="s">
        <v>362</v>
      </c>
      <c r="E103" s="47">
        <v>0</v>
      </c>
      <c r="G103" s="44">
        <f t="shared" si="17"/>
        <v>0</v>
      </c>
      <c r="H103" s="39">
        <f t="shared" si="18"/>
        <v>0</v>
      </c>
      <c r="I103" s="39">
        <f t="shared" si="19"/>
        <v>0</v>
      </c>
      <c r="J103" s="39">
        <f t="shared" si="20"/>
        <v>0</v>
      </c>
      <c r="K103" s="40">
        <f t="shared" si="21"/>
        <v>0</v>
      </c>
      <c r="L103" s="65"/>
      <c r="M103" s="47">
        <f t="shared" si="22"/>
        <v>0</v>
      </c>
      <c r="O103" s="68"/>
      <c r="P103" s="68">
        <f>+E103*(1+'CPI - Index'!E$9)</f>
        <v>0</v>
      </c>
      <c r="Q103" s="68">
        <f>+P103*(1+'CPI - Index'!F$9)</f>
        <v>0</v>
      </c>
      <c r="R103" s="68">
        <f>+Q103*(1+'CPI - Index'!G$9)</f>
        <v>0</v>
      </c>
      <c r="S103" s="68">
        <f>+R103*(1+'CPI - Index'!H$9)</f>
        <v>0</v>
      </c>
      <c r="T103" s="68">
        <f>+S103*(1+'CPI - Index'!I$9)</f>
        <v>0</v>
      </c>
      <c r="V103" s="80">
        <f t="shared" si="23"/>
        <v>0</v>
      </c>
      <c r="W103" s="80">
        <f t="shared" si="24"/>
        <v>0</v>
      </c>
      <c r="X103" s="80">
        <f t="shared" si="25"/>
        <v>0</v>
      </c>
      <c r="Y103" s="80">
        <f t="shared" si="26"/>
        <v>0</v>
      </c>
      <c r="Z103" s="80">
        <f t="shared" si="27"/>
        <v>0</v>
      </c>
    </row>
    <row r="104" spans="2:26" x14ac:dyDescent="0.35">
      <c r="B104" s="1" t="s">
        <v>363</v>
      </c>
      <c r="E104" s="47">
        <v>38.44246636731566</v>
      </c>
      <c r="G104" s="44">
        <f t="shared" si="17"/>
        <v>39.37464799198991</v>
      </c>
      <c r="H104" s="39">
        <f t="shared" si="18"/>
        <v>40.099334764848621</v>
      </c>
      <c r="I104" s="39">
        <f t="shared" si="19"/>
        <v>41.071693371403434</v>
      </c>
      <c r="J104" s="39">
        <f t="shared" si="20"/>
        <v>42.067630455388993</v>
      </c>
      <c r="K104" s="40">
        <f t="shared" si="21"/>
        <v>43.087717765329153</v>
      </c>
      <c r="L104" s="65"/>
      <c r="M104" s="47">
        <f t="shared" si="22"/>
        <v>40.099334764848621</v>
      </c>
      <c r="O104" s="68"/>
      <c r="P104" s="68">
        <f>+E104*(1+'CPI - Index'!E$9)</f>
        <v>39.37464799198991</v>
      </c>
      <c r="Q104" s="68">
        <f>+P104*(1+'CPI - Index'!F$9)</f>
        <v>40.099334764848628</v>
      </c>
      <c r="R104" s="68">
        <f>+Q104*(1+'CPI - Index'!G$9)</f>
        <v>41.071693371403434</v>
      </c>
      <c r="S104" s="68">
        <f>+R104*(1+'CPI - Index'!H$9)</f>
        <v>42.067630455388993</v>
      </c>
      <c r="T104" s="68">
        <f>+S104*(1+'CPI - Index'!I$9)</f>
        <v>43.08771776532916</v>
      </c>
      <c r="V104" s="80">
        <f t="shared" si="23"/>
        <v>0</v>
      </c>
      <c r="W104" s="80">
        <f t="shared" si="24"/>
        <v>0</v>
      </c>
      <c r="X104" s="80">
        <f t="shared" si="25"/>
        <v>0</v>
      </c>
      <c r="Y104" s="80">
        <f t="shared" si="26"/>
        <v>0</v>
      </c>
      <c r="Z104" s="80">
        <f t="shared" si="27"/>
        <v>0</v>
      </c>
    </row>
    <row r="105" spans="2:26" x14ac:dyDescent="0.35">
      <c r="B105" s="1" t="s">
        <v>364</v>
      </c>
      <c r="E105" s="47">
        <v>54.445509745381742</v>
      </c>
      <c r="G105" s="44">
        <f t="shared" si="17"/>
        <v>55.765745113365796</v>
      </c>
      <c r="H105" s="39">
        <f t="shared" si="18"/>
        <v>56.792108520360259</v>
      </c>
      <c r="I105" s="39">
        <f t="shared" si="19"/>
        <v>58.169245967352907</v>
      </c>
      <c r="J105" s="39">
        <f t="shared" si="20"/>
        <v>59.579777271297161</v>
      </c>
      <c r="K105" s="40">
        <f t="shared" si="21"/>
        <v>61.024512191367421</v>
      </c>
      <c r="L105" s="65"/>
      <c r="M105" s="47">
        <f t="shared" si="22"/>
        <v>56.792108520360259</v>
      </c>
      <c r="O105" s="68"/>
      <c r="P105" s="68">
        <f>+E105*(1+'CPI - Index'!E$9)</f>
        <v>55.765745113365796</v>
      </c>
      <c r="Q105" s="68">
        <f>+P105*(1+'CPI - Index'!F$9)</f>
        <v>56.792108520360266</v>
      </c>
      <c r="R105" s="68">
        <f>+Q105*(1+'CPI - Index'!G$9)</f>
        <v>58.169245967352907</v>
      </c>
      <c r="S105" s="68">
        <f>+R105*(1+'CPI - Index'!H$9)</f>
        <v>59.579777271297161</v>
      </c>
      <c r="T105" s="68">
        <f>+S105*(1+'CPI - Index'!I$9)</f>
        <v>61.024512191367421</v>
      </c>
      <c r="V105" s="80">
        <f t="shared" si="23"/>
        <v>0</v>
      </c>
      <c r="W105" s="80">
        <f t="shared" si="24"/>
        <v>0</v>
      </c>
      <c r="X105" s="80">
        <f t="shared" si="25"/>
        <v>0</v>
      </c>
      <c r="Y105" s="80">
        <f t="shared" si="26"/>
        <v>0</v>
      </c>
      <c r="Z105" s="80">
        <f t="shared" si="27"/>
        <v>0</v>
      </c>
    </row>
    <row r="106" spans="2:26" x14ac:dyDescent="0.35">
      <c r="B106" s="1" t="s">
        <v>365</v>
      </c>
      <c r="E106" s="47">
        <v>34.45287979559906</v>
      </c>
      <c r="G106" s="44">
        <f t="shared" si="17"/>
        <v>35.288318946555144</v>
      </c>
      <c r="H106" s="39">
        <f t="shared" si="18"/>
        <v>35.937797209375184</v>
      </c>
      <c r="I106" s="39">
        <f t="shared" si="19"/>
        <v>36.809243746383324</v>
      </c>
      <c r="J106" s="39">
        <f t="shared" si="20"/>
        <v>37.701821769621375</v>
      </c>
      <c r="K106" s="40">
        <f t="shared" si="21"/>
        <v>38.616043691143695</v>
      </c>
      <c r="L106" s="65"/>
      <c r="M106" s="47">
        <f t="shared" si="22"/>
        <v>35.937797209375184</v>
      </c>
      <c r="O106" s="68"/>
      <c r="P106" s="68">
        <f>+E106*(1+'CPI - Index'!E$9)</f>
        <v>35.288318946555144</v>
      </c>
      <c r="Q106" s="68">
        <f>+P106*(1+'CPI - Index'!F$9)</f>
        <v>35.937797209375184</v>
      </c>
      <c r="R106" s="68">
        <f>+Q106*(1+'CPI - Index'!G$9)</f>
        <v>36.809243746383316</v>
      </c>
      <c r="S106" s="68">
        <f>+R106*(1+'CPI - Index'!H$9)</f>
        <v>37.701821769621368</v>
      </c>
      <c r="T106" s="68">
        <f>+S106*(1+'CPI - Index'!I$9)</f>
        <v>38.616043691143688</v>
      </c>
      <c r="V106" s="80">
        <f t="shared" si="23"/>
        <v>0</v>
      </c>
      <c r="W106" s="80">
        <f t="shared" si="24"/>
        <v>0</v>
      </c>
      <c r="X106" s="80">
        <f t="shared" si="25"/>
        <v>0</v>
      </c>
      <c r="Y106" s="80">
        <f t="shared" si="26"/>
        <v>0</v>
      </c>
      <c r="Z106" s="80">
        <f t="shared" si="27"/>
        <v>0</v>
      </c>
    </row>
    <row r="107" spans="2:26" x14ac:dyDescent="0.35">
      <c r="B107" s="1" t="s">
        <v>366</v>
      </c>
      <c r="E107" s="48">
        <v>112.56645443520824</v>
      </c>
      <c r="G107" s="45">
        <f t="shared" si="17"/>
        <v>115.29604986169855</v>
      </c>
      <c r="H107" s="16">
        <f t="shared" si="18"/>
        <v>117.41806304933718</v>
      </c>
      <c r="I107" s="16">
        <f t="shared" si="19"/>
        <v>120.26530390359451</v>
      </c>
      <c r="J107" s="16">
        <f t="shared" si="20"/>
        <v>123.18158677976584</v>
      </c>
      <c r="K107" s="17">
        <f t="shared" si="21"/>
        <v>126.16858586034361</v>
      </c>
      <c r="L107" s="65"/>
      <c r="M107" s="48">
        <f t="shared" si="22"/>
        <v>117.41806304933718</v>
      </c>
      <c r="O107" s="68"/>
      <c r="P107" s="68">
        <f>+E107*(1+'CPI - Index'!E$9)</f>
        <v>115.29604986169855</v>
      </c>
      <c r="Q107" s="68">
        <f>+P107*(1+'CPI - Index'!F$9)</f>
        <v>117.41806304933719</v>
      </c>
      <c r="R107" s="68">
        <f>+Q107*(1+'CPI - Index'!G$9)</f>
        <v>120.26530390359451</v>
      </c>
      <c r="S107" s="68">
        <f>+R107*(1+'CPI - Index'!H$9)</f>
        <v>123.18158677976584</v>
      </c>
      <c r="T107" s="68">
        <f>+S107*(1+'CPI - Index'!I$9)</f>
        <v>126.16858586034361</v>
      </c>
      <c r="V107" s="80">
        <f t="shared" si="23"/>
        <v>0</v>
      </c>
      <c r="W107" s="80">
        <f t="shared" si="24"/>
        <v>0</v>
      </c>
      <c r="X107" s="80">
        <f t="shared" si="25"/>
        <v>0</v>
      </c>
      <c r="Y107" s="80">
        <f t="shared" si="26"/>
        <v>0</v>
      </c>
      <c r="Z107" s="80">
        <f t="shared" si="27"/>
        <v>0</v>
      </c>
    </row>
    <row r="110" spans="2:26" s="4" customFormat="1" x14ac:dyDescent="0.35">
      <c r="B110" s="5" t="s">
        <v>367</v>
      </c>
      <c r="G110" s="62"/>
      <c r="H110" s="62"/>
      <c r="I110" s="62"/>
      <c r="J110" s="62"/>
      <c r="K110" s="62"/>
    </row>
    <row r="111" spans="2:26" x14ac:dyDescent="0.35">
      <c r="C111" s="8"/>
      <c r="D111" s="8"/>
      <c r="E111" s="53" t="s">
        <v>225</v>
      </c>
      <c r="F111" s="8"/>
      <c r="G111" s="8" t="s">
        <v>132</v>
      </c>
      <c r="H111" s="8" t="s">
        <v>133</v>
      </c>
      <c r="I111" s="8" t="s">
        <v>134</v>
      </c>
      <c r="J111" s="8" t="s">
        <v>135</v>
      </c>
      <c r="K111" s="8" t="s">
        <v>136</v>
      </c>
      <c r="M111" s="8" t="str">
        <f>_xlfn.IFS($G112=$M112,$G111,$H112=$M112,$H111,$I112=$M112,$I111,$J112=$M112,$J111,$K112=$M112,$K111)</f>
        <v>FY2021</v>
      </c>
    </row>
    <row r="112" spans="2:26" x14ac:dyDescent="0.35">
      <c r="E112" s="10" t="s">
        <v>227</v>
      </c>
      <c r="F112" s="51"/>
      <c r="G112" s="9" t="s">
        <v>486</v>
      </c>
      <c r="H112" s="11" t="s">
        <v>226</v>
      </c>
      <c r="I112" s="9" t="s">
        <v>8</v>
      </c>
      <c r="J112" s="9" t="s">
        <v>8</v>
      </c>
      <c r="K112" s="9" t="s">
        <v>8</v>
      </c>
      <c r="M112" s="11" t="s">
        <v>226</v>
      </c>
      <c r="O112" s="8"/>
      <c r="P112" s="8"/>
      <c r="Q112" s="8"/>
    </row>
    <row r="113" spans="2:26" x14ac:dyDescent="0.35">
      <c r="E113" s="7"/>
      <c r="F113" s="7"/>
      <c r="G113" s="7"/>
      <c r="H113" s="7"/>
      <c r="I113" s="7"/>
      <c r="J113" s="7"/>
      <c r="K113" s="7"/>
      <c r="M113" s="7"/>
      <c r="O113" s="7"/>
      <c r="P113" s="7"/>
      <c r="Q113" s="7"/>
    </row>
    <row r="114" spans="2:26" x14ac:dyDescent="0.35">
      <c r="B114" s="41" t="s">
        <v>368</v>
      </c>
      <c r="C114" s="52"/>
      <c r="D114" s="52"/>
      <c r="E114" s="46">
        <v>5.789314697593773</v>
      </c>
      <c r="F114" s="7"/>
      <c r="G114" s="42">
        <f t="shared" ref="G114:G140" si="28">E114*((CPI_FY20))</f>
        <v>5.9296983225409434</v>
      </c>
      <c r="H114" s="43">
        <f t="shared" ref="H114:H140" si="29">E114*((CPI_FY21))</f>
        <v>6.0388338744895504</v>
      </c>
      <c r="I114" s="43">
        <f t="shared" ref="I114:I140" si="30">E114*((CPI_FY22))</f>
        <v>6.1852680267229685</v>
      </c>
      <c r="J114" s="43">
        <f t="shared" ref="J114:J140" si="31">E114*((CPI_FY23))</f>
        <v>6.3352530236038778</v>
      </c>
      <c r="K114" s="49">
        <f t="shared" ref="K114:K140" si="32">E114*((CPI_FY24))</f>
        <v>6.4888749686642635</v>
      </c>
      <c r="L114" s="65"/>
      <c r="M114" s="46">
        <f>_xlfn.IFS($G$7=$M$7,$G114,
                                       $H$7=$M$7,$H114,
                                                                    $I$7=$M$7,$I114,
                                                                                                  $J$7=$M$7,$J114,
                                                                                                                                $K$7=$M$7,$K114)
*1</f>
        <v>6.0388338744895504</v>
      </c>
      <c r="O114" s="68"/>
      <c r="P114" s="68">
        <f>+E114*(1+'CPI - Index'!E$9)</f>
        <v>5.9296983225409434</v>
      </c>
      <c r="Q114" s="68">
        <f>+P114*(1+'CPI - Index'!F$9)</f>
        <v>6.0388338744895504</v>
      </c>
      <c r="R114" s="68">
        <f>+Q114*(1+'CPI - Index'!G$9)</f>
        <v>6.1852680267229685</v>
      </c>
      <c r="S114" s="68">
        <f>+R114*(1+'CPI - Index'!H$9)</f>
        <v>6.3352530236038778</v>
      </c>
      <c r="T114" s="68">
        <f>+S114*(1+'CPI - Index'!I$9)</f>
        <v>6.4888749686642635</v>
      </c>
      <c r="V114" s="80">
        <f t="shared" ref="V114" si="33">+G114-P114</f>
        <v>0</v>
      </c>
      <c r="W114" s="80">
        <f t="shared" ref="W114" si="34">+H114-Q114</f>
        <v>0</v>
      </c>
      <c r="X114" s="80">
        <f t="shared" ref="X114" si="35">+I114-R114</f>
        <v>0</v>
      </c>
      <c r="Y114" s="80">
        <f t="shared" ref="Y114" si="36">+J114-S114</f>
        <v>0</v>
      </c>
      <c r="Z114" s="80">
        <f t="shared" ref="Z114" si="37">+K114-T114</f>
        <v>0</v>
      </c>
    </row>
    <row r="115" spans="2:26" x14ac:dyDescent="0.35">
      <c r="B115" s="41" t="s">
        <v>369</v>
      </c>
      <c r="C115" s="52"/>
      <c r="D115" s="52"/>
      <c r="E115" s="47">
        <v>5.789314697593773</v>
      </c>
      <c r="F115" s="7"/>
      <c r="G115" s="44">
        <f t="shared" si="28"/>
        <v>5.9296983225409434</v>
      </c>
      <c r="H115" s="39">
        <f t="shared" si="29"/>
        <v>6.0388338744895504</v>
      </c>
      <c r="I115" s="39">
        <f t="shared" si="30"/>
        <v>6.1852680267229685</v>
      </c>
      <c r="J115" s="39">
        <f t="shared" si="31"/>
        <v>6.3352530236038778</v>
      </c>
      <c r="K115" s="40">
        <f t="shared" si="32"/>
        <v>6.4888749686642635</v>
      </c>
      <c r="L115" s="65"/>
      <c r="M115" s="47">
        <f t="shared" ref="M115:M165" si="38">_xlfn.IFS($G$7=$M$7,$G115,
                                       $H$7=$M$7,$H115,
                                                                    $I$7=$M$7,$I115,
                                                                                                  $J$7=$M$7,$J115,
                                                                                                                                $K$7=$M$7,$K115)
*1</f>
        <v>6.0388338744895504</v>
      </c>
      <c r="O115" s="68"/>
      <c r="P115" s="68">
        <f>+E115*(1+'CPI - Index'!E$9)</f>
        <v>5.9296983225409434</v>
      </c>
      <c r="Q115" s="68">
        <f>+P115*(1+'CPI - Index'!F$9)</f>
        <v>6.0388338744895504</v>
      </c>
      <c r="R115" s="68">
        <f>+Q115*(1+'CPI - Index'!G$9)</f>
        <v>6.1852680267229685</v>
      </c>
      <c r="S115" s="68">
        <f>+R115*(1+'CPI - Index'!H$9)</f>
        <v>6.3352530236038778</v>
      </c>
      <c r="T115" s="68">
        <f>+S115*(1+'CPI - Index'!I$9)</f>
        <v>6.4888749686642635</v>
      </c>
      <c r="V115" s="80">
        <f t="shared" ref="V115:V140" si="39">+G115-P115</f>
        <v>0</v>
      </c>
      <c r="W115" s="80">
        <f t="shared" ref="W115:W140" si="40">+H115-Q115</f>
        <v>0</v>
      </c>
      <c r="X115" s="80">
        <f t="shared" ref="X115:X140" si="41">+I115-R115</f>
        <v>0</v>
      </c>
      <c r="Y115" s="80">
        <f t="shared" ref="Y115:Y140" si="42">+J115-S115</f>
        <v>0</v>
      </c>
      <c r="Z115" s="80">
        <f t="shared" ref="Z115:Z140" si="43">+K115-T115</f>
        <v>0</v>
      </c>
    </row>
    <row r="116" spans="2:26" x14ac:dyDescent="0.35">
      <c r="B116" s="1" t="s">
        <v>370</v>
      </c>
      <c r="C116" s="52"/>
      <c r="D116" s="52"/>
      <c r="E116" s="47">
        <v>7.1183302938435009</v>
      </c>
      <c r="F116" s="7"/>
      <c r="G116" s="44">
        <f t="shared" si="28"/>
        <v>7.290940881178881</v>
      </c>
      <c r="H116" s="39">
        <f t="shared" si="29"/>
        <v>7.4251299771514985</v>
      </c>
      <c r="I116" s="39">
        <f t="shared" si="30"/>
        <v>7.605180072256827</v>
      </c>
      <c r="J116" s="39">
        <f t="shared" si="31"/>
        <v>7.7895961564892398</v>
      </c>
      <c r="K116" s="40">
        <f t="shared" si="32"/>
        <v>7.9784840996126309</v>
      </c>
      <c r="L116" s="65"/>
      <c r="M116" s="47">
        <f t="shared" si="38"/>
        <v>7.4251299771514985</v>
      </c>
      <c r="O116" s="68"/>
      <c r="P116" s="68">
        <f>+E116*(1+'CPI - Index'!E$9)</f>
        <v>7.290940881178881</v>
      </c>
      <c r="Q116" s="68">
        <f>+P116*(1+'CPI - Index'!F$9)</f>
        <v>7.4251299771514994</v>
      </c>
      <c r="R116" s="68">
        <f>+Q116*(1+'CPI - Index'!G$9)</f>
        <v>7.605180072256827</v>
      </c>
      <c r="S116" s="68">
        <f>+R116*(1+'CPI - Index'!H$9)</f>
        <v>7.7895961564892398</v>
      </c>
      <c r="T116" s="68">
        <f>+S116*(1+'CPI - Index'!I$9)</f>
        <v>7.9784840996126309</v>
      </c>
      <c r="V116" s="80">
        <f t="shared" si="39"/>
        <v>0</v>
      </c>
      <c r="W116" s="80">
        <f t="shared" si="40"/>
        <v>0</v>
      </c>
      <c r="X116" s="80">
        <f t="shared" si="41"/>
        <v>0</v>
      </c>
      <c r="Y116" s="80">
        <f t="shared" si="42"/>
        <v>0</v>
      </c>
      <c r="Z116" s="80">
        <f t="shared" si="43"/>
        <v>0</v>
      </c>
    </row>
    <row r="117" spans="2:26" x14ac:dyDescent="0.35">
      <c r="B117" s="1" t="s">
        <v>371</v>
      </c>
      <c r="C117" s="52"/>
      <c r="D117" s="52"/>
      <c r="E117" s="47">
        <v>7.1183302938435009</v>
      </c>
      <c r="F117" s="7"/>
      <c r="G117" s="44">
        <f t="shared" si="28"/>
        <v>7.290940881178881</v>
      </c>
      <c r="H117" s="39">
        <f t="shared" si="29"/>
        <v>7.4251299771514985</v>
      </c>
      <c r="I117" s="39">
        <f t="shared" si="30"/>
        <v>7.605180072256827</v>
      </c>
      <c r="J117" s="39">
        <f t="shared" si="31"/>
        <v>7.7895961564892398</v>
      </c>
      <c r="K117" s="40">
        <f t="shared" si="32"/>
        <v>7.9784840996126309</v>
      </c>
      <c r="L117" s="65"/>
      <c r="M117" s="47">
        <f t="shared" si="38"/>
        <v>7.4251299771514985</v>
      </c>
      <c r="O117" s="68"/>
      <c r="P117" s="68">
        <f>+E117*(1+'CPI - Index'!E$9)</f>
        <v>7.290940881178881</v>
      </c>
      <c r="Q117" s="68">
        <f>+P117*(1+'CPI - Index'!F$9)</f>
        <v>7.4251299771514994</v>
      </c>
      <c r="R117" s="68">
        <f>+Q117*(1+'CPI - Index'!G$9)</f>
        <v>7.605180072256827</v>
      </c>
      <c r="S117" s="68">
        <f>+R117*(1+'CPI - Index'!H$9)</f>
        <v>7.7895961564892398</v>
      </c>
      <c r="T117" s="68">
        <f>+S117*(1+'CPI - Index'!I$9)</f>
        <v>7.9784840996126309</v>
      </c>
      <c r="V117" s="80">
        <f t="shared" si="39"/>
        <v>0</v>
      </c>
      <c r="W117" s="80">
        <f t="shared" si="40"/>
        <v>0</v>
      </c>
      <c r="X117" s="80">
        <f t="shared" si="41"/>
        <v>0</v>
      </c>
      <c r="Y117" s="80">
        <f t="shared" si="42"/>
        <v>0</v>
      </c>
      <c r="Z117" s="80">
        <f t="shared" si="43"/>
        <v>0</v>
      </c>
    </row>
    <row r="118" spans="2:26" x14ac:dyDescent="0.35">
      <c r="B118" s="1" t="s">
        <v>372</v>
      </c>
      <c r="C118" s="52"/>
      <c r="D118" s="52"/>
      <c r="E118" s="47">
        <v>7.1183302938435009</v>
      </c>
      <c r="F118" s="7"/>
      <c r="G118" s="44">
        <f t="shared" si="28"/>
        <v>7.290940881178881</v>
      </c>
      <c r="H118" s="39">
        <f t="shared" si="29"/>
        <v>7.4251299771514985</v>
      </c>
      <c r="I118" s="39">
        <f t="shared" si="30"/>
        <v>7.605180072256827</v>
      </c>
      <c r="J118" s="39">
        <f t="shared" si="31"/>
        <v>7.7895961564892398</v>
      </c>
      <c r="K118" s="40">
        <f t="shared" si="32"/>
        <v>7.9784840996126309</v>
      </c>
      <c r="L118" s="65"/>
      <c r="M118" s="47">
        <f t="shared" si="38"/>
        <v>7.4251299771514985</v>
      </c>
      <c r="O118" s="68"/>
      <c r="P118" s="68">
        <f>+E118*(1+'CPI - Index'!E$9)</f>
        <v>7.290940881178881</v>
      </c>
      <c r="Q118" s="68">
        <f>+P118*(1+'CPI - Index'!F$9)</f>
        <v>7.4251299771514994</v>
      </c>
      <c r="R118" s="68">
        <f>+Q118*(1+'CPI - Index'!G$9)</f>
        <v>7.605180072256827</v>
      </c>
      <c r="S118" s="68">
        <f>+R118*(1+'CPI - Index'!H$9)</f>
        <v>7.7895961564892398</v>
      </c>
      <c r="T118" s="68">
        <f>+S118*(1+'CPI - Index'!I$9)</f>
        <v>7.9784840996126309</v>
      </c>
      <c r="V118" s="80">
        <f t="shared" si="39"/>
        <v>0</v>
      </c>
      <c r="W118" s="80">
        <f t="shared" si="40"/>
        <v>0</v>
      </c>
      <c r="X118" s="80">
        <f t="shared" si="41"/>
        <v>0</v>
      </c>
      <c r="Y118" s="80">
        <f t="shared" si="42"/>
        <v>0</v>
      </c>
      <c r="Z118" s="80">
        <f t="shared" si="43"/>
        <v>0</v>
      </c>
    </row>
    <row r="119" spans="2:26" x14ac:dyDescent="0.35">
      <c r="B119" s="1" t="s">
        <v>373</v>
      </c>
      <c r="C119" s="52"/>
      <c r="D119" s="52"/>
      <c r="E119" s="47">
        <v>7.1183302938435009</v>
      </c>
      <c r="F119" s="7"/>
      <c r="G119" s="44">
        <f t="shared" si="28"/>
        <v>7.290940881178881</v>
      </c>
      <c r="H119" s="39">
        <f t="shared" si="29"/>
        <v>7.4251299771514985</v>
      </c>
      <c r="I119" s="39">
        <f t="shared" si="30"/>
        <v>7.605180072256827</v>
      </c>
      <c r="J119" s="39">
        <f t="shared" si="31"/>
        <v>7.7895961564892398</v>
      </c>
      <c r="K119" s="40">
        <f t="shared" si="32"/>
        <v>7.9784840996126309</v>
      </c>
      <c r="L119" s="65"/>
      <c r="M119" s="47">
        <f t="shared" si="38"/>
        <v>7.4251299771514985</v>
      </c>
      <c r="O119" s="68"/>
      <c r="P119" s="68">
        <f>+E119*(1+'CPI - Index'!E$9)</f>
        <v>7.290940881178881</v>
      </c>
      <c r="Q119" s="68">
        <f>+P119*(1+'CPI - Index'!F$9)</f>
        <v>7.4251299771514994</v>
      </c>
      <c r="R119" s="68">
        <f>+Q119*(1+'CPI - Index'!G$9)</f>
        <v>7.605180072256827</v>
      </c>
      <c r="S119" s="68">
        <f>+R119*(1+'CPI - Index'!H$9)</f>
        <v>7.7895961564892398</v>
      </c>
      <c r="T119" s="68">
        <f>+S119*(1+'CPI - Index'!I$9)</f>
        <v>7.9784840996126309</v>
      </c>
      <c r="V119" s="80">
        <f t="shared" si="39"/>
        <v>0</v>
      </c>
      <c r="W119" s="80">
        <f t="shared" si="40"/>
        <v>0</v>
      </c>
      <c r="X119" s="80">
        <f t="shared" si="41"/>
        <v>0</v>
      </c>
      <c r="Y119" s="80">
        <f t="shared" si="42"/>
        <v>0</v>
      </c>
      <c r="Z119" s="80">
        <f t="shared" si="43"/>
        <v>0</v>
      </c>
    </row>
    <row r="120" spans="2:26" x14ac:dyDescent="0.35">
      <c r="B120" s="1" t="s">
        <v>374</v>
      </c>
      <c r="C120" s="52"/>
      <c r="D120" s="52"/>
      <c r="E120" s="47">
        <v>7.1183302938435009</v>
      </c>
      <c r="F120" s="7"/>
      <c r="G120" s="44">
        <f t="shared" si="28"/>
        <v>7.290940881178881</v>
      </c>
      <c r="H120" s="39">
        <f t="shared" si="29"/>
        <v>7.4251299771514985</v>
      </c>
      <c r="I120" s="39">
        <f t="shared" si="30"/>
        <v>7.605180072256827</v>
      </c>
      <c r="J120" s="39">
        <f t="shared" si="31"/>
        <v>7.7895961564892398</v>
      </c>
      <c r="K120" s="40">
        <f t="shared" si="32"/>
        <v>7.9784840996126309</v>
      </c>
      <c r="L120" s="65"/>
      <c r="M120" s="47">
        <f t="shared" si="38"/>
        <v>7.4251299771514985</v>
      </c>
      <c r="O120" s="68"/>
      <c r="P120" s="68">
        <f>+E120*(1+'CPI - Index'!E$9)</f>
        <v>7.290940881178881</v>
      </c>
      <c r="Q120" s="68">
        <f>+P120*(1+'CPI - Index'!F$9)</f>
        <v>7.4251299771514994</v>
      </c>
      <c r="R120" s="68">
        <f>+Q120*(1+'CPI - Index'!G$9)</f>
        <v>7.605180072256827</v>
      </c>
      <c r="S120" s="68">
        <f>+R120*(1+'CPI - Index'!H$9)</f>
        <v>7.7895961564892398</v>
      </c>
      <c r="T120" s="68">
        <f>+S120*(1+'CPI - Index'!I$9)</f>
        <v>7.9784840996126309</v>
      </c>
      <c r="V120" s="80">
        <f t="shared" si="39"/>
        <v>0</v>
      </c>
      <c r="W120" s="80">
        <f t="shared" si="40"/>
        <v>0</v>
      </c>
      <c r="X120" s="80">
        <f t="shared" si="41"/>
        <v>0</v>
      </c>
      <c r="Y120" s="80">
        <f t="shared" si="42"/>
        <v>0</v>
      </c>
      <c r="Z120" s="80">
        <f t="shared" si="43"/>
        <v>0</v>
      </c>
    </row>
    <row r="121" spans="2:26" x14ac:dyDescent="0.35">
      <c r="B121" s="1" t="s">
        <v>375</v>
      </c>
      <c r="C121" s="52"/>
      <c r="D121" s="52"/>
      <c r="E121" s="47">
        <v>7.1183302938435009</v>
      </c>
      <c r="F121" s="7"/>
      <c r="G121" s="44">
        <f t="shared" si="28"/>
        <v>7.290940881178881</v>
      </c>
      <c r="H121" s="39">
        <f t="shared" si="29"/>
        <v>7.4251299771514985</v>
      </c>
      <c r="I121" s="39">
        <f t="shared" si="30"/>
        <v>7.605180072256827</v>
      </c>
      <c r="J121" s="39">
        <f t="shared" si="31"/>
        <v>7.7895961564892398</v>
      </c>
      <c r="K121" s="40">
        <f t="shared" si="32"/>
        <v>7.9784840996126309</v>
      </c>
      <c r="L121" s="65"/>
      <c r="M121" s="47">
        <f t="shared" si="38"/>
        <v>7.4251299771514985</v>
      </c>
      <c r="O121" s="68"/>
      <c r="P121" s="68">
        <f>+E121*(1+'CPI - Index'!E$9)</f>
        <v>7.290940881178881</v>
      </c>
      <c r="Q121" s="68">
        <f>+P121*(1+'CPI - Index'!F$9)</f>
        <v>7.4251299771514994</v>
      </c>
      <c r="R121" s="68">
        <f>+Q121*(1+'CPI - Index'!G$9)</f>
        <v>7.605180072256827</v>
      </c>
      <c r="S121" s="68">
        <f>+R121*(1+'CPI - Index'!H$9)</f>
        <v>7.7895961564892398</v>
      </c>
      <c r="T121" s="68">
        <f>+S121*(1+'CPI - Index'!I$9)</f>
        <v>7.9784840996126309</v>
      </c>
      <c r="V121" s="80">
        <f t="shared" si="39"/>
        <v>0</v>
      </c>
      <c r="W121" s="80">
        <f t="shared" si="40"/>
        <v>0</v>
      </c>
      <c r="X121" s="80">
        <f t="shared" si="41"/>
        <v>0</v>
      </c>
      <c r="Y121" s="80">
        <f t="shared" si="42"/>
        <v>0</v>
      </c>
      <c r="Z121" s="80">
        <f t="shared" si="43"/>
        <v>0</v>
      </c>
    </row>
    <row r="122" spans="2:26" x14ac:dyDescent="0.35">
      <c r="B122" s="1" t="s">
        <v>376</v>
      </c>
      <c r="C122" s="52"/>
      <c r="D122" s="52"/>
      <c r="E122" s="47">
        <v>10.060161691792118</v>
      </c>
      <c r="F122" s="7"/>
      <c r="G122" s="44">
        <f t="shared" si="28"/>
        <v>10.304108003163899</v>
      </c>
      <c r="H122" s="39">
        <f t="shared" si="29"/>
        <v>10.493754162731333</v>
      </c>
      <c r="I122" s="39">
        <f t="shared" si="30"/>
        <v>10.748214548047921</v>
      </c>
      <c r="J122" s="39">
        <f t="shared" si="31"/>
        <v>11.008845278761527</v>
      </c>
      <c r="K122" s="40">
        <f t="shared" si="32"/>
        <v>11.275795978013965</v>
      </c>
      <c r="L122" s="65"/>
      <c r="M122" s="47">
        <f t="shared" si="38"/>
        <v>10.493754162731333</v>
      </c>
      <c r="O122" s="68"/>
      <c r="P122" s="68">
        <f>+E122*(1+'CPI - Index'!E$9)</f>
        <v>10.304108003163899</v>
      </c>
      <c r="Q122" s="68">
        <f>+P122*(1+'CPI - Index'!F$9)</f>
        <v>10.493754162731333</v>
      </c>
      <c r="R122" s="68">
        <f>+Q122*(1+'CPI - Index'!G$9)</f>
        <v>10.748214548047919</v>
      </c>
      <c r="S122" s="68">
        <f>+R122*(1+'CPI - Index'!H$9)</f>
        <v>11.008845278761525</v>
      </c>
      <c r="T122" s="68">
        <f>+S122*(1+'CPI - Index'!I$9)</f>
        <v>11.275795978013965</v>
      </c>
      <c r="V122" s="80">
        <f t="shared" si="39"/>
        <v>0</v>
      </c>
      <c r="W122" s="80">
        <f t="shared" si="40"/>
        <v>0</v>
      </c>
      <c r="X122" s="80">
        <f t="shared" si="41"/>
        <v>0</v>
      </c>
      <c r="Y122" s="80">
        <f t="shared" si="42"/>
        <v>0</v>
      </c>
      <c r="Z122" s="80">
        <f t="shared" si="43"/>
        <v>0</v>
      </c>
    </row>
    <row r="123" spans="2:26" x14ac:dyDescent="0.35">
      <c r="B123" s="1" t="s">
        <v>377</v>
      </c>
      <c r="C123" s="52"/>
      <c r="D123" s="52"/>
      <c r="E123" s="47">
        <v>16.169586752436903</v>
      </c>
      <c r="F123" s="7"/>
      <c r="G123" s="44">
        <f t="shared" si="28"/>
        <v>16.561678963825635</v>
      </c>
      <c r="H123" s="39">
        <f t="shared" si="29"/>
        <v>16.866495141073962</v>
      </c>
      <c r="I123" s="39">
        <f t="shared" si="30"/>
        <v>17.275486507365027</v>
      </c>
      <c r="J123" s="39">
        <f t="shared" si="31"/>
        <v>17.694395401648805</v>
      </c>
      <c r="K123" s="40">
        <f t="shared" si="32"/>
        <v>18.123462311548248</v>
      </c>
      <c r="L123" s="65"/>
      <c r="M123" s="47">
        <f t="shared" si="38"/>
        <v>16.866495141073962</v>
      </c>
      <c r="O123" s="68"/>
      <c r="P123" s="68">
        <f>+E123*(1+'CPI - Index'!E$9)</f>
        <v>16.561678963825635</v>
      </c>
      <c r="Q123" s="68">
        <f>+P123*(1+'CPI - Index'!F$9)</f>
        <v>16.866495141073962</v>
      </c>
      <c r="R123" s="68">
        <f>+Q123*(1+'CPI - Index'!G$9)</f>
        <v>17.275486507365024</v>
      </c>
      <c r="S123" s="68">
        <f>+R123*(1+'CPI - Index'!H$9)</f>
        <v>17.694395401648801</v>
      </c>
      <c r="T123" s="68">
        <f>+S123*(1+'CPI - Index'!I$9)</f>
        <v>18.123462311548248</v>
      </c>
      <c r="V123" s="80">
        <f t="shared" si="39"/>
        <v>0</v>
      </c>
      <c r="W123" s="80">
        <f t="shared" si="40"/>
        <v>0</v>
      </c>
      <c r="X123" s="80">
        <f t="shared" si="41"/>
        <v>0</v>
      </c>
      <c r="Y123" s="80">
        <f t="shared" si="42"/>
        <v>0</v>
      </c>
      <c r="Z123" s="80">
        <f t="shared" si="43"/>
        <v>0</v>
      </c>
    </row>
    <row r="124" spans="2:26" x14ac:dyDescent="0.35">
      <c r="B124" s="1" t="s">
        <v>378</v>
      </c>
      <c r="C124" s="52"/>
      <c r="D124" s="52"/>
      <c r="E124" s="47">
        <v>16.169586752436903</v>
      </c>
      <c r="F124" s="7"/>
      <c r="G124" s="44">
        <f t="shared" si="28"/>
        <v>16.561678963825635</v>
      </c>
      <c r="H124" s="39">
        <f t="shared" si="29"/>
        <v>16.866495141073962</v>
      </c>
      <c r="I124" s="39">
        <f t="shared" si="30"/>
        <v>17.275486507365027</v>
      </c>
      <c r="J124" s="39">
        <f t="shared" si="31"/>
        <v>17.694395401648805</v>
      </c>
      <c r="K124" s="40">
        <f t="shared" si="32"/>
        <v>18.123462311548248</v>
      </c>
      <c r="L124" s="65"/>
      <c r="M124" s="47">
        <f t="shared" si="38"/>
        <v>16.866495141073962</v>
      </c>
      <c r="O124" s="68"/>
      <c r="P124" s="68">
        <f>+E124*(1+'CPI - Index'!E$9)</f>
        <v>16.561678963825635</v>
      </c>
      <c r="Q124" s="68">
        <f>+P124*(1+'CPI - Index'!F$9)</f>
        <v>16.866495141073962</v>
      </c>
      <c r="R124" s="68">
        <f>+Q124*(1+'CPI - Index'!G$9)</f>
        <v>17.275486507365024</v>
      </c>
      <c r="S124" s="68">
        <f>+R124*(1+'CPI - Index'!H$9)</f>
        <v>17.694395401648801</v>
      </c>
      <c r="T124" s="68">
        <f>+S124*(1+'CPI - Index'!I$9)</f>
        <v>18.123462311548248</v>
      </c>
      <c r="V124" s="80">
        <f t="shared" si="39"/>
        <v>0</v>
      </c>
      <c r="W124" s="80">
        <f t="shared" si="40"/>
        <v>0</v>
      </c>
      <c r="X124" s="80">
        <f t="shared" si="41"/>
        <v>0</v>
      </c>
      <c r="Y124" s="80">
        <f t="shared" si="42"/>
        <v>0</v>
      </c>
      <c r="Z124" s="80">
        <f t="shared" si="43"/>
        <v>0</v>
      </c>
    </row>
    <row r="125" spans="2:26" x14ac:dyDescent="0.35">
      <c r="B125" s="1" t="s">
        <v>379</v>
      </c>
      <c r="C125" s="52"/>
      <c r="D125" s="52"/>
      <c r="E125" s="47">
        <v>16.169586752436903</v>
      </c>
      <c r="F125" s="7"/>
      <c r="G125" s="44">
        <f t="shared" si="28"/>
        <v>16.561678963825635</v>
      </c>
      <c r="H125" s="39">
        <f t="shared" si="29"/>
        <v>16.866495141073962</v>
      </c>
      <c r="I125" s="39">
        <f t="shared" si="30"/>
        <v>17.275486507365027</v>
      </c>
      <c r="J125" s="39">
        <f t="shared" si="31"/>
        <v>17.694395401648805</v>
      </c>
      <c r="K125" s="40">
        <f t="shared" si="32"/>
        <v>18.123462311548248</v>
      </c>
      <c r="L125" s="65"/>
      <c r="M125" s="47">
        <f t="shared" si="38"/>
        <v>16.866495141073962</v>
      </c>
      <c r="O125" s="68"/>
      <c r="P125" s="68">
        <f>+E125*(1+'CPI - Index'!E$9)</f>
        <v>16.561678963825635</v>
      </c>
      <c r="Q125" s="68">
        <f>+P125*(1+'CPI - Index'!F$9)</f>
        <v>16.866495141073962</v>
      </c>
      <c r="R125" s="68">
        <f>+Q125*(1+'CPI - Index'!G$9)</f>
        <v>17.275486507365024</v>
      </c>
      <c r="S125" s="68">
        <f>+R125*(1+'CPI - Index'!H$9)</f>
        <v>17.694395401648801</v>
      </c>
      <c r="T125" s="68">
        <f>+S125*(1+'CPI - Index'!I$9)</f>
        <v>18.123462311548248</v>
      </c>
      <c r="V125" s="80">
        <f t="shared" si="39"/>
        <v>0</v>
      </c>
      <c r="W125" s="80">
        <f t="shared" si="40"/>
        <v>0</v>
      </c>
      <c r="X125" s="80">
        <f t="shared" si="41"/>
        <v>0</v>
      </c>
      <c r="Y125" s="80">
        <f t="shared" si="42"/>
        <v>0</v>
      </c>
      <c r="Z125" s="80">
        <f t="shared" si="43"/>
        <v>0</v>
      </c>
    </row>
    <row r="126" spans="2:26" x14ac:dyDescent="0.35">
      <c r="B126" s="1" t="s">
        <v>380</v>
      </c>
      <c r="C126" s="52"/>
      <c r="D126" s="52"/>
      <c r="E126" s="47">
        <v>20.106050014886517</v>
      </c>
      <c r="F126" s="7"/>
      <c r="G126" s="44">
        <f t="shared" si="28"/>
        <v>20.593596526329751</v>
      </c>
      <c r="H126" s="39">
        <f t="shared" si="29"/>
        <v>20.972619775280606</v>
      </c>
      <c r="I126" s="39">
        <f t="shared" si="30"/>
        <v>21.481179517233539</v>
      </c>
      <c r="J126" s="39">
        <f t="shared" si="31"/>
        <v>22.002071195487538</v>
      </c>
      <c r="K126" s="40">
        <f t="shared" si="32"/>
        <v>22.535593844040747</v>
      </c>
      <c r="L126" s="65"/>
      <c r="M126" s="47">
        <f t="shared" si="38"/>
        <v>20.972619775280606</v>
      </c>
      <c r="O126" s="68"/>
      <c r="P126" s="68">
        <f>+E126*(1+'CPI - Index'!E$9)</f>
        <v>20.593596526329751</v>
      </c>
      <c r="Q126" s="68">
        <f>+P126*(1+'CPI - Index'!F$9)</f>
        <v>20.972619775280609</v>
      </c>
      <c r="R126" s="68">
        <f>+Q126*(1+'CPI - Index'!G$9)</f>
        <v>21.481179517233542</v>
      </c>
      <c r="S126" s="68">
        <f>+R126*(1+'CPI - Index'!H$9)</f>
        <v>22.002071195487542</v>
      </c>
      <c r="T126" s="68">
        <f>+S126*(1+'CPI - Index'!I$9)</f>
        <v>22.535593844040754</v>
      </c>
      <c r="V126" s="80">
        <f t="shared" si="39"/>
        <v>0</v>
      </c>
      <c r="W126" s="80">
        <f t="shared" si="40"/>
        <v>0</v>
      </c>
      <c r="X126" s="80">
        <f t="shared" si="41"/>
        <v>0</v>
      </c>
      <c r="Y126" s="80">
        <f t="shared" si="42"/>
        <v>0</v>
      </c>
      <c r="Z126" s="80">
        <f t="shared" si="43"/>
        <v>0</v>
      </c>
    </row>
    <row r="127" spans="2:26" x14ac:dyDescent="0.35">
      <c r="B127" s="1" t="s">
        <v>381</v>
      </c>
      <c r="C127" s="52"/>
      <c r="D127" s="52"/>
      <c r="E127" s="47">
        <v>20.106050014886517</v>
      </c>
      <c r="F127" s="7"/>
      <c r="G127" s="44">
        <f t="shared" si="28"/>
        <v>20.593596526329751</v>
      </c>
      <c r="H127" s="39">
        <f t="shared" si="29"/>
        <v>20.972619775280606</v>
      </c>
      <c r="I127" s="39">
        <f t="shared" si="30"/>
        <v>21.481179517233539</v>
      </c>
      <c r="J127" s="39">
        <f t="shared" si="31"/>
        <v>22.002071195487538</v>
      </c>
      <c r="K127" s="40">
        <f t="shared" si="32"/>
        <v>22.535593844040747</v>
      </c>
      <c r="L127" s="65"/>
      <c r="M127" s="47">
        <f t="shared" si="38"/>
        <v>20.972619775280606</v>
      </c>
      <c r="O127" s="68"/>
      <c r="P127" s="68">
        <f>+E127*(1+'CPI - Index'!E$9)</f>
        <v>20.593596526329751</v>
      </c>
      <c r="Q127" s="68">
        <f>+P127*(1+'CPI - Index'!F$9)</f>
        <v>20.972619775280609</v>
      </c>
      <c r="R127" s="68">
        <f>+Q127*(1+'CPI - Index'!G$9)</f>
        <v>21.481179517233542</v>
      </c>
      <c r="S127" s="68">
        <f>+R127*(1+'CPI - Index'!H$9)</f>
        <v>22.002071195487542</v>
      </c>
      <c r="T127" s="68">
        <f>+S127*(1+'CPI - Index'!I$9)</f>
        <v>22.535593844040754</v>
      </c>
      <c r="V127" s="80">
        <f t="shared" si="39"/>
        <v>0</v>
      </c>
      <c r="W127" s="80">
        <f t="shared" si="40"/>
        <v>0</v>
      </c>
      <c r="X127" s="80">
        <f t="shared" si="41"/>
        <v>0</v>
      </c>
      <c r="Y127" s="80">
        <f t="shared" si="42"/>
        <v>0</v>
      </c>
      <c r="Z127" s="80">
        <f t="shared" si="43"/>
        <v>0</v>
      </c>
    </row>
    <row r="128" spans="2:26" x14ac:dyDescent="0.35">
      <c r="B128" s="1" t="s">
        <v>382</v>
      </c>
      <c r="C128" s="52"/>
      <c r="D128" s="52"/>
      <c r="E128" s="47">
        <v>20.106050014886517</v>
      </c>
      <c r="F128" s="7"/>
      <c r="G128" s="44">
        <f t="shared" si="28"/>
        <v>20.593596526329751</v>
      </c>
      <c r="H128" s="39">
        <f t="shared" si="29"/>
        <v>20.972619775280606</v>
      </c>
      <c r="I128" s="39">
        <f t="shared" si="30"/>
        <v>21.481179517233539</v>
      </c>
      <c r="J128" s="39">
        <f t="shared" si="31"/>
        <v>22.002071195487538</v>
      </c>
      <c r="K128" s="40">
        <f t="shared" si="32"/>
        <v>22.535593844040747</v>
      </c>
      <c r="L128" s="65"/>
      <c r="M128" s="47">
        <f t="shared" si="38"/>
        <v>20.972619775280606</v>
      </c>
      <c r="O128" s="68"/>
      <c r="P128" s="68">
        <f>+E128*(1+'CPI - Index'!E$9)</f>
        <v>20.593596526329751</v>
      </c>
      <c r="Q128" s="68">
        <f>+P128*(1+'CPI - Index'!F$9)</f>
        <v>20.972619775280609</v>
      </c>
      <c r="R128" s="68">
        <f>+Q128*(1+'CPI - Index'!G$9)</f>
        <v>21.481179517233542</v>
      </c>
      <c r="S128" s="68">
        <f>+R128*(1+'CPI - Index'!H$9)</f>
        <v>22.002071195487542</v>
      </c>
      <c r="T128" s="68">
        <f>+S128*(1+'CPI - Index'!I$9)</f>
        <v>22.535593844040754</v>
      </c>
      <c r="V128" s="80">
        <f t="shared" si="39"/>
        <v>0</v>
      </c>
      <c r="W128" s="80">
        <f t="shared" si="40"/>
        <v>0</v>
      </c>
      <c r="X128" s="80">
        <f t="shared" si="41"/>
        <v>0</v>
      </c>
      <c r="Y128" s="80">
        <f t="shared" si="42"/>
        <v>0</v>
      </c>
      <c r="Z128" s="80">
        <f t="shared" si="43"/>
        <v>0</v>
      </c>
    </row>
    <row r="129" spans="2:26" x14ac:dyDescent="0.35">
      <c r="B129" s="1" t="s">
        <v>383</v>
      </c>
      <c r="C129" s="52"/>
      <c r="D129" s="52"/>
      <c r="E129" s="47">
        <v>20.106050014886517</v>
      </c>
      <c r="F129" s="7"/>
      <c r="G129" s="44">
        <f t="shared" si="28"/>
        <v>20.593596526329751</v>
      </c>
      <c r="H129" s="39">
        <f t="shared" si="29"/>
        <v>20.972619775280606</v>
      </c>
      <c r="I129" s="39">
        <f t="shared" si="30"/>
        <v>21.481179517233539</v>
      </c>
      <c r="J129" s="39">
        <f t="shared" si="31"/>
        <v>22.002071195487538</v>
      </c>
      <c r="K129" s="40">
        <f t="shared" si="32"/>
        <v>22.535593844040747</v>
      </c>
      <c r="L129" s="65"/>
      <c r="M129" s="47">
        <f t="shared" si="38"/>
        <v>20.972619775280606</v>
      </c>
      <c r="O129" s="68"/>
      <c r="P129" s="68">
        <f>+E129*(1+'CPI - Index'!E$9)</f>
        <v>20.593596526329751</v>
      </c>
      <c r="Q129" s="68">
        <f>+P129*(1+'CPI - Index'!F$9)</f>
        <v>20.972619775280609</v>
      </c>
      <c r="R129" s="68">
        <f>+Q129*(1+'CPI - Index'!G$9)</f>
        <v>21.481179517233542</v>
      </c>
      <c r="S129" s="68">
        <f>+R129*(1+'CPI - Index'!H$9)</f>
        <v>22.002071195487542</v>
      </c>
      <c r="T129" s="68">
        <f>+S129*(1+'CPI - Index'!I$9)</f>
        <v>22.535593844040754</v>
      </c>
      <c r="V129" s="80">
        <f t="shared" si="39"/>
        <v>0</v>
      </c>
      <c r="W129" s="80">
        <f t="shared" si="40"/>
        <v>0</v>
      </c>
      <c r="X129" s="80">
        <f t="shared" si="41"/>
        <v>0</v>
      </c>
      <c r="Y129" s="80">
        <f t="shared" si="42"/>
        <v>0</v>
      </c>
      <c r="Z129" s="80">
        <f t="shared" si="43"/>
        <v>0</v>
      </c>
    </row>
    <row r="130" spans="2:26" x14ac:dyDescent="0.35">
      <c r="B130" s="1" t="s">
        <v>384</v>
      </c>
      <c r="C130" s="52"/>
      <c r="D130" s="52"/>
      <c r="E130" s="47">
        <v>9.7746169889944525</v>
      </c>
      <c r="F130" s="7"/>
      <c r="G130" s="44">
        <f t="shared" si="28"/>
        <v>10.011639199232146</v>
      </c>
      <c r="H130" s="39">
        <f t="shared" si="29"/>
        <v>10.195902497377524</v>
      </c>
      <c r="I130" s="39">
        <f t="shared" si="30"/>
        <v>10.443140353143885</v>
      </c>
      <c r="J130" s="39">
        <f t="shared" si="31"/>
        <v>10.69637341701857</v>
      </c>
      <c r="K130" s="40">
        <f t="shared" si="32"/>
        <v>10.955747065283663</v>
      </c>
      <c r="L130" s="65"/>
      <c r="M130" s="47">
        <f t="shared" si="38"/>
        <v>10.195902497377524</v>
      </c>
      <c r="O130" s="68"/>
      <c r="P130" s="68">
        <f>+E130*(1+'CPI - Index'!E$9)</f>
        <v>10.011639199232146</v>
      </c>
      <c r="Q130" s="68">
        <f>+P130*(1+'CPI - Index'!F$9)</f>
        <v>10.195902497377524</v>
      </c>
      <c r="R130" s="68">
        <f>+Q130*(1+'CPI - Index'!G$9)</f>
        <v>10.443140353143885</v>
      </c>
      <c r="S130" s="68">
        <f>+R130*(1+'CPI - Index'!H$9)</f>
        <v>10.69637341701857</v>
      </c>
      <c r="T130" s="68">
        <f>+S130*(1+'CPI - Index'!I$9)</f>
        <v>10.955747065283663</v>
      </c>
      <c r="V130" s="80">
        <f t="shared" si="39"/>
        <v>0</v>
      </c>
      <c r="W130" s="80">
        <f t="shared" si="40"/>
        <v>0</v>
      </c>
      <c r="X130" s="80">
        <f t="shared" si="41"/>
        <v>0</v>
      </c>
      <c r="Y130" s="80">
        <f t="shared" si="42"/>
        <v>0</v>
      </c>
      <c r="Z130" s="80">
        <f t="shared" si="43"/>
        <v>0</v>
      </c>
    </row>
    <row r="131" spans="2:26" x14ac:dyDescent="0.35">
      <c r="B131" s="1" t="s">
        <v>385</v>
      </c>
      <c r="C131" s="52"/>
      <c r="D131" s="52"/>
      <c r="E131" s="47">
        <v>0</v>
      </c>
      <c r="F131" s="7"/>
      <c r="G131" s="44">
        <f t="shared" si="28"/>
        <v>0</v>
      </c>
      <c r="H131" s="39">
        <f t="shared" si="29"/>
        <v>0</v>
      </c>
      <c r="I131" s="39">
        <f t="shared" si="30"/>
        <v>0</v>
      </c>
      <c r="J131" s="39">
        <f t="shared" si="31"/>
        <v>0</v>
      </c>
      <c r="K131" s="40">
        <f t="shared" si="32"/>
        <v>0</v>
      </c>
      <c r="L131" s="65"/>
      <c r="M131" s="47">
        <f t="shared" si="38"/>
        <v>0</v>
      </c>
      <c r="O131" s="68"/>
      <c r="P131" s="68">
        <f>+E131*(1+'CPI - Index'!E$9)</f>
        <v>0</v>
      </c>
      <c r="Q131" s="68">
        <f>+P131*(1+'CPI - Index'!F$9)</f>
        <v>0</v>
      </c>
      <c r="R131" s="68">
        <f>+Q131*(1+'CPI - Index'!G$9)</f>
        <v>0</v>
      </c>
      <c r="S131" s="68">
        <f>+R131*(1+'CPI - Index'!H$9)</f>
        <v>0</v>
      </c>
      <c r="T131" s="68">
        <f>+S131*(1+'CPI - Index'!I$9)</f>
        <v>0</v>
      </c>
      <c r="V131" s="80">
        <f t="shared" si="39"/>
        <v>0</v>
      </c>
      <c r="W131" s="80">
        <f t="shared" si="40"/>
        <v>0</v>
      </c>
      <c r="X131" s="80">
        <f t="shared" si="41"/>
        <v>0</v>
      </c>
      <c r="Y131" s="80">
        <f t="shared" si="42"/>
        <v>0</v>
      </c>
      <c r="Z131" s="80">
        <f t="shared" si="43"/>
        <v>0</v>
      </c>
    </row>
    <row r="132" spans="2:26" x14ac:dyDescent="0.35">
      <c r="B132" s="1" t="s">
        <v>386</v>
      </c>
      <c r="C132" s="52"/>
      <c r="D132" s="52"/>
      <c r="E132" s="47">
        <v>9.0291755487902758</v>
      </c>
      <c r="F132" s="7"/>
      <c r="G132" s="44">
        <f t="shared" si="28"/>
        <v>9.2481217384576588</v>
      </c>
      <c r="H132" s="39">
        <f t="shared" si="29"/>
        <v>9.4183325679998262</v>
      </c>
      <c r="I132" s="39">
        <f t="shared" si="30"/>
        <v>9.6467153276040598</v>
      </c>
      <c r="J132" s="39">
        <f t="shared" si="31"/>
        <v>9.8806360828681257</v>
      </c>
      <c r="K132" s="40">
        <f t="shared" si="32"/>
        <v>10.120229123245313</v>
      </c>
      <c r="L132" s="65"/>
      <c r="M132" s="47">
        <f t="shared" si="38"/>
        <v>9.4183325679998262</v>
      </c>
      <c r="O132" s="68"/>
      <c r="P132" s="68">
        <f>+E132*(1+'CPI - Index'!E$9)</f>
        <v>9.2481217384576588</v>
      </c>
      <c r="Q132" s="68">
        <f>+P132*(1+'CPI - Index'!F$9)</f>
        <v>9.4183325679998262</v>
      </c>
      <c r="R132" s="68">
        <f>+Q132*(1+'CPI - Index'!G$9)</f>
        <v>9.646715327604058</v>
      </c>
      <c r="S132" s="68">
        <f>+R132*(1+'CPI - Index'!H$9)</f>
        <v>9.8806360828681239</v>
      </c>
      <c r="T132" s="68">
        <f>+S132*(1+'CPI - Index'!I$9)</f>
        <v>10.120229123245313</v>
      </c>
      <c r="V132" s="80">
        <f t="shared" si="39"/>
        <v>0</v>
      </c>
      <c r="W132" s="80">
        <f t="shared" si="40"/>
        <v>0</v>
      </c>
      <c r="X132" s="80">
        <f t="shared" si="41"/>
        <v>0</v>
      </c>
      <c r="Y132" s="80">
        <f t="shared" si="42"/>
        <v>0</v>
      </c>
      <c r="Z132" s="80">
        <f t="shared" si="43"/>
        <v>0</v>
      </c>
    </row>
    <row r="133" spans="2:26" x14ac:dyDescent="0.35">
      <c r="B133" s="1" t="s">
        <v>387</v>
      </c>
      <c r="C133" s="52"/>
      <c r="D133" s="52"/>
      <c r="E133" s="47">
        <v>14.140773995904615</v>
      </c>
      <c r="F133" s="7"/>
      <c r="G133" s="44">
        <f t="shared" si="28"/>
        <v>14.483670040911266</v>
      </c>
      <c r="H133" s="39">
        <f t="shared" si="29"/>
        <v>14.750240655161168</v>
      </c>
      <c r="I133" s="39">
        <f t="shared" si="30"/>
        <v>15.107915502734285</v>
      </c>
      <c r="J133" s="39">
        <f t="shared" si="31"/>
        <v>15.474263517042594</v>
      </c>
      <c r="K133" s="40">
        <f t="shared" si="32"/>
        <v>15.849495011508266</v>
      </c>
      <c r="L133" s="65"/>
      <c r="M133" s="47">
        <f t="shared" si="38"/>
        <v>14.750240655161168</v>
      </c>
      <c r="O133" s="68"/>
      <c r="P133" s="68">
        <f>+E133*(1+'CPI - Index'!E$9)</f>
        <v>14.483670040911266</v>
      </c>
      <c r="Q133" s="68">
        <f>+P133*(1+'CPI - Index'!F$9)</f>
        <v>14.750240655161168</v>
      </c>
      <c r="R133" s="68">
        <f>+Q133*(1+'CPI - Index'!G$9)</f>
        <v>15.107915502734285</v>
      </c>
      <c r="S133" s="68">
        <f>+R133*(1+'CPI - Index'!H$9)</f>
        <v>15.474263517042594</v>
      </c>
      <c r="T133" s="68">
        <f>+S133*(1+'CPI - Index'!I$9)</f>
        <v>15.849495011508266</v>
      </c>
      <c r="V133" s="80">
        <f t="shared" si="39"/>
        <v>0</v>
      </c>
      <c r="W133" s="80">
        <f t="shared" si="40"/>
        <v>0</v>
      </c>
      <c r="X133" s="80">
        <f t="shared" si="41"/>
        <v>0</v>
      </c>
      <c r="Y133" s="80">
        <f t="shared" si="42"/>
        <v>0</v>
      </c>
      <c r="Z133" s="80">
        <f t="shared" si="43"/>
        <v>0</v>
      </c>
    </row>
    <row r="134" spans="2:26" x14ac:dyDescent="0.35">
      <c r="B134" s="1" t="s">
        <v>388</v>
      </c>
      <c r="C134" s="52"/>
      <c r="D134" s="52"/>
      <c r="E134" s="47">
        <v>14.140773995904615</v>
      </c>
      <c r="F134" s="7"/>
      <c r="G134" s="44">
        <f t="shared" si="28"/>
        <v>14.483670040911266</v>
      </c>
      <c r="H134" s="39">
        <f t="shared" si="29"/>
        <v>14.750240655161168</v>
      </c>
      <c r="I134" s="39">
        <f t="shared" si="30"/>
        <v>15.107915502734285</v>
      </c>
      <c r="J134" s="39">
        <f t="shared" si="31"/>
        <v>15.474263517042594</v>
      </c>
      <c r="K134" s="40">
        <f t="shared" si="32"/>
        <v>15.849495011508266</v>
      </c>
      <c r="L134" s="65"/>
      <c r="M134" s="47">
        <f t="shared" si="38"/>
        <v>14.750240655161168</v>
      </c>
      <c r="O134" s="68"/>
      <c r="P134" s="68">
        <f>+E134*(1+'CPI - Index'!E$9)</f>
        <v>14.483670040911266</v>
      </c>
      <c r="Q134" s="68">
        <f>+P134*(1+'CPI - Index'!F$9)</f>
        <v>14.750240655161168</v>
      </c>
      <c r="R134" s="68">
        <f>+Q134*(1+'CPI - Index'!G$9)</f>
        <v>15.107915502734285</v>
      </c>
      <c r="S134" s="68">
        <f>+R134*(1+'CPI - Index'!H$9)</f>
        <v>15.474263517042594</v>
      </c>
      <c r="T134" s="68">
        <f>+S134*(1+'CPI - Index'!I$9)</f>
        <v>15.849495011508266</v>
      </c>
      <c r="V134" s="80">
        <f t="shared" si="39"/>
        <v>0</v>
      </c>
      <c r="W134" s="80">
        <f t="shared" si="40"/>
        <v>0</v>
      </c>
      <c r="X134" s="80">
        <f t="shared" si="41"/>
        <v>0</v>
      </c>
      <c r="Y134" s="80">
        <f t="shared" si="42"/>
        <v>0</v>
      </c>
      <c r="Z134" s="80">
        <f t="shared" si="43"/>
        <v>0</v>
      </c>
    </row>
    <row r="135" spans="2:26" x14ac:dyDescent="0.35">
      <c r="B135" s="1" t="s">
        <v>389</v>
      </c>
      <c r="C135" s="52"/>
      <c r="D135" s="52"/>
      <c r="E135" s="47">
        <v>20.290665877589056</v>
      </c>
      <c r="F135" s="7"/>
      <c r="G135" s="44">
        <f t="shared" si="28"/>
        <v>20.78268909230076</v>
      </c>
      <c r="H135" s="39">
        <f t="shared" si="29"/>
        <v>21.165192572527157</v>
      </c>
      <c r="I135" s="39">
        <f t="shared" si="30"/>
        <v>21.678421963437838</v>
      </c>
      <c r="J135" s="39">
        <f t="shared" si="31"/>
        <v>22.204096523783758</v>
      </c>
      <c r="K135" s="40">
        <f t="shared" si="32"/>
        <v>22.742518033324632</v>
      </c>
      <c r="L135" s="65"/>
      <c r="M135" s="47">
        <f t="shared" si="38"/>
        <v>21.165192572527157</v>
      </c>
      <c r="O135" s="68"/>
      <c r="P135" s="68">
        <f>+E135*(1+'CPI - Index'!E$9)</f>
        <v>20.78268909230076</v>
      </c>
      <c r="Q135" s="68">
        <f>+P135*(1+'CPI - Index'!F$9)</f>
        <v>21.165192572527157</v>
      </c>
      <c r="R135" s="68">
        <f>+Q135*(1+'CPI - Index'!G$9)</f>
        <v>21.678421963437835</v>
      </c>
      <c r="S135" s="68">
        <f>+R135*(1+'CPI - Index'!H$9)</f>
        <v>22.20409652378375</v>
      </c>
      <c r="T135" s="68">
        <f>+S135*(1+'CPI - Index'!I$9)</f>
        <v>22.742518033324629</v>
      </c>
      <c r="V135" s="80">
        <f t="shared" si="39"/>
        <v>0</v>
      </c>
      <c r="W135" s="80">
        <f t="shared" si="40"/>
        <v>0</v>
      </c>
      <c r="X135" s="80">
        <f t="shared" si="41"/>
        <v>0</v>
      </c>
      <c r="Y135" s="80">
        <f t="shared" si="42"/>
        <v>0</v>
      </c>
      <c r="Z135" s="80">
        <f t="shared" si="43"/>
        <v>0</v>
      </c>
    </row>
    <row r="136" spans="2:26" x14ac:dyDescent="0.35">
      <c r="B136" s="1" t="s">
        <v>390</v>
      </c>
      <c r="C136" s="52"/>
      <c r="D136" s="52"/>
      <c r="E136" s="47">
        <v>20.290665877589056</v>
      </c>
      <c r="F136" s="7"/>
      <c r="G136" s="44">
        <f t="shared" si="28"/>
        <v>20.78268909230076</v>
      </c>
      <c r="H136" s="39">
        <f t="shared" si="29"/>
        <v>21.165192572527157</v>
      </c>
      <c r="I136" s="39">
        <f t="shared" si="30"/>
        <v>21.678421963437838</v>
      </c>
      <c r="J136" s="39">
        <f t="shared" si="31"/>
        <v>22.204096523783758</v>
      </c>
      <c r="K136" s="40">
        <f t="shared" si="32"/>
        <v>22.742518033324632</v>
      </c>
      <c r="L136" s="65"/>
      <c r="M136" s="47">
        <f t="shared" si="38"/>
        <v>21.165192572527157</v>
      </c>
      <c r="O136" s="68"/>
      <c r="P136" s="68">
        <f>+E136*(1+'CPI - Index'!E$9)</f>
        <v>20.78268909230076</v>
      </c>
      <c r="Q136" s="68">
        <f>+P136*(1+'CPI - Index'!F$9)</f>
        <v>21.165192572527157</v>
      </c>
      <c r="R136" s="68">
        <f>+Q136*(1+'CPI - Index'!G$9)</f>
        <v>21.678421963437835</v>
      </c>
      <c r="S136" s="68">
        <f>+R136*(1+'CPI - Index'!H$9)</f>
        <v>22.20409652378375</v>
      </c>
      <c r="T136" s="68">
        <f>+S136*(1+'CPI - Index'!I$9)</f>
        <v>22.742518033324629</v>
      </c>
      <c r="V136" s="80">
        <f t="shared" si="39"/>
        <v>0</v>
      </c>
      <c r="W136" s="80">
        <f t="shared" si="40"/>
        <v>0</v>
      </c>
      <c r="X136" s="80">
        <f t="shared" si="41"/>
        <v>0</v>
      </c>
      <c r="Y136" s="80">
        <f t="shared" si="42"/>
        <v>0</v>
      </c>
      <c r="Z136" s="80">
        <f t="shared" si="43"/>
        <v>0</v>
      </c>
    </row>
    <row r="137" spans="2:26" x14ac:dyDescent="0.35">
      <c r="B137" s="1" t="s">
        <v>391</v>
      </c>
      <c r="C137" s="52"/>
      <c r="D137" s="52"/>
      <c r="E137" s="47">
        <v>20.290665877589056</v>
      </c>
      <c r="F137" s="7"/>
      <c r="G137" s="44">
        <f t="shared" si="28"/>
        <v>20.78268909230076</v>
      </c>
      <c r="H137" s="39">
        <f t="shared" si="29"/>
        <v>21.165192572527157</v>
      </c>
      <c r="I137" s="39">
        <f t="shared" si="30"/>
        <v>21.678421963437838</v>
      </c>
      <c r="J137" s="39">
        <f t="shared" si="31"/>
        <v>22.204096523783758</v>
      </c>
      <c r="K137" s="40">
        <f t="shared" si="32"/>
        <v>22.742518033324632</v>
      </c>
      <c r="L137" s="65"/>
      <c r="M137" s="47">
        <f t="shared" si="38"/>
        <v>21.165192572527157</v>
      </c>
      <c r="O137" s="68"/>
      <c r="P137" s="68">
        <f>+E137*(1+'CPI - Index'!E$9)</f>
        <v>20.78268909230076</v>
      </c>
      <c r="Q137" s="68">
        <f>+P137*(1+'CPI - Index'!F$9)</f>
        <v>21.165192572527157</v>
      </c>
      <c r="R137" s="68">
        <f>+Q137*(1+'CPI - Index'!G$9)</f>
        <v>21.678421963437835</v>
      </c>
      <c r="S137" s="68">
        <f>+R137*(1+'CPI - Index'!H$9)</f>
        <v>22.20409652378375</v>
      </c>
      <c r="T137" s="68">
        <f>+S137*(1+'CPI - Index'!I$9)</f>
        <v>22.742518033324629</v>
      </c>
      <c r="V137" s="80">
        <f t="shared" si="39"/>
        <v>0</v>
      </c>
      <c r="W137" s="80">
        <f t="shared" si="40"/>
        <v>0</v>
      </c>
      <c r="X137" s="80">
        <f t="shared" si="41"/>
        <v>0</v>
      </c>
      <c r="Y137" s="80">
        <f t="shared" si="42"/>
        <v>0</v>
      </c>
      <c r="Z137" s="80">
        <f t="shared" si="43"/>
        <v>0</v>
      </c>
    </row>
    <row r="138" spans="2:26" x14ac:dyDescent="0.35">
      <c r="B138" s="1" t="s">
        <v>392</v>
      </c>
      <c r="C138" s="52"/>
      <c r="D138" s="52"/>
      <c r="E138" s="47">
        <v>20.290665877589056</v>
      </c>
      <c r="F138" s="7"/>
      <c r="G138" s="44">
        <f t="shared" si="28"/>
        <v>20.78268909230076</v>
      </c>
      <c r="H138" s="39">
        <f t="shared" si="29"/>
        <v>21.165192572527157</v>
      </c>
      <c r="I138" s="39">
        <f t="shared" si="30"/>
        <v>21.678421963437838</v>
      </c>
      <c r="J138" s="39">
        <f t="shared" si="31"/>
        <v>22.204096523783758</v>
      </c>
      <c r="K138" s="40">
        <f t="shared" si="32"/>
        <v>22.742518033324632</v>
      </c>
      <c r="L138" s="65"/>
      <c r="M138" s="47">
        <f t="shared" si="38"/>
        <v>21.165192572527157</v>
      </c>
      <c r="O138" s="68"/>
      <c r="P138" s="68">
        <f>+E138*(1+'CPI - Index'!E$9)</f>
        <v>20.78268909230076</v>
      </c>
      <c r="Q138" s="68">
        <f>+P138*(1+'CPI - Index'!F$9)</f>
        <v>21.165192572527157</v>
      </c>
      <c r="R138" s="68">
        <f>+Q138*(1+'CPI - Index'!G$9)</f>
        <v>21.678421963437835</v>
      </c>
      <c r="S138" s="68">
        <f>+R138*(1+'CPI - Index'!H$9)</f>
        <v>22.20409652378375</v>
      </c>
      <c r="T138" s="68">
        <f>+S138*(1+'CPI - Index'!I$9)</f>
        <v>22.742518033324629</v>
      </c>
      <c r="V138" s="80">
        <f t="shared" si="39"/>
        <v>0</v>
      </c>
      <c r="W138" s="80">
        <f t="shared" si="40"/>
        <v>0</v>
      </c>
      <c r="X138" s="80">
        <f t="shared" si="41"/>
        <v>0</v>
      </c>
      <c r="Y138" s="80">
        <f t="shared" si="42"/>
        <v>0</v>
      </c>
      <c r="Z138" s="80">
        <f t="shared" si="43"/>
        <v>0</v>
      </c>
    </row>
    <row r="139" spans="2:26" x14ac:dyDescent="0.35">
      <c r="B139" s="1" t="s">
        <v>393</v>
      </c>
      <c r="C139" s="52"/>
      <c r="D139" s="52"/>
      <c r="E139" s="47">
        <v>20.290665877589056</v>
      </c>
      <c r="F139" s="7"/>
      <c r="G139" s="44">
        <f t="shared" si="28"/>
        <v>20.78268909230076</v>
      </c>
      <c r="H139" s="39">
        <f t="shared" si="29"/>
        <v>21.165192572527157</v>
      </c>
      <c r="I139" s="39">
        <f t="shared" si="30"/>
        <v>21.678421963437838</v>
      </c>
      <c r="J139" s="39">
        <f t="shared" si="31"/>
        <v>22.204096523783758</v>
      </c>
      <c r="K139" s="40">
        <f t="shared" si="32"/>
        <v>22.742518033324632</v>
      </c>
      <c r="L139" s="65"/>
      <c r="M139" s="47">
        <f t="shared" si="38"/>
        <v>21.165192572527157</v>
      </c>
      <c r="O139" s="68"/>
      <c r="P139" s="68">
        <f>+E139*(1+'CPI - Index'!E$9)</f>
        <v>20.78268909230076</v>
      </c>
      <c r="Q139" s="68">
        <f>+P139*(1+'CPI - Index'!F$9)</f>
        <v>21.165192572527157</v>
      </c>
      <c r="R139" s="68">
        <f>+Q139*(1+'CPI - Index'!G$9)</f>
        <v>21.678421963437835</v>
      </c>
      <c r="S139" s="68">
        <f>+R139*(1+'CPI - Index'!H$9)</f>
        <v>22.20409652378375</v>
      </c>
      <c r="T139" s="68">
        <f>+S139*(1+'CPI - Index'!I$9)</f>
        <v>22.742518033324629</v>
      </c>
      <c r="V139" s="80">
        <f t="shared" si="39"/>
        <v>0</v>
      </c>
      <c r="W139" s="80">
        <f t="shared" si="40"/>
        <v>0</v>
      </c>
      <c r="X139" s="80">
        <f t="shared" si="41"/>
        <v>0</v>
      </c>
      <c r="Y139" s="80">
        <f t="shared" si="42"/>
        <v>0</v>
      </c>
      <c r="Z139" s="80">
        <f t="shared" si="43"/>
        <v>0</v>
      </c>
    </row>
    <row r="140" spans="2:26" x14ac:dyDescent="0.35">
      <c r="B140" s="1" t="s">
        <v>394</v>
      </c>
      <c r="C140" s="52"/>
      <c r="D140" s="52"/>
      <c r="E140" s="48">
        <v>29.209340251460429</v>
      </c>
      <c r="F140" s="7"/>
      <c r="G140" s="45">
        <f t="shared" si="28"/>
        <v>29.917630140852626</v>
      </c>
      <c r="H140" s="16">
        <f t="shared" si="29"/>
        <v>30.468261370438874</v>
      </c>
      <c r="I140" s="16">
        <f t="shared" si="30"/>
        <v>31.207078519003595</v>
      </c>
      <c r="J140" s="16">
        <f t="shared" si="31"/>
        <v>31.963811057369419</v>
      </c>
      <c r="K140" s="17">
        <f t="shared" si="32"/>
        <v>32.738893411283428</v>
      </c>
      <c r="L140" s="65"/>
      <c r="M140" s="48">
        <f t="shared" si="38"/>
        <v>30.468261370438874</v>
      </c>
      <c r="O140" s="68"/>
      <c r="P140" s="68">
        <f>+E140*(1+'CPI - Index'!E$9)</f>
        <v>29.917630140852626</v>
      </c>
      <c r="Q140" s="68">
        <f>+P140*(1+'CPI - Index'!F$9)</f>
        <v>30.468261370438874</v>
      </c>
      <c r="R140" s="68">
        <f>+Q140*(1+'CPI - Index'!G$9)</f>
        <v>31.207078519003595</v>
      </c>
      <c r="S140" s="68">
        <f>+R140*(1+'CPI - Index'!H$9)</f>
        <v>31.963811057369419</v>
      </c>
      <c r="T140" s="68">
        <f>+S140*(1+'CPI - Index'!I$9)</f>
        <v>32.738893411283435</v>
      </c>
      <c r="V140" s="80">
        <f t="shared" si="39"/>
        <v>0</v>
      </c>
      <c r="W140" s="80">
        <f t="shared" si="40"/>
        <v>0</v>
      </c>
      <c r="X140" s="80">
        <f t="shared" si="41"/>
        <v>0</v>
      </c>
      <c r="Y140" s="80">
        <f t="shared" si="42"/>
        <v>0</v>
      </c>
      <c r="Z140" s="80">
        <f t="shared" si="43"/>
        <v>0</v>
      </c>
    </row>
    <row r="143" spans="2:26" s="4" customFormat="1" x14ac:dyDescent="0.35">
      <c r="B143" s="5" t="s">
        <v>395</v>
      </c>
      <c r="G143" s="62"/>
      <c r="H143" s="62"/>
      <c r="I143" s="62"/>
      <c r="J143" s="62"/>
      <c r="K143" s="62"/>
    </row>
    <row r="144" spans="2:26" x14ac:dyDescent="0.35">
      <c r="C144" s="8"/>
      <c r="D144" s="8"/>
      <c r="E144" s="53" t="s">
        <v>225</v>
      </c>
      <c r="F144" s="8"/>
      <c r="G144" s="8" t="s">
        <v>132</v>
      </c>
      <c r="H144" s="8" t="s">
        <v>133</v>
      </c>
      <c r="I144" s="8" t="s">
        <v>134</v>
      </c>
      <c r="J144" s="8" t="s">
        <v>135</v>
      </c>
      <c r="K144" s="8" t="s">
        <v>136</v>
      </c>
      <c r="M144" s="8" t="str">
        <f>_xlfn.IFS($G145=$M145,$G144,$H145=$M145,$H144,$I145=$M145,$I144,$J145=$M145,$J144,$K145=$M145,$K144)</f>
        <v>FY2021</v>
      </c>
    </row>
    <row r="145" spans="2:26" x14ac:dyDescent="0.35">
      <c r="E145" s="10" t="s">
        <v>227</v>
      </c>
      <c r="F145" s="51"/>
      <c r="G145" s="9" t="s">
        <v>486</v>
      </c>
      <c r="H145" s="11" t="s">
        <v>226</v>
      </c>
      <c r="I145" s="9" t="s">
        <v>8</v>
      </c>
      <c r="J145" s="9" t="s">
        <v>8</v>
      </c>
      <c r="K145" s="9" t="s">
        <v>8</v>
      </c>
      <c r="M145" s="11" t="s">
        <v>226</v>
      </c>
      <c r="O145" s="8"/>
      <c r="P145" s="8"/>
      <c r="Q145" s="8"/>
    </row>
    <row r="146" spans="2:26" x14ac:dyDescent="0.35">
      <c r="E146" s="7"/>
      <c r="F146" s="7"/>
      <c r="G146" s="7"/>
      <c r="H146" s="7"/>
      <c r="I146" s="7"/>
      <c r="J146" s="7"/>
      <c r="K146" s="7"/>
      <c r="M146" s="7"/>
      <c r="O146" s="7"/>
      <c r="P146" s="7"/>
      <c r="Q146" s="7"/>
    </row>
    <row r="147" spans="2:26" x14ac:dyDescent="0.35">
      <c r="B147" s="41" t="s">
        <v>396</v>
      </c>
      <c r="C147" s="52"/>
      <c r="D147" s="52"/>
      <c r="E147" s="46">
        <v>0</v>
      </c>
      <c r="F147" s="7"/>
      <c r="G147" s="42">
        <f t="shared" ref="G147:G165" si="44">E147*((CPI_FY20))</f>
        <v>0</v>
      </c>
      <c r="H147" s="43">
        <f t="shared" ref="H147:H165" si="45">E147*((CPI_FY21))</f>
        <v>0</v>
      </c>
      <c r="I147" s="43">
        <f t="shared" ref="I147:I165" si="46">E147*((CPI_FY22))</f>
        <v>0</v>
      </c>
      <c r="J147" s="43">
        <f t="shared" ref="J147:J165" si="47">E147*((CPI_FY23))</f>
        <v>0</v>
      </c>
      <c r="K147" s="49">
        <f t="shared" ref="K147:K165" si="48">E147*((CPI_FY24))</f>
        <v>0</v>
      </c>
      <c r="L147" s="65"/>
      <c r="M147" s="46">
        <f>_xlfn.IFS($G$7=$M$7,$G147,
                                       $H$7=$M$7,$H147,
                                                                    $I$7=$M$7,$I147,
                                                                                                  $J$7=$M$7,$J147,
                                                                                                                                $K$7=$M$7,$K147)
*1</f>
        <v>0</v>
      </c>
      <c r="O147" s="68"/>
      <c r="P147" s="68">
        <f>+E147*(1+'CPI - Index'!E$9)</f>
        <v>0</v>
      </c>
      <c r="Q147" s="68">
        <f>+P147*(1+'CPI - Index'!F$9)</f>
        <v>0</v>
      </c>
      <c r="R147" s="68">
        <f>+Q147*(1+'CPI - Index'!G$9)</f>
        <v>0</v>
      </c>
      <c r="S147" s="68">
        <f>+R147*(1+'CPI - Index'!H$9)</f>
        <v>0</v>
      </c>
      <c r="T147" s="68">
        <f>+S147*(1+'CPI - Index'!I$9)</f>
        <v>0</v>
      </c>
      <c r="V147" s="80">
        <f t="shared" ref="V147" si="49">+G147-P147</f>
        <v>0</v>
      </c>
      <c r="W147" s="80">
        <f t="shared" ref="W147" si="50">+H147-Q147</f>
        <v>0</v>
      </c>
      <c r="X147" s="80">
        <f t="shared" ref="X147" si="51">+I147-R147</f>
        <v>0</v>
      </c>
      <c r="Y147" s="80">
        <f t="shared" ref="Y147" si="52">+J147-S147</f>
        <v>0</v>
      </c>
      <c r="Z147" s="80">
        <f t="shared" ref="Z147" si="53">+K147-T147</f>
        <v>0</v>
      </c>
    </row>
    <row r="148" spans="2:26" x14ac:dyDescent="0.35">
      <c r="B148" s="41" t="s">
        <v>397</v>
      </c>
      <c r="C148" s="52"/>
      <c r="D148" s="52"/>
      <c r="E148" s="47">
        <v>0</v>
      </c>
      <c r="F148" s="7"/>
      <c r="G148" s="44">
        <f t="shared" si="44"/>
        <v>0</v>
      </c>
      <c r="H148" s="39">
        <f t="shared" si="45"/>
        <v>0</v>
      </c>
      <c r="I148" s="39">
        <f t="shared" si="46"/>
        <v>0</v>
      </c>
      <c r="J148" s="39">
        <f t="shared" si="47"/>
        <v>0</v>
      </c>
      <c r="K148" s="40">
        <f t="shared" si="48"/>
        <v>0</v>
      </c>
      <c r="L148" s="65"/>
      <c r="M148" s="47">
        <f t="shared" si="38"/>
        <v>0</v>
      </c>
      <c r="O148" s="68"/>
      <c r="P148" s="68">
        <f>+E148*(1+'CPI - Index'!E$9)</f>
        <v>0</v>
      </c>
      <c r="Q148" s="68">
        <f>+P148*(1+'CPI - Index'!F$9)</f>
        <v>0</v>
      </c>
      <c r="R148" s="68">
        <f>+Q148*(1+'CPI - Index'!G$9)</f>
        <v>0</v>
      </c>
      <c r="S148" s="68">
        <f>+R148*(1+'CPI - Index'!H$9)</f>
        <v>0</v>
      </c>
      <c r="T148" s="68">
        <f>+S148*(1+'CPI - Index'!I$9)</f>
        <v>0</v>
      </c>
      <c r="V148" s="80">
        <f t="shared" ref="V148:V165" si="54">+G148-P148</f>
        <v>0</v>
      </c>
      <c r="W148" s="80">
        <f t="shared" ref="W148:W165" si="55">+H148-Q148</f>
        <v>0</v>
      </c>
      <c r="X148" s="80">
        <f t="shared" ref="X148:X165" si="56">+I148-R148</f>
        <v>0</v>
      </c>
      <c r="Y148" s="80">
        <f t="shared" ref="Y148:Y165" si="57">+J148-S148</f>
        <v>0</v>
      </c>
      <c r="Z148" s="80">
        <f t="shared" ref="Z148:Z165" si="58">+K148-T148</f>
        <v>0</v>
      </c>
    </row>
    <row r="149" spans="2:26" x14ac:dyDescent="0.35">
      <c r="B149" s="1" t="s">
        <v>398</v>
      </c>
      <c r="C149" s="52"/>
      <c r="D149" s="52"/>
      <c r="E149" s="47">
        <v>382.44101707970367</v>
      </c>
      <c r="F149" s="7"/>
      <c r="G149" s="44">
        <f t="shared" si="44"/>
        <v>391.71473238290633</v>
      </c>
      <c r="H149" s="39">
        <f t="shared" si="45"/>
        <v>398.92420598504577</v>
      </c>
      <c r="I149" s="39">
        <f t="shared" si="46"/>
        <v>408.59761795876852</v>
      </c>
      <c r="J149" s="39">
        <f t="shared" si="47"/>
        <v>418.50559804796143</v>
      </c>
      <c r="K149" s="40">
        <f t="shared" si="48"/>
        <v>428.65383423541124</v>
      </c>
      <c r="L149" s="65"/>
      <c r="M149" s="47">
        <f t="shared" si="38"/>
        <v>398.92420598504577</v>
      </c>
      <c r="O149" s="68"/>
      <c r="P149" s="68">
        <f>+E149*(1+'CPI - Index'!E$9)</f>
        <v>391.71473238290633</v>
      </c>
      <c r="Q149" s="68">
        <f>+P149*(1+'CPI - Index'!F$9)</f>
        <v>398.92420598504577</v>
      </c>
      <c r="R149" s="68">
        <f>+Q149*(1+'CPI - Index'!G$9)</f>
        <v>408.59761795876847</v>
      </c>
      <c r="S149" s="68">
        <f>+R149*(1+'CPI - Index'!H$9)</f>
        <v>418.50559804796137</v>
      </c>
      <c r="T149" s="68">
        <f>+S149*(1+'CPI - Index'!I$9)</f>
        <v>428.65383423541118</v>
      </c>
      <c r="V149" s="80">
        <f t="shared" si="54"/>
        <v>0</v>
      </c>
      <c r="W149" s="80">
        <f t="shared" si="55"/>
        <v>0</v>
      </c>
      <c r="X149" s="80">
        <f t="shared" si="56"/>
        <v>0</v>
      </c>
      <c r="Y149" s="80">
        <f t="shared" si="57"/>
        <v>0</v>
      </c>
      <c r="Z149" s="80">
        <f t="shared" si="58"/>
        <v>0</v>
      </c>
    </row>
    <row r="150" spans="2:26" x14ac:dyDescent="0.35">
      <c r="B150" s="1" t="s">
        <v>399</v>
      </c>
      <c r="C150" s="52"/>
      <c r="D150" s="52"/>
      <c r="E150" s="47">
        <v>382.44101707970367</v>
      </c>
      <c r="F150" s="7"/>
      <c r="G150" s="44">
        <f t="shared" si="44"/>
        <v>391.71473238290633</v>
      </c>
      <c r="H150" s="39">
        <f t="shared" si="45"/>
        <v>398.92420598504577</v>
      </c>
      <c r="I150" s="39">
        <f t="shared" si="46"/>
        <v>408.59761795876852</v>
      </c>
      <c r="J150" s="39">
        <f t="shared" si="47"/>
        <v>418.50559804796143</v>
      </c>
      <c r="K150" s="40">
        <f t="shared" si="48"/>
        <v>428.65383423541124</v>
      </c>
      <c r="L150" s="65"/>
      <c r="M150" s="47">
        <f t="shared" si="38"/>
        <v>398.92420598504577</v>
      </c>
      <c r="O150" s="68"/>
      <c r="P150" s="68">
        <f>+E150*(1+'CPI - Index'!E$9)</f>
        <v>391.71473238290633</v>
      </c>
      <c r="Q150" s="68">
        <f>+P150*(1+'CPI - Index'!F$9)</f>
        <v>398.92420598504577</v>
      </c>
      <c r="R150" s="68">
        <f>+Q150*(1+'CPI - Index'!G$9)</f>
        <v>408.59761795876847</v>
      </c>
      <c r="S150" s="68">
        <f>+R150*(1+'CPI - Index'!H$9)</f>
        <v>418.50559804796137</v>
      </c>
      <c r="T150" s="68">
        <f>+S150*(1+'CPI - Index'!I$9)</f>
        <v>428.65383423541118</v>
      </c>
      <c r="V150" s="80">
        <f t="shared" si="54"/>
        <v>0</v>
      </c>
      <c r="W150" s="80">
        <f t="shared" si="55"/>
        <v>0</v>
      </c>
      <c r="X150" s="80">
        <f t="shared" si="56"/>
        <v>0</v>
      </c>
      <c r="Y150" s="80">
        <f t="shared" si="57"/>
        <v>0</v>
      </c>
      <c r="Z150" s="80">
        <f t="shared" si="58"/>
        <v>0</v>
      </c>
    </row>
    <row r="151" spans="2:26" x14ac:dyDescent="0.35">
      <c r="B151" s="1" t="s">
        <v>400</v>
      </c>
      <c r="C151" s="52"/>
      <c r="D151" s="52"/>
      <c r="E151" s="47">
        <v>334.36330188200247</v>
      </c>
      <c r="F151" s="7"/>
      <c r="G151" s="44">
        <f t="shared" si="44"/>
        <v>342.47119285345201</v>
      </c>
      <c r="H151" s="39">
        <f t="shared" si="45"/>
        <v>348.77434364216589</v>
      </c>
      <c r="I151" s="39">
        <f t="shared" si="46"/>
        <v>357.23168431314508</v>
      </c>
      <c r="J151" s="39">
        <f t="shared" si="47"/>
        <v>365.89410489475665</v>
      </c>
      <c r="K151" s="40">
        <f t="shared" si="48"/>
        <v>374.76657831778118</v>
      </c>
      <c r="L151" s="65"/>
      <c r="M151" s="47">
        <f t="shared" si="38"/>
        <v>348.77434364216589</v>
      </c>
      <c r="O151" s="68"/>
      <c r="P151" s="68">
        <f>+E151*(1+'CPI - Index'!E$9)</f>
        <v>342.47119285345201</v>
      </c>
      <c r="Q151" s="68">
        <f>+P151*(1+'CPI - Index'!F$9)</f>
        <v>348.77434364216589</v>
      </c>
      <c r="R151" s="68">
        <f>+Q151*(1+'CPI - Index'!G$9)</f>
        <v>357.23168431314508</v>
      </c>
      <c r="S151" s="68">
        <f>+R151*(1+'CPI - Index'!H$9)</f>
        <v>365.89410489475665</v>
      </c>
      <c r="T151" s="68">
        <f>+S151*(1+'CPI - Index'!I$9)</f>
        <v>374.76657831778118</v>
      </c>
      <c r="V151" s="80">
        <f t="shared" si="54"/>
        <v>0</v>
      </c>
      <c r="W151" s="80">
        <f t="shared" si="55"/>
        <v>0</v>
      </c>
      <c r="X151" s="80">
        <f t="shared" si="56"/>
        <v>0</v>
      </c>
      <c r="Y151" s="80">
        <f t="shared" si="57"/>
        <v>0</v>
      </c>
      <c r="Z151" s="80">
        <f t="shared" si="58"/>
        <v>0</v>
      </c>
    </row>
    <row r="152" spans="2:26" x14ac:dyDescent="0.35">
      <c r="B152" s="1" t="s">
        <v>401</v>
      </c>
      <c r="C152" s="52"/>
      <c r="D152" s="52"/>
      <c r="E152" s="47">
        <v>343.79030486194392</v>
      </c>
      <c r="F152" s="7"/>
      <c r="G152" s="44">
        <f t="shared" si="44"/>
        <v>352.12678883961956</v>
      </c>
      <c r="H152" s="39">
        <f t="shared" si="45"/>
        <v>358.60764998390704</v>
      </c>
      <c r="I152" s="39">
        <f t="shared" si="46"/>
        <v>367.3034360083654</v>
      </c>
      <c r="J152" s="39">
        <f t="shared" si="47"/>
        <v>376.21008394440469</v>
      </c>
      <c r="K152" s="40">
        <f t="shared" si="48"/>
        <v>385.33270692908127</v>
      </c>
      <c r="L152" s="65"/>
      <c r="M152" s="47">
        <f t="shared" si="38"/>
        <v>358.60764998390704</v>
      </c>
      <c r="O152" s="68"/>
      <c r="P152" s="68">
        <f>+E152*(1+'CPI - Index'!E$9)</f>
        <v>352.12678883961956</v>
      </c>
      <c r="Q152" s="68">
        <f>+P152*(1+'CPI - Index'!F$9)</f>
        <v>358.60764998390709</v>
      </c>
      <c r="R152" s="68">
        <f>+Q152*(1+'CPI - Index'!G$9)</f>
        <v>367.3034360083654</v>
      </c>
      <c r="S152" s="68">
        <f>+R152*(1+'CPI - Index'!H$9)</f>
        <v>376.21008394440469</v>
      </c>
      <c r="T152" s="68">
        <f>+S152*(1+'CPI - Index'!I$9)</f>
        <v>385.33270692908127</v>
      </c>
      <c r="V152" s="80">
        <f t="shared" si="54"/>
        <v>0</v>
      </c>
      <c r="W152" s="80">
        <f t="shared" si="55"/>
        <v>0</v>
      </c>
      <c r="X152" s="80">
        <f t="shared" si="56"/>
        <v>0</v>
      </c>
      <c r="Y152" s="80">
        <f t="shared" si="57"/>
        <v>0</v>
      </c>
      <c r="Z152" s="80">
        <f t="shared" si="58"/>
        <v>0</v>
      </c>
    </row>
    <row r="153" spans="2:26" x14ac:dyDescent="0.35">
      <c r="B153" s="1" t="s">
        <v>402</v>
      </c>
      <c r="C153" s="52"/>
      <c r="D153" s="52"/>
      <c r="E153" s="47">
        <v>358.99134716709943</v>
      </c>
      <c r="F153" s="7"/>
      <c r="G153" s="44">
        <f t="shared" si="44"/>
        <v>367.69643736731467</v>
      </c>
      <c r="H153" s="39">
        <f t="shared" si="45"/>
        <v>374.46385645996469</v>
      </c>
      <c r="I153" s="39">
        <f t="shared" si="46"/>
        <v>383.54413561690808</v>
      </c>
      <c r="J153" s="39">
        <f t="shared" si="47"/>
        <v>392.84460016196209</v>
      </c>
      <c r="K153" s="40">
        <f t="shared" si="48"/>
        <v>402.37058931480249</v>
      </c>
      <c r="L153" s="65"/>
      <c r="M153" s="47">
        <f t="shared" si="38"/>
        <v>374.46385645996469</v>
      </c>
      <c r="O153" s="68"/>
      <c r="P153" s="68">
        <f>+E153*(1+'CPI - Index'!E$9)</f>
        <v>367.69643736731467</v>
      </c>
      <c r="Q153" s="68">
        <f>+P153*(1+'CPI - Index'!F$9)</f>
        <v>374.46385645996469</v>
      </c>
      <c r="R153" s="68">
        <f>+Q153*(1+'CPI - Index'!G$9)</f>
        <v>383.54413561690808</v>
      </c>
      <c r="S153" s="68">
        <f>+R153*(1+'CPI - Index'!H$9)</f>
        <v>392.84460016196203</v>
      </c>
      <c r="T153" s="68">
        <f>+S153*(1+'CPI - Index'!I$9)</f>
        <v>402.37058931480249</v>
      </c>
      <c r="V153" s="80">
        <f t="shared" si="54"/>
        <v>0</v>
      </c>
      <c r="W153" s="80">
        <f t="shared" si="55"/>
        <v>0</v>
      </c>
      <c r="X153" s="80">
        <f t="shared" si="56"/>
        <v>0</v>
      </c>
      <c r="Y153" s="80">
        <f t="shared" si="57"/>
        <v>0</v>
      </c>
      <c r="Z153" s="80">
        <f t="shared" si="58"/>
        <v>0</v>
      </c>
    </row>
    <row r="154" spans="2:26" x14ac:dyDescent="0.35">
      <c r="B154" s="1" t="s">
        <v>403</v>
      </c>
      <c r="C154" s="52"/>
      <c r="D154" s="52"/>
      <c r="E154" s="47">
        <v>351.33190724589707</v>
      </c>
      <c r="F154" s="7"/>
      <c r="G154" s="44">
        <f t="shared" si="44"/>
        <v>359.85126562855362</v>
      </c>
      <c r="H154" s="39">
        <f t="shared" si="45"/>
        <v>366.47429505730003</v>
      </c>
      <c r="I154" s="39">
        <f t="shared" si="46"/>
        <v>375.36083736454168</v>
      </c>
      <c r="J154" s="39">
        <f t="shared" si="47"/>
        <v>384.46286718412313</v>
      </c>
      <c r="K154" s="40">
        <f t="shared" si="48"/>
        <v>393.78560981812126</v>
      </c>
      <c r="L154" s="65"/>
      <c r="M154" s="47">
        <f t="shared" si="38"/>
        <v>366.47429505730003</v>
      </c>
      <c r="O154" s="68"/>
      <c r="P154" s="68">
        <f>+E154*(1+'CPI - Index'!E$9)</f>
        <v>359.85126562855362</v>
      </c>
      <c r="Q154" s="68">
        <f>+P154*(1+'CPI - Index'!F$9)</f>
        <v>366.47429505730003</v>
      </c>
      <c r="R154" s="68">
        <f>+Q154*(1+'CPI - Index'!G$9)</f>
        <v>375.36083736454162</v>
      </c>
      <c r="S154" s="68">
        <f>+R154*(1+'CPI - Index'!H$9)</f>
        <v>384.46286718412307</v>
      </c>
      <c r="T154" s="68">
        <f>+S154*(1+'CPI - Index'!I$9)</f>
        <v>393.78560981812126</v>
      </c>
      <c r="V154" s="80">
        <f t="shared" si="54"/>
        <v>0</v>
      </c>
      <c r="W154" s="80">
        <f t="shared" si="55"/>
        <v>0</v>
      </c>
      <c r="X154" s="80">
        <f t="shared" si="56"/>
        <v>0</v>
      </c>
      <c r="Y154" s="80">
        <f t="shared" si="57"/>
        <v>0</v>
      </c>
      <c r="Z154" s="80">
        <f t="shared" si="58"/>
        <v>0</v>
      </c>
    </row>
    <row r="155" spans="2:26" x14ac:dyDescent="0.35">
      <c r="B155" s="1" t="s">
        <v>404</v>
      </c>
      <c r="C155" s="52"/>
      <c r="D155" s="52"/>
      <c r="E155" s="47">
        <v>368.77186275878859</v>
      </c>
      <c r="F155" s="7"/>
      <c r="G155" s="44">
        <f t="shared" si="44"/>
        <v>377.71411820296339</v>
      </c>
      <c r="H155" s="39">
        <f t="shared" si="45"/>
        <v>384.66591178952103</v>
      </c>
      <c r="I155" s="39">
        <f t="shared" si="46"/>
        <v>393.99357800069907</v>
      </c>
      <c r="J155" s="39">
        <f t="shared" si="47"/>
        <v>403.54742842597182</v>
      </c>
      <c r="K155" s="40">
        <f t="shared" si="48"/>
        <v>413.33294774902618</v>
      </c>
      <c r="L155" s="65"/>
      <c r="M155" s="47">
        <f t="shared" si="38"/>
        <v>384.66591178952103</v>
      </c>
      <c r="O155" s="68"/>
      <c r="P155" s="68">
        <f>+E155*(1+'CPI - Index'!E$9)</f>
        <v>377.71411820296339</v>
      </c>
      <c r="Q155" s="68">
        <f>+P155*(1+'CPI - Index'!F$9)</f>
        <v>384.66591178952103</v>
      </c>
      <c r="R155" s="68">
        <f>+Q155*(1+'CPI - Index'!G$9)</f>
        <v>393.99357800069902</v>
      </c>
      <c r="S155" s="68">
        <f>+R155*(1+'CPI - Index'!H$9)</f>
        <v>403.54742842597176</v>
      </c>
      <c r="T155" s="68">
        <f>+S155*(1+'CPI - Index'!I$9)</f>
        <v>413.33294774902618</v>
      </c>
      <c r="V155" s="80">
        <f t="shared" si="54"/>
        <v>0</v>
      </c>
      <c r="W155" s="80">
        <f t="shared" si="55"/>
        <v>0</v>
      </c>
      <c r="X155" s="80">
        <f t="shared" si="56"/>
        <v>0</v>
      </c>
      <c r="Y155" s="80">
        <f t="shared" si="57"/>
        <v>0</v>
      </c>
      <c r="Z155" s="80">
        <f t="shared" si="58"/>
        <v>0</v>
      </c>
    </row>
    <row r="156" spans="2:26" x14ac:dyDescent="0.35">
      <c r="B156" s="1" t="s">
        <v>405</v>
      </c>
      <c r="C156" s="52"/>
      <c r="D156" s="52"/>
      <c r="E156" s="47">
        <v>341.08004150521083</v>
      </c>
      <c r="F156" s="7"/>
      <c r="G156" s="44">
        <f t="shared" si="44"/>
        <v>349.35080499359646</v>
      </c>
      <c r="H156" s="39">
        <f t="shared" si="45"/>
        <v>355.78057441065653</v>
      </c>
      <c r="I156" s="39">
        <f t="shared" si="46"/>
        <v>364.40780739598966</v>
      </c>
      <c r="J156" s="39">
        <f t="shared" si="47"/>
        <v>373.24423996763096</v>
      </c>
      <c r="K156" s="40">
        <f t="shared" si="48"/>
        <v>382.29494495333256</v>
      </c>
      <c r="L156" s="65"/>
      <c r="M156" s="47">
        <f t="shared" si="38"/>
        <v>355.78057441065653</v>
      </c>
      <c r="O156" s="68"/>
      <c r="P156" s="68">
        <f>+E156*(1+'CPI - Index'!E$9)</f>
        <v>349.35080499359646</v>
      </c>
      <c r="Q156" s="68">
        <f>+P156*(1+'CPI - Index'!F$9)</f>
        <v>355.78057441065653</v>
      </c>
      <c r="R156" s="68">
        <f>+Q156*(1+'CPI - Index'!G$9)</f>
        <v>364.40780739598961</v>
      </c>
      <c r="S156" s="68">
        <f>+R156*(1+'CPI - Index'!H$9)</f>
        <v>373.2442399676309</v>
      </c>
      <c r="T156" s="68">
        <f>+S156*(1+'CPI - Index'!I$9)</f>
        <v>382.2949449533325</v>
      </c>
      <c r="V156" s="80">
        <f t="shared" si="54"/>
        <v>0</v>
      </c>
      <c r="W156" s="80">
        <f t="shared" si="55"/>
        <v>0</v>
      </c>
      <c r="X156" s="80">
        <f t="shared" si="56"/>
        <v>0</v>
      </c>
      <c r="Y156" s="80">
        <f t="shared" si="57"/>
        <v>0</v>
      </c>
      <c r="Z156" s="80">
        <f t="shared" si="58"/>
        <v>0</v>
      </c>
    </row>
    <row r="157" spans="2:26" x14ac:dyDescent="0.35">
      <c r="B157" s="1" t="s">
        <v>406</v>
      </c>
      <c r="C157" s="52"/>
      <c r="D157" s="52"/>
      <c r="E157" s="47">
        <v>336.83789016423714</v>
      </c>
      <c r="F157" s="7"/>
      <c r="G157" s="44">
        <f t="shared" si="44"/>
        <v>345.00578679982101</v>
      </c>
      <c r="H157" s="39">
        <f t="shared" si="45"/>
        <v>351.35558655687299</v>
      </c>
      <c r="I157" s="39">
        <f t="shared" si="46"/>
        <v>359.87551913314047</v>
      </c>
      <c r="J157" s="39">
        <f t="shared" si="47"/>
        <v>368.60204939528933</v>
      </c>
      <c r="K157" s="40">
        <f t="shared" si="48"/>
        <v>377.54018707824747</v>
      </c>
      <c r="L157" s="65"/>
      <c r="M157" s="47">
        <f t="shared" si="38"/>
        <v>351.35558655687299</v>
      </c>
      <c r="O157" s="68"/>
      <c r="P157" s="68">
        <f>+E157*(1+'CPI - Index'!E$9)</f>
        <v>345.00578679982101</v>
      </c>
      <c r="Q157" s="68">
        <f>+P157*(1+'CPI - Index'!F$9)</f>
        <v>351.35558655687299</v>
      </c>
      <c r="R157" s="68">
        <f>+Q157*(1+'CPI - Index'!G$9)</f>
        <v>359.87551913314047</v>
      </c>
      <c r="S157" s="68">
        <f>+R157*(1+'CPI - Index'!H$9)</f>
        <v>368.60204939528933</v>
      </c>
      <c r="T157" s="68">
        <f>+S157*(1+'CPI - Index'!I$9)</f>
        <v>377.54018707824753</v>
      </c>
      <c r="V157" s="80">
        <f t="shared" si="54"/>
        <v>0</v>
      </c>
      <c r="W157" s="80">
        <f t="shared" si="55"/>
        <v>0</v>
      </c>
      <c r="X157" s="80">
        <f t="shared" si="56"/>
        <v>0</v>
      </c>
      <c r="Y157" s="80">
        <f t="shared" si="57"/>
        <v>0</v>
      </c>
      <c r="Z157" s="80">
        <f t="shared" si="58"/>
        <v>0</v>
      </c>
    </row>
    <row r="158" spans="2:26" x14ac:dyDescent="0.35">
      <c r="B158" s="1" t="s">
        <v>407</v>
      </c>
      <c r="C158" s="52"/>
      <c r="D158" s="52"/>
      <c r="E158" s="47">
        <v>356.28108381036634</v>
      </c>
      <c r="F158" s="7"/>
      <c r="G158" s="44">
        <f t="shared" si="44"/>
        <v>364.92045352129156</v>
      </c>
      <c r="H158" s="39">
        <f t="shared" si="45"/>
        <v>371.63678088671412</v>
      </c>
      <c r="I158" s="39">
        <f t="shared" si="46"/>
        <v>380.64850700453235</v>
      </c>
      <c r="J158" s="39">
        <f t="shared" si="47"/>
        <v>389.87875618518837</v>
      </c>
      <c r="K158" s="40">
        <f t="shared" si="48"/>
        <v>399.33282733905384</v>
      </c>
      <c r="L158" s="65"/>
      <c r="M158" s="47">
        <f t="shared" si="38"/>
        <v>371.63678088671412</v>
      </c>
      <c r="O158" s="68"/>
      <c r="P158" s="68">
        <f>+E158*(1+'CPI - Index'!E$9)</f>
        <v>364.92045352129156</v>
      </c>
      <c r="Q158" s="68">
        <f>+P158*(1+'CPI - Index'!F$9)</f>
        <v>371.63678088671418</v>
      </c>
      <c r="R158" s="68">
        <f>+Q158*(1+'CPI - Index'!G$9)</f>
        <v>380.64850700453235</v>
      </c>
      <c r="S158" s="68">
        <f>+R158*(1+'CPI - Index'!H$9)</f>
        <v>389.87875618518837</v>
      </c>
      <c r="T158" s="68">
        <f>+S158*(1+'CPI - Index'!I$9)</f>
        <v>399.33282733905384</v>
      </c>
      <c r="V158" s="80">
        <f t="shared" si="54"/>
        <v>0</v>
      </c>
      <c r="W158" s="80">
        <f t="shared" si="55"/>
        <v>0</v>
      </c>
      <c r="X158" s="80">
        <f t="shared" si="56"/>
        <v>0</v>
      </c>
      <c r="Y158" s="80">
        <f t="shared" si="57"/>
        <v>0</v>
      </c>
      <c r="Z158" s="80">
        <f t="shared" si="58"/>
        <v>0</v>
      </c>
    </row>
    <row r="159" spans="2:26" x14ac:dyDescent="0.35">
      <c r="B159" s="1" t="s">
        <v>408</v>
      </c>
      <c r="C159" s="52"/>
      <c r="D159" s="52"/>
      <c r="E159" s="47">
        <v>327.04382325576427</v>
      </c>
      <c r="F159" s="7"/>
      <c r="G159" s="44">
        <f t="shared" si="44"/>
        <v>334.9742260449421</v>
      </c>
      <c r="H159" s="39">
        <f t="shared" si="45"/>
        <v>341.1393958494503</v>
      </c>
      <c r="I159" s="39">
        <f t="shared" si="46"/>
        <v>349.41159860628755</v>
      </c>
      <c r="J159" s="39">
        <f t="shared" si="47"/>
        <v>357.88439191139565</v>
      </c>
      <c r="K159" s="40">
        <f t="shared" si="48"/>
        <v>366.56263983414499</v>
      </c>
      <c r="L159" s="65"/>
      <c r="M159" s="47">
        <f t="shared" si="38"/>
        <v>341.1393958494503</v>
      </c>
      <c r="O159" s="68"/>
      <c r="P159" s="68">
        <f>+E159*(1+'CPI - Index'!E$9)</f>
        <v>334.9742260449421</v>
      </c>
      <c r="Q159" s="68">
        <f>+P159*(1+'CPI - Index'!F$9)</f>
        <v>341.1393958494503</v>
      </c>
      <c r="R159" s="68">
        <f>+Q159*(1+'CPI - Index'!G$9)</f>
        <v>349.41159860628755</v>
      </c>
      <c r="S159" s="68">
        <f>+R159*(1+'CPI - Index'!H$9)</f>
        <v>357.88439191139565</v>
      </c>
      <c r="T159" s="68">
        <f>+S159*(1+'CPI - Index'!I$9)</f>
        <v>366.56263983414505</v>
      </c>
      <c r="V159" s="80">
        <f t="shared" si="54"/>
        <v>0</v>
      </c>
      <c r="W159" s="80">
        <f t="shared" si="55"/>
        <v>0</v>
      </c>
      <c r="X159" s="80">
        <f t="shared" si="56"/>
        <v>0</v>
      </c>
      <c r="Y159" s="80">
        <f t="shared" si="57"/>
        <v>0</v>
      </c>
      <c r="Z159" s="80">
        <f t="shared" si="58"/>
        <v>0</v>
      </c>
    </row>
    <row r="160" spans="2:26" x14ac:dyDescent="0.35">
      <c r="B160" s="1" t="s">
        <v>409</v>
      </c>
      <c r="C160" s="52"/>
      <c r="D160" s="52"/>
      <c r="E160" s="47">
        <v>347.56110605392047</v>
      </c>
      <c r="F160" s="7"/>
      <c r="G160" s="44">
        <f t="shared" si="44"/>
        <v>355.98902723408656</v>
      </c>
      <c r="H160" s="39">
        <f t="shared" si="45"/>
        <v>362.54097252060353</v>
      </c>
      <c r="I160" s="39">
        <f t="shared" si="46"/>
        <v>371.33213668645351</v>
      </c>
      <c r="J160" s="39">
        <f t="shared" si="47"/>
        <v>380.33647556426388</v>
      </c>
      <c r="K160" s="40">
        <f t="shared" si="48"/>
        <v>389.55915837360124</v>
      </c>
      <c r="L160" s="65"/>
      <c r="M160" s="47">
        <f t="shared" si="38"/>
        <v>362.54097252060353</v>
      </c>
      <c r="O160" s="68"/>
      <c r="P160" s="68">
        <f>+E160*(1+'CPI - Index'!E$9)</f>
        <v>355.98902723408656</v>
      </c>
      <c r="Q160" s="68">
        <f>+P160*(1+'CPI - Index'!F$9)</f>
        <v>362.54097252060353</v>
      </c>
      <c r="R160" s="68">
        <f>+Q160*(1+'CPI - Index'!G$9)</f>
        <v>371.33213668645351</v>
      </c>
      <c r="S160" s="68">
        <f>+R160*(1+'CPI - Index'!H$9)</f>
        <v>380.33647556426388</v>
      </c>
      <c r="T160" s="68">
        <f>+S160*(1+'CPI - Index'!I$9)</f>
        <v>389.55915837360124</v>
      </c>
      <c r="V160" s="80">
        <f t="shared" si="54"/>
        <v>0</v>
      </c>
      <c r="W160" s="80">
        <f t="shared" si="55"/>
        <v>0</v>
      </c>
      <c r="X160" s="80">
        <f t="shared" si="56"/>
        <v>0</v>
      </c>
      <c r="Y160" s="80">
        <f t="shared" si="57"/>
        <v>0</v>
      </c>
      <c r="Z160" s="80">
        <f t="shared" si="58"/>
        <v>0</v>
      </c>
    </row>
    <row r="161" spans="2:26" x14ac:dyDescent="0.35">
      <c r="B161" s="1" t="s">
        <v>410</v>
      </c>
      <c r="C161" s="52"/>
      <c r="D161" s="52"/>
      <c r="E161" s="47">
        <v>349.1030102288272</v>
      </c>
      <c r="F161" s="7"/>
      <c r="G161" s="44">
        <f t="shared" si="44"/>
        <v>357.56832065257413</v>
      </c>
      <c r="H161" s="39">
        <f t="shared" si="45"/>
        <v>364.14933268912461</v>
      </c>
      <c r="I161" s="39">
        <f t="shared" si="46"/>
        <v>372.97949757310306</v>
      </c>
      <c r="J161" s="39">
        <f t="shared" si="47"/>
        <v>382.023782887572</v>
      </c>
      <c r="K161" s="40">
        <f t="shared" si="48"/>
        <v>391.28738078458707</v>
      </c>
      <c r="L161" s="65"/>
      <c r="M161" s="47">
        <f t="shared" si="38"/>
        <v>364.14933268912461</v>
      </c>
      <c r="O161" s="68"/>
      <c r="P161" s="68">
        <f>+E161*(1+'CPI - Index'!E$9)</f>
        <v>357.56832065257413</v>
      </c>
      <c r="Q161" s="68">
        <f>+P161*(1+'CPI - Index'!F$9)</f>
        <v>364.14933268912461</v>
      </c>
      <c r="R161" s="68">
        <f>+Q161*(1+'CPI - Index'!G$9)</f>
        <v>372.979497573103</v>
      </c>
      <c r="S161" s="68">
        <f>+R161*(1+'CPI - Index'!H$9)</f>
        <v>382.02378288757194</v>
      </c>
      <c r="T161" s="68">
        <f>+S161*(1+'CPI - Index'!I$9)</f>
        <v>391.28738078458701</v>
      </c>
      <c r="V161" s="80">
        <f t="shared" si="54"/>
        <v>0</v>
      </c>
      <c r="W161" s="80">
        <f t="shared" si="55"/>
        <v>0</v>
      </c>
      <c r="X161" s="80">
        <f t="shared" si="56"/>
        <v>0</v>
      </c>
      <c r="Y161" s="80">
        <f t="shared" si="57"/>
        <v>0</v>
      </c>
      <c r="Z161" s="80">
        <f t="shared" si="58"/>
        <v>0</v>
      </c>
    </row>
    <row r="162" spans="2:26" x14ac:dyDescent="0.35">
      <c r="B162" s="1" t="s">
        <v>385</v>
      </c>
      <c r="C162" s="52"/>
      <c r="D162" s="52"/>
      <c r="E162" s="47">
        <v>0</v>
      </c>
      <c r="F162" s="7"/>
      <c r="G162" s="44">
        <f t="shared" si="44"/>
        <v>0</v>
      </c>
      <c r="H162" s="39">
        <f t="shared" si="45"/>
        <v>0</v>
      </c>
      <c r="I162" s="39">
        <f t="shared" si="46"/>
        <v>0</v>
      </c>
      <c r="J162" s="39">
        <f t="shared" si="47"/>
        <v>0</v>
      </c>
      <c r="K162" s="40">
        <f t="shared" si="48"/>
        <v>0</v>
      </c>
      <c r="L162" s="65"/>
      <c r="M162" s="47">
        <f t="shared" si="38"/>
        <v>0</v>
      </c>
      <c r="O162" s="68"/>
      <c r="P162" s="68">
        <f>+E162*(1+'CPI - Index'!E$9)</f>
        <v>0</v>
      </c>
      <c r="Q162" s="68">
        <f>+P162*(1+'CPI - Index'!F$9)</f>
        <v>0</v>
      </c>
      <c r="R162" s="68">
        <f>+Q162*(1+'CPI - Index'!G$9)</f>
        <v>0</v>
      </c>
      <c r="S162" s="68">
        <f>+R162*(1+'CPI - Index'!H$9)</f>
        <v>0</v>
      </c>
      <c r="T162" s="68">
        <f>+S162*(1+'CPI - Index'!I$9)</f>
        <v>0</v>
      </c>
      <c r="V162" s="80">
        <f t="shared" si="54"/>
        <v>0</v>
      </c>
      <c r="W162" s="80">
        <f t="shared" si="55"/>
        <v>0</v>
      </c>
      <c r="X162" s="80">
        <f t="shared" si="56"/>
        <v>0</v>
      </c>
      <c r="Y162" s="80">
        <f t="shared" si="57"/>
        <v>0</v>
      </c>
      <c r="Z162" s="80">
        <f t="shared" si="58"/>
        <v>0</v>
      </c>
    </row>
    <row r="163" spans="2:26" x14ac:dyDescent="0.35">
      <c r="B163" s="1" t="s">
        <v>411</v>
      </c>
      <c r="C163" s="52"/>
      <c r="D163" s="52"/>
      <c r="E163" s="47">
        <v>0</v>
      </c>
      <c r="F163" s="7"/>
      <c r="G163" s="44">
        <f t="shared" si="44"/>
        <v>0</v>
      </c>
      <c r="H163" s="39">
        <f t="shared" si="45"/>
        <v>0</v>
      </c>
      <c r="I163" s="39">
        <f t="shared" si="46"/>
        <v>0</v>
      </c>
      <c r="J163" s="39">
        <f t="shared" si="47"/>
        <v>0</v>
      </c>
      <c r="K163" s="40">
        <f t="shared" si="48"/>
        <v>0</v>
      </c>
      <c r="L163" s="65"/>
      <c r="M163" s="47">
        <f t="shared" si="38"/>
        <v>0</v>
      </c>
      <c r="O163" s="68"/>
      <c r="P163" s="68">
        <f>+E163*(1+'CPI - Index'!E$9)</f>
        <v>0</v>
      </c>
      <c r="Q163" s="68">
        <f>+P163*(1+'CPI - Index'!F$9)</f>
        <v>0</v>
      </c>
      <c r="R163" s="68">
        <f>+Q163*(1+'CPI - Index'!G$9)</f>
        <v>0</v>
      </c>
      <c r="S163" s="68">
        <f>+R163*(1+'CPI - Index'!H$9)</f>
        <v>0</v>
      </c>
      <c r="T163" s="68">
        <f>+S163*(1+'CPI - Index'!I$9)</f>
        <v>0</v>
      </c>
      <c r="V163" s="80">
        <f t="shared" si="54"/>
        <v>0</v>
      </c>
      <c r="W163" s="80">
        <f t="shared" si="55"/>
        <v>0</v>
      </c>
      <c r="X163" s="80">
        <f t="shared" si="56"/>
        <v>0</v>
      </c>
      <c r="Y163" s="80">
        <f t="shared" si="57"/>
        <v>0</v>
      </c>
      <c r="Z163" s="80">
        <f t="shared" si="58"/>
        <v>0</v>
      </c>
    </row>
    <row r="164" spans="2:26" x14ac:dyDescent="0.35">
      <c r="B164" s="1" t="s">
        <v>412</v>
      </c>
      <c r="C164" s="52"/>
      <c r="D164" s="52"/>
      <c r="E164" s="47">
        <v>0</v>
      </c>
      <c r="F164" s="7"/>
      <c r="G164" s="44">
        <f t="shared" si="44"/>
        <v>0</v>
      </c>
      <c r="H164" s="39">
        <f t="shared" si="45"/>
        <v>0</v>
      </c>
      <c r="I164" s="39">
        <f t="shared" si="46"/>
        <v>0</v>
      </c>
      <c r="J164" s="39">
        <f t="shared" si="47"/>
        <v>0</v>
      </c>
      <c r="K164" s="40">
        <f t="shared" si="48"/>
        <v>0</v>
      </c>
      <c r="L164" s="65"/>
      <c r="M164" s="47">
        <f t="shared" si="38"/>
        <v>0</v>
      </c>
      <c r="O164" s="68"/>
      <c r="P164" s="68">
        <f>+E164*(1+'CPI - Index'!E$9)</f>
        <v>0</v>
      </c>
      <c r="Q164" s="68">
        <f>+P164*(1+'CPI - Index'!F$9)</f>
        <v>0</v>
      </c>
      <c r="R164" s="68">
        <f>+Q164*(1+'CPI - Index'!G$9)</f>
        <v>0</v>
      </c>
      <c r="S164" s="68">
        <f>+R164*(1+'CPI - Index'!H$9)</f>
        <v>0</v>
      </c>
      <c r="T164" s="68">
        <f>+S164*(1+'CPI - Index'!I$9)</f>
        <v>0</v>
      </c>
      <c r="V164" s="80">
        <f t="shared" si="54"/>
        <v>0</v>
      </c>
      <c r="W164" s="80">
        <f t="shared" si="55"/>
        <v>0</v>
      </c>
      <c r="X164" s="80">
        <f t="shared" si="56"/>
        <v>0</v>
      </c>
      <c r="Y164" s="80">
        <f t="shared" si="57"/>
        <v>0</v>
      </c>
      <c r="Z164" s="80">
        <f t="shared" si="58"/>
        <v>0</v>
      </c>
    </row>
    <row r="165" spans="2:26" x14ac:dyDescent="0.35">
      <c r="B165" s="1" t="s">
        <v>413</v>
      </c>
      <c r="C165" s="52"/>
      <c r="D165" s="52"/>
      <c r="E165" s="48">
        <v>0</v>
      </c>
      <c r="F165" s="7"/>
      <c r="G165" s="45">
        <f t="shared" si="44"/>
        <v>0</v>
      </c>
      <c r="H165" s="16">
        <f t="shared" si="45"/>
        <v>0</v>
      </c>
      <c r="I165" s="16">
        <f t="shared" si="46"/>
        <v>0</v>
      </c>
      <c r="J165" s="16">
        <f t="shared" si="47"/>
        <v>0</v>
      </c>
      <c r="K165" s="17">
        <f t="shared" si="48"/>
        <v>0</v>
      </c>
      <c r="L165" s="65"/>
      <c r="M165" s="48">
        <f t="shared" si="38"/>
        <v>0</v>
      </c>
      <c r="O165" s="68"/>
      <c r="P165" s="68">
        <f>+E165*(1+'CPI - Index'!E$9)</f>
        <v>0</v>
      </c>
      <c r="Q165" s="68">
        <f>+P165*(1+'CPI - Index'!F$9)</f>
        <v>0</v>
      </c>
      <c r="R165" s="68">
        <f>+Q165*(1+'CPI - Index'!G$9)</f>
        <v>0</v>
      </c>
      <c r="S165" s="68">
        <f>+R165*(1+'CPI - Index'!H$9)</f>
        <v>0</v>
      </c>
      <c r="T165" s="68">
        <f>+S165*(1+'CPI - Index'!I$9)</f>
        <v>0</v>
      </c>
      <c r="V165" s="80">
        <f t="shared" si="54"/>
        <v>0</v>
      </c>
      <c r="W165" s="80">
        <f t="shared" si="55"/>
        <v>0</v>
      </c>
      <c r="X165" s="80">
        <f t="shared" si="56"/>
        <v>0</v>
      </c>
      <c r="Y165" s="80">
        <f t="shared" si="57"/>
        <v>0</v>
      </c>
      <c r="Z165" s="80">
        <f t="shared" si="58"/>
        <v>0</v>
      </c>
    </row>
  </sheetData>
  <conditionalFormatting sqref="A1:A41">
    <cfRule type="containsText" dxfId="9" priority="5" operator="containsText" text="&quot;False&quot;">
      <formula>NOT(ISERROR(SEARCH("""False""",A1)))</formula>
    </cfRule>
  </conditionalFormatting>
  <conditionalFormatting sqref="A110:A140">
    <cfRule type="containsText" dxfId="8" priority="3" operator="containsText" text="&quot;False&quot;">
      <formula>NOT(ISERROR(SEARCH("""False""",A110)))</formula>
    </cfRule>
  </conditionalFormatting>
  <conditionalFormatting sqref="A143:A165">
    <cfRule type="containsText" dxfId="7" priority="1" operator="containsText" text="&quot;False&quot;">
      <formula>NOT(ISERROR(SEARCH("""False""",A143)))</formula>
    </cfRule>
  </conditionalFormatting>
  <pageMargins left="0.7" right="0.7" top="0.75" bottom="0.75" header="0.3" footer="0.3"/>
  <pageSetup paperSize="8" scale="7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CFB38ED-4040-4629-9E26-70BCB144342A}">
            <xm:f>NOT(ISERROR(SEARCH($A$204,A1)))</xm:f>
            <xm:f>$A$204</xm:f>
            <x14:dxf>
              <font>
                <color rgb="FFFF0000"/>
              </font>
            </x14:dxf>
          </x14:cfRule>
          <xm:sqref>A1:A41</xm:sqref>
        </x14:conditionalFormatting>
        <x14:conditionalFormatting xmlns:xm="http://schemas.microsoft.com/office/excel/2006/main">
          <x14:cfRule type="containsText" priority="4" operator="containsText" id="{6805DFBA-321A-41A8-BFB5-98C73E9B3AAB}">
            <xm:f>NOT(ISERROR(SEARCH($A$204,A110)))</xm:f>
            <xm:f>$A$204</xm:f>
            <x14:dxf>
              <font>
                <color rgb="FFFF0000"/>
              </font>
            </x14:dxf>
          </x14:cfRule>
          <xm:sqref>A110:A140</xm:sqref>
        </x14:conditionalFormatting>
        <x14:conditionalFormatting xmlns:xm="http://schemas.microsoft.com/office/excel/2006/main">
          <x14:cfRule type="containsText" priority="2" operator="containsText" id="{7CF0428A-E45E-4D00-854F-C640FA310961}">
            <xm:f>NOT(ISERROR(SEARCH($A$204,A143)))</xm:f>
            <xm:f>$A$204</xm:f>
            <x14:dxf>
              <font>
                <color rgb="FFFF0000"/>
              </font>
            </x14:dxf>
          </x14:cfRule>
          <xm:sqref>A143:A165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Z78"/>
  <sheetViews>
    <sheetView zoomScale="85" zoomScaleNormal="85" workbookViewId="0">
      <selection activeCell="AD1" sqref="AD1"/>
    </sheetView>
  </sheetViews>
  <sheetFormatPr defaultColWidth="9.1796875" defaultRowHeight="14.5" x14ac:dyDescent="0.35"/>
  <cols>
    <col min="1" max="1" width="9.1796875" style="1"/>
    <col min="2" max="2" width="32.81640625" style="1" customWidth="1"/>
    <col min="3" max="15" width="9.1796875" style="1"/>
    <col min="16" max="26" width="0" style="1" hidden="1" customWidth="1"/>
    <col min="27" max="16384" width="9.1796875" style="1"/>
  </cols>
  <sheetData>
    <row r="2" spans="2:26" ht="15.5" x14ac:dyDescent="0.35">
      <c r="B2" s="2" t="s">
        <v>414</v>
      </c>
    </row>
    <row r="4" spans="2:26" s="3" customFormat="1" x14ac:dyDescent="0.35"/>
    <row r="5" spans="2:26" s="4" customFormat="1" x14ac:dyDescent="0.35">
      <c r="B5" s="5" t="s">
        <v>424</v>
      </c>
      <c r="G5" s="62"/>
      <c r="H5" s="62"/>
      <c r="I5" s="62"/>
      <c r="J5" s="62"/>
      <c r="K5" s="62"/>
      <c r="P5" s="5" t="s">
        <v>491</v>
      </c>
    </row>
    <row r="6" spans="2:26" x14ac:dyDescent="0.35">
      <c r="C6" s="8"/>
      <c r="D6" s="8"/>
      <c r="E6" s="53" t="s">
        <v>225</v>
      </c>
      <c r="F6" s="8"/>
      <c r="G6" s="8" t="s">
        <v>132</v>
      </c>
      <c r="H6" s="8" t="s">
        <v>133</v>
      </c>
      <c r="I6" s="8" t="s">
        <v>134</v>
      </c>
      <c r="J6" s="8" t="s">
        <v>135</v>
      </c>
      <c r="K6" s="8" t="s">
        <v>136</v>
      </c>
      <c r="M6" s="8" t="str">
        <f>_xlfn.IFS($G7=$M7,$G6,$H7=$M7,$H6,$I7=$M7,$I6,$J7=$M7,$J6,$K7=$M7,$K6)</f>
        <v>FY2021</v>
      </c>
      <c r="P6" s="8" t="s">
        <v>132</v>
      </c>
      <c r="Q6" s="8" t="s">
        <v>133</v>
      </c>
      <c r="R6" s="8" t="s">
        <v>134</v>
      </c>
      <c r="S6" s="8" t="s">
        <v>135</v>
      </c>
      <c r="T6" s="8" t="s">
        <v>136</v>
      </c>
    </row>
    <row r="7" spans="2:26" x14ac:dyDescent="0.35">
      <c r="E7" s="10" t="s">
        <v>227</v>
      </c>
      <c r="F7" s="51"/>
      <c r="G7" s="9" t="s">
        <v>486</v>
      </c>
      <c r="H7" s="11" t="s">
        <v>226</v>
      </c>
      <c r="I7" s="9" t="s">
        <v>8</v>
      </c>
      <c r="J7" s="9" t="s">
        <v>8</v>
      </c>
      <c r="K7" s="9" t="s">
        <v>8</v>
      </c>
      <c r="M7" s="11" t="s">
        <v>226</v>
      </c>
      <c r="O7" s="8"/>
      <c r="P7" s="8"/>
      <c r="Q7" s="8"/>
    </row>
    <row r="8" spans="2:26" x14ac:dyDescent="0.35">
      <c r="E8" s="7"/>
      <c r="F8" s="7"/>
      <c r="G8" s="7"/>
      <c r="H8" s="7"/>
      <c r="I8" s="7"/>
      <c r="J8" s="7"/>
      <c r="K8" s="7"/>
      <c r="M8" s="7"/>
      <c r="O8" s="7"/>
      <c r="P8" s="7"/>
      <c r="Q8" s="7"/>
    </row>
    <row r="9" spans="2:26" x14ac:dyDescent="0.35">
      <c r="B9" s="41" t="s">
        <v>415</v>
      </c>
      <c r="C9" s="52"/>
      <c r="D9" s="52"/>
      <c r="E9" s="46">
        <v>103.49169521084283</v>
      </c>
      <c r="F9" s="7"/>
      <c r="G9" s="42">
        <f t="shared" ref="G9:G17" si="0">E9*((CPI_FY20))</f>
        <v>106.00123910066876</v>
      </c>
      <c r="H9" s="43">
        <f t="shared" ref="H9:H17" si="1">E9*((CPI_FY21))</f>
        <v>107.95218215160132</v>
      </c>
      <c r="I9" s="43">
        <f t="shared" ref="I9:I17" si="2">E9*((CPI_FY22))</f>
        <v>110.56988725885657</v>
      </c>
      <c r="J9" s="43">
        <f t="shared" ref="J9:J17" si="3">E9*((CPI_FY23))</f>
        <v>113.25106843386676</v>
      </c>
      <c r="K9" s="49">
        <f t="shared" ref="K9:K17" si="4">E9*((CPI_FY24))</f>
        <v>115.99726489171249</v>
      </c>
      <c r="L9" s="65"/>
      <c r="M9" s="46">
        <f>_xlfn.IFS($G$7=$M$7,$G9,
                                       $H$7=$M$7,$H9,
                                                                    $I$7=$M$7,$I9,
                                                                                                  $J$7=$M$7,$J9,
                                                                                                                                $K$7=$M$7,$K9)
*1</f>
        <v>107.95218215160132</v>
      </c>
      <c r="O9" s="68"/>
      <c r="P9" s="68">
        <f>+E9*(1+'CPI - Index'!E$9)</f>
        <v>106.00123910066876</v>
      </c>
      <c r="Q9" s="68">
        <f>+P9*(1+'CPI - Index'!F$9)</f>
        <v>107.95218215160132</v>
      </c>
      <c r="R9" s="68">
        <f>+Q9*(1+'CPI - Index'!G$9)</f>
        <v>110.56988725885655</v>
      </c>
      <c r="S9" s="68">
        <f>+R9*(1+'CPI - Index'!H$9)</f>
        <v>113.25106843386675</v>
      </c>
      <c r="T9" s="68">
        <f>+S9*(1+'CPI - Index'!I$9)</f>
        <v>115.99726489171249</v>
      </c>
      <c r="V9" s="80">
        <f>+G9-P9</f>
        <v>0</v>
      </c>
      <c r="W9" s="80">
        <f t="shared" ref="W9:Z11" si="5">+H9-Q9</f>
        <v>0</v>
      </c>
      <c r="X9" s="80">
        <f t="shared" si="5"/>
        <v>0</v>
      </c>
      <c r="Y9" s="80">
        <f t="shared" si="5"/>
        <v>0</v>
      </c>
      <c r="Z9" s="80">
        <f t="shared" si="5"/>
        <v>0</v>
      </c>
    </row>
    <row r="10" spans="2:26" x14ac:dyDescent="0.35">
      <c r="B10" s="41" t="s">
        <v>416</v>
      </c>
      <c r="C10" s="52"/>
      <c r="D10" s="52"/>
      <c r="E10" s="47">
        <v>0</v>
      </c>
      <c r="F10" s="7"/>
      <c r="G10" s="44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40">
        <f t="shared" si="4"/>
        <v>0</v>
      </c>
      <c r="L10" s="65"/>
      <c r="M10" s="47">
        <f t="shared" ref="M10:M73" si="6">_xlfn.IFS($G$7=$M$7,$G10,
                                       $H$7=$M$7,$H10,
                                                                    $I$7=$M$7,$I10,
                                                                                                  $J$7=$M$7,$J10,
                                                                                                                                $K$7=$M$7,$K10)
*1</f>
        <v>0</v>
      </c>
      <c r="O10" s="68"/>
      <c r="P10" s="68">
        <f>+E10*(1+'CPI - Index'!E$9)</f>
        <v>0</v>
      </c>
      <c r="Q10" s="68">
        <f>+P10*(1+'CPI - Index'!F$9)</f>
        <v>0</v>
      </c>
      <c r="R10" s="68">
        <f>+Q10*(1+'CPI - Index'!G$9)</f>
        <v>0</v>
      </c>
      <c r="S10" s="68">
        <f>+R10*(1+'CPI - Index'!H$9)</f>
        <v>0</v>
      </c>
      <c r="T10" s="68">
        <f>+S10*(1+'CPI - Index'!I$9)</f>
        <v>0</v>
      </c>
      <c r="V10" s="80">
        <f t="shared" ref="V10:V11" si="7">+G10-P10</f>
        <v>0</v>
      </c>
      <c r="W10" s="80">
        <f t="shared" si="5"/>
        <v>0</v>
      </c>
      <c r="X10" s="80">
        <f t="shared" si="5"/>
        <v>0</v>
      </c>
      <c r="Y10" s="80">
        <f t="shared" si="5"/>
        <v>0</v>
      </c>
      <c r="Z10" s="80">
        <f t="shared" si="5"/>
        <v>0</v>
      </c>
    </row>
    <row r="11" spans="2:26" x14ac:dyDescent="0.35">
      <c r="B11" s="1" t="s">
        <v>417</v>
      </c>
      <c r="C11" s="52"/>
      <c r="D11" s="52"/>
      <c r="E11" s="47">
        <v>0</v>
      </c>
      <c r="F11" s="7"/>
      <c r="G11" s="44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40">
        <f t="shared" si="4"/>
        <v>0</v>
      </c>
      <c r="L11" s="65"/>
      <c r="M11" s="47">
        <f t="shared" si="6"/>
        <v>0</v>
      </c>
      <c r="O11" s="68"/>
      <c r="P11" s="68">
        <f>+E11*(1+'CPI - Index'!E$9)</f>
        <v>0</v>
      </c>
      <c r="Q11" s="68">
        <f>+P11*(1+'CPI - Index'!F$9)</f>
        <v>0</v>
      </c>
      <c r="R11" s="68">
        <f>+Q11*(1+'CPI - Index'!G$9)</f>
        <v>0</v>
      </c>
      <c r="S11" s="68">
        <f>+R11*(1+'CPI - Index'!H$9)</f>
        <v>0</v>
      </c>
      <c r="T11" s="68">
        <f>+S11*(1+'CPI - Index'!I$9)</f>
        <v>0</v>
      </c>
      <c r="V11" s="80">
        <f t="shared" si="7"/>
        <v>0</v>
      </c>
      <c r="W11" s="80">
        <f t="shared" si="5"/>
        <v>0</v>
      </c>
      <c r="X11" s="80">
        <f t="shared" si="5"/>
        <v>0</v>
      </c>
      <c r="Y11" s="80">
        <f t="shared" si="5"/>
        <v>0</v>
      </c>
      <c r="Z11" s="80">
        <f t="shared" si="5"/>
        <v>0</v>
      </c>
    </row>
    <row r="12" spans="2:26" x14ac:dyDescent="0.35">
      <c r="B12" s="1" t="s">
        <v>418</v>
      </c>
      <c r="C12" s="52"/>
      <c r="D12" s="52"/>
      <c r="E12" s="47">
        <v>0</v>
      </c>
      <c r="F12" s="7"/>
      <c r="G12" s="44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40">
        <f t="shared" si="4"/>
        <v>0</v>
      </c>
      <c r="L12" s="65"/>
      <c r="M12" s="47">
        <f t="shared" si="6"/>
        <v>0</v>
      </c>
      <c r="O12" s="68"/>
      <c r="P12" s="68">
        <f>+E12*(1+'CPI - Index'!E$9)</f>
        <v>0</v>
      </c>
      <c r="Q12" s="68">
        <f>+P12*(1+'CPI - Index'!F$9)</f>
        <v>0</v>
      </c>
      <c r="R12" s="68">
        <f>+Q12*(1+'CPI - Index'!G$9)</f>
        <v>0</v>
      </c>
      <c r="S12" s="68">
        <f>+R12*(1+'CPI - Index'!H$9)</f>
        <v>0</v>
      </c>
      <c r="T12" s="68">
        <f>+S12*(1+'CPI - Index'!I$9)</f>
        <v>0</v>
      </c>
      <c r="V12" s="80">
        <f t="shared" ref="V12:V17" si="8">+G12-P12</f>
        <v>0</v>
      </c>
      <c r="W12" s="80">
        <f t="shared" ref="W12:W17" si="9">+H12-Q12</f>
        <v>0</v>
      </c>
      <c r="X12" s="80">
        <f t="shared" ref="X12:X17" si="10">+I12-R12</f>
        <v>0</v>
      </c>
      <c r="Y12" s="80">
        <f t="shared" ref="Y12:Y17" si="11">+J12-S12</f>
        <v>0</v>
      </c>
      <c r="Z12" s="80">
        <f t="shared" ref="Z12:Z17" si="12">+K12-T12</f>
        <v>0</v>
      </c>
    </row>
    <row r="13" spans="2:26" x14ac:dyDescent="0.35">
      <c r="B13" s="1" t="s">
        <v>419</v>
      </c>
      <c r="C13" s="52"/>
      <c r="D13" s="52"/>
      <c r="E13" s="47">
        <v>0</v>
      </c>
      <c r="F13" s="7"/>
      <c r="G13" s="44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40">
        <f t="shared" si="4"/>
        <v>0</v>
      </c>
      <c r="L13" s="65"/>
      <c r="M13" s="47">
        <f t="shared" si="6"/>
        <v>0</v>
      </c>
      <c r="O13" s="68"/>
      <c r="P13" s="68">
        <f>+E13*(1+'CPI - Index'!E$9)</f>
        <v>0</v>
      </c>
      <c r="Q13" s="68">
        <f>+P13*(1+'CPI - Index'!F$9)</f>
        <v>0</v>
      </c>
      <c r="R13" s="68">
        <f>+Q13*(1+'CPI - Index'!G$9)</f>
        <v>0</v>
      </c>
      <c r="S13" s="68">
        <f>+R13*(1+'CPI - Index'!H$9)</f>
        <v>0</v>
      </c>
      <c r="T13" s="68">
        <f>+S13*(1+'CPI - Index'!I$9)</f>
        <v>0</v>
      </c>
      <c r="V13" s="80">
        <f t="shared" si="8"/>
        <v>0</v>
      </c>
      <c r="W13" s="80">
        <f t="shared" si="9"/>
        <v>0</v>
      </c>
      <c r="X13" s="80">
        <f t="shared" si="10"/>
        <v>0</v>
      </c>
      <c r="Y13" s="80">
        <f t="shared" si="11"/>
        <v>0</v>
      </c>
      <c r="Z13" s="80">
        <f t="shared" si="12"/>
        <v>0</v>
      </c>
    </row>
    <row r="14" spans="2:26" x14ac:dyDescent="0.35">
      <c r="B14" s="1" t="s">
        <v>420</v>
      </c>
      <c r="C14" s="52"/>
      <c r="D14" s="52"/>
      <c r="E14" s="47">
        <v>94.864989037553883</v>
      </c>
      <c r="F14" s="7"/>
      <c r="G14" s="44">
        <f t="shared" si="0"/>
        <v>97.165346115603313</v>
      </c>
      <c r="H14" s="39">
        <f t="shared" si="1"/>
        <v>98.953665369264726</v>
      </c>
      <c r="I14" s="39">
        <f t="shared" si="2"/>
        <v>101.35316772351064</v>
      </c>
      <c r="J14" s="39">
        <f t="shared" si="3"/>
        <v>103.81085500225173</v>
      </c>
      <c r="K14" s="40">
        <f t="shared" si="4"/>
        <v>106.32813811697658</v>
      </c>
      <c r="L14" s="65"/>
      <c r="M14" s="47">
        <f t="shared" si="6"/>
        <v>98.953665369264726</v>
      </c>
      <c r="O14" s="68"/>
      <c r="P14" s="68">
        <f>+E14*(1+'CPI - Index'!E$9)</f>
        <v>97.165346115603313</v>
      </c>
      <c r="Q14" s="68">
        <f>+P14*(1+'CPI - Index'!F$9)</f>
        <v>98.953665369264741</v>
      </c>
      <c r="R14" s="68">
        <f>+Q14*(1+'CPI - Index'!G$9)</f>
        <v>101.35316772351065</v>
      </c>
      <c r="S14" s="68">
        <f>+R14*(1+'CPI - Index'!H$9)</f>
        <v>103.81085500225173</v>
      </c>
      <c r="T14" s="68">
        <f>+S14*(1+'CPI - Index'!I$9)</f>
        <v>106.32813811697658</v>
      </c>
      <c r="V14" s="80">
        <f t="shared" si="8"/>
        <v>0</v>
      </c>
      <c r="W14" s="80">
        <f t="shared" si="9"/>
        <v>0</v>
      </c>
      <c r="X14" s="80">
        <f t="shared" si="10"/>
        <v>0</v>
      </c>
      <c r="Y14" s="80">
        <f t="shared" si="11"/>
        <v>0</v>
      </c>
      <c r="Z14" s="80">
        <f t="shared" si="12"/>
        <v>0</v>
      </c>
    </row>
    <row r="15" spans="2:26" x14ac:dyDescent="0.35">
      <c r="B15" s="1" t="s">
        <v>421</v>
      </c>
      <c r="C15" s="52"/>
      <c r="D15" s="52"/>
      <c r="E15" s="47">
        <v>34.492099262264844</v>
      </c>
      <c r="F15" s="7"/>
      <c r="G15" s="44">
        <f t="shared" si="0"/>
        <v>35.328489436128933</v>
      </c>
      <c r="H15" s="39">
        <f t="shared" si="1"/>
        <v>35.978707033112904</v>
      </c>
      <c r="I15" s="39">
        <f t="shared" si="2"/>
        <v>36.8511455820693</v>
      </c>
      <c r="J15" s="39">
        <f t="shared" si="3"/>
        <v>37.744739672301947</v>
      </c>
      <c r="K15" s="40">
        <f t="shared" si="4"/>
        <v>38.660002299169918</v>
      </c>
      <c r="L15" s="65"/>
      <c r="M15" s="47">
        <f t="shared" si="6"/>
        <v>35.978707033112904</v>
      </c>
      <c r="O15" s="68"/>
      <c r="P15" s="68">
        <f>+E15*(1+'CPI - Index'!E$9)</f>
        <v>35.328489436128933</v>
      </c>
      <c r="Q15" s="68">
        <f>+P15*(1+'CPI - Index'!F$9)</f>
        <v>35.978707033112904</v>
      </c>
      <c r="R15" s="68">
        <f>+Q15*(1+'CPI - Index'!G$9)</f>
        <v>36.8511455820693</v>
      </c>
      <c r="S15" s="68">
        <f>+R15*(1+'CPI - Index'!H$9)</f>
        <v>37.744739672301947</v>
      </c>
      <c r="T15" s="68">
        <f>+S15*(1+'CPI - Index'!I$9)</f>
        <v>38.660002299169918</v>
      </c>
      <c r="V15" s="80">
        <f t="shared" si="8"/>
        <v>0</v>
      </c>
      <c r="W15" s="80">
        <f t="shared" si="9"/>
        <v>0</v>
      </c>
      <c r="X15" s="80">
        <f t="shared" si="10"/>
        <v>0</v>
      </c>
      <c r="Y15" s="80">
        <f t="shared" si="11"/>
        <v>0</v>
      </c>
      <c r="Z15" s="80">
        <f t="shared" si="12"/>
        <v>0</v>
      </c>
    </row>
    <row r="16" spans="2:26" x14ac:dyDescent="0.35">
      <c r="B16" s="1" t="s">
        <v>422</v>
      </c>
      <c r="C16" s="52"/>
      <c r="D16" s="52"/>
      <c r="E16" s="47">
        <v>0</v>
      </c>
      <c r="F16" s="7"/>
      <c r="G16" s="44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40">
        <f t="shared" si="4"/>
        <v>0</v>
      </c>
      <c r="L16" s="65"/>
      <c r="M16" s="47">
        <f t="shared" si="6"/>
        <v>0</v>
      </c>
      <c r="O16" s="68"/>
      <c r="P16" s="68">
        <f>+E16*(1+'CPI - Index'!E$9)</f>
        <v>0</v>
      </c>
      <c r="Q16" s="68">
        <f>+P16*(1+'CPI - Index'!F$9)</f>
        <v>0</v>
      </c>
      <c r="R16" s="68">
        <f>+Q16*(1+'CPI - Index'!G$9)</f>
        <v>0</v>
      </c>
      <c r="S16" s="68">
        <f>+R16*(1+'CPI - Index'!H$9)</f>
        <v>0</v>
      </c>
      <c r="T16" s="68">
        <f>+S16*(1+'CPI - Index'!I$9)</f>
        <v>0</v>
      </c>
      <c r="V16" s="80">
        <f t="shared" si="8"/>
        <v>0</v>
      </c>
      <c r="W16" s="80">
        <f t="shared" si="9"/>
        <v>0</v>
      </c>
      <c r="X16" s="80">
        <f t="shared" si="10"/>
        <v>0</v>
      </c>
      <c r="Y16" s="80">
        <f t="shared" si="11"/>
        <v>0</v>
      </c>
      <c r="Z16" s="80">
        <f t="shared" si="12"/>
        <v>0</v>
      </c>
    </row>
    <row r="17" spans="2:26" x14ac:dyDescent="0.35">
      <c r="B17" s="1" t="s">
        <v>423</v>
      </c>
      <c r="C17" s="52"/>
      <c r="D17" s="52"/>
      <c r="E17" s="48">
        <v>0</v>
      </c>
      <c r="F17" s="7"/>
      <c r="G17" s="45">
        <f t="shared" si="0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  <c r="K17" s="17">
        <f t="shared" si="4"/>
        <v>0</v>
      </c>
      <c r="L17" s="65"/>
      <c r="M17" s="48">
        <f t="shared" si="6"/>
        <v>0</v>
      </c>
      <c r="O17" s="68"/>
      <c r="P17" s="68">
        <f>+E17*(1+'CPI - Index'!E$9)</f>
        <v>0</v>
      </c>
      <c r="Q17" s="68">
        <f>+P17*(1+'CPI - Index'!F$9)</f>
        <v>0</v>
      </c>
      <c r="R17" s="68">
        <f>+Q17*(1+'CPI - Index'!G$9)</f>
        <v>0</v>
      </c>
      <c r="S17" s="68">
        <f>+R17*(1+'CPI - Index'!H$9)</f>
        <v>0</v>
      </c>
      <c r="T17" s="68">
        <f>+S17*(1+'CPI - Index'!I$9)</f>
        <v>0</v>
      </c>
      <c r="V17" s="80">
        <f t="shared" si="8"/>
        <v>0</v>
      </c>
      <c r="W17" s="80">
        <f t="shared" si="9"/>
        <v>0</v>
      </c>
      <c r="X17" s="80">
        <f t="shared" si="10"/>
        <v>0</v>
      </c>
      <c r="Y17" s="80">
        <f t="shared" si="11"/>
        <v>0</v>
      </c>
      <c r="Z17" s="80">
        <f t="shared" si="12"/>
        <v>0</v>
      </c>
    </row>
    <row r="20" spans="2:26" s="4" customFormat="1" x14ac:dyDescent="0.35">
      <c r="B20" s="5" t="s">
        <v>425</v>
      </c>
      <c r="G20" s="62"/>
      <c r="H20" s="62"/>
      <c r="I20" s="62"/>
      <c r="J20" s="62"/>
      <c r="K20" s="62"/>
    </row>
    <row r="21" spans="2:26" x14ac:dyDescent="0.35">
      <c r="C21" s="8"/>
      <c r="D21" s="8"/>
      <c r="E21" s="53" t="s">
        <v>225</v>
      </c>
      <c r="F21" s="8"/>
      <c r="G21" s="8" t="s">
        <v>132</v>
      </c>
      <c r="H21" s="8" t="s">
        <v>133</v>
      </c>
      <c r="I21" s="8" t="s">
        <v>134</v>
      </c>
      <c r="J21" s="8" t="s">
        <v>135</v>
      </c>
      <c r="K21" s="8" t="s">
        <v>136</v>
      </c>
      <c r="M21" s="8" t="str">
        <f>_xlfn.IFS($G22=$M22,$G21,$H22=$M22,$H21,$I22=$M22,$I21,$J22=$M22,$J21,$K22=$M22,$K21)</f>
        <v>FY2021</v>
      </c>
    </row>
    <row r="22" spans="2:26" x14ac:dyDescent="0.35">
      <c r="E22" s="10" t="s">
        <v>227</v>
      </c>
      <c r="F22" s="51"/>
      <c r="G22" s="9" t="s">
        <v>486</v>
      </c>
      <c r="H22" s="11" t="s">
        <v>226</v>
      </c>
      <c r="I22" s="9" t="s">
        <v>8</v>
      </c>
      <c r="J22" s="9" t="s">
        <v>8</v>
      </c>
      <c r="K22" s="9" t="s">
        <v>8</v>
      </c>
      <c r="M22" s="11" t="s">
        <v>226</v>
      </c>
      <c r="O22" s="8"/>
      <c r="P22" s="8"/>
      <c r="Q22" s="8"/>
    </row>
    <row r="23" spans="2:26" x14ac:dyDescent="0.35">
      <c r="E23" s="7"/>
      <c r="F23" s="7"/>
      <c r="G23" s="7"/>
      <c r="H23" s="7"/>
      <c r="I23" s="7"/>
      <c r="J23" s="7"/>
      <c r="K23" s="7"/>
      <c r="M23" s="7"/>
      <c r="O23" s="7"/>
      <c r="P23" s="7"/>
      <c r="Q23" s="7"/>
    </row>
    <row r="24" spans="2:26" x14ac:dyDescent="0.35">
      <c r="B24" s="41" t="s">
        <v>365</v>
      </c>
      <c r="C24" s="52"/>
      <c r="D24" s="52"/>
      <c r="E24" s="46">
        <v>23.202245656509007</v>
      </c>
      <c r="F24" s="7"/>
      <c r="G24" s="42">
        <f t="shared" ref="G24:G55" si="13">E24*((CPI_FY20))</f>
        <v>23.76487103141379</v>
      </c>
      <c r="H24" s="43">
        <f t="shared" ref="H24:H55" si="14">E24*((CPI_FY21))</f>
        <v>24.202261295795644</v>
      </c>
      <c r="I24" s="43">
        <f t="shared" ref="I24:I55" si="15">E24*((CPI_FY22))</f>
        <v>24.789135796508923</v>
      </c>
      <c r="J24" s="43">
        <f t="shared" ref="J24:J55" si="16">E24*((CPI_FY23))</f>
        <v>25.390241268261565</v>
      </c>
      <c r="K24" s="49">
        <f t="shared" ref="K24:K55" si="17">E24*((CPI_FY24))</f>
        <v>26.005922794263814</v>
      </c>
      <c r="L24" s="65"/>
      <c r="M24" s="46">
        <f>_xlfn.IFS($G$7=$M$7,$G24,
                                       $H$7=$M$7,$H24,
                                                                    $I$7=$M$7,$I24,
                                                                                                  $J$7=$M$7,$J24,
                                                                                                                                $K$7=$M$7,$K24)
*1</f>
        <v>24.202261295795644</v>
      </c>
      <c r="O24" s="68"/>
      <c r="P24" s="68">
        <f>+E24*(1+'CPI - Index'!E$9)</f>
        <v>23.76487103141379</v>
      </c>
      <c r="Q24" s="68">
        <f>+P24*(1+'CPI - Index'!F$9)</f>
        <v>24.20226129579564</v>
      </c>
      <c r="R24" s="68">
        <f>+Q24*(1+'CPI - Index'!G$9)</f>
        <v>24.789135796508919</v>
      </c>
      <c r="S24" s="68">
        <f>+R24*(1+'CPI - Index'!H$9)</f>
        <v>25.390241268261558</v>
      </c>
      <c r="T24" s="68">
        <f>+S24*(1+'CPI - Index'!I$9)</f>
        <v>26.00592279426381</v>
      </c>
      <c r="V24" s="80">
        <f t="shared" ref="V24:V30" si="18">+G24-P24</f>
        <v>0</v>
      </c>
      <c r="W24" s="80">
        <f t="shared" ref="W24:W30" si="19">+H24-Q24</f>
        <v>0</v>
      </c>
      <c r="X24" s="80">
        <f t="shared" ref="X24:X30" si="20">+I24-R24</f>
        <v>0</v>
      </c>
      <c r="Y24" s="80">
        <f t="shared" ref="Y24:Y30" si="21">+J24-S24</f>
        <v>0</v>
      </c>
      <c r="Z24" s="80">
        <f t="shared" ref="Z24:Z30" si="22">+K24-T24</f>
        <v>0</v>
      </c>
    </row>
    <row r="25" spans="2:26" x14ac:dyDescent="0.35">
      <c r="B25" s="41" t="s">
        <v>426</v>
      </c>
      <c r="C25" s="52"/>
      <c r="D25" s="52"/>
      <c r="E25" s="47">
        <v>30.850889650608519</v>
      </c>
      <c r="F25" s="7"/>
      <c r="G25" s="44">
        <f t="shared" si="13"/>
        <v>31.598985055371653</v>
      </c>
      <c r="H25" s="39">
        <f t="shared" si="14"/>
        <v>32.180561467433712</v>
      </c>
      <c r="I25" s="39">
        <f t="shared" si="15"/>
        <v>32.96089974711149</v>
      </c>
      <c r="J25" s="39">
        <f t="shared" si="16"/>
        <v>33.760160251976252</v>
      </c>
      <c r="K25" s="40">
        <f t="shared" si="17"/>
        <v>34.578801822271203</v>
      </c>
      <c r="L25" s="65"/>
      <c r="M25" s="47">
        <f t="shared" si="6"/>
        <v>32.180561467433712</v>
      </c>
      <c r="O25" s="68"/>
      <c r="P25" s="68">
        <f>+E25*(1+'CPI - Index'!E$9)</f>
        <v>31.598985055371653</v>
      </c>
      <c r="Q25" s="68">
        <f>+P25*(1+'CPI - Index'!F$9)</f>
        <v>32.180561467433712</v>
      </c>
      <c r="R25" s="68">
        <f>+Q25*(1+'CPI - Index'!G$9)</f>
        <v>32.96089974711149</v>
      </c>
      <c r="S25" s="68">
        <f>+R25*(1+'CPI - Index'!H$9)</f>
        <v>33.760160251976252</v>
      </c>
      <c r="T25" s="68">
        <f>+S25*(1+'CPI - Index'!I$9)</f>
        <v>34.578801822271203</v>
      </c>
      <c r="V25" s="80">
        <f t="shared" si="18"/>
        <v>0</v>
      </c>
      <c r="W25" s="80">
        <f t="shared" si="19"/>
        <v>0</v>
      </c>
      <c r="X25" s="80">
        <f t="shared" si="20"/>
        <v>0</v>
      </c>
      <c r="Y25" s="80">
        <f t="shared" si="21"/>
        <v>0</v>
      </c>
      <c r="Z25" s="80">
        <f t="shared" si="22"/>
        <v>0</v>
      </c>
    </row>
    <row r="26" spans="2:26" x14ac:dyDescent="0.35">
      <c r="B26" s="1" t="s">
        <v>427</v>
      </c>
      <c r="C26" s="52"/>
      <c r="D26" s="52"/>
      <c r="E26" s="47">
        <v>23.241484789809626</v>
      </c>
      <c r="F26" s="7"/>
      <c r="G26" s="44">
        <f t="shared" si="13"/>
        <v>23.805061664513655</v>
      </c>
      <c r="H26" s="39">
        <f t="shared" si="14"/>
        <v>24.243191633799185</v>
      </c>
      <c r="I26" s="39">
        <f t="shared" si="15"/>
        <v>24.831058643905958</v>
      </c>
      <c r="J26" s="39">
        <f t="shared" si="16"/>
        <v>25.43318069216085</v>
      </c>
      <c r="K26" s="40">
        <f t="shared" si="17"/>
        <v>26.049903445371328</v>
      </c>
      <c r="L26" s="65"/>
      <c r="M26" s="47">
        <f t="shared" si="6"/>
        <v>24.243191633799185</v>
      </c>
      <c r="O26" s="68"/>
      <c r="P26" s="68">
        <f>+E26*(1+'CPI - Index'!E$9)</f>
        <v>23.805061664513655</v>
      </c>
      <c r="Q26" s="68">
        <f>+P26*(1+'CPI - Index'!F$9)</f>
        <v>24.243191633799185</v>
      </c>
      <c r="R26" s="68">
        <f>+Q26*(1+'CPI - Index'!G$9)</f>
        <v>24.831058643905958</v>
      </c>
      <c r="S26" s="68">
        <f>+R26*(1+'CPI - Index'!H$9)</f>
        <v>25.433180692160846</v>
      </c>
      <c r="T26" s="68">
        <f>+S26*(1+'CPI - Index'!I$9)</f>
        <v>26.049903445371324</v>
      </c>
      <c r="V26" s="80">
        <f t="shared" si="18"/>
        <v>0</v>
      </c>
      <c r="W26" s="80">
        <f t="shared" si="19"/>
        <v>0</v>
      </c>
      <c r="X26" s="80">
        <f t="shared" si="20"/>
        <v>0</v>
      </c>
      <c r="Y26" s="80">
        <f t="shared" si="21"/>
        <v>0</v>
      </c>
      <c r="Z26" s="80">
        <f t="shared" si="22"/>
        <v>0</v>
      </c>
    </row>
    <row r="27" spans="2:26" x14ac:dyDescent="0.35">
      <c r="B27" s="1" t="s">
        <v>428</v>
      </c>
      <c r="C27" s="52"/>
      <c r="D27" s="52"/>
      <c r="E27" s="47">
        <v>0</v>
      </c>
      <c r="F27" s="7"/>
      <c r="G27" s="44">
        <f t="shared" si="13"/>
        <v>0</v>
      </c>
      <c r="H27" s="39">
        <f t="shared" si="14"/>
        <v>0</v>
      </c>
      <c r="I27" s="39">
        <f t="shared" si="15"/>
        <v>0</v>
      </c>
      <c r="J27" s="39">
        <f t="shared" si="16"/>
        <v>0</v>
      </c>
      <c r="K27" s="40">
        <f t="shared" si="17"/>
        <v>0</v>
      </c>
      <c r="L27" s="65"/>
      <c r="M27" s="47">
        <f t="shared" si="6"/>
        <v>0</v>
      </c>
      <c r="O27" s="68"/>
      <c r="P27" s="68">
        <f>+E27*(1+'CPI - Index'!E$9)</f>
        <v>0</v>
      </c>
      <c r="Q27" s="68">
        <f>+P27*(1+'CPI - Index'!F$9)</f>
        <v>0</v>
      </c>
      <c r="R27" s="68">
        <f>+Q27*(1+'CPI - Index'!G$9)</f>
        <v>0</v>
      </c>
      <c r="S27" s="68">
        <f>+R27*(1+'CPI - Index'!H$9)</f>
        <v>0</v>
      </c>
      <c r="T27" s="68">
        <f>+S27*(1+'CPI - Index'!I$9)</f>
        <v>0</v>
      </c>
      <c r="V27" s="80">
        <f t="shared" si="18"/>
        <v>0</v>
      </c>
      <c r="W27" s="80">
        <f t="shared" si="19"/>
        <v>0</v>
      </c>
      <c r="X27" s="80">
        <f t="shared" si="20"/>
        <v>0</v>
      </c>
      <c r="Y27" s="80">
        <f t="shared" si="21"/>
        <v>0</v>
      </c>
      <c r="Z27" s="80">
        <f t="shared" si="22"/>
        <v>0</v>
      </c>
    </row>
    <row r="28" spans="2:26" x14ac:dyDescent="0.35">
      <c r="B28" s="1" t="s">
        <v>429</v>
      </c>
      <c r="C28" s="52"/>
      <c r="D28" s="52"/>
      <c r="E28" s="47">
        <v>0</v>
      </c>
      <c r="F28" s="7"/>
      <c r="G28" s="44">
        <f t="shared" si="13"/>
        <v>0</v>
      </c>
      <c r="H28" s="39">
        <f t="shared" si="14"/>
        <v>0</v>
      </c>
      <c r="I28" s="39">
        <f t="shared" si="15"/>
        <v>0</v>
      </c>
      <c r="J28" s="39">
        <f t="shared" si="16"/>
        <v>0</v>
      </c>
      <c r="K28" s="40">
        <f t="shared" si="17"/>
        <v>0</v>
      </c>
      <c r="L28" s="65"/>
      <c r="M28" s="47">
        <f t="shared" si="6"/>
        <v>0</v>
      </c>
      <c r="O28" s="68"/>
      <c r="P28" s="68">
        <f>+E28*(1+'CPI - Index'!E$9)</f>
        <v>0</v>
      </c>
      <c r="Q28" s="68">
        <f>+P28*(1+'CPI - Index'!F$9)</f>
        <v>0</v>
      </c>
      <c r="R28" s="68">
        <f>+Q28*(1+'CPI - Index'!G$9)</f>
        <v>0</v>
      </c>
      <c r="S28" s="68">
        <f>+R28*(1+'CPI - Index'!H$9)</f>
        <v>0</v>
      </c>
      <c r="T28" s="68">
        <f>+S28*(1+'CPI - Index'!I$9)</f>
        <v>0</v>
      </c>
      <c r="V28" s="80">
        <f t="shared" si="18"/>
        <v>0</v>
      </c>
      <c r="W28" s="80">
        <f t="shared" si="19"/>
        <v>0</v>
      </c>
      <c r="X28" s="80">
        <f t="shared" si="20"/>
        <v>0</v>
      </c>
      <c r="Y28" s="80">
        <f t="shared" si="21"/>
        <v>0</v>
      </c>
      <c r="Z28" s="80">
        <f t="shared" si="22"/>
        <v>0</v>
      </c>
    </row>
    <row r="29" spans="2:26" x14ac:dyDescent="0.35">
      <c r="B29" s="1" t="s">
        <v>430</v>
      </c>
      <c r="C29" s="52"/>
      <c r="D29" s="52"/>
      <c r="E29" s="47">
        <v>30.858479606178754</v>
      </c>
      <c r="F29" s="7"/>
      <c r="G29" s="44">
        <f t="shared" si="13"/>
        <v>31.606759057851029</v>
      </c>
      <c r="H29" s="39">
        <f t="shared" si="14"/>
        <v>32.188478549713324</v>
      </c>
      <c r="I29" s="39">
        <f t="shared" si="15"/>
        <v>32.969008808712914</v>
      </c>
      <c r="J29" s="39">
        <f t="shared" si="16"/>
        <v>33.768465948157413</v>
      </c>
      <c r="K29" s="40">
        <f t="shared" si="17"/>
        <v>34.587308921174191</v>
      </c>
      <c r="L29" s="65"/>
      <c r="M29" s="47">
        <f t="shared" si="6"/>
        <v>32.188478549713324</v>
      </c>
      <c r="O29" s="68"/>
      <c r="P29" s="68">
        <f>+E29*(1+'CPI - Index'!E$9)</f>
        <v>31.606759057851029</v>
      </c>
      <c r="Q29" s="68">
        <f>+P29*(1+'CPI - Index'!F$9)</f>
        <v>32.188478549713324</v>
      </c>
      <c r="R29" s="68">
        <f>+Q29*(1+'CPI - Index'!G$9)</f>
        <v>32.969008808712914</v>
      </c>
      <c r="S29" s="68">
        <f>+R29*(1+'CPI - Index'!H$9)</f>
        <v>33.768465948157413</v>
      </c>
      <c r="T29" s="68">
        <f>+S29*(1+'CPI - Index'!I$9)</f>
        <v>34.587308921174191</v>
      </c>
      <c r="V29" s="80">
        <f t="shared" si="18"/>
        <v>0</v>
      </c>
      <c r="W29" s="80">
        <f t="shared" si="19"/>
        <v>0</v>
      </c>
      <c r="X29" s="80">
        <f t="shared" si="20"/>
        <v>0</v>
      </c>
      <c r="Y29" s="80">
        <f t="shared" si="21"/>
        <v>0</v>
      </c>
      <c r="Z29" s="80">
        <f t="shared" si="22"/>
        <v>0</v>
      </c>
    </row>
    <row r="30" spans="2:26" x14ac:dyDescent="0.35">
      <c r="B30" s="1" t="s">
        <v>431</v>
      </c>
      <c r="C30" s="52"/>
      <c r="D30" s="52"/>
      <c r="E30" s="47">
        <v>23.202245656509</v>
      </c>
      <c r="F30" s="7"/>
      <c r="G30" s="44">
        <f t="shared" si="13"/>
        <v>23.764871031413783</v>
      </c>
      <c r="H30" s="39">
        <f t="shared" si="14"/>
        <v>24.202261295795633</v>
      </c>
      <c r="I30" s="39">
        <f t="shared" si="15"/>
        <v>24.789135796508916</v>
      </c>
      <c r="J30" s="39">
        <f t="shared" si="16"/>
        <v>25.390241268261555</v>
      </c>
      <c r="K30" s="40">
        <f t="shared" si="17"/>
        <v>26.005922794263807</v>
      </c>
      <c r="L30" s="65"/>
      <c r="M30" s="47">
        <f t="shared" si="6"/>
        <v>24.202261295795633</v>
      </c>
      <c r="O30" s="68"/>
      <c r="P30" s="68">
        <f>+E30*(1+'CPI - Index'!E$9)</f>
        <v>23.764871031413783</v>
      </c>
      <c r="Q30" s="68">
        <f>+P30*(1+'CPI - Index'!F$9)</f>
        <v>24.202261295795633</v>
      </c>
      <c r="R30" s="68">
        <f>+Q30*(1+'CPI - Index'!G$9)</f>
        <v>24.789135796508912</v>
      </c>
      <c r="S30" s="68">
        <f>+R30*(1+'CPI - Index'!H$9)</f>
        <v>25.390241268261551</v>
      </c>
      <c r="T30" s="68">
        <f>+S30*(1+'CPI - Index'!I$9)</f>
        <v>26.005922794263803</v>
      </c>
      <c r="V30" s="80">
        <f t="shared" si="18"/>
        <v>0</v>
      </c>
      <c r="W30" s="80">
        <f t="shared" si="19"/>
        <v>0</v>
      </c>
      <c r="X30" s="80">
        <f t="shared" si="20"/>
        <v>0</v>
      </c>
      <c r="Y30" s="80">
        <f t="shared" si="21"/>
        <v>0</v>
      </c>
      <c r="Z30" s="80">
        <f t="shared" si="22"/>
        <v>0</v>
      </c>
    </row>
    <row r="31" spans="2:26" x14ac:dyDescent="0.35">
      <c r="B31" s="1" t="s">
        <v>432</v>
      </c>
      <c r="C31" s="52"/>
      <c r="D31" s="52"/>
      <c r="E31" s="47">
        <v>23.202245656509</v>
      </c>
      <c r="F31" s="7"/>
      <c r="G31" s="44">
        <f t="shared" si="13"/>
        <v>23.764871031413783</v>
      </c>
      <c r="H31" s="39">
        <f t="shared" si="14"/>
        <v>24.202261295795633</v>
      </c>
      <c r="I31" s="39">
        <f t="shared" si="15"/>
        <v>24.789135796508916</v>
      </c>
      <c r="J31" s="39">
        <f t="shared" si="16"/>
        <v>25.390241268261555</v>
      </c>
      <c r="K31" s="40">
        <f t="shared" si="17"/>
        <v>26.005922794263807</v>
      </c>
      <c r="L31" s="65"/>
      <c r="M31" s="47">
        <f t="shared" si="6"/>
        <v>24.202261295795633</v>
      </c>
      <c r="O31" s="68"/>
      <c r="P31" s="68">
        <f>+E31*(1+'CPI - Index'!E$9)</f>
        <v>23.764871031413783</v>
      </c>
      <c r="Q31" s="68">
        <f>+P31*(1+'CPI - Index'!F$9)</f>
        <v>24.202261295795633</v>
      </c>
      <c r="R31" s="68">
        <f>+Q31*(1+'CPI - Index'!G$9)</f>
        <v>24.789135796508912</v>
      </c>
      <c r="S31" s="68">
        <f>+R31*(1+'CPI - Index'!H$9)</f>
        <v>25.390241268261551</v>
      </c>
      <c r="T31" s="68">
        <f>+S31*(1+'CPI - Index'!I$9)</f>
        <v>26.005922794263803</v>
      </c>
      <c r="V31" s="80">
        <f t="shared" ref="V31:V78" si="23">+G31-P31</f>
        <v>0</v>
      </c>
      <c r="W31" s="80">
        <f t="shared" ref="W31:W78" si="24">+H31-Q31</f>
        <v>0</v>
      </c>
      <c r="X31" s="80">
        <f t="shared" ref="X31:X78" si="25">+I31-R31</f>
        <v>0</v>
      </c>
      <c r="Y31" s="80">
        <f t="shared" ref="Y31:Y78" si="26">+J31-S31</f>
        <v>0</v>
      </c>
      <c r="Z31" s="80">
        <f t="shared" ref="Z31:Z78" si="27">+K31-T31</f>
        <v>0</v>
      </c>
    </row>
    <row r="32" spans="2:26" x14ac:dyDescent="0.35">
      <c r="B32" s="1" t="s">
        <v>433</v>
      </c>
      <c r="C32" s="52"/>
      <c r="D32" s="52"/>
      <c r="E32" s="47">
        <v>23.247005013839498</v>
      </c>
      <c r="F32" s="7"/>
      <c r="G32" s="44">
        <f t="shared" si="13"/>
        <v>23.810715747057067</v>
      </c>
      <c r="H32" s="39">
        <f t="shared" si="14"/>
        <v>24.248949779211493</v>
      </c>
      <c r="I32" s="39">
        <f t="shared" si="15"/>
        <v>24.836956417127116</v>
      </c>
      <c r="J32" s="39">
        <f t="shared" si="16"/>
        <v>25.439221478990206</v>
      </c>
      <c r="K32" s="40">
        <f t="shared" si="17"/>
        <v>26.056090713709622</v>
      </c>
      <c r="L32" s="65"/>
      <c r="M32" s="47">
        <f t="shared" si="6"/>
        <v>24.248949779211493</v>
      </c>
      <c r="O32" s="68"/>
      <c r="P32" s="68">
        <f>+E32*(1+'CPI - Index'!E$9)</f>
        <v>23.810715747057067</v>
      </c>
      <c r="Q32" s="68">
        <f>+P32*(1+'CPI - Index'!F$9)</f>
        <v>24.248949779211493</v>
      </c>
      <c r="R32" s="68">
        <f>+Q32*(1+'CPI - Index'!G$9)</f>
        <v>24.836956417127112</v>
      </c>
      <c r="S32" s="68">
        <f>+R32*(1+'CPI - Index'!H$9)</f>
        <v>25.439221478990198</v>
      </c>
      <c r="T32" s="68">
        <f>+S32*(1+'CPI - Index'!I$9)</f>
        <v>26.056090713709619</v>
      </c>
      <c r="V32" s="80">
        <f t="shared" si="23"/>
        <v>0</v>
      </c>
      <c r="W32" s="80">
        <f t="shared" si="24"/>
        <v>0</v>
      </c>
      <c r="X32" s="80">
        <f t="shared" si="25"/>
        <v>0</v>
      </c>
      <c r="Y32" s="80">
        <f t="shared" si="26"/>
        <v>0</v>
      </c>
      <c r="Z32" s="80">
        <f t="shared" si="27"/>
        <v>0</v>
      </c>
    </row>
    <row r="33" spans="2:26" x14ac:dyDescent="0.35">
      <c r="B33" s="1" t="s">
        <v>434</v>
      </c>
      <c r="E33" s="47">
        <v>23.202245656509003</v>
      </c>
      <c r="G33" s="44">
        <f t="shared" si="13"/>
        <v>23.764871031413787</v>
      </c>
      <c r="H33" s="39">
        <f t="shared" si="14"/>
        <v>24.202261295795637</v>
      </c>
      <c r="I33" s="39">
        <f t="shared" si="15"/>
        <v>24.789135796508919</v>
      </c>
      <c r="J33" s="39">
        <f t="shared" si="16"/>
        <v>25.390241268261558</v>
      </c>
      <c r="K33" s="40">
        <f t="shared" si="17"/>
        <v>26.00592279426381</v>
      </c>
      <c r="M33" s="47">
        <f t="shared" si="6"/>
        <v>24.202261295795637</v>
      </c>
      <c r="O33" s="68"/>
      <c r="P33" s="68">
        <f>+E33*(1+'CPI - Index'!E$9)</f>
        <v>23.764871031413787</v>
      </c>
      <c r="Q33" s="68">
        <f>+P33*(1+'CPI - Index'!F$9)</f>
        <v>24.202261295795637</v>
      </c>
      <c r="R33" s="68">
        <f>+Q33*(1+'CPI - Index'!G$9)</f>
        <v>24.789135796508916</v>
      </c>
      <c r="S33" s="68">
        <f>+R33*(1+'CPI - Index'!H$9)</f>
        <v>25.390241268261555</v>
      </c>
      <c r="T33" s="68">
        <f>+S33*(1+'CPI - Index'!I$9)</f>
        <v>26.005922794263807</v>
      </c>
      <c r="V33" s="80">
        <f t="shared" si="23"/>
        <v>0</v>
      </c>
      <c r="W33" s="80">
        <f t="shared" si="24"/>
        <v>0</v>
      </c>
      <c r="X33" s="80">
        <f t="shared" si="25"/>
        <v>0</v>
      </c>
      <c r="Y33" s="80">
        <f t="shared" si="26"/>
        <v>0</v>
      </c>
      <c r="Z33" s="80">
        <f t="shared" si="27"/>
        <v>0</v>
      </c>
    </row>
    <row r="34" spans="2:26" x14ac:dyDescent="0.35">
      <c r="B34" s="1" t="s">
        <v>435</v>
      </c>
      <c r="E34" s="47">
        <v>30.87645061586575</v>
      </c>
      <c r="G34" s="44">
        <f t="shared" si="13"/>
        <v>31.625165841997628</v>
      </c>
      <c r="H34" s="39">
        <f t="shared" si="14"/>
        <v>32.20722410902826</v>
      </c>
      <c r="I34" s="39">
        <f t="shared" si="15"/>
        <v>32.988208924345095</v>
      </c>
      <c r="J34" s="39">
        <f t="shared" si="16"/>
        <v>33.78813164252778</v>
      </c>
      <c r="K34" s="40">
        <f t="shared" si="17"/>
        <v>34.607451483983574</v>
      </c>
      <c r="M34" s="47">
        <f t="shared" si="6"/>
        <v>32.20722410902826</v>
      </c>
      <c r="O34" s="68"/>
      <c r="P34" s="68">
        <f>+E34*(1+'CPI - Index'!E$9)</f>
        <v>31.625165841997628</v>
      </c>
      <c r="Q34" s="68">
        <f>+P34*(1+'CPI - Index'!F$9)</f>
        <v>32.20722410902826</v>
      </c>
      <c r="R34" s="68">
        <f>+Q34*(1+'CPI - Index'!G$9)</f>
        <v>32.988208924345095</v>
      </c>
      <c r="S34" s="68">
        <f>+R34*(1+'CPI - Index'!H$9)</f>
        <v>33.78813164252778</v>
      </c>
      <c r="T34" s="68">
        <f>+S34*(1+'CPI - Index'!I$9)</f>
        <v>34.607451483983574</v>
      </c>
      <c r="V34" s="80">
        <f t="shared" si="23"/>
        <v>0</v>
      </c>
      <c r="W34" s="80">
        <f t="shared" si="24"/>
        <v>0</v>
      </c>
      <c r="X34" s="80">
        <f t="shared" si="25"/>
        <v>0</v>
      </c>
      <c r="Y34" s="80">
        <f t="shared" si="26"/>
        <v>0</v>
      </c>
      <c r="Z34" s="80">
        <f t="shared" si="27"/>
        <v>0</v>
      </c>
    </row>
    <row r="35" spans="2:26" x14ac:dyDescent="0.35">
      <c r="B35" s="1" t="s">
        <v>436</v>
      </c>
      <c r="E35" s="47">
        <v>23.280813048959764</v>
      </c>
      <c r="G35" s="44">
        <f t="shared" si="13"/>
        <v>23.845343584653179</v>
      </c>
      <c r="H35" s="39">
        <f t="shared" si="14"/>
        <v>24.284214938971949</v>
      </c>
      <c r="I35" s="39">
        <f t="shared" si="15"/>
        <v>24.873076712809546</v>
      </c>
      <c r="J35" s="39">
        <f t="shared" si="16"/>
        <v>25.476217646568863</v>
      </c>
      <c r="K35" s="40">
        <f t="shared" si="17"/>
        <v>26.09398399198016</v>
      </c>
      <c r="M35" s="47">
        <f t="shared" si="6"/>
        <v>24.284214938971949</v>
      </c>
      <c r="O35" s="68"/>
      <c r="P35" s="68">
        <f>+E35*(1+'CPI - Index'!E$9)</f>
        <v>23.845343584653179</v>
      </c>
      <c r="Q35" s="68">
        <f>+P35*(1+'CPI - Index'!F$9)</f>
        <v>24.284214938971953</v>
      </c>
      <c r="R35" s="68">
        <f>+Q35*(1+'CPI - Index'!G$9)</f>
        <v>24.873076712809546</v>
      </c>
      <c r="S35" s="68">
        <f>+R35*(1+'CPI - Index'!H$9)</f>
        <v>25.476217646568866</v>
      </c>
      <c r="T35" s="68">
        <f>+S35*(1+'CPI - Index'!I$9)</f>
        <v>26.093983991980163</v>
      </c>
      <c r="V35" s="80">
        <f t="shared" si="23"/>
        <v>0</v>
      </c>
      <c r="W35" s="80">
        <f t="shared" si="24"/>
        <v>0</v>
      </c>
      <c r="X35" s="80">
        <f t="shared" si="25"/>
        <v>0</v>
      </c>
      <c r="Y35" s="80">
        <f t="shared" si="26"/>
        <v>0</v>
      </c>
      <c r="Z35" s="80">
        <f t="shared" si="27"/>
        <v>0</v>
      </c>
    </row>
    <row r="36" spans="2:26" x14ac:dyDescent="0.35">
      <c r="B36" s="1" t="s">
        <v>437</v>
      </c>
      <c r="E36" s="47">
        <v>23.324090619001769</v>
      </c>
      <c r="G36" s="44">
        <f t="shared" si="13"/>
        <v>23.889670581523529</v>
      </c>
      <c r="H36" s="39">
        <f t="shared" si="14"/>
        <v>24.329357770140529</v>
      </c>
      <c r="I36" s="39">
        <f t="shared" si="15"/>
        <v>24.919314201050828</v>
      </c>
      <c r="J36" s="39">
        <f t="shared" si="16"/>
        <v>25.523576335944792</v>
      </c>
      <c r="K36" s="40">
        <f t="shared" si="17"/>
        <v>26.142491070212905</v>
      </c>
      <c r="M36" s="47">
        <f t="shared" si="6"/>
        <v>24.329357770140529</v>
      </c>
      <c r="O36" s="68"/>
      <c r="P36" s="68">
        <f>+E36*(1+'CPI - Index'!E$9)</f>
        <v>23.889670581523529</v>
      </c>
      <c r="Q36" s="68">
        <f>+P36*(1+'CPI - Index'!F$9)</f>
        <v>24.329357770140529</v>
      </c>
      <c r="R36" s="68">
        <f>+Q36*(1+'CPI - Index'!G$9)</f>
        <v>24.919314201050824</v>
      </c>
      <c r="S36" s="68">
        <f>+R36*(1+'CPI - Index'!H$9)</f>
        <v>25.523576335944789</v>
      </c>
      <c r="T36" s="68">
        <f>+S36*(1+'CPI - Index'!I$9)</f>
        <v>26.142491070212905</v>
      </c>
      <c r="V36" s="80">
        <f t="shared" si="23"/>
        <v>0</v>
      </c>
      <c r="W36" s="80">
        <f t="shared" si="24"/>
        <v>0</v>
      </c>
      <c r="X36" s="80">
        <f t="shared" si="25"/>
        <v>0</v>
      </c>
      <c r="Y36" s="80">
        <f t="shared" si="26"/>
        <v>0</v>
      </c>
      <c r="Z36" s="80">
        <f t="shared" si="27"/>
        <v>0</v>
      </c>
    </row>
    <row r="37" spans="2:26" x14ac:dyDescent="0.35">
      <c r="B37" s="1" t="s">
        <v>438</v>
      </c>
      <c r="E37" s="47">
        <v>76.930524023340411</v>
      </c>
      <c r="G37" s="44">
        <f t="shared" si="13"/>
        <v>78.795992804294855</v>
      </c>
      <c r="H37" s="39">
        <f t="shared" si="14"/>
        <v>80.246225800692926</v>
      </c>
      <c r="I37" s="39">
        <f t="shared" si="15"/>
        <v>82.192096193765991</v>
      </c>
      <c r="J37" s="39">
        <f t="shared" si="16"/>
        <v>84.185151504869253</v>
      </c>
      <c r="K37" s="40">
        <f t="shared" si="17"/>
        <v>86.226535909122191</v>
      </c>
      <c r="M37" s="47">
        <f t="shared" si="6"/>
        <v>80.246225800692926</v>
      </c>
      <c r="O37" s="68"/>
      <c r="P37" s="68">
        <f>+E37*(1+'CPI - Index'!E$9)</f>
        <v>78.795992804294855</v>
      </c>
      <c r="Q37" s="68">
        <f>+P37*(1+'CPI - Index'!F$9)</f>
        <v>80.246225800692926</v>
      </c>
      <c r="R37" s="68">
        <f>+Q37*(1+'CPI - Index'!G$9)</f>
        <v>82.192096193765991</v>
      </c>
      <c r="S37" s="68">
        <f>+R37*(1+'CPI - Index'!H$9)</f>
        <v>84.185151504869253</v>
      </c>
      <c r="T37" s="68">
        <f>+S37*(1+'CPI - Index'!I$9)</f>
        <v>86.226535909122205</v>
      </c>
      <c r="V37" s="80">
        <f t="shared" si="23"/>
        <v>0</v>
      </c>
      <c r="W37" s="80">
        <f t="shared" si="24"/>
        <v>0</v>
      </c>
      <c r="X37" s="80">
        <f t="shared" si="25"/>
        <v>0</v>
      </c>
      <c r="Y37" s="80">
        <f t="shared" si="26"/>
        <v>0</v>
      </c>
      <c r="Z37" s="80">
        <f t="shared" si="27"/>
        <v>0</v>
      </c>
    </row>
    <row r="38" spans="2:26" x14ac:dyDescent="0.35">
      <c r="B38" s="1" t="s">
        <v>439</v>
      </c>
      <c r="E38" s="47">
        <v>40.642730374717146</v>
      </c>
      <c r="G38" s="44">
        <f t="shared" si="13"/>
        <v>41.628265643705838</v>
      </c>
      <c r="H38" s="39">
        <f t="shared" si="14"/>
        <v>42.394430042056257</v>
      </c>
      <c r="I38" s="39">
        <f t="shared" si="15"/>
        <v>43.422441832354465</v>
      </c>
      <c r="J38" s="39">
        <f t="shared" si="16"/>
        <v>44.475381620032131</v>
      </c>
      <c r="K38" s="40">
        <f t="shared" si="17"/>
        <v>45.553853877780341</v>
      </c>
      <c r="M38" s="47">
        <f t="shared" si="6"/>
        <v>42.394430042056257</v>
      </c>
      <c r="O38" s="68"/>
      <c r="P38" s="68">
        <f>+E38*(1+'CPI - Index'!E$9)</f>
        <v>41.628265643705838</v>
      </c>
      <c r="Q38" s="68">
        <f>+P38*(1+'CPI - Index'!F$9)</f>
        <v>42.394430042056257</v>
      </c>
      <c r="R38" s="68">
        <f>+Q38*(1+'CPI - Index'!G$9)</f>
        <v>43.422441832354465</v>
      </c>
      <c r="S38" s="68">
        <f>+R38*(1+'CPI - Index'!H$9)</f>
        <v>44.475381620032131</v>
      </c>
      <c r="T38" s="68">
        <f>+S38*(1+'CPI - Index'!I$9)</f>
        <v>45.553853877780348</v>
      </c>
      <c r="V38" s="80">
        <f t="shared" si="23"/>
        <v>0</v>
      </c>
      <c r="W38" s="80">
        <f t="shared" si="24"/>
        <v>0</v>
      </c>
      <c r="X38" s="80">
        <f t="shared" si="25"/>
        <v>0</v>
      </c>
      <c r="Y38" s="80">
        <f t="shared" si="26"/>
        <v>0</v>
      </c>
      <c r="Z38" s="80">
        <f t="shared" si="27"/>
        <v>0</v>
      </c>
    </row>
    <row r="39" spans="2:26" x14ac:dyDescent="0.35">
      <c r="B39" s="1" t="s">
        <v>440</v>
      </c>
      <c r="E39" s="47">
        <v>55.029270342185342</v>
      </c>
      <c r="G39" s="44">
        <f t="shared" si="13"/>
        <v>56.363661172941988</v>
      </c>
      <c r="H39" s="39">
        <f t="shared" si="14"/>
        <v>57.401029169990004</v>
      </c>
      <c r="I39" s="39">
        <f t="shared" si="15"/>
        <v>58.792932179500049</v>
      </c>
      <c r="J39" s="39">
        <f t="shared" si="16"/>
        <v>60.218587092345231</v>
      </c>
      <c r="K39" s="40">
        <f t="shared" si="17"/>
        <v>61.678812349875955</v>
      </c>
      <c r="M39" s="47">
        <f t="shared" si="6"/>
        <v>57.401029169990004</v>
      </c>
      <c r="O39" s="68"/>
      <c r="P39" s="68">
        <f>+E39*(1+'CPI - Index'!E$9)</f>
        <v>56.363661172941988</v>
      </c>
      <c r="Q39" s="68">
        <f>+P39*(1+'CPI - Index'!F$9)</f>
        <v>57.401029169990004</v>
      </c>
      <c r="R39" s="68">
        <f>+Q39*(1+'CPI - Index'!G$9)</f>
        <v>58.792932179500042</v>
      </c>
      <c r="S39" s="68">
        <f>+R39*(1+'CPI - Index'!H$9)</f>
        <v>60.218587092345224</v>
      </c>
      <c r="T39" s="68">
        <f>+S39*(1+'CPI - Index'!I$9)</f>
        <v>61.678812349875955</v>
      </c>
      <c r="V39" s="80">
        <f t="shared" si="23"/>
        <v>0</v>
      </c>
      <c r="W39" s="80">
        <f t="shared" si="24"/>
        <v>0</v>
      </c>
      <c r="X39" s="80">
        <f t="shared" si="25"/>
        <v>0</v>
      </c>
      <c r="Y39" s="80">
        <f t="shared" si="26"/>
        <v>0</v>
      </c>
      <c r="Z39" s="80">
        <f t="shared" si="27"/>
        <v>0</v>
      </c>
    </row>
    <row r="40" spans="2:26" x14ac:dyDescent="0.35">
      <c r="B40" s="1" t="s">
        <v>441</v>
      </c>
      <c r="E40" s="47">
        <v>55.03046694824878</v>
      </c>
      <c r="G40" s="44">
        <f t="shared" si="13"/>
        <v>56.364886795202608</v>
      </c>
      <c r="H40" s="39">
        <f t="shared" si="14"/>
        <v>57.40227734971554</v>
      </c>
      <c r="I40" s="39">
        <f t="shared" si="15"/>
        <v>58.794210626019435</v>
      </c>
      <c r="J40" s="39">
        <f t="shared" si="16"/>
        <v>60.219896539590273</v>
      </c>
      <c r="K40" s="40">
        <f t="shared" si="17"/>
        <v>61.680153549575401</v>
      </c>
      <c r="M40" s="47">
        <f t="shared" si="6"/>
        <v>57.40227734971554</v>
      </c>
      <c r="O40" s="68"/>
      <c r="P40" s="68">
        <f>+E40*(1+'CPI - Index'!E$9)</f>
        <v>56.364886795202608</v>
      </c>
      <c r="Q40" s="68">
        <f>+P40*(1+'CPI - Index'!F$9)</f>
        <v>57.402277349715547</v>
      </c>
      <c r="R40" s="68">
        <f>+Q40*(1+'CPI - Index'!G$9)</f>
        <v>58.794210626019428</v>
      </c>
      <c r="S40" s="68">
        <f>+R40*(1+'CPI - Index'!H$9)</f>
        <v>60.219896539590266</v>
      </c>
      <c r="T40" s="68">
        <f>+S40*(1+'CPI - Index'!I$9)</f>
        <v>61.680153549575394</v>
      </c>
      <c r="V40" s="80">
        <f t="shared" si="23"/>
        <v>0</v>
      </c>
      <c r="W40" s="80">
        <f t="shared" si="24"/>
        <v>0</v>
      </c>
      <c r="X40" s="80">
        <f t="shared" si="25"/>
        <v>0</v>
      </c>
      <c r="Y40" s="80">
        <f t="shared" si="26"/>
        <v>0</v>
      </c>
      <c r="Z40" s="80">
        <f t="shared" si="27"/>
        <v>0</v>
      </c>
    </row>
    <row r="41" spans="2:26" x14ac:dyDescent="0.35">
      <c r="B41" s="1" t="s">
        <v>442</v>
      </c>
      <c r="E41" s="47">
        <v>36.241096503723021</v>
      </c>
      <c r="G41" s="44">
        <f t="shared" si="13"/>
        <v>37.119897668456296</v>
      </c>
      <c r="H41" s="39">
        <f t="shared" si="14"/>
        <v>37.803085969102732</v>
      </c>
      <c r="I41" s="39">
        <f t="shared" si="15"/>
        <v>38.719763420535443</v>
      </c>
      <c r="J41" s="39">
        <f t="shared" si="16"/>
        <v>39.658669151179318</v>
      </c>
      <c r="K41" s="40">
        <f t="shared" si="17"/>
        <v>40.620342168943765</v>
      </c>
      <c r="M41" s="47">
        <f t="shared" si="6"/>
        <v>37.803085969102732</v>
      </c>
      <c r="O41" s="68"/>
      <c r="P41" s="68">
        <f>+E41*(1+'CPI - Index'!E$9)</f>
        <v>37.119897668456296</v>
      </c>
      <c r="Q41" s="68">
        <f>+P41*(1+'CPI - Index'!F$9)</f>
        <v>37.803085969102739</v>
      </c>
      <c r="R41" s="68">
        <f>+Q41*(1+'CPI - Index'!G$9)</f>
        <v>38.719763420535443</v>
      </c>
      <c r="S41" s="68">
        <f>+R41*(1+'CPI - Index'!H$9)</f>
        <v>39.658669151179318</v>
      </c>
      <c r="T41" s="68">
        <f>+S41*(1+'CPI - Index'!I$9)</f>
        <v>40.620342168943765</v>
      </c>
      <c r="V41" s="80">
        <f t="shared" si="23"/>
        <v>0</v>
      </c>
      <c r="W41" s="80">
        <f t="shared" si="24"/>
        <v>0</v>
      </c>
      <c r="X41" s="80">
        <f t="shared" si="25"/>
        <v>0</v>
      </c>
      <c r="Y41" s="80">
        <f t="shared" si="26"/>
        <v>0</v>
      </c>
      <c r="Z41" s="80">
        <f t="shared" si="27"/>
        <v>0</v>
      </c>
    </row>
    <row r="42" spans="2:26" x14ac:dyDescent="0.35">
      <c r="B42" s="1" t="s">
        <v>443</v>
      </c>
      <c r="E42" s="47">
        <v>40.743533213384787</v>
      </c>
      <c r="G42" s="44">
        <f t="shared" si="13"/>
        <v>41.731512824862413</v>
      </c>
      <c r="H42" s="39">
        <f t="shared" si="14"/>
        <v>42.499577478080738</v>
      </c>
      <c r="I42" s="39">
        <f t="shared" si="15"/>
        <v>43.530138961908158</v>
      </c>
      <c r="J42" s="39">
        <f t="shared" si="16"/>
        <v>44.585690269987275</v>
      </c>
      <c r="K42" s="40">
        <f t="shared" si="17"/>
        <v>45.666837374233317</v>
      </c>
      <c r="M42" s="47">
        <f t="shared" si="6"/>
        <v>42.499577478080738</v>
      </c>
      <c r="O42" s="68"/>
      <c r="P42" s="68">
        <f>+E42*(1+'CPI - Index'!E$9)</f>
        <v>41.731512824862413</v>
      </c>
      <c r="Q42" s="68">
        <f>+P42*(1+'CPI - Index'!F$9)</f>
        <v>42.499577478080745</v>
      </c>
      <c r="R42" s="68">
        <f>+Q42*(1+'CPI - Index'!G$9)</f>
        <v>43.530138961908158</v>
      </c>
      <c r="S42" s="68">
        <f>+R42*(1+'CPI - Index'!H$9)</f>
        <v>44.585690269987268</v>
      </c>
      <c r="T42" s="68">
        <f>+S42*(1+'CPI - Index'!I$9)</f>
        <v>45.666837374233317</v>
      </c>
      <c r="V42" s="80">
        <f t="shared" si="23"/>
        <v>0</v>
      </c>
      <c r="W42" s="80">
        <f t="shared" si="24"/>
        <v>0</v>
      </c>
      <c r="X42" s="80">
        <f t="shared" si="25"/>
        <v>0</v>
      </c>
      <c r="Y42" s="80">
        <f t="shared" si="26"/>
        <v>0</v>
      </c>
      <c r="Z42" s="80">
        <f t="shared" si="27"/>
        <v>0</v>
      </c>
    </row>
    <row r="43" spans="2:26" x14ac:dyDescent="0.35">
      <c r="B43" s="1" t="s">
        <v>444</v>
      </c>
      <c r="E43" s="47">
        <v>38.601956076295707</v>
      </c>
      <c r="G43" s="44">
        <f t="shared" si="13"/>
        <v>39.538005126504395</v>
      </c>
      <c r="H43" s="39">
        <f t="shared" si="14"/>
        <v>40.26569847239098</v>
      </c>
      <c r="I43" s="39">
        <f t="shared" si="15"/>
        <v>41.242091190329333</v>
      </c>
      <c r="J43" s="39">
        <f t="shared" si="16"/>
        <v>42.242160207843028</v>
      </c>
      <c r="K43" s="40">
        <f t="shared" si="17"/>
        <v>43.266479645520313</v>
      </c>
      <c r="M43" s="47">
        <f t="shared" si="6"/>
        <v>40.26569847239098</v>
      </c>
      <c r="O43" s="68"/>
      <c r="P43" s="68">
        <f>+E43*(1+'CPI - Index'!E$9)</f>
        <v>39.538005126504395</v>
      </c>
      <c r="Q43" s="68">
        <f>+P43*(1+'CPI - Index'!F$9)</f>
        <v>40.26569847239098</v>
      </c>
      <c r="R43" s="68">
        <f>+Q43*(1+'CPI - Index'!G$9)</f>
        <v>41.242091190329326</v>
      </c>
      <c r="S43" s="68">
        <f>+R43*(1+'CPI - Index'!H$9)</f>
        <v>42.242160207843021</v>
      </c>
      <c r="T43" s="68">
        <f>+S43*(1+'CPI - Index'!I$9)</f>
        <v>43.266479645520313</v>
      </c>
      <c r="V43" s="80">
        <f t="shared" si="23"/>
        <v>0</v>
      </c>
      <c r="W43" s="80">
        <f t="shared" si="24"/>
        <v>0</v>
      </c>
      <c r="X43" s="80">
        <f t="shared" si="25"/>
        <v>0</v>
      </c>
      <c r="Y43" s="80">
        <f t="shared" si="26"/>
        <v>0</v>
      </c>
      <c r="Z43" s="80">
        <f t="shared" si="27"/>
        <v>0</v>
      </c>
    </row>
    <row r="44" spans="2:26" x14ac:dyDescent="0.35">
      <c r="B44" s="1" t="s">
        <v>445</v>
      </c>
      <c r="E44" s="47">
        <v>49.161644813877331</v>
      </c>
      <c r="G44" s="44">
        <f t="shared" si="13"/>
        <v>50.353753080198707</v>
      </c>
      <c r="H44" s="39">
        <f t="shared" si="14"/>
        <v>51.280509271858811</v>
      </c>
      <c r="I44" s="39">
        <f t="shared" si="15"/>
        <v>52.523997345449395</v>
      </c>
      <c r="J44" s="39">
        <f t="shared" si="16"/>
        <v>53.797638446206008</v>
      </c>
      <c r="K44" s="40">
        <f t="shared" si="17"/>
        <v>55.102163747242869</v>
      </c>
      <c r="M44" s="47">
        <f t="shared" si="6"/>
        <v>51.280509271858811</v>
      </c>
      <c r="O44" s="68"/>
      <c r="P44" s="68">
        <f>+E44*(1+'CPI - Index'!E$9)</f>
        <v>50.353753080198707</v>
      </c>
      <c r="Q44" s="68">
        <f>+P44*(1+'CPI - Index'!F$9)</f>
        <v>51.280509271858811</v>
      </c>
      <c r="R44" s="68">
        <f>+Q44*(1+'CPI - Index'!G$9)</f>
        <v>52.523997345449395</v>
      </c>
      <c r="S44" s="68">
        <f>+R44*(1+'CPI - Index'!H$9)</f>
        <v>53.797638446206001</v>
      </c>
      <c r="T44" s="68">
        <f>+S44*(1+'CPI - Index'!I$9)</f>
        <v>55.102163747242869</v>
      </c>
      <c r="V44" s="80">
        <f t="shared" si="23"/>
        <v>0</v>
      </c>
      <c r="W44" s="80">
        <f t="shared" si="24"/>
        <v>0</v>
      </c>
      <c r="X44" s="80">
        <f t="shared" si="25"/>
        <v>0</v>
      </c>
      <c r="Y44" s="80">
        <f t="shared" si="26"/>
        <v>0</v>
      </c>
      <c r="Z44" s="80">
        <f t="shared" si="27"/>
        <v>0</v>
      </c>
    </row>
    <row r="45" spans="2:26" x14ac:dyDescent="0.35">
      <c r="B45" s="1" t="s">
        <v>446</v>
      </c>
      <c r="E45" s="47">
        <v>54.954583454075568</v>
      </c>
      <c r="G45" s="44">
        <f t="shared" si="13"/>
        <v>56.287163221409934</v>
      </c>
      <c r="H45" s="39">
        <f t="shared" si="14"/>
        <v>57.32312328069969</v>
      </c>
      <c r="I45" s="39">
        <f t="shared" si="15"/>
        <v>58.713137170043602</v>
      </c>
      <c r="J45" s="39">
        <f t="shared" si="16"/>
        <v>60.136857153926492</v>
      </c>
      <c r="K45" s="40">
        <f t="shared" si="17"/>
        <v>61.595100562892881</v>
      </c>
      <c r="M45" s="47">
        <f t="shared" si="6"/>
        <v>57.32312328069969</v>
      </c>
      <c r="O45" s="68"/>
      <c r="P45" s="68">
        <f>+E45*(1+'CPI - Index'!E$9)</f>
        <v>56.287163221409934</v>
      </c>
      <c r="Q45" s="68">
        <f>+P45*(1+'CPI - Index'!F$9)</f>
        <v>57.32312328069969</v>
      </c>
      <c r="R45" s="68">
        <f>+Q45*(1+'CPI - Index'!G$9)</f>
        <v>58.713137170043595</v>
      </c>
      <c r="S45" s="68">
        <f>+R45*(1+'CPI - Index'!H$9)</f>
        <v>60.136857153926485</v>
      </c>
      <c r="T45" s="68">
        <f>+S45*(1+'CPI - Index'!I$9)</f>
        <v>61.595100562892881</v>
      </c>
      <c r="V45" s="80">
        <f t="shared" si="23"/>
        <v>0</v>
      </c>
      <c r="W45" s="80">
        <f t="shared" si="24"/>
        <v>0</v>
      </c>
      <c r="X45" s="80">
        <f t="shared" si="25"/>
        <v>0</v>
      </c>
      <c r="Y45" s="80">
        <f t="shared" si="26"/>
        <v>0</v>
      </c>
      <c r="Z45" s="80">
        <f t="shared" si="27"/>
        <v>0</v>
      </c>
    </row>
    <row r="46" spans="2:26" x14ac:dyDescent="0.35">
      <c r="B46" s="1" t="s">
        <v>447</v>
      </c>
      <c r="E46" s="47">
        <v>68.438756026153357</v>
      </c>
      <c r="G46" s="44">
        <f t="shared" si="13"/>
        <v>70.098310076966953</v>
      </c>
      <c r="H46" s="39">
        <f t="shared" si="14"/>
        <v>71.388463023168796</v>
      </c>
      <c r="I46" s="39">
        <f t="shared" si="15"/>
        <v>73.119543771424702</v>
      </c>
      <c r="J46" s="39">
        <f t="shared" si="16"/>
        <v>74.892601058046608</v>
      </c>
      <c r="K46" s="40">
        <f t="shared" si="17"/>
        <v>76.708652761475463</v>
      </c>
      <c r="M46" s="47">
        <f t="shared" si="6"/>
        <v>71.388463023168796</v>
      </c>
      <c r="O46" s="68"/>
      <c r="P46" s="68">
        <f>+E46*(1+'CPI - Index'!E$9)</f>
        <v>70.098310076966953</v>
      </c>
      <c r="Q46" s="68">
        <f>+P46*(1+'CPI - Index'!F$9)</f>
        <v>71.388463023168811</v>
      </c>
      <c r="R46" s="68">
        <f>+Q46*(1+'CPI - Index'!G$9)</f>
        <v>73.119543771424702</v>
      </c>
      <c r="S46" s="68">
        <f>+R46*(1+'CPI - Index'!H$9)</f>
        <v>74.892601058046608</v>
      </c>
      <c r="T46" s="68">
        <f>+S46*(1+'CPI - Index'!I$9)</f>
        <v>76.708652761475463</v>
      </c>
      <c r="V46" s="80">
        <f t="shared" si="23"/>
        <v>0</v>
      </c>
      <c r="W46" s="80">
        <f t="shared" si="24"/>
        <v>0</v>
      </c>
      <c r="X46" s="80">
        <f t="shared" si="25"/>
        <v>0</v>
      </c>
      <c r="Y46" s="80">
        <f t="shared" si="26"/>
        <v>0</v>
      </c>
      <c r="Z46" s="80">
        <f t="shared" si="27"/>
        <v>0</v>
      </c>
    </row>
    <row r="47" spans="2:26" x14ac:dyDescent="0.35">
      <c r="B47" s="1" t="s">
        <v>448</v>
      </c>
      <c r="E47" s="47">
        <v>54.870235936124345</v>
      </c>
      <c r="G47" s="44">
        <f t="shared" si="13"/>
        <v>56.200770381871649</v>
      </c>
      <c r="H47" s="39">
        <f t="shared" si="14"/>
        <v>57.235140388899964</v>
      </c>
      <c r="I47" s="39">
        <f t="shared" si="15"/>
        <v>58.623020803397658</v>
      </c>
      <c r="J47" s="39">
        <f t="shared" si="16"/>
        <v>60.044555578343456</v>
      </c>
      <c r="K47" s="40">
        <f t="shared" si="17"/>
        <v>61.500560789795017</v>
      </c>
      <c r="M47" s="47">
        <f t="shared" si="6"/>
        <v>57.235140388899964</v>
      </c>
      <c r="O47" s="68"/>
      <c r="P47" s="68">
        <f>+E47*(1+'CPI - Index'!E$9)</f>
        <v>56.200770381871649</v>
      </c>
      <c r="Q47" s="68">
        <f>+P47*(1+'CPI - Index'!F$9)</f>
        <v>57.235140388899971</v>
      </c>
      <c r="R47" s="68">
        <f>+Q47*(1+'CPI - Index'!G$9)</f>
        <v>58.623020803397658</v>
      </c>
      <c r="S47" s="68">
        <f>+R47*(1+'CPI - Index'!H$9)</f>
        <v>60.044555578343456</v>
      </c>
      <c r="T47" s="68">
        <f>+S47*(1+'CPI - Index'!I$9)</f>
        <v>61.500560789795024</v>
      </c>
      <c r="V47" s="80">
        <f t="shared" si="23"/>
        <v>0</v>
      </c>
      <c r="W47" s="80">
        <f t="shared" si="24"/>
        <v>0</v>
      </c>
      <c r="X47" s="80">
        <f t="shared" si="25"/>
        <v>0</v>
      </c>
      <c r="Y47" s="80">
        <f t="shared" si="26"/>
        <v>0</v>
      </c>
      <c r="Z47" s="80">
        <f t="shared" si="27"/>
        <v>0</v>
      </c>
    </row>
    <row r="48" spans="2:26" x14ac:dyDescent="0.35">
      <c r="B48" s="1" t="s">
        <v>449</v>
      </c>
      <c r="E48" s="47">
        <v>52.581910715500278</v>
      </c>
      <c r="G48" s="44">
        <f t="shared" si="13"/>
        <v>53.856956142890581</v>
      </c>
      <c r="H48" s="39">
        <f t="shared" si="14"/>
        <v>54.848188464538879</v>
      </c>
      <c r="I48" s="39">
        <f t="shared" si="15"/>
        <v>56.178188286735079</v>
      </c>
      <c r="J48" s="39">
        <f t="shared" si="16"/>
        <v>57.540438937565035</v>
      </c>
      <c r="K48" s="40">
        <f t="shared" si="17"/>
        <v>58.935722459199134</v>
      </c>
      <c r="M48" s="47">
        <f t="shared" si="6"/>
        <v>54.848188464538879</v>
      </c>
      <c r="O48" s="68"/>
      <c r="P48" s="68">
        <f>+E48*(1+'CPI - Index'!E$9)</f>
        <v>53.856956142890581</v>
      </c>
      <c r="Q48" s="68">
        <f>+P48*(1+'CPI - Index'!F$9)</f>
        <v>54.848188464538879</v>
      </c>
      <c r="R48" s="68">
        <f>+Q48*(1+'CPI - Index'!G$9)</f>
        <v>56.178188286735079</v>
      </c>
      <c r="S48" s="68">
        <f>+R48*(1+'CPI - Index'!H$9)</f>
        <v>57.540438937565035</v>
      </c>
      <c r="T48" s="68">
        <f>+S48*(1+'CPI - Index'!I$9)</f>
        <v>58.935722459199134</v>
      </c>
      <c r="V48" s="80">
        <f t="shared" si="23"/>
        <v>0</v>
      </c>
      <c r="W48" s="80">
        <f t="shared" si="24"/>
        <v>0</v>
      </c>
      <c r="X48" s="80">
        <f t="shared" si="25"/>
        <v>0</v>
      </c>
      <c r="Y48" s="80">
        <f t="shared" si="26"/>
        <v>0</v>
      </c>
      <c r="Z48" s="80">
        <f t="shared" si="27"/>
        <v>0</v>
      </c>
    </row>
    <row r="49" spans="2:26" x14ac:dyDescent="0.35">
      <c r="B49" s="1" t="s">
        <v>450</v>
      </c>
      <c r="E49" s="47">
        <v>52.507091887723</v>
      </c>
      <c r="G49" s="44">
        <f t="shared" si="13"/>
        <v>53.78032305231946</v>
      </c>
      <c r="H49" s="39">
        <f t="shared" si="14"/>
        <v>54.77014494898792</v>
      </c>
      <c r="I49" s="39">
        <f t="shared" si="15"/>
        <v>56.098252313753676</v>
      </c>
      <c r="J49" s="39">
        <f t="shared" si="16"/>
        <v>57.45856461743255</v>
      </c>
      <c r="K49" s="40">
        <f t="shared" si="17"/>
        <v>58.851862789426718</v>
      </c>
      <c r="M49" s="47">
        <f t="shared" si="6"/>
        <v>54.77014494898792</v>
      </c>
      <c r="O49" s="68"/>
      <c r="P49" s="68">
        <f>+E49*(1+'CPI - Index'!E$9)</f>
        <v>53.78032305231946</v>
      </c>
      <c r="Q49" s="68">
        <f>+P49*(1+'CPI - Index'!F$9)</f>
        <v>54.77014494898792</v>
      </c>
      <c r="R49" s="68">
        <f>+Q49*(1+'CPI - Index'!G$9)</f>
        <v>56.098252313753669</v>
      </c>
      <c r="S49" s="68">
        <f>+R49*(1+'CPI - Index'!H$9)</f>
        <v>57.458564617432543</v>
      </c>
      <c r="T49" s="68">
        <f>+S49*(1+'CPI - Index'!I$9)</f>
        <v>58.851862789426718</v>
      </c>
      <c r="V49" s="80">
        <f t="shared" si="23"/>
        <v>0</v>
      </c>
      <c r="W49" s="80">
        <f t="shared" si="24"/>
        <v>0</v>
      </c>
      <c r="X49" s="80">
        <f t="shared" si="25"/>
        <v>0</v>
      </c>
      <c r="Y49" s="80">
        <f t="shared" si="26"/>
        <v>0</v>
      </c>
      <c r="Z49" s="80">
        <f t="shared" si="27"/>
        <v>0</v>
      </c>
    </row>
    <row r="50" spans="2:26" x14ac:dyDescent="0.35">
      <c r="B50" s="1" t="s">
        <v>451</v>
      </c>
      <c r="E50" s="47">
        <v>42.052747676503706</v>
      </c>
      <c r="G50" s="44">
        <f t="shared" si="13"/>
        <v>43.072474097710348</v>
      </c>
      <c r="H50" s="39">
        <f t="shared" si="14"/>
        <v>43.8652190197541</v>
      </c>
      <c r="I50" s="39">
        <f t="shared" si="15"/>
        <v>44.928895599238388</v>
      </c>
      <c r="J50" s="39">
        <f t="shared" si="16"/>
        <v>46.018365002536775</v>
      </c>
      <c r="K50" s="40">
        <f t="shared" si="17"/>
        <v>47.134252673297389</v>
      </c>
      <c r="M50" s="47">
        <f t="shared" si="6"/>
        <v>43.8652190197541</v>
      </c>
      <c r="O50" s="68"/>
      <c r="P50" s="68">
        <f>+E50*(1+'CPI - Index'!E$9)</f>
        <v>43.072474097710348</v>
      </c>
      <c r="Q50" s="68">
        <f>+P50*(1+'CPI - Index'!F$9)</f>
        <v>43.8652190197541</v>
      </c>
      <c r="R50" s="68">
        <f>+Q50*(1+'CPI - Index'!G$9)</f>
        <v>44.928895599238388</v>
      </c>
      <c r="S50" s="68">
        <f>+R50*(1+'CPI - Index'!H$9)</f>
        <v>46.018365002536775</v>
      </c>
      <c r="T50" s="68">
        <f>+S50*(1+'CPI - Index'!I$9)</f>
        <v>47.134252673297389</v>
      </c>
      <c r="V50" s="80">
        <f t="shared" si="23"/>
        <v>0</v>
      </c>
      <c r="W50" s="80">
        <f t="shared" si="24"/>
        <v>0</v>
      </c>
      <c r="X50" s="80">
        <f t="shared" si="25"/>
        <v>0</v>
      </c>
      <c r="Y50" s="80">
        <f t="shared" si="26"/>
        <v>0</v>
      </c>
      <c r="Z50" s="80">
        <f t="shared" si="27"/>
        <v>0</v>
      </c>
    </row>
    <row r="51" spans="2:26" x14ac:dyDescent="0.35">
      <c r="B51" s="1" t="s">
        <v>452</v>
      </c>
      <c r="E51" s="47">
        <v>59.60898204058892</v>
      </c>
      <c r="G51" s="44">
        <f t="shared" si="13"/>
        <v>61.054425139708535</v>
      </c>
      <c r="H51" s="39">
        <f t="shared" si="14"/>
        <v>62.178126215899489</v>
      </c>
      <c r="I51" s="39">
        <f t="shared" si="15"/>
        <v>63.685867841041869</v>
      </c>
      <c r="J51" s="39">
        <f t="shared" si="16"/>
        <v>65.230170310753508</v>
      </c>
      <c r="K51" s="40">
        <f t="shared" si="17"/>
        <v>66.811920179688926</v>
      </c>
      <c r="M51" s="47">
        <f t="shared" si="6"/>
        <v>62.178126215899489</v>
      </c>
      <c r="O51" s="68"/>
      <c r="P51" s="68">
        <f>+E51*(1+'CPI - Index'!E$9)</f>
        <v>61.054425139708535</v>
      </c>
      <c r="Q51" s="68">
        <f>+P51*(1+'CPI - Index'!F$9)</f>
        <v>62.178126215899496</v>
      </c>
      <c r="R51" s="68">
        <f>+Q51*(1+'CPI - Index'!G$9)</f>
        <v>63.685867841041869</v>
      </c>
      <c r="S51" s="68">
        <f>+R51*(1+'CPI - Index'!H$9)</f>
        <v>65.230170310753493</v>
      </c>
      <c r="T51" s="68">
        <f>+S51*(1+'CPI - Index'!I$9)</f>
        <v>66.811920179688912</v>
      </c>
      <c r="V51" s="80">
        <f t="shared" si="23"/>
        <v>0</v>
      </c>
      <c r="W51" s="80">
        <f t="shared" si="24"/>
        <v>0</v>
      </c>
      <c r="X51" s="80">
        <f t="shared" si="25"/>
        <v>0</v>
      </c>
      <c r="Y51" s="80">
        <f t="shared" si="26"/>
        <v>0</v>
      </c>
      <c r="Z51" s="80">
        <f t="shared" si="27"/>
        <v>0</v>
      </c>
    </row>
    <row r="52" spans="2:26" x14ac:dyDescent="0.35">
      <c r="B52" s="1" t="s">
        <v>453</v>
      </c>
      <c r="E52" s="47">
        <v>64.670639323071853</v>
      </c>
      <c r="G52" s="44">
        <f t="shared" si="13"/>
        <v>66.238821266885907</v>
      </c>
      <c r="H52" s="39">
        <f t="shared" si="14"/>
        <v>67.457940676705903</v>
      </c>
      <c r="I52" s="39">
        <f t="shared" si="15"/>
        <v>69.093711184673481</v>
      </c>
      <c r="J52" s="39">
        <f t="shared" si="16"/>
        <v>70.769147077144282</v>
      </c>
      <c r="K52" s="40">
        <f t="shared" si="17"/>
        <v>72.485210189974921</v>
      </c>
      <c r="M52" s="47">
        <f t="shared" si="6"/>
        <v>67.457940676705903</v>
      </c>
      <c r="O52" s="68"/>
      <c r="P52" s="68">
        <f>+E52*(1+'CPI - Index'!E$9)</f>
        <v>66.238821266885907</v>
      </c>
      <c r="Q52" s="68">
        <f>+P52*(1+'CPI - Index'!F$9)</f>
        <v>67.457940676705903</v>
      </c>
      <c r="R52" s="68">
        <f>+Q52*(1+'CPI - Index'!G$9)</f>
        <v>69.093711184673481</v>
      </c>
      <c r="S52" s="68">
        <f>+R52*(1+'CPI - Index'!H$9)</f>
        <v>70.769147077144282</v>
      </c>
      <c r="T52" s="68">
        <f>+S52*(1+'CPI - Index'!I$9)</f>
        <v>72.485210189974921</v>
      </c>
      <c r="V52" s="80">
        <f t="shared" si="23"/>
        <v>0</v>
      </c>
      <c r="W52" s="80">
        <f t="shared" si="24"/>
        <v>0</v>
      </c>
      <c r="X52" s="80">
        <f t="shared" si="25"/>
        <v>0</v>
      </c>
      <c r="Y52" s="80">
        <f t="shared" si="26"/>
        <v>0</v>
      </c>
      <c r="Z52" s="80">
        <f t="shared" si="27"/>
        <v>0</v>
      </c>
    </row>
    <row r="53" spans="2:26" x14ac:dyDescent="0.35">
      <c r="B53" s="1" t="s">
        <v>454</v>
      </c>
      <c r="E53" s="47">
        <v>70.978600257706006</v>
      </c>
      <c r="G53" s="44">
        <f t="shared" si="13"/>
        <v>72.699742347631499</v>
      </c>
      <c r="H53" s="39">
        <f t="shared" si="14"/>
        <v>74.037774415379332</v>
      </c>
      <c r="I53" s="39">
        <f t="shared" si="15"/>
        <v>75.833097644184249</v>
      </c>
      <c r="J53" s="39">
        <f t="shared" si="16"/>
        <v>77.671955210985388</v>
      </c>
      <c r="K53" s="40">
        <f t="shared" si="17"/>
        <v>79.555402768912131</v>
      </c>
      <c r="M53" s="47">
        <f t="shared" si="6"/>
        <v>74.037774415379332</v>
      </c>
      <c r="O53" s="68"/>
      <c r="P53" s="68">
        <f>+E53*(1+'CPI - Index'!E$9)</f>
        <v>72.699742347631499</v>
      </c>
      <c r="Q53" s="68">
        <f>+P53*(1+'CPI - Index'!F$9)</f>
        <v>74.037774415379332</v>
      </c>
      <c r="R53" s="68">
        <f>+Q53*(1+'CPI - Index'!G$9)</f>
        <v>75.833097644184249</v>
      </c>
      <c r="S53" s="68">
        <f>+R53*(1+'CPI - Index'!H$9)</f>
        <v>77.671955210985388</v>
      </c>
      <c r="T53" s="68">
        <f>+S53*(1+'CPI - Index'!I$9)</f>
        <v>79.555402768912131</v>
      </c>
      <c r="V53" s="80">
        <f t="shared" si="23"/>
        <v>0</v>
      </c>
      <c r="W53" s="80">
        <f t="shared" si="24"/>
        <v>0</v>
      </c>
      <c r="X53" s="80">
        <f t="shared" si="25"/>
        <v>0</v>
      </c>
      <c r="Y53" s="80">
        <f t="shared" si="26"/>
        <v>0</v>
      </c>
      <c r="Z53" s="80">
        <f t="shared" si="27"/>
        <v>0</v>
      </c>
    </row>
    <row r="54" spans="2:26" x14ac:dyDescent="0.35">
      <c r="B54" s="1" t="s">
        <v>455</v>
      </c>
      <c r="E54" s="47">
        <v>61.531745926360422</v>
      </c>
      <c r="G54" s="44">
        <f t="shared" si="13"/>
        <v>63.023813639670429</v>
      </c>
      <c r="H54" s="39">
        <f t="shared" si="14"/>
        <v>64.183761129971117</v>
      </c>
      <c r="I54" s="39">
        <f t="shared" si="15"/>
        <v>65.740136887867592</v>
      </c>
      <c r="J54" s="39">
        <f t="shared" si="16"/>
        <v>67.334252807093378</v>
      </c>
      <c r="K54" s="40">
        <f t="shared" si="17"/>
        <v>68.967024039256273</v>
      </c>
      <c r="M54" s="47">
        <f t="shared" si="6"/>
        <v>64.183761129971117</v>
      </c>
      <c r="O54" s="68"/>
      <c r="P54" s="68">
        <f>+E54*(1+'CPI - Index'!E$9)</f>
        <v>63.023813639670429</v>
      </c>
      <c r="Q54" s="68">
        <f>+P54*(1+'CPI - Index'!F$9)</f>
        <v>64.183761129971117</v>
      </c>
      <c r="R54" s="68">
        <f>+Q54*(1+'CPI - Index'!G$9)</f>
        <v>65.740136887867578</v>
      </c>
      <c r="S54" s="68">
        <f>+R54*(1+'CPI - Index'!H$9)</f>
        <v>67.334252807093364</v>
      </c>
      <c r="T54" s="68">
        <f>+S54*(1+'CPI - Index'!I$9)</f>
        <v>68.967024039256259</v>
      </c>
      <c r="V54" s="80">
        <f t="shared" si="23"/>
        <v>0</v>
      </c>
      <c r="W54" s="80">
        <f t="shared" si="24"/>
        <v>0</v>
      </c>
      <c r="X54" s="80">
        <f t="shared" si="25"/>
        <v>0</v>
      </c>
      <c r="Y54" s="80">
        <f t="shared" si="26"/>
        <v>0</v>
      </c>
      <c r="Z54" s="80">
        <f t="shared" si="27"/>
        <v>0</v>
      </c>
    </row>
    <row r="55" spans="2:26" x14ac:dyDescent="0.35">
      <c r="B55" s="1" t="s">
        <v>456</v>
      </c>
      <c r="E55" s="47">
        <v>61.538624525243989</v>
      </c>
      <c r="G55" s="44">
        <f t="shared" si="13"/>
        <v>63.030859035955118</v>
      </c>
      <c r="H55" s="39">
        <f t="shared" si="14"/>
        <v>64.190936196126074</v>
      </c>
      <c r="I55" s="39">
        <f t="shared" si="15"/>
        <v>65.747485940383399</v>
      </c>
      <c r="J55" s="39">
        <f t="shared" si="16"/>
        <v>67.341780064921224</v>
      </c>
      <c r="K55" s="40">
        <f t="shared" si="17"/>
        <v>68.97473382365159</v>
      </c>
      <c r="M55" s="47">
        <f t="shared" si="6"/>
        <v>64.190936196126074</v>
      </c>
      <c r="O55" s="68"/>
      <c r="P55" s="68">
        <f>+E55*(1+'CPI - Index'!E$9)</f>
        <v>63.030859035955118</v>
      </c>
      <c r="Q55" s="68">
        <f>+P55*(1+'CPI - Index'!F$9)</f>
        <v>64.190936196126074</v>
      </c>
      <c r="R55" s="68">
        <f>+Q55*(1+'CPI - Index'!G$9)</f>
        <v>65.747485940383399</v>
      </c>
      <c r="S55" s="68">
        <f>+R55*(1+'CPI - Index'!H$9)</f>
        <v>67.34178006492121</v>
      </c>
      <c r="T55" s="68">
        <f>+S55*(1+'CPI - Index'!I$9)</f>
        <v>68.97473382365159</v>
      </c>
      <c r="V55" s="80">
        <f t="shared" si="23"/>
        <v>0</v>
      </c>
      <c r="W55" s="80">
        <f t="shared" si="24"/>
        <v>0</v>
      </c>
      <c r="X55" s="80">
        <f t="shared" si="25"/>
        <v>0</v>
      </c>
      <c r="Y55" s="80">
        <f t="shared" si="26"/>
        <v>0</v>
      </c>
      <c r="Z55" s="80">
        <f t="shared" si="27"/>
        <v>0</v>
      </c>
    </row>
    <row r="56" spans="2:26" x14ac:dyDescent="0.35">
      <c r="B56" s="1" t="s">
        <v>457</v>
      </c>
      <c r="E56" s="47">
        <v>63.024539142532717</v>
      </c>
      <c r="G56" s="44">
        <f t="shared" ref="G56:G78" si="28">E56*((CPI_FY20))</f>
        <v>64.552805220231164</v>
      </c>
      <c r="H56" s="39">
        <f t="shared" ref="H56:H78" si="29">E56*((CPI_FY21))</f>
        <v>65.740893659867325</v>
      </c>
      <c r="I56" s="39">
        <f t="shared" ref="I56:I78" si="30">E56*((CPI_FY22))</f>
        <v>67.335027929865547</v>
      </c>
      <c r="J56" s="39">
        <f t="shared" ref="J56:J78" si="31">E56*((CPI_FY23))</f>
        <v>68.967817957784121</v>
      </c>
      <c r="K56" s="40">
        <f t="shared" ref="K56:K78" si="32">E56*((CPI_FY24))</f>
        <v>70.640201097300519</v>
      </c>
      <c r="M56" s="47">
        <f t="shared" si="6"/>
        <v>65.740893659867325</v>
      </c>
      <c r="O56" s="68"/>
      <c r="P56" s="68">
        <f>+E56*(1+'CPI - Index'!E$9)</f>
        <v>64.552805220231164</v>
      </c>
      <c r="Q56" s="68">
        <f>+P56*(1+'CPI - Index'!F$9)</f>
        <v>65.740893659867325</v>
      </c>
      <c r="R56" s="68">
        <f>+Q56*(1+'CPI - Index'!G$9)</f>
        <v>67.335027929865547</v>
      </c>
      <c r="S56" s="68">
        <f>+R56*(1+'CPI - Index'!H$9)</f>
        <v>68.967817957784106</v>
      </c>
      <c r="T56" s="68">
        <f>+S56*(1+'CPI - Index'!I$9)</f>
        <v>70.640201097300505</v>
      </c>
      <c r="V56" s="80">
        <f t="shared" si="23"/>
        <v>0</v>
      </c>
      <c r="W56" s="80">
        <f t="shared" si="24"/>
        <v>0</v>
      </c>
      <c r="X56" s="80">
        <f t="shared" si="25"/>
        <v>0</v>
      </c>
      <c r="Y56" s="80">
        <f t="shared" si="26"/>
        <v>0</v>
      </c>
      <c r="Z56" s="80">
        <f t="shared" si="27"/>
        <v>0</v>
      </c>
    </row>
    <row r="57" spans="2:26" x14ac:dyDescent="0.35">
      <c r="B57" s="1" t="s">
        <v>458</v>
      </c>
      <c r="E57" s="47">
        <v>63.027994087653205</v>
      </c>
      <c r="G57" s="44">
        <f t="shared" si="28"/>
        <v>64.556343943440311</v>
      </c>
      <c r="H57" s="39">
        <f t="shared" si="29"/>
        <v>65.744497512951483</v>
      </c>
      <c r="I57" s="39">
        <f t="shared" si="30"/>
        <v>67.33871917186984</v>
      </c>
      <c r="J57" s="39">
        <f t="shared" si="31"/>
        <v>68.971598707780331</v>
      </c>
      <c r="K57" s="40">
        <f t="shared" si="32"/>
        <v>70.644073525745242</v>
      </c>
      <c r="M57" s="47">
        <f t="shared" si="6"/>
        <v>65.744497512951483</v>
      </c>
      <c r="O57" s="68"/>
      <c r="P57" s="68">
        <f>+E57*(1+'CPI - Index'!E$9)</f>
        <v>64.556343943440311</v>
      </c>
      <c r="Q57" s="68">
        <f>+P57*(1+'CPI - Index'!F$9)</f>
        <v>65.744497512951483</v>
      </c>
      <c r="R57" s="68">
        <f>+Q57*(1+'CPI - Index'!G$9)</f>
        <v>67.33871917186984</v>
      </c>
      <c r="S57" s="68">
        <f>+R57*(1+'CPI - Index'!H$9)</f>
        <v>68.971598707780316</v>
      </c>
      <c r="T57" s="68">
        <f>+S57*(1+'CPI - Index'!I$9)</f>
        <v>70.644073525745242</v>
      </c>
      <c r="V57" s="80">
        <f t="shared" si="23"/>
        <v>0</v>
      </c>
      <c r="W57" s="80">
        <f t="shared" si="24"/>
        <v>0</v>
      </c>
      <c r="X57" s="80">
        <f t="shared" si="25"/>
        <v>0</v>
      </c>
      <c r="Y57" s="80">
        <f t="shared" si="26"/>
        <v>0</v>
      </c>
      <c r="Z57" s="80">
        <f t="shared" si="27"/>
        <v>0</v>
      </c>
    </row>
    <row r="58" spans="2:26" x14ac:dyDescent="0.35">
      <c r="B58" s="1" t="s">
        <v>459</v>
      </c>
      <c r="E58" s="47">
        <v>63.683816356343065</v>
      </c>
      <c r="G58" s="44">
        <f t="shared" si="28"/>
        <v>65.228069080122125</v>
      </c>
      <c r="H58" s="39">
        <f t="shared" si="29"/>
        <v>66.428585688958734</v>
      </c>
      <c r="I58" s="39">
        <f t="shared" si="30"/>
        <v>68.039395628692333</v>
      </c>
      <c r="J58" s="39">
        <f t="shared" si="31"/>
        <v>69.689265690435647</v>
      </c>
      <c r="K58" s="40">
        <f t="shared" si="32"/>
        <v>71.379143033188498</v>
      </c>
      <c r="M58" s="47">
        <f t="shared" si="6"/>
        <v>66.428585688958734</v>
      </c>
      <c r="O58" s="68"/>
      <c r="P58" s="68">
        <f>+E58*(1+'CPI - Index'!E$9)</f>
        <v>65.228069080122125</v>
      </c>
      <c r="Q58" s="68">
        <f>+P58*(1+'CPI - Index'!F$9)</f>
        <v>66.428585688958734</v>
      </c>
      <c r="R58" s="68">
        <f>+Q58*(1+'CPI - Index'!G$9)</f>
        <v>68.039395628692318</v>
      </c>
      <c r="S58" s="68">
        <f>+R58*(1+'CPI - Index'!H$9)</f>
        <v>69.689265690435633</v>
      </c>
      <c r="T58" s="68">
        <f>+S58*(1+'CPI - Index'!I$9)</f>
        <v>71.379143033188498</v>
      </c>
      <c r="V58" s="80">
        <f t="shared" si="23"/>
        <v>0</v>
      </c>
      <c r="W58" s="80">
        <f t="shared" si="24"/>
        <v>0</v>
      </c>
      <c r="X58" s="80">
        <f t="shared" si="25"/>
        <v>0</v>
      </c>
      <c r="Y58" s="80">
        <f t="shared" si="26"/>
        <v>0</v>
      </c>
      <c r="Z58" s="80">
        <f t="shared" si="27"/>
        <v>0</v>
      </c>
    </row>
    <row r="59" spans="2:26" x14ac:dyDescent="0.35">
      <c r="B59" s="1" t="s">
        <v>460</v>
      </c>
      <c r="E59" s="47">
        <v>85.540181756790062</v>
      </c>
      <c r="G59" s="44">
        <f t="shared" si="28"/>
        <v>87.614423946223837</v>
      </c>
      <c r="H59" s="39">
        <f t="shared" si="29"/>
        <v>89.226959356277035</v>
      </c>
      <c r="I59" s="39">
        <f t="shared" si="30"/>
        <v>91.390601281400635</v>
      </c>
      <c r="J59" s="39">
        <f t="shared" si="31"/>
        <v>93.606708811246435</v>
      </c>
      <c r="K59" s="40">
        <f t="shared" si="32"/>
        <v>95.876554170967296</v>
      </c>
      <c r="M59" s="47">
        <f t="shared" si="6"/>
        <v>89.226959356277035</v>
      </c>
      <c r="O59" s="68"/>
      <c r="P59" s="68">
        <f>+E59*(1+'CPI - Index'!E$9)</f>
        <v>87.614423946223837</v>
      </c>
      <c r="Q59" s="68">
        <f>+P59*(1+'CPI - Index'!F$9)</f>
        <v>89.22695935627705</v>
      </c>
      <c r="R59" s="68">
        <f>+Q59*(1+'CPI - Index'!G$9)</f>
        <v>91.390601281400635</v>
      </c>
      <c r="S59" s="68">
        <f>+R59*(1+'CPI - Index'!H$9)</f>
        <v>93.606708811246435</v>
      </c>
      <c r="T59" s="68">
        <f>+S59*(1+'CPI - Index'!I$9)</f>
        <v>95.876554170967296</v>
      </c>
      <c r="V59" s="80">
        <f t="shared" si="23"/>
        <v>0</v>
      </c>
      <c r="W59" s="80">
        <f t="shared" si="24"/>
        <v>0</v>
      </c>
      <c r="X59" s="80">
        <f t="shared" si="25"/>
        <v>0</v>
      </c>
      <c r="Y59" s="80">
        <f t="shared" si="26"/>
        <v>0</v>
      </c>
      <c r="Z59" s="80">
        <f t="shared" si="27"/>
        <v>0</v>
      </c>
    </row>
    <row r="60" spans="2:26" x14ac:dyDescent="0.35">
      <c r="B60" s="1" t="s">
        <v>461</v>
      </c>
      <c r="E60" s="47">
        <v>46.993551008514295</v>
      </c>
      <c r="G60" s="44">
        <f t="shared" si="28"/>
        <v>48.133085717597737</v>
      </c>
      <c r="H60" s="39">
        <f t="shared" si="29"/>
        <v>49.018970730805059</v>
      </c>
      <c r="I60" s="39">
        <f t="shared" si="30"/>
        <v>50.207619329443141</v>
      </c>
      <c r="J60" s="39">
        <f t="shared" si="31"/>
        <v>51.425091166716797</v>
      </c>
      <c r="K60" s="40">
        <f t="shared" si="32"/>
        <v>52.672085170035174</v>
      </c>
      <c r="M60" s="47">
        <f t="shared" si="6"/>
        <v>49.018970730805059</v>
      </c>
      <c r="O60" s="68"/>
      <c r="P60" s="68">
        <f>+E60*(1+'CPI - Index'!E$9)</f>
        <v>48.133085717597737</v>
      </c>
      <c r="Q60" s="68">
        <f>+P60*(1+'CPI - Index'!F$9)</f>
        <v>49.018970730805066</v>
      </c>
      <c r="R60" s="68">
        <f>+Q60*(1+'CPI - Index'!G$9)</f>
        <v>50.207619329443148</v>
      </c>
      <c r="S60" s="68">
        <f>+R60*(1+'CPI - Index'!H$9)</f>
        <v>51.425091166716804</v>
      </c>
      <c r="T60" s="68">
        <f>+S60*(1+'CPI - Index'!I$9)</f>
        <v>52.672085170035189</v>
      </c>
      <c r="V60" s="80">
        <f t="shared" si="23"/>
        <v>0</v>
      </c>
      <c r="W60" s="80">
        <f t="shared" si="24"/>
        <v>0</v>
      </c>
      <c r="X60" s="80">
        <f t="shared" si="25"/>
        <v>0</v>
      </c>
      <c r="Y60" s="80">
        <f t="shared" si="26"/>
        <v>0</v>
      </c>
      <c r="Z60" s="80">
        <f t="shared" si="27"/>
        <v>0</v>
      </c>
    </row>
    <row r="61" spans="2:26" x14ac:dyDescent="0.35">
      <c r="B61" s="1" t="s">
        <v>462</v>
      </c>
      <c r="E61" s="47">
        <v>71.101229079316468</v>
      </c>
      <c r="G61" s="44">
        <f t="shared" si="28"/>
        <v>72.825344764460041</v>
      </c>
      <c r="H61" s="39">
        <f t="shared" si="29"/>
        <v>74.165688533131089</v>
      </c>
      <c r="I61" s="39">
        <f t="shared" si="30"/>
        <v>75.964113518960787</v>
      </c>
      <c r="J61" s="39">
        <f t="shared" si="31"/>
        <v>77.806148056506743</v>
      </c>
      <c r="K61" s="40">
        <f t="shared" si="32"/>
        <v>79.692849622736759</v>
      </c>
      <c r="M61" s="47">
        <f t="shared" si="6"/>
        <v>74.165688533131089</v>
      </c>
      <c r="O61" s="68"/>
      <c r="P61" s="68">
        <f>+E61*(1+'CPI - Index'!E$9)</f>
        <v>72.825344764460041</v>
      </c>
      <c r="Q61" s="68">
        <f>+P61*(1+'CPI - Index'!F$9)</f>
        <v>74.165688533131089</v>
      </c>
      <c r="R61" s="68">
        <f>+Q61*(1+'CPI - Index'!G$9)</f>
        <v>75.964113518960787</v>
      </c>
      <c r="S61" s="68">
        <f>+R61*(1+'CPI - Index'!H$9)</f>
        <v>77.806148056506728</v>
      </c>
      <c r="T61" s="68">
        <f>+S61*(1+'CPI - Index'!I$9)</f>
        <v>79.692849622736745</v>
      </c>
      <c r="V61" s="80">
        <f t="shared" si="23"/>
        <v>0</v>
      </c>
      <c r="W61" s="80">
        <f t="shared" si="24"/>
        <v>0</v>
      </c>
      <c r="X61" s="80">
        <f t="shared" si="25"/>
        <v>0</v>
      </c>
      <c r="Y61" s="80">
        <f t="shared" si="26"/>
        <v>0</v>
      </c>
      <c r="Z61" s="80">
        <f t="shared" si="27"/>
        <v>0</v>
      </c>
    </row>
    <row r="62" spans="2:26" x14ac:dyDescent="0.35">
      <c r="B62" s="1" t="s">
        <v>463</v>
      </c>
      <c r="E62" s="47">
        <v>45.346071891413132</v>
      </c>
      <c r="G62" s="44">
        <f t="shared" si="28"/>
        <v>46.445657296897728</v>
      </c>
      <c r="H62" s="39">
        <f t="shared" si="29"/>
        <v>47.300485345306889</v>
      </c>
      <c r="I62" s="39">
        <f t="shared" si="30"/>
        <v>48.447462827338505</v>
      </c>
      <c r="J62" s="39">
        <f t="shared" si="31"/>
        <v>49.622253075659593</v>
      </c>
      <c r="K62" s="40">
        <f t="shared" si="32"/>
        <v>50.825530514991449</v>
      </c>
      <c r="M62" s="47">
        <f t="shared" si="6"/>
        <v>47.300485345306889</v>
      </c>
      <c r="O62" s="68"/>
      <c r="P62" s="68">
        <f>+E62*(1+'CPI - Index'!E$9)</f>
        <v>46.445657296897728</v>
      </c>
      <c r="Q62" s="68">
        <f>+P62*(1+'CPI - Index'!F$9)</f>
        <v>47.300485345306896</v>
      </c>
      <c r="R62" s="68">
        <f>+Q62*(1+'CPI - Index'!G$9)</f>
        <v>48.447462827338505</v>
      </c>
      <c r="S62" s="68">
        <f>+R62*(1+'CPI - Index'!H$9)</f>
        <v>49.622253075659586</v>
      </c>
      <c r="T62" s="68">
        <f>+S62*(1+'CPI - Index'!I$9)</f>
        <v>50.825530514991456</v>
      </c>
      <c r="V62" s="80">
        <f t="shared" si="23"/>
        <v>0</v>
      </c>
      <c r="W62" s="80">
        <f t="shared" si="24"/>
        <v>0</v>
      </c>
      <c r="X62" s="80">
        <f t="shared" si="25"/>
        <v>0</v>
      </c>
      <c r="Y62" s="80">
        <f t="shared" si="26"/>
        <v>0</v>
      </c>
      <c r="Z62" s="80">
        <f t="shared" si="27"/>
        <v>0</v>
      </c>
    </row>
    <row r="63" spans="2:26" x14ac:dyDescent="0.35">
      <c r="B63" s="1" t="s">
        <v>464</v>
      </c>
      <c r="E63" s="47">
        <v>90.269454766835025</v>
      </c>
      <c r="G63" s="44">
        <f t="shared" si="28"/>
        <v>92.458375898975234</v>
      </c>
      <c r="H63" s="39">
        <f t="shared" si="29"/>
        <v>94.160063798956386</v>
      </c>
      <c r="I63" s="39">
        <f t="shared" si="30"/>
        <v>96.443327323540473</v>
      </c>
      <c r="J63" s="39">
        <f t="shared" si="31"/>
        <v>98.781957126697037</v>
      </c>
      <c r="K63" s="40">
        <f t="shared" si="32"/>
        <v>101.17729577128401</v>
      </c>
      <c r="M63" s="47">
        <f t="shared" si="6"/>
        <v>94.160063798956386</v>
      </c>
      <c r="O63" s="68"/>
      <c r="P63" s="68">
        <f>+E63*(1+'CPI - Index'!E$9)</f>
        <v>92.458375898975234</v>
      </c>
      <c r="Q63" s="68">
        <f>+P63*(1+'CPI - Index'!F$9)</f>
        <v>94.160063798956386</v>
      </c>
      <c r="R63" s="68">
        <f>+Q63*(1+'CPI - Index'!G$9)</f>
        <v>96.443327323540458</v>
      </c>
      <c r="S63" s="68">
        <f>+R63*(1+'CPI - Index'!H$9)</f>
        <v>98.781957126697023</v>
      </c>
      <c r="T63" s="68">
        <f>+S63*(1+'CPI - Index'!I$9)</f>
        <v>101.17729577128399</v>
      </c>
      <c r="V63" s="80">
        <f t="shared" si="23"/>
        <v>0</v>
      </c>
      <c r="W63" s="80">
        <f t="shared" si="24"/>
        <v>0</v>
      </c>
      <c r="X63" s="80">
        <f t="shared" si="25"/>
        <v>0</v>
      </c>
      <c r="Y63" s="80">
        <f t="shared" si="26"/>
        <v>0</v>
      </c>
      <c r="Z63" s="80">
        <f t="shared" si="27"/>
        <v>0</v>
      </c>
    </row>
    <row r="64" spans="2:26" x14ac:dyDescent="0.35">
      <c r="B64" s="1" t="s">
        <v>465</v>
      </c>
      <c r="E64" s="47">
        <v>91.576538878444993</v>
      </c>
      <c r="G64" s="44">
        <f t="shared" si="28"/>
        <v>93.797155161960362</v>
      </c>
      <c r="H64" s="39">
        <f t="shared" si="29"/>
        <v>95.523483171076208</v>
      </c>
      <c r="I64" s="39">
        <f t="shared" si="30"/>
        <v>97.839807906490805</v>
      </c>
      <c r="J64" s="39">
        <f t="shared" si="31"/>
        <v>100.2123006134008</v>
      </c>
      <c r="K64" s="40">
        <f t="shared" si="32"/>
        <v>102.64232329471261</v>
      </c>
      <c r="M64" s="47">
        <f t="shared" si="6"/>
        <v>95.523483171076208</v>
      </c>
      <c r="O64" s="68"/>
      <c r="P64" s="68">
        <f>+E64*(1+'CPI - Index'!E$9)</f>
        <v>93.797155161960362</v>
      </c>
      <c r="Q64" s="68">
        <f>+P64*(1+'CPI - Index'!F$9)</f>
        <v>95.523483171076208</v>
      </c>
      <c r="R64" s="68">
        <f>+Q64*(1+'CPI - Index'!G$9)</f>
        <v>97.839807906490805</v>
      </c>
      <c r="S64" s="68">
        <f>+R64*(1+'CPI - Index'!H$9)</f>
        <v>100.21230061340079</v>
      </c>
      <c r="T64" s="68">
        <f>+S64*(1+'CPI - Index'!I$9)</f>
        <v>102.64232329471261</v>
      </c>
      <c r="V64" s="80">
        <f t="shared" si="23"/>
        <v>0</v>
      </c>
      <c r="W64" s="80">
        <f t="shared" si="24"/>
        <v>0</v>
      </c>
      <c r="X64" s="80">
        <f t="shared" si="25"/>
        <v>0</v>
      </c>
      <c r="Y64" s="80">
        <f t="shared" si="26"/>
        <v>0</v>
      </c>
      <c r="Z64" s="80">
        <f t="shared" si="27"/>
        <v>0</v>
      </c>
    </row>
    <row r="65" spans="2:26" x14ac:dyDescent="0.35">
      <c r="B65" s="1" t="s">
        <v>466</v>
      </c>
      <c r="E65" s="47">
        <v>140.16281550542965</v>
      </c>
      <c r="G65" s="44">
        <f t="shared" si="28"/>
        <v>143.56158809791489</v>
      </c>
      <c r="H65" s="39">
        <f t="shared" si="29"/>
        <v>146.20382591566795</v>
      </c>
      <c r="I65" s="39">
        <f t="shared" si="30"/>
        <v>149.74908543865038</v>
      </c>
      <c r="J65" s="39">
        <f t="shared" si="31"/>
        <v>153.38031306134965</v>
      </c>
      <c r="K65" s="40">
        <f t="shared" si="32"/>
        <v>157.09959340242932</v>
      </c>
      <c r="M65" s="47">
        <f t="shared" si="6"/>
        <v>146.20382591566795</v>
      </c>
      <c r="O65" s="68"/>
      <c r="P65" s="68">
        <f>+E65*(1+'CPI - Index'!E$9)</f>
        <v>143.56158809791489</v>
      </c>
      <c r="Q65" s="68">
        <f>+P65*(1+'CPI - Index'!F$9)</f>
        <v>146.20382591566795</v>
      </c>
      <c r="R65" s="68">
        <f>+Q65*(1+'CPI - Index'!G$9)</f>
        <v>149.74908543865038</v>
      </c>
      <c r="S65" s="68">
        <f>+R65*(1+'CPI - Index'!H$9)</f>
        <v>153.38031306134963</v>
      </c>
      <c r="T65" s="68">
        <f>+S65*(1+'CPI - Index'!I$9)</f>
        <v>157.09959340242929</v>
      </c>
      <c r="V65" s="80">
        <f t="shared" si="23"/>
        <v>0</v>
      </c>
      <c r="W65" s="80">
        <f t="shared" si="24"/>
        <v>0</v>
      </c>
      <c r="X65" s="80">
        <f t="shared" si="25"/>
        <v>0</v>
      </c>
      <c r="Y65" s="80">
        <f t="shared" si="26"/>
        <v>0</v>
      </c>
      <c r="Z65" s="80">
        <f t="shared" si="27"/>
        <v>0</v>
      </c>
    </row>
    <row r="66" spans="2:26" x14ac:dyDescent="0.35">
      <c r="B66" s="1" t="s">
        <v>467</v>
      </c>
      <c r="E66" s="47">
        <v>171.82260291137325</v>
      </c>
      <c r="G66" s="44">
        <f t="shared" si="28"/>
        <v>175.98908566529616</v>
      </c>
      <c r="H66" s="39">
        <f t="shared" si="29"/>
        <v>179.22814859165132</v>
      </c>
      <c r="I66" s="39">
        <f t="shared" si="30"/>
        <v>183.57420654602782</v>
      </c>
      <c r="J66" s="39">
        <f t="shared" si="31"/>
        <v>188.02565095834197</v>
      </c>
      <c r="K66" s="40">
        <f t="shared" si="32"/>
        <v>192.58503731810478</v>
      </c>
      <c r="M66" s="47">
        <f t="shared" si="6"/>
        <v>179.22814859165132</v>
      </c>
      <c r="O66" s="68"/>
      <c r="P66" s="68">
        <f>+E66*(1+'CPI - Index'!E$9)</f>
        <v>175.98908566529616</v>
      </c>
      <c r="Q66" s="68">
        <f>+P66*(1+'CPI - Index'!F$9)</f>
        <v>179.22814859165132</v>
      </c>
      <c r="R66" s="68">
        <f>+Q66*(1+'CPI - Index'!G$9)</f>
        <v>183.5742065460278</v>
      </c>
      <c r="S66" s="68">
        <f>+R66*(1+'CPI - Index'!H$9)</f>
        <v>188.02565095834194</v>
      </c>
      <c r="T66" s="68">
        <f>+S66*(1+'CPI - Index'!I$9)</f>
        <v>192.58503731810475</v>
      </c>
      <c r="V66" s="80">
        <f t="shared" si="23"/>
        <v>0</v>
      </c>
      <c r="W66" s="80">
        <f t="shared" si="24"/>
        <v>0</v>
      </c>
      <c r="X66" s="80">
        <f t="shared" si="25"/>
        <v>0</v>
      </c>
      <c r="Y66" s="80">
        <f t="shared" si="26"/>
        <v>0</v>
      </c>
      <c r="Z66" s="80">
        <f t="shared" si="27"/>
        <v>0</v>
      </c>
    </row>
    <row r="67" spans="2:26" x14ac:dyDescent="0.35">
      <c r="B67" s="1" t="s">
        <v>468</v>
      </c>
      <c r="E67" s="47">
        <v>41.834741016353199</v>
      </c>
      <c r="G67" s="44">
        <f t="shared" si="28"/>
        <v>42.849181049306097</v>
      </c>
      <c r="H67" s="39">
        <f t="shared" si="29"/>
        <v>43.63781628334241</v>
      </c>
      <c r="I67" s="39">
        <f t="shared" si="30"/>
        <v>44.695978631500907</v>
      </c>
      <c r="J67" s="39">
        <f t="shared" si="31"/>
        <v>45.779800090275515</v>
      </c>
      <c r="K67" s="40">
        <f t="shared" si="32"/>
        <v>46.889902860936921</v>
      </c>
      <c r="M67" s="47">
        <f t="shared" si="6"/>
        <v>43.63781628334241</v>
      </c>
      <c r="O67" s="68"/>
      <c r="P67" s="68">
        <f>+E67*(1+'CPI - Index'!E$9)</f>
        <v>42.849181049306097</v>
      </c>
      <c r="Q67" s="68">
        <f>+P67*(1+'CPI - Index'!F$9)</f>
        <v>43.63781628334241</v>
      </c>
      <c r="R67" s="68">
        <f>+Q67*(1+'CPI - Index'!G$9)</f>
        <v>44.6959786315009</v>
      </c>
      <c r="S67" s="68">
        <f>+R67*(1+'CPI - Index'!H$9)</f>
        <v>45.779800090275508</v>
      </c>
      <c r="T67" s="68">
        <f>+S67*(1+'CPI - Index'!I$9)</f>
        <v>46.889902860936921</v>
      </c>
      <c r="V67" s="80">
        <f t="shared" si="23"/>
        <v>0</v>
      </c>
      <c r="W67" s="80">
        <f t="shared" si="24"/>
        <v>0</v>
      </c>
      <c r="X67" s="80">
        <f t="shared" si="25"/>
        <v>0</v>
      </c>
      <c r="Y67" s="80">
        <f t="shared" si="26"/>
        <v>0</v>
      </c>
      <c r="Z67" s="80">
        <f t="shared" si="27"/>
        <v>0</v>
      </c>
    </row>
    <row r="68" spans="2:26" x14ac:dyDescent="0.35">
      <c r="B68" s="1" t="s">
        <v>469</v>
      </c>
      <c r="E68" s="47">
        <v>66.262639456971854</v>
      </c>
      <c r="G68" s="44">
        <f t="shared" si="28"/>
        <v>67.869425408580838</v>
      </c>
      <c r="H68" s="39">
        <f t="shared" si="29"/>
        <v>69.118555937573134</v>
      </c>
      <c r="I68" s="39">
        <f t="shared" si="30"/>
        <v>70.794594284160738</v>
      </c>
      <c r="J68" s="39">
        <f t="shared" si="31"/>
        <v>72.511274459865376</v>
      </c>
      <c r="K68" s="40">
        <f t="shared" si="32"/>
        <v>74.26958197810167</v>
      </c>
      <c r="M68" s="47">
        <f t="shared" si="6"/>
        <v>69.118555937573134</v>
      </c>
      <c r="O68" s="68"/>
      <c r="P68" s="68">
        <f>+E68*(1+'CPI - Index'!E$9)</f>
        <v>67.869425408580838</v>
      </c>
      <c r="Q68" s="68">
        <f>+P68*(1+'CPI - Index'!F$9)</f>
        <v>69.118555937573134</v>
      </c>
      <c r="R68" s="68">
        <f>+Q68*(1+'CPI - Index'!G$9)</f>
        <v>70.794594284160723</v>
      </c>
      <c r="S68" s="68">
        <f>+R68*(1+'CPI - Index'!H$9)</f>
        <v>72.511274459865362</v>
      </c>
      <c r="T68" s="68">
        <f>+S68*(1+'CPI - Index'!I$9)</f>
        <v>74.26958197810167</v>
      </c>
      <c r="V68" s="80">
        <f t="shared" si="23"/>
        <v>0</v>
      </c>
      <c r="W68" s="80">
        <f t="shared" si="24"/>
        <v>0</v>
      </c>
      <c r="X68" s="80">
        <f t="shared" si="25"/>
        <v>0</v>
      </c>
      <c r="Y68" s="80">
        <f t="shared" si="26"/>
        <v>0</v>
      </c>
      <c r="Z68" s="80">
        <f t="shared" si="27"/>
        <v>0</v>
      </c>
    </row>
    <row r="69" spans="2:26" x14ac:dyDescent="0.35">
      <c r="B69" s="1" t="s">
        <v>470</v>
      </c>
      <c r="E69" s="47">
        <v>41.543669273180242</v>
      </c>
      <c r="G69" s="44">
        <f t="shared" si="28"/>
        <v>42.551051181197685</v>
      </c>
      <c r="H69" s="39">
        <f t="shared" si="29"/>
        <v>43.334199362446725</v>
      </c>
      <c r="I69" s="39">
        <f t="shared" si="30"/>
        <v>44.384999380834415</v>
      </c>
      <c r="J69" s="39">
        <f t="shared" si="31"/>
        <v>45.461279982569408</v>
      </c>
      <c r="K69" s="40">
        <f t="shared" si="32"/>
        <v>46.563659039859878</v>
      </c>
      <c r="M69" s="47">
        <f t="shared" si="6"/>
        <v>43.334199362446725</v>
      </c>
      <c r="O69" s="68"/>
      <c r="P69" s="68">
        <f>+E69*(1+'CPI - Index'!E$9)</f>
        <v>42.551051181197685</v>
      </c>
      <c r="Q69" s="68">
        <f>+P69*(1+'CPI - Index'!F$9)</f>
        <v>43.334199362446725</v>
      </c>
      <c r="R69" s="68">
        <f>+Q69*(1+'CPI - Index'!G$9)</f>
        <v>44.384999380834408</v>
      </c>
      <c r="S69" s="68">
        <f>+R69*(1+'CPI - Index'!H$9)</f>
        <v>45.461279982569401</v>
      </c>
      <c r="T69" s="68">
        <f>+S69*(1+'CPI - Index'!I$9)</f>
        <v>46.563659039859878</v>
      </c>
      <c r="V69" s="80">
        <f t="shared" si="23"/>
        <v>0</v>
      </c>
      <c r="W69" s="80">
        <f t="shared" si="24"/>
        <v>0</v>
      </c>
      <c r="X69" s="80">
        <f t="shared" si="25"/>
        <v>0</v>
      </c>
      <c r="Y69" s="80">
        <f t="shared" si="26"/>
        <v>0</v>
      </c>
      <c r="Z69" s="80">
        <f t="shared" si="27"/>
        <v>0</v>
      </c>
    </row>
    <row r="70" spans="2:26" x14ac:dyDescent="0.35">
      <c r="B70" s="1" t="s">
        <v>471</v>
      </c>
      <c r="E70" s="47">
        <v>42.408065426772822</v>
      </c>
      <c r="G70" s="44">
        <f t="shared" si="28"/>
        <v>43.436407858059475</v>
      </c>
      <c r="H70" s="39">
        <f t="shared" si="29"/>
        <v>44.235850947471619</v>
      </c>
      <c r="I70" s="39">
        <f t="shared" si="30"/>
        <v>45.308514886643884</v>
      </c>
      <c r="J70" s="39">
        <f t="shared" si="31"/>
        <v>46.407189581837699</v>
      </c>
      <c r="K70" s="40">
        <f t="shared" si="32"/>
        <v>47.532505761284064</v>
      </c>
      <c r="M70" s="47">
        <f t="shared" si="6"/>
        <v>44.235850947471619</v>
      </c>
      <c r="O70" s="68"/>
      <c r="P70" s="68">
        <f>+E70*(1+'CPI - Index'!E$9)</f>
        <v>43.436407858059475</v>
      </c>
      <c r="Q70" s="68">
        <f>+P70*(1+'CPI - Index'!F$9)</f>
        <v>44.235850947471619</v>
      </c>
      <c r="R70" s="68">
        <f>+Q70*(1+'CPI - Index'!G$9)</f>
        <v>45.308514886643877</v>
      </c>
      <c r="S70" s="68">
        <f>+R70*(1+'CPI - Index'!H$9)</f>
        <v>46.407189581837692</v>
      </c>
      <c r="T70" s="68">
        <f>+S70*(1+'CPI - Index'!I$9)</f>
        <v>47.532505761284064</v>
      </c>
      <c r="V70" s="80">
        <f t="shared" si="23"/>
        <v>0</v>
      </c>
      <c r="W70" s="80">
        <f t="shared" si="24"/>
        <v>0</v>
      </c>
      <c r="X70" s="80">
        <f t="shared" si="25"/>
        <v>0</v>
      </c>
      <c r="Y70" s="80">
        <f t="shared" si="26"/>
        <v>0</v>
      </c>
      <c r="Z70" s="80">
        <f t="shared" si="27"/>
        <v>0</v>
      </c>
    </row>
    <row r="71" spans="2:26" x14ac:dyDescent="0.35">
      <c r="B71" s="1" t="s">
        <v>472</v>
      </c>
      <c r="E71" s="47">
        <v>52.718606509967742</v>
      </c>
      <c r="G71" s="44">
        <f t="shared" si="28"/>
        <v>53.996966639036003</v>
      </c>
      <c r="H71" s="39">
        <f t="shared" si="29"/>
        <v>54.990775840981456</v>
      </c>
      <c r="I71" s="39">
        <f t="shared" si="30"/>
        <v>56.324233228333867</v>
      </c>
      <c r="J71" s="39">
        <f t="shared" si="31"/>
        <v>57.690025285941275</v>
      </c>
      <c r="K71" s="40">
        <f t="shared" si="32"/>
        <v>59.088936089028287</v>
      </c>
      <c r="M71" s="47">
        <f t="shared" si="6"/>
        <v>54.990775840981456</v>
      </c>
      <c r="O71" s="68"/>
      <c r="P71" s="68">
        <f>+E71*(1+'CPI - Index'!E$9)</f>
        <v>53.996966639036003</v>
      </c>
      <c r="Q71" s="68">
        <f>+P71*(1+'CPI - Index'!F$9)</f>
        <v>54.990775840981456</v>
      </c>
      <c r="R71" s="68">
        <f>+Q71*(1+'CPI - Index'!G$9)</f>
        <v>56.32423322833386</v>
      </c>
      <c r="S71" s="68">
        <f>+R71*(1+'CPI - Index'!H$9)</f>
        <v>57.69002528594126</v>
      </c>
      <c r="T71" s="68">
        <f>+S71*(1+'CPI - Index'!I$9)</f>
        <v>59.088936089028273</v>
      </c>
      <c r="V71" s="80">
        <f t="shared" si="23"/>
        <v>0</v>
      </c>
      <c r="W71" s="80">
        <f t="shared" si="24"/>
        <v>0</v>
      </c>
      <c r="X71" s="80">
        <f t="shared" si="25"/>
        <v>0</v>
      </c>
      <c r="Y71" s="80">
        <f t="shared" si="26"/>
        <v>0</v>
      </c>
      <c r="Z71" s="80">
        <f t="shared" si="27"/>
        <v>0</v>
      </c>
    </row>
    <row r="72" spans="2:26" x14ac:dyDescent="0.35">
      <c r="B72" s="1" t="s">
        <v>473</v>
      </c>
      <c r="E72" s="47">
        <v>42.065565038506122</v>
      </c>
      <c r="G72" s="44">
        <f t="shared" si="28"/>
        <v>43.085602264675721</v>
      </c>
      <c r="H72" s="39">
        <f t="shared" si="29"/>
        <v>43.878588809424357</v>
      </c>
      <c r="I72" s="39">
        <f t="shared" si="30"/>
        <v>44.942589589550131</v>
      </c>
      <c r="J72" s="39">
        <f t="shared" si="31"/>
        <v>46.032391054949194</v>
      </c>
      <c r="K72" s="40">
        <f t="shared" si="32"/>
        <v>47.148618839900209</v>
      </c>
      <c r="M72" s="47">
        <f t="shared" si="6"/>
        <v>43.878588809424357</v>
      </c>
      <c r="O72" s="68"/>
      <c r="P72" s="68">
        <f>+E72*(1+'CPI - Index'!E$9)</f>
        <v>43.085602264675721</v>
      </c>
      <c r="Q72" s="68">
        <f>+P72*(1+'CPI - Index'!F$9)</f>
        <v>43.878588809424357</v>
      </c>
      <c r="R72" s="68">
        <f>+Q72*(1+'CPI - Index'!G$9)</f>
        <v>44.942589589550124</v>
      </c>
      <c r="S72" s="68">
        <f>+R72*(1+'CPI - Index'!H$9)</f>
        <v>46.032391054949187</v>
      </c>
      <c r="T72" s="68">
        <f>+S72*(1+'CPI - Index'!I$9)</f>
        <v>47.148618839900209</v>
      </c>
      <c r="V72" s="80">
        <f t="shared" si="23"/>
        <v>0</v>
      </c>
      <c r="W72" s="80">
        <f t="shared" si="24"/>
        <v>0</v>
      </c>
      <c r="X72" s="80">
        <f t="shared" si="25"/>
        <v>0</v>
      </c>
      <c r="Y72" s="80">
        <f t="shared" si="26"/>
        <v>0</v>
      </c>
      <c r="Z72" s="80">
        <f t="shared" si="27"/>
        <v>0</v>
      </c>
    </row>
    <row r="73" spans="2:26" x14ac:dyDescent="0.35">
      <c r="B73" s="1" t="s">
        <v>474</v>
      </c>
      <c r="E73" s="47">
        <v>42.065565038506122</v>
      </c>
      <c r="G73" s="44">
        <f t="shared" si="28"/>
        <v>43.085602264675721</v>
      </c>
      <c r="H73" s="39">
        <f t="shared" si="29"/>
        <v>43.878588809424357</v>
      </c>
      <c r="I73" s="39">
        <f t="shared" si="30"/>
        <v>44.942589589550131</v>
      </c>
      <c r="J73" s="39">
        <f t="shared" si="31"/>
        <v>46.032391054949194</v>
      </c>
      <c r="K73" s="40">
        <f t="shared" si="32"/>
        <v>47.148618839900209</v>
      </c>
      <c r="M73" s="47">
        <f t="shared" si="6"/>
        <v>43.878588809424357</v>
      </c>
      <c r="O73" s="68"/>
      <c r="P73" s="68">
        <f>+E73*(1+'CPI - Index'!E$9)</f>
        <v>43.085602264675721</v>
      </c>
      <c r="Q73" s="68">
        <f>+P73*(1+'CPI - Index'!F$9)</f>
        <v>43.878588809424357</v>
      </c>
      <c r="R73" s="68">
        <f>+Q73*(1+'CPI - Index'!G$9)</f>
        <v>44.942589589550124</v>
      </c>
      <c r="S73" s="68">
        <f>+R73*(1+'CPI - Index'!H$9)</f>
        <v>46.032391054949187</v>
      </c>
      <c r="T73" s="68">
        <f>+S73*(1+'CPI - Index'!I$9)</f>
        <v>47.148618839900209</v>
      </c>
      <c r="V73" s="80">
        <f t="shared" si="23"/>
        <v>0</v>
      </c>
      <c r="W73" s="80">
        <f t="shared" si="24"/>
        <v>0</v>
      </c>
      <c r="X73" s="80">
        <f t="shared" si="25"/>
        <v>0</v>
      </c>
      <c r="Y73" s="80">
        <f t="shared" si="26"/>
        <v>0</v>
      </c>
      <c r="Z73" s="80">
        <f t="shared" si="27"/>
        <v>0</v>
      </c>
    </row>
    <row r="74" spans="2:26" x14ac:dyDescent="0.35">
      <c r="B74" s="1" t="s">
        <v>475</v>
      </c>
      <c r="E74" s="47">
        <v>41.909692169928789</v>
      </c>
      <c r="G74" s="44">
        <f t="shared" si="28"/>
        <v>42.925949674410276</v>
      </c>
      <c r="H74" s="39">
        <f t="shared" si="29"/>
        <v>43.715997827927033</v>
      </c>
      <c r="I74" s="39">
        <f t="shared" si="30"/>
        <v>44.776055980547035</v>
      </c>
      <c r="J74" s="39">
        <f t="shared" si="31"/>
        <v>45.861819214665097</v>
      </c>
      <c r="K74" s="40">
        <f t="shared" si="32"/>
        <v>46.973910846288163</v>
      </c>
      <c r="M74" s="47">
        <f t="shared" ref="M74:M78" si="33">_xlfn.IFS($G$7=$M$7,$G74,
                                       $H$7=$M$7,$H74,
                                                                    $I$7=$M$7,$I74,
                                                                                                  $J$7=$M$7,$J74,
                                                                                                                                $K$7=$M$7,$K74)
*1</f>
        <v>43.715997827927033</v>
      </c>
      <c r="O74" s="68"/>
      <c r="P74" s="68">
        <f>+E74*(1+'CPI - Index'!E$9)</f>
        <v>42.925949674410276</v>
      </c>
      <c r="Q74" s="68">
        <f>+P74*(1+'CPI - Index'!F$9)</f>
        <v>43.715997827927033</v>
      </c>
      <c r="R74" s="68">
        <f>+Q74*(1+'CPI - Index'!G$9)</f>
        <v>44.776055980547028</v>
      </c>
      <c r="S74" s="68">
        <f>+R74*(1+'CPI - Index'!H$9)</f>
        <v>45.86181921466509</v>
      </c>
      <c r="T74" s="68">
        <f>+S74*(1+'CPI - Index'!I$9)</f>
        <v>46.973910846288163</v>
      </c>
      <c r="V74" s="80">
        <f t="shared" si="23"/>
        <v>0</v>
      </c>
      <c r="W74" s="80">
        <f t="shared" si="24"/>
        <v>0</v>
      </c>
      <c r="X74" s="80">
        <f t="shared" si="25"/>
        <v>0</v>
      </c>
      <c r="Y74" s="80">
        <f t="shared" si="26"/>
        <v>0</v>
      </c>
      <c r="Z74" s="80">
        <f t="shared" si="27"/>
        <v>0</v>
      </c>
    </row>
    <row r="75" spans="2:26" x14ac:dyDescent="0.35">
      <c r="B75" s="1" t="s">
        <v>476</v>
      </c>
      <c r="E75" s="47">
        <v>43.486715078864684</v>
      </c>
      <c r="G75" s="44">
        <f t="shared" si="28"/>
        <v>44.541213412208556</v>
      </c>
      <c r="H75" s="39">
        <f t="shared" si="29"/>
        <v>45.360990346175583</v>
      </c>
      <c r="I75" s="39">
        <f t="shared" si="30"/>
        <v>46.460937505489014</v>
      </c>
      <c r="J75" s="39">
        <f t="shared" si="31"/>
        <v>47.587557004714967</v>
      </c>
      <c r="K75" s="40">
        <f t="shared" si="32"/>
        <v>48.741495614664537</v>
      </c>
      <c r="M75" s="47">
        <f t="shared" si="33"/>
        <v>45.360990346175583</v>
      </c>
      <c r="O75" s="68"/>
      <c r="P75" s="68">
        <f>+E75*(1+'CPI - Index'!E$9)</f>
        <v>44.541213412208556</v>
      </c>
      <c r="Q75" s="68">
        <f>+P75*(1+'CPI - Index'!F$9)</f>
        <v>45.360990346175591</v>
      </c>
      <c r="R75" s="68">
        <f>+Q75*(1+'CPI - Index'!G$9)</f>
        <v>46.460937505489014</v>
      </c>
      <c r="S75" s="68">
        <f>+R75*(1+'CPI - Index'!H$9)</f>
        <v>47.587557004714959</v>
      </c>
      <c r="T75" s="68">
        <f>+S75*(1+'CPI - Index'!I$9)</f>
        <v>48.741495614664537</v>
      </c>
      <c r="V75" s="80">
        <f t="shared" si="23"/>
        <v>0</v>
      </c>
      <c r="W75" s="80">
        <f t="shared" si="24"/>
        <v>0</v>
      </c>
      <c r="X75" s="80">
        <f t="shared" si="25"/>
        <v>0</v>
      </c>
      <c r="Y75" s="80">
        <f t="shared" si="26"/>
        <v>0</v>
      </c>
      <c r="Z75" s="80">
        <f t="shared" si="27"/>
        <v>0</v>
      </c>
    </row>
    <row r="76" spans="2:26" x14ac:dyDescent="0.35">
      <c r="B76" s="1" t="s">
        <v>477</v>
      </c>
      <c r="E76" s="47">
        <v>0</v>
      </c>
      <c r="G76" s="44">
        <f t="shared" si="28"/>
        <v>0</v>
      </c>
      <c r="H76" s="39">
        <f t="shared" si="29"/>
        <v>0</v>
      </c>
      <c r="I76" s="39">
        <f t="shared" si="30"/>
        <v>0</v>
      </c>
      <c r="J76" s="39">
        <f t="shared" si="31"/>
        <v>0</v>
      </c>
      <c r="K76" s="40">
        <f t="shared" si="32"/>
        <v>0</v>
      </c>
      <c r="M76" s="47">
        <f t="shared" si="33"/>
        <v>0</v>
      </c>
      <c r="O76" s="68"/>
      <c r="P76" s="68">
        <f>+E76*(1+'CPI - Index'!E$9)</f>
        <v>0</v>
      </c>
      <c r="Q76" s="68">
        <f>+P76*(1+'CPI - Index'!F$9)</f>
        <v>0</v>
      </c>
      <c r="R76" s="68">
        <f>+Q76*(1+'CPI - Index'!G$9)</f>
        <v>0</v>
      </c>
      <c r="S76" s="68">
        <f>+R76*(1+'CPI - Index'!H$9)</f>
        <v>0</v>
      </c>
      <c r="T76" s="68">
        <f>+S76*(1+'CPI - Index'!I$9)</f>
        <v>0</v>
      </c>
      <c r="V76" s="80">
        <f t="shared" si="23"/>
        <v>0</v>
      </c>
      <c r="W76" s="80">
        <f t="shared" si="24"/>
        <v>0</v>
      </c>
      <c r="X76" s="80">
        <f t="shared" si="25"/>
        <v>0</v>
      </c>
      <c r="Y76" s="80">
        <f t="shared" si="26"/>
        <v>0</v>
      </c>
      <c r="Z76" s="80">
        <f t="shared" si="27"/>
        <v>0</v>
      </c>
    </row>
    <row r="77" spans="2:26" x14ac:dyDescent="0.35">
      <c r="B77" s="1" t="s">
        <v>478</v>
      </c>
      <c r="E77" s="47">
        <v>0</v>
      </c>
      <c r="G77" s="44">
        <f t="shared" si="28"/>
        <v>0</v>
      </c>
      <c r="H77" s="39">
        <f t="shared" si="29"/>
        <v>0</v>
      </c>
      <c r="I77" s="39">
        <f t="shared" si="30"/>
        <v>0</v>
      </c>
      <c r="J77" s="39">
        <f t="shared" si="31"/>
        <v>0</v>
      </c>
      <c r="K77" s="40">
        <f t="shared" si="32"/>
        <v>0</v>
      </c>
      <c r="M77" s="47">
        <f t="shared" si="33"/>
        <v>0</v>
      </c>
      <c r="O77" s="68"/>
      <c r="P77" s="68">
        <f>+E77*(1+'CPI - Index'!E$9)</f>
        <v>0</v>
      </c>
      <c r="Q77" s="68">
        <f>+P77*(1+'CPI - Index'!F$9)</f>
        <v>0</v>
      </c>
      <c r="R77" s="68">
        <f>+Q77*(1+'CPI - Index'!G$9)</f>
        <v>0</v>
      </c>
      <c r="S77" s="68">
        <f>+R77*(1+'CPI - Index'!H$9)</f>
        <v>0</v>
      </c>
      <c r="T77" s="68">
        <f>+S77*(1+'CPI - Index'!I$9)</f>
        <v>0</v>
      </c>
      <c r="V77" s="80">
        <f t="shared" si="23"/>
        <v>0</v>
      </c>
      <c r="W77" s="80">
        <f t="shared" si="24"/>
        <v>0</v>
      </c>
      <c r="X77" s="80">
        <f t="shared" si="25"/>
        <v>0</v>
      </c>
      <c r="Y77" s="80">
        <f t="shared" si="26"/>
        <v>0</v>
      </c>
      <c r="Z77" s="80">
        <f t="shared" si="27"/>
        <v>0</v>
      </c>
    </row>
    <row r="78" spans="2:26" x14ac:dyDescent="0.35">
      <c r="B78" s="1" t="s">
        <v>479</v>
      </c>
      <c r="E78" s="48">
        <v>0</v>
      </c>
      <c r="G78" s="45">
        <f t="shared" si="28"/>
        <v>0</v>
      </c>
      <c r="H78" s="16">
        <f t="shared" si="29"/>
        <v>0</v>
      </c>
      <c r="I78" s="16">
        <f t="shared" si="30"/>
        <v>0</v>
      </c>
      <c r="J78" s="16">
        <f t="shared" si="31"/>
        <v>0</v>
      </c>
      <c r="K78" s="17">
        <f t="shared" si="32"/>
        <v>0</v>
      </c>
      <c r="M78" s="48">
        <f t="shared" si="33"/>
        <v>0</v>
      </c>
      <c r="O78" s="68"/>
      <c r="P78" s="68">
        <f>+E78*(1+'CPI - Index'!E$9)</f>
        <v>0</v>
      </c>
      <c r="Q78" s="68">
        <f>+P78*(1+'CPI - Index'!F$9)</f>
        <v>0</v>
      </c>
      <c r="R78" s="68">
        <f>+Q78*(1+'CPI - Index'!G$9)</f>
        <v>0</v>
      </c>
      <c r="S78" s="68">
        <f>+R78*(1+'CPI - Index'!H$9)</f>
        <v>0</v>
      </c>
      <c r="T78" s="68">
        <f>+S78*(1+'CPI - Index'!I$9)</f>
        <v>0</v>
      </c>
      <c r="V78" s="80">
        <f t="shared" si="23"/>
        <v>0</v>
      </c>
      <c r="W78" s="80">
        <f t="shared" si="24"/>
        <v>0</v>
      </c>
      <c r="X78" s="80">
        <f t="shared" si="25"/>
        <v>0</v>
      </c>
      <c r="Y78" s="80">
        <f t="shared" si="26"/>
        <v>0</v>
      </c>
      <c r="Z78" s="80">
        <f t="shared" si="27"/>
        <v>0</v>
      </c>
    </row>
  </sheetData>
  <conditionalFormatting sqref="A1:A17">
    <cfRule type="containsText" dxfId="3" priority="7" operator="containsText" text="&quot;False&quot;">
      <formula>NOT(ISERROR(SEARCH("""False""",A1)))</formula>
    </cfRule>
  </conditionalFormatting>
  <conditionalFormatting sqref="A20:A32">
    <cfRule type="containsText" dxfId="2" priority="1" operator="containsText" text="&quot;False&quot;">
      <formula>NOT(ISERROR(SEARCH("""False""",A20)))</formula>
    </cfRule>
  </conditionalFormatting>
  <pageMargins left="0.7" right="0.7" top="0.75" bottom="0.75" header="0.3" footer="0.3"/>
  <pageSetup paperSize="8" scale="7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0BE2BE64-EC70-4F12-BC2B-3BC9EDD797E0}">
            <xm:f>NOT(ISERROR(SEARCH($A$204,A1)))</xm:f>
            <xm:f>$A$204</xm:f>
            <x14:dxf>
              <font>
                <color rgb="FFFF0000"/>
              </font>
            </x14:dxf>
          </x14:cfRule>
          <xm:sqref>A1:A17</xm:sqref>
        </x14:conditionalFormatting>
        <x14:conditionalFormatting xmlns:xm="http://schemas.microsoft.com/office/excel/2006/main">
          <x14:cfRule type="containsText" priority="2" operator="containsText" id="{16BEBCE4-26A9-4D3B-85DB-DD0EE2ED8DDF}">
            <xm:f>NOT(ISERROR(SEARCH($A$204,A20)))</xm:f>
            <xm:f>$A$204</xm:f>
            <x14:dxf>
              <font>
                <color rgb="FFFF0000"/>
              </font>
            </x14:dxf>
          </x14:cfRule>
          <xm:sqref>A20:A32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"/>
  <sheetViews>
    <sheetView topLeftCell="XFD1" workbookViewId="0"/>
  </sheetViews>
  <sheetFormatPr defaultColWidth="0" defaultRowHeight="14.5" x14ac:dyDescent="0.35"/>
  <cols>
    <col min="1" max="16384" width="9.1796875" style="1" hidden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53"/>
  <sheetViews>
    <sheetView workbookViewId="0">
      <selection activeCell="D9" sqref="D9:I9"/>
    </sheetView>
  </sheetViews>
  <sheetFormatPr defaultColWidth="9.1796875" defaultRowHeight="14.5" x14ac:dyDescent="0.35"/>
  <cols>
    <col min="1" max="1" width="9.1796875" style="1"/>
    <col min="2" max="2" width="31.7265625" style="1" customWidth="1"/>
    <col min="3" max="10" width="15.7265625" style="1" customWidth="1"/>
    <col min="11" max="16384" width="9.1796875" style="1"/>
  </cols>
  <sheetData>
    <row r="2" spans="2:9" ht="15.5" x14ac:dyDescent="0.35">
      <c r="B2" s="2" t="s">
        <v>0</v>
      </c>
    </row>
    <row r="4" spans="2:9" s="3" customFormat="1" x14ac:dyDescent="0.35"/>
    <row r="5" spans="2:9" s="4" customFormat="1" x14ac:dyDescent="0.35">
      <c r="B5" s="5" t="s">
        <v>85</v>
      </c>
    </row>
    <row r="6" spans="2:9" x14ac:dyDescent="0.35">
      <c r="D6" s="8" t="s">
        <v>2</v>
      </c>
      <c r="E6" s="8" t="s">
        <v>1</v>
      </c>
      <c r="F6" s="8" t="s">
        <v>3</v>
      </c>
      <c r="G6" s="8" t="s">
        <v>4</v>
      </c>
      <c r="H6" s="8" t="s">
        <v>5</v>
      </c>
      <c r="I6" s="8" t="s">
        <v>6</v>
      </c>
    </row>
    <row r="7" spans="2:9" x14ac:dyDescent="0.35">
      <c r="D7" s="10" t="s">
        <v>7</v>
      </c>
      <c r="E7" s="11" t="s">
        <v>80</v>
      </c>
      <c r="F7" s="11" t="s">
        <v>80</v>
      </c>
      <c r="G7" s="9" t="s">
        <v>8</v>
      </c>
      <c r="H7" s="9" t="s">
        <v>8</v>
      </c>
      <c r="I7" s="9" t="s">
        <v>8</v>
      </c>
    </row>
    <row r="9" spans="2:9" x14ac:dyDescent="0.35">
      <c r="B9" s="86" t="s">
        <v>84</v>
      </c>
      <c r="C9" s="87"/>
      <c r="D9" s="12">
        <f>SUM(C30:C33)/SUM(C26:C29)-1</f>
        <v>1.9486474094452033E-2</v>
      </c>
      <c r="E9" s="13">
        <v>2.4248746575396697E-2</v>
      </c>
      <c r="F9" s="13">
        <f>SUM(C41)/SUM(C37)-1</f>
        <v>1.8404907975460238E-2</v>
      </c>
      <c r="G9" s="13">
        <v>2.4248746575396697E-2</v>
      </c>
      <c r="H9" s="13">
        <v>2.4248746575396697E-2</v>
      </c>
      <c r="I9" s="14">
        <v>2.4248746575396697E-2</v>
      </c>
    </row>
    <row r="10" spans="2:9" x14ac:dyDescent="0.35">
      <c r="B10" s="86" t="s">
        <v>82</v>
      </c>
      <c r="C10" s="87"/>
      <c r="D10" s="15">
        <v>1</v>
      </c>
      <c r="E10" s="16">
        <f>D10*(1+E9)</f>
        <v>1.0242487465753967</v>
      </c>
      <c r="F10" s="16">
        <f t="shared" ref="F10:I10" si="0">E10*(1+F9)</f>
        <v>1.0430999505000973</v>
      </c>
      <c r="G10" s="16">
        <f t="shared" si="0"/>
        <v>1.0683938168525831</v>
      </c>
      <c r="H10" s="16">
        <f t="shared" si="0"/>
        <v>1.0943010277601621</v>
      </c>
      <c r="I10" s="17">
        <f t="shared" si="0"/>
        <v>1.1208364560595143</v>
      </c>
    </row>
    <row r="13" spans="2:9" s="4" customFormat="1" x14ac:dyDescent="0.35">
      <c r="B13" s="5" t="s">
        <v>86</v>
      </c>
    </row>
    <row r="16" spans="2:9" ht="21.5" x14ac:dyDescent="0.35">
      <c r="B16" s="27"/>
      <c r="C16" s="28" t="s">
        <v>18</v>
      </c>
      <c r="D16" s="83" t="s">
        <v>2</v>
      </c>
      <c r="E16" s="83" t="s">
        <v>1</v>
      </c>
      <c r="F16" s="83" t="s">
        <v>3</v>
      </c>
      <c r="G16" s="83" t="s">
        <v>4</v>
      </c>
      <c r="H16" s="83" t="s">
        <v>5</v>
      </c>
      <c r="I16" s="83" t="s">
        <v>6</v>
      </c>
    </row>
    <row r="17" spans="2:9" x14ac:dyDescent="0.35">
      <c r="B17" s="29" t="s">
        <v>9</v>
      </c>
      <c r="C17" s="30" t="s">
        <v>19</v>
      </c>
      <c r="D17" s="84"/>
      <c r="E17" s="84"/>
      <c r="F17" s="84"/>
      <c r="G17" s="84"/>
      <c r="H17" s="84"/>
      <c r="I17" s="84"/>
    </row>
    <row r="18" spans="2:9" x14ac:dyDescent="0.35">
      <c r="B18" s="29" t="s">
        <v>10</v>
      </c>
      <c r="C18" s="30" t="s">
        <v>20</v>
      </c>
      <c r="D18" s="84"/>
      <c r="E18" s="84"/>
      <c r="F18" s="84"/>
      <c r="G18" s="84"/>
      <c r="H18" s="84"/>
      <c r="I18" s="84"/>
    </row>
    <row r="19" spans="2:9" x14ac:dyDescent="0.35">
      <c r="B19" s="29" t="s">
        <v>11</v>
      </c>
      <c r="C19" s="30" t="s">
        <v>21</v>
      </c>
      <c r="D19" s="84"/>
      <c r="E19" s="84"/>
      <c r="F19" s="84"/>
      <c r="G19" s="84"/>
      <c r="H19" s="84"/>
      <c r="I19" s="84"/>
    </row>
    <row r="20" spans="2:9" x14ac:dyDescent="0.35">
      <c r="B20" s="29" t="s">
        <v>12</v>
      </c>
      <c r="C20" s="30" t="s">
        <v>22</v>
      </c>
      <c r="D20" s="84"/>
      <c r="E20" s="84"/>
      <c r="F20" s="84"/>
      <c r="G20" s="84"/>
      <c r="H20" s="84"/>
      <c r="I20" s="84"/>
    </row>
    <row r="21" spans="2:9" x14ac:dyDescent="0.35">
      <c r="B21" s="29" t="s">
        <v>13</v>
      </c>
      <c r="C21" s="31">
        <v>3</v>
      </c>
      <c r="D21" s="84"/>
      <c r="E21" s="84"/>
      <c r="F21" s="84"/>
      <c r="G21" s="84"/>
      <c r="H21" s="84"/>
      <c r="I21" s="84"/>
    </row>
    <row r="22" spans="2:9" x14ac:dyDescent="0.35">
      <c r="B22" s="32" t="s">
        <v>14</v>
      </c>
      <c r="C22" s="33">
        <v>17777</v>
      </c>
      <c r="D22" s="84"/>
      <c r="E22" s="84"/>
      <c r="F22" s="84"/>
      <c r="G22" s="84"/>
      <c r="H22" s="84"/>
      <c r="I22" s="84"/>
    </row>
    <row r="23" spans="2:9" x14ac:dyDescent="0.35">
      <c r="B23" s="32" t="s">
        <v>15</v>
      </c>
      <c r="C23" s="33">
        <v>43435</v>
      </c>
      <c r="D23" s="84"/>
      <c r="E23" s="84"/>
      <c r="F23" s="84"/>
      <c r="G23" s="84"/>
      <c r="H23" s="84"/>
      <c r="I23" s="84"/>
    </row>
    <row r="24" spans="2:9" x14ac:dyDescent="0.35">
      <c r="B24" s="29" t="s">
        <v>16</v>
      </c>
      <c r="C24" s="31">
        <v>282</v>
      </c>
      <c r="D24" s="84"/>
      <c r="E24" s="84"/>
      <c r="F24" s="84"/>
      <c r="G24" s="84"/>
      <c r="H24" s="84"/>
      <c r="I24" s="84"/>
    </row>
    <row r="25" spans="2:9" ht="15" thickBot="1" x14ac:dyDescent="0.4">
      <c r="B25" s="37" t="s">
        <v>17</v>
      </c>
      <c r="C25" s="38" t="s">
        <v>23</v>
      </c>
      <c r="D25" s="85"/>
      <c r="E25" s="85"/>
      <c r="F25" s="85"/>
      <c r="G25" s="85"/>
      <c r="H25" s="85"/>
      <c r="I25" s="85"/>
    </row>
    <row r="26" spans="2:9" x14ac:dyDescent="0.35">
      <c r="B26" s="35">
        <v>42430</v>
      </c>
      <c r="C26" s="36">
        <f>INDEX('CPI - Data'!A:J,
                                            MATCH('CPI - Index'!$B26,'CPI - Data'!A:A,0),
                                                                                                                            MATCH('CPI - Index'!$C$16,'CPI - Data'!$A$1:$J$1,0))</f>
        <v>108.2</v>
      </c>
      <c r="D26" s="78"/>
      <c r="E26" s="6"/>
      <c r="F26" s="6"/>
      <c r="G26" s="6"/>
      <c r="H26" s="6"/>
      <c r="I26" s="6"/>
    </row>
    <row r="27" spans="2:9" x14ac:dyDescent="0.35">
      <c r="B27" s="34">
        <v>42522</v>
      </c>
      <c r="C27" s="36">
        <f>INDEX('CPI - Data'!A:J,
                                            MATCH('CPI - Index'!$B27,'CPI - Data'!A:A,0),
                                                                                                                            MATCH('CPI - Index'!$C$16,'CPI - Data'!$A$1:$J$1,0))</f>
        <v>108.6</v>
      </c>
      <c r="D27" s="78"/>
      <c r="E27" s="6"/>
      <c r="F27" s="6"/>
      <c r="G27" s="6"/>
      <c r="H27" s="6"/>
      <c r="I27" s="6"/>
    </row>
    <row r="28" spans="2:9" x14ac:dyDescent="0.35">
      <c r="B28" s="34">
        <v>42614</v>
      </c>
      <c r="C28" s="36">
        <f>INDEX('CPI - Data'!A:J,
                                            MATCH('CPI - Index'!$B28,'CPI - Data'!A:A,0),
                                                                                                                            MATCH('CPI - Index'!$C$16,'CPI - Data'!$A$1:$J$1,0))</f>
        <v>109.4</v>
      </c>
      <c r="D28" s="78"/>
      <c r="E28" s="6"/>
      <c r="F28" s="6"/>
      <c r="G28" s="6"/>
      <c r="H28" s="6"/>
      <c r="I28" s="6"/>
    </row>
    <row r="29" spans="2:9" x14ac:dyDescent="0.35">
      <c r="B29" s="34">
        <v>42705</v>
      </c>
      <c r="C29" s="36">
        <f>INDEX('CPI - Data'!A:J,
                                            MATCH('CPI - Index'!$B29,'CPI - Data'!A:A,0),
                                                                                                                            MATCH('CPI - Index'!$C$16,'CPI - Data'!$A$1:$J$1,0))</f>
        <v>110</v>
      </c>
      <c r="D29" s="78" t="s">
        <v>79</v>
      </c>
      <c r="E29" s="6"/>
      <c r="F29" s="6"/>
      <c r="G29" s="6"/>
      <c r="H29" s="6"/>
      <c r="I29" s="6"/>
    </row>
    <row r="30" spans="2:9" x14ac:dyDescent="0.35">
      <c r="B30" s="35">
        <v>42795</v>
      </c>
      <c r="C30" s="36">
        <f>INDEX('CPI - Data'!A:J,
                                            MATCH('CPI - Index'!$B30,'CPI - Data'!A:A,0),
                                                                                                                            MATCH('CPI - Index'!$C$16,'CPI - Data'!$A$1:$J$1,0))</f>
        <v>110.5</v>
      </c>
      <c r="D30" s="78"/>
      <c r="E30" s="78"/>
      <c r="F30" s="6"/>
      <c r="G30" s="6"/>
      <c r="H30" s="6"/>
      <c r="I30" s="6"/>
    </row>
    <row r="31" spans="2:9" x14ac:dyDescent="0.35">
      <c r="B31" s="34">
        <v>42887</v>
      </c>
      <c r="C31" s="36">
        <f>INDEX('CPI - Data'!A:J,
                                            MATCH('CPI - Index'!$B31,'CPI - Data'!A:A,0),
                                                                                                                            MATCH('CPI - Index'!$C$16,'CPI - Data'!$A$1:$J$1,0))</f>
        <v>110.7</v>
      </c>
      <c r="D31" s="78"/>
      <c r="E31" s="78"/>
      <c r="F31" s="6"/>
      <c r="G31" s="6"/>
      <c r="H31" s="6"/>
      <c r="I31" s="6"/>
    </row>
    <row r="32" spans="2:9" x14ac:dyDescent="0.35">
      <c r="B32" s="34">
        <v>42979</v>
      </c>
      <c r="C32" s="36">
        <f>INDEX('CPI - Data'!A:J,
                                            MATCH('CPI - Index'!$B32,'CPI - Data'!A:A,0),
                                                                                                                            MATCH('CPI - Index'!$C$16,'CPI - Data'!$A$1:$J$1,0))</f>
        <v>111.4</v>
      </c>
      <c r="D32" s="78"/>
      <c r="E32" s="78"/>
      <c r="F32" s="6"/>
      <c r="G32" s="6"/>
      <c r="H32" s="6"/>
      <c r="I32" s="6"/>
    </row>
    <row r="33" spans="2:9" x14ac:dyDescent="0.35">
      <c r="B33" s="34">
        <v>43070</v>
      </c>
      <c r="C33" s="36">
        <f>INDEX('CPI - Data'!A:J,
                                            MATCH('CPI - Index'!$B33,'CPI - Data'!A:A,0),
                                                                                                                            MATCH('CPI - Index'!$C$16,'CPI - Data'!$A$1:$J$1,0))</f>
        <v>112.1</v>
      </c>
      <c r="D33" s="78" t="s">
        <v>78</v>
      </c>
      <c r="E33" s="78" t="s">
        <v>79</v>
      </c>
      <c r="F33" s="6"/>
      <c r="G33" s="6"/>
      <c r="H33" s="6"/>
      <c r="I33" s="6"/>
    </row>
    <row r="34" spans="2:9" x14ac:dyDescent="0.35">
      <c r="B34" s="34">
        <v>43160</v>
      </c>
      <c r="C34" s="36">
        <f>INDEX('CPI - Data'!A:J,
                                            MATCH('CPI - Index'!$B34,'CPI - Data'!A:A,0),
                                                                                                                            MATCH('CPI - Index'!$C$16,'CPI - Data'!$A$1:$J$1,0))</f>
        <v>112.6</v>
      </c>
      <c r="D34" s="6"/>
      <c r="E34" s="78"/>
      <c r="F34" s="78"/>
      <c r="G34" s="6"/>
      <c r="H34" s="6"/>
      <c r="I34" s="6"/>
    </row>
    <row r="35" spans="2:9" x14ac:dyDescent="0.35">
      <c r="B35" s="34">
        <v>43252</v>
      </c>
      <c r="C35" s="36">
        <f>INDEX('CPI - Data'!A:J,
                                            MATCH('CPI - Index'!$B35,'CPI - Data'!A:A,0),
                                                                                                                            MATCH('CPI - Index'!$C$16,'CPI - Data'!$A$1:$J$1,0))</f>
        <v>113</v>
      </c>
      <c r="D35" s="6"/>
      <c r="E35" s="78"/>
      <c r="F35" s="78"/>
      <c r="G35" s="6"/>
      <c r="H35" s="6"/>
      <c r="I35" s="6"/>
    </row>
    <row r="36" spans="2:9" x14ac:dyDescent="0.35">
      <c r="B36" s="34">
        <v>43344</v>
      </c>
      <c r="C36" s="36">
        <f>INDEX('CPI - Data'!A:J,
                                            MATCH('CPI - Index'!$B36,'CPI - Data'!A:A,0),
                                                                                                                            MATCH('CPI - Index'!$C$16,'CPI - Data'!$A$1:$J$1,0))</f>
        <v>113.5</v>
      </c>
      <c r="D36" s="6"/>
      <c r="E36" s="78"/>
      <c r="F36" s="78"/>
      <c r="G36" s="6"/>
      <c r="H36" s="6"/>
      <c r="I36" s="6"/>
    </row>
    <row r="37" spans="2:9" x14ac:dyDescent="0.35">
      <c r="B37" s="34">
        <v>43435</v>
      </c>
      <c r="C37" s="36">
        <f>INDEX('CPI - Data'!A:J,
                                            MATCH('CPI - Index'!$B37,'CPI - Data'!A:A,0),
                                                                                                                            MATCH('CPI - Index'!$C$16,'CPI - Data'!$A$1:$J$1,0))</f>
        <v>114.1</v>
      </c>
      <c r="D37" s="6"/>
      <c r="E37" s="78" t="s">
        <v>78</v>
      </c>
      <c r="F37" s="78" t="s">
        <v>79</v>
      </c>
      <c r="G37" s="6"/>
      <c r="H37" s="6"/>
      <c r="I37" s="6"/>
    </row>
    <row r="38" spans="2:9" x14ac:dyDescent="0.35">
      <c r="B38" s="35">
        <v>43525</v>
      </c>
      <c r="C38" s="36">
        <f>INDEX('CPI - Data'!A:J,
                                            MATCH('CPI - Index'!$B38,'CPI - Data'!A:A,0),
                                                                                                                            MATCH('CPI - Index'!$C$16,'CPI - Data'!$A$1:$J$1,0))</f>
        <v>114.1</v>
      </c>
      <c r="D38" s="6"/>
      <c r="E38" s="6"/>
      <c r="F38" s="78"/>
      <c r="G38" s="78"/>
      <c r="H38" s="6"/>
      <c r="I38" s="6"/>
    </row>
    <row r="39" spans="2:9" x14ac:dyDescent="0.35">
      <c r="B39" s="34">
        <v>43617</v>
      </c>
      <c r="C39" s="36">
        <f>INDEX('CPI - Data'!A:J,
                                            MATCH('CPI - Index'!$B39,'CPI - Data'!A:A,0),
                                                                                                                            MATCH('CPI - Index'!$C$16,'CPI - Data'!$A$1:$J$1,0))</f>
        <v>114.8</v>
      </c>
      <c r="D39" s="6"/>
      <c r="E39" s="6"/>
      <c r="F39" s="78"/>
      <c r="G39" s="78"/>
      <c r="H39" s="6"/>
      <c r="I39" s="6"/>
    </row>
    <row r="40" spans="2:9" x14ac:dyDescent="0.35">
      <c r="B40" s="34">
        <v>43709</v>
      </c>
      <c r="C40" s="36">
        <f>INDEX('CPI - Data'!A:J,
                                            MATCH('CPI - Index'!$B40,'CPI - Data'!A:A,0),
                                                                                                                            MATCH('CPI - Index'!$C$16,'CPI - Data'!$A$1:$J$1,0))</f>
        <v>115.4</v>
      </c>
      <c r="D40" s="6"/>
      <c r="E40" s="6"/>
      <c r="F40" s="78"/>
      <c r="G40" s="78"/>
      <c r="H40" s="6"/>
      <c r="I40" s="6"/>
    </row>
    <row r="41" spans="2:9" x14ac:dyDescent="0.35">
      <c r="B41" s="34">
        <v>43800</v>
      </c>
      <c r="C41" s="36">
        <f>INDEX('CPI - Data'!A:J,
                                            MATCH('CPI - Index'!$B41,'CPI - Data'!A:A,0),
                                                                                                                            MATCH('CPI - Index'!$C$16,'CPI - Data'!$A$1:$J$1,0))</f>
        <v>116.2</v>
      </c>
      <c r="D41" s="6"/>
      <c r="E41" s="6"/>
      <c r="F41" s="78" t="s">
        <v>78</v>
      </c>
      <c r="G41" s="78" t="s">
        <v>79</v>
      </c>
      <c r="H41" s="6"/>
      <c r="I41" s="6"/>
    </row>
    <row r="42" spans="2:9" x14ac:dyDescent="0.35">
      <c r="B42" s="34">
        <v>43891</v>
      </c>
      <c r="C42" s="35"/>
      <c r="D42" s="6"/>
      <c r="E42" s="6"/>
      <c r="F42" s="6"/>
      <c r="G42" s="78"/>
      <c r="H42" s="78"/>
      <c r="I42" s="6"/>
    </row>
    <row r="43" spans="2:9" x14ac:dyDescent="0.35">
      <c r="B43" s="34">
        <v>43983</v>
      </c>
      <c r="C43" s="35"/>
      <c r="D43" s="6"/>
      <c r="E43" s="6"/>
      <c r="F43" s="6"/>
      <c r="G43" s="78"/>
      <c r="H43" s="78"/>
      <c r="I43" s="6"/>
    </row>
    <row r="44" spans="2:9" x14ac:dyDescent="0.35">
      <c r="B44" s="34">
        <v>44075</v>
      </c>
      <c r="C44" s="35"/>
      <c r="D44" s="6"/>
      <c r="E44" s="6"/>
      <c r="F44" s="6"/>
      <c r="G44" s="78"/>
      <c r="H44" s="78"/>
      <c r="I44" s="6"/>
    </row>
    <row r="45" spans="2:9" x14ac:dyDescent="0.35">
      <c r="B45" s="34">
        <v>44166</v>
      </c>
      <c r="C45" s="35"/>
      <c r="D45" s="6"/>
      <c r="E45" s="6"/>
      <c r="F45" s="6"/>
      <c r="G45" s="78" t="s">
        <v>78</v>
      </c>
      <c r="H45" s="78" t="s">
        <v>79</v>
      </c>
      <c r="I45" s="6"/>
    </row>
    <row r="46" spans="2:9" x14ac:dyDescent="0.35">
      <c r="B46" s="35">
        <v>44256</v>
      </c>
      <c r="C46" s="35"/>
      <c r="D46" s="6"/>
      <c r="E46" s="6"/>
      <c r="F46" s="6"/>
      <c r="G46" s="6"/>
      <c r="H46" s="78"/>
      <c r="I46" s="78"/>
    </row>
    <row r="47" spans="2:9" x14ac:dyDescent="0.35">
      <c r="B47" s="34">
        <v>44348</v>
      </c>
      <c r="C47" s="35"/>
      <c r="D47" s="6"/>
      <c r="E47" s="6"/>
      <c r="F47" s="6"/>
      <c r="G47" s="6"/>
      <c r="H47" s="78"/>
      <c r="I47" s="78"/>
    </row>
    <row r="48" spans="2:9" x14ac:dyDescent="0.35">
      <c r="B48" s="34">
        <v>44440</v>
      </c>
      <c r="C48" s="35"/>
      <c r="D48" s="6"/>
      <c r="E48" s="6"/>
      <c r="F48" s="6"/>
      <c r="G48" s="6"/>
      <c r="H48" s="78"/>
      <c r="I48" s="78"/>
    </row>
    <row r="49" spans="2:9" x14ac:dyDescent="0.35">
      <c r="B49" s="34">
        <v>44531</v>
      </c>
      <c r="C49" s="35"/>
      <c r="D49" s="6"/>
      <c r="E49" s="6"/>
      <c r="F49" s="6"/>
      <c r="G49" s="6"/>
      <c r="H49" s="78" t="s">
        <v>78</v>
      </c>
      <c r="I49" s="78" t="s">
        <v>79</v>
      </c>
    </row>
    <row r="50" spans="2:9" x14ac:dyDescent="0.35">
      <c r="B50" s="35">
        <v>44621</v>
      </c>
      <c r="C50" s="35"/>
      <c r="D50" s="6"/>
      <c r="E50" s="6"/>
      <c r="F50" s="6"/>
      <c r="G50" s="6"/>
      <c r="H50" s="6"/>
      <c r="I50" s="78"/>
    </row>
    <row r="51" spans="2:9" x14ac:dyDescent="0.35">
      <c r="B51" s="34">
        <v>44713</v>
      </c>
      <c r="C51" s="35"/>
      <c r="D51" s="6"/>
      <c r="E51" s="6"/>
      <c r="F51" s="6"/>
      <c r="G51" s="6"/>
      <c r="H51" s="6"/>
      <c r="I51" s="78"/>
    </row>
    <row r="52" spans="2:9" x14ac:dyDescent="0.35">
      <c r="B52" s="34">
        <v>44805</v>
      </c>
      <c r="C52" s="35"/>
      <c r="D52" s="6"/>
      <c r="E52" s="6"/>
      <c r="F52" s="6"/>
      <c r="G52" s="6"/>
      <c r="H52" s="6"/>
      <c r="I52" s="78"/>
    </row>
    <row r="53" spans="2:9" x14ac:dyDescent="0.35">
      <c r="B53" s="34">
        <v>44896</v>
      </c>
      <c r="C53" s="35"/>
      <c r="D53" s="6"/>
      <c r="E53" s="6"/>
      <c r="F53" s="6"/>
      <c r="G53" s="6"/>
      <c r="H53" s="6"/>
      <c r="I53" s="78" t="s">
        <v>78</v>
      </c>
    </row>
  </sheetData>
  <mergeCells count="8">
    <mergeCell ref="E16:E25"/>
    <mergeCell ref="B9:C9"/>
    <mergeCell ref="B10:C10"/>
    <mergeCell ref="D16:D25"/>
    <mergeCell ref="I16:I25"/>
    <mergeCell ref="H16:H25"/>
    <mergeCell ref="G16:G25"/>
    <mergeCell ref="F16:F25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22"/>
  <sheetViews>
    <sheetView workbookViewId="0">
      <selection activeCell="J9" sqref="J9"/>
    </sheetView>
  </sheetViews>
  <sheetFormatPr defaultColWidth="9.1796875" defaultRowHeight="14.5" x14ac:dyDescent="0.35"/>
  <cols>
    <col min="1" max="1" width="9.1796875" style="1"/>
    <col min="2" max="2" width="31.7265625" style="1" customWidth="1"/>
    <col min="3" max="10" width="15.7265625" style="1" customWidth="1"/>
    <col min="11" max="16384" width="9.1796875" style="1"/>
  </cols>
  <sheetData>
    <row r="2" spans="2:11" ht="15.5" x14ac:dyDescent="0.35">
      <c r="B2" s="2" t="s">
        <v>228</v>
      </c>
    </row>
    <row r="4" spans="2:11" s="3" customFormat="1" x14ac:dyDescent="0.35"/>
    <row r="5" spans="2:11" s="4" customFormat="1" x14ac:dyDescent="0.35">
      <c r="B5" s="5" t="s">
        <v>229</v>
      </c>
    </row>
    <row r="6" spans="2:11" x14ac:dyDescent="0.35">
      <c r="D6" s="8" t="s">
        <v>2</v>
      </c>
      <c r="E6" s="8" t="s">
        <v>1</v>
      </c>
      <c r="F6" s="8" t="s">
        <v>3</v>
      </c>
      <c r="G6" s="8" t="s">
        <v>4</v>
      </c>
      <c r="H6" s="8" t="s">
        <v>5</v>
      </c>
      <c r="I6" s="8" t="s">
        <v>6</v>
      </c>
    </row>
    <row r="7" spans="2:11" x14ac:dyDescent="0.35">
      <c r="D7" s="10" t="s">
        <v>7</v>
      </c>
      <c r="E7" s="9" t="s">
        <v>80</v>
      </c>
      <c r="F7" s="9" t="s">
        <v>80</v>
      </c>
      <c r="G7" s="9" t="s">
        <v>80</v>
      </c>
      <c r="H7" s="9" t="s">
        <v>80</v>
      </c>
      <c r="I7" s="9" t="s">
        <v>80</v>
      </c>
    </row>
    <row r="9" spans="2:11" x14ac:dyDescent="0.35">
      <c r="B9" s="86" t="s">
        <v>231</v>
      </c>
      <c r="C9" s="88"/>
      <c r="D9" s="56" t="s">
        <v>81</v>
      </c>
      <c r="E9" s="57">
        <v>0</v>
      </c>
      <c r="F9" s="57">
        <v>7.0082709307400619E-3</v>
      </c>
      <c r="G9" s="57">
        <v>1.0452287693787875E-2</v>
      </c>
      <c r="H9" s="57">
        <v>1.2144197702140463E-2</v>
      </c>
      <c r="I9" s="58">
        <v>1.062372046758912E-2</v>
      </c>
      <c r="J9" s="1" t="s">
        <v>490</v>
      </c>
    </row>
    <row r="10" spans="2:11" x14ac:dyDescent="0.35">
      <c r="B10" s="54"/>
      <c r="C10" s="54"/>
      <c r="D10" s="54"/>
      <c r="E10" s="54"/>
      <c r="F10" s="54"/>
      <c r="G10" s="54"/>
      <c r="H10" s="54"/>
      <c r="I10" s="54"/>
      <c r="J10" s="54"/>
    </row>
    <row r="11" spans="2:11" x14ac:dyDescent="0.35">
      <c r="B11" s="86" t="s">
        <v>230</v>
      </c>
      <c r="C11" s="88"/>
      <c r="D11" s="59">
        <v>1</v>
      </c>
      <c r="E11" s="60">
        <f>D11*(1+E9)</f>
        <v>1</v>
      </c>
      <c r="F11" s="60">
        <f t="shared" ref="F11:I11" si="0">E11*(1+F9)</f>
        <v>1.00700827093074</v>
      </c>
      <c r="G11" s="60">
        <f t="shared" si="0"/>
        <v>1.0175338110885319</v>
      </c>
      <c r="H11" s="60">
        <f t="shared" si="0"/>
        <v>1.0298909428590033</v>
      </c>
      <c r="I11" s="61">
        <f t="shared" si="0"/>
        <v>1.0408322163480392</v>
      </c>
    </row>
    <row r="12" spans="2:11" x14ac:dyDescent="0.35">
      <c r="B12" s="54"/>
      <c r="C12" s="55"/>
      <c r="D12" s="55"/>
      <c r="E12" s="55"/>
      <c r="F12" s="55"/>
      <c r="G12" s="55"/>
      <c r="H12" s="55"/>
      <c r="I12" s="55"/>
      <c r="J12" s="55"/>
      <c r="K12" s="55"/>
    </row>
    <row r="14" spans="2:11" s="4" customFormat="1" x14ac:dyDescent="0.35">
      <c r="B14" s="5" t="s">
        <v>240</v>
      </c>
    </row>
    <row r="15" spans="2:11" x14ac:dyDescent="0.35">
      <c r="D15" s="8" t="s">
        <v>2</v>
      </c>
      <c r="E15" s="8" t="s">
        <v>1</v>
      </c>
      <c r="F15" s="8" t="s">
        <v>3</v>
      </c>
      <c r="G15" s="8" t="s">
        <v>4</v>
      </c>
      <c r="H15" s="8" t="s">
        <v>5</v>
      </c>
      <c r="I15" s="8" t="s">
        <v>6</v>
      </c>
    </row>
    <row r="16" spans="2:11" x14ac:dyDescent="0.35">
      <c r="D16" s="10" t="s">
        <v>7</v>
      </c>
      <c r="E16" s="9" t="s">
        <v>80</v>
      </c>
      <c r="F16" s="9" t="s">
        <v>80</v>
      </c>
      <c r="G16" s="9" t="s">
        <v>80</v>
      </c>
      <c r="H16" s="9" t="s">
        <v>80</v>
      </c>
      <c r="I16" s="9" t="s">
        <v>80</v>
      </c>
    </row>
    <row r="18" spans="2:9" x14ac:dyDescent="0.35">
      <c r="B18" s="86" t="s">
        <v>241</v>
      </c>
      <c r="C18" s="87"/>
      <c r="D18" s="56" t="s">
        <v>81</v>
      </c>
      <c r="E18" s="57">
        <v>-0.23624513943876299</v>
      </c>
      <c r="F18" s="57">
        <v>-3.1199999999999999E-2</v>
      </c>
      <c r="G18" s="57">
        <v>-3.1199999999999999E-2</v>
      </c>
      <c r="H18" s="57">
        <v>-3.1199999999999999E-2</v>
      </c>
      <c r="I18" s="58">
        <v>-3.1199999999999999E-2</v>
      </c>
    </row>
    <row r="19" spans="2:9" x14ac:dyDescent="0.35">
      <c r="B19" s="71" t="s">
        <v>242</v>
      </c>
      <c r="C19" s="72"/>
      <c r="D19" s="73" t="s">
        <v>81</v>
      </c>
      <c r="E19" s="74">
        <v>9.4895428857754996E-2</v>
      </c>
      <c r="F19" s="74">
        <v>0.01</v>
      </c>
      <c r="G19" s="74">
        <v>0.01</v>
      </c>
      <c r="H19" s="74">
        <v>0.01</v>
      </c>
      <c r="I19" s="75">
        <v>0.01</v>
      </c>
    </row>
    <row r="20" spans="2:9" x14ac:dyDescent="0.35">
      <c r="B20" s="71"/>
      <c r="C20" s="71"/>
      <c r="D20" s="71"/>
      <c r="E20" s="71"/>
      <c r="F20" s="71"/>
      <c r="G20" s="71"/>
      <c r="H20" s="71"/>
      <c r="I20" s="71"/>
    </row>
    <row r="21" spans="2:9" x14ac:dyDescent="0.35">
      <c r="B21" s="86" t="s">
        <v>243</v>
      </c>
      <c r="C21" s="88"/>
      <c r="D21" s="59">
        <v>1</v>
      </c>
      <c r="E21" s="60">
        <f>D21*(1+E18)</f>
        <v>0.76375486056123698</v>
      </c>
      <c r="F21" s="60">
        <f t="shared" ref="F21:F22" si="1">E21*(1+F18)</f>
        <v>0.73992570891172638</v>
      </c>
      <c r="G21" s="60">
        <f t="shared" ref="G21:G22" si="2">F21*(1+G18)</f>
        <v>0.71684002679368053</v>
      </c>
      <c r="H21" s="60">
        <f t="shared" ref="H21:H22" si="3">G21*(1+H18)</f>
        <v>0.6944746179577177</v>
      </c>
      <c r="I21" s="61">
        <f t="shared" ref="I21:I22" si="4">H21*(1+I18)</f>
        <v>0.67280700987743691</v>
      </c>
    </row>
    <row r="22" spans="2:9" x14ac:dyDescent="0.35">
      <c r="B22" s="86" t="s">
        <v>244</v>
      </c>
      <c r="C22" s="88"/>
      <c r="D22" s="76">
        <v>1</v>
      </c>
      <c r="E22" s="60">
        <f>D22*(1+E19)</f>
        <v>1.094895428857755</v>
      </c>
      <c r="F22" s="60">
        <f t="shared" si="1"/>
        <v>1.1058443831463325</v>
      </c>
      <c r="G22" s="60">
        <f t="shared" si="2"/>
        <v>1.1169028269777959</v>
      </c>
      <c r="H22" s="60">
        <f t="shared" si="3"/>
        <v>1.1280718552475739</v>
      </c>
      <c r="I22" s="61">
        <f t="shared" si="4"/>
        <v>1.1393525738000496</v>
      </c>
    </row>
  </sheetData>
  <mergeCells count="5">
    <mergeCell ref="B11:C11"/>
    <mergeCell ref="B9:C9"/>
    <mergeCell ref="B18:C18"/>
    <mergeCell ref="B21:C21"/>
    <mergeCell ref="B22:C2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16"/>
  <sheetViews>
    <sheetView workbookViewId="0">
      <selection activeCell="G16" sqref="G16"/>
    </sheetView>
  </sheetViews>
  <sheetFormatPr defaultColWidth="9.1796875" defaultRowHeight="14.5" x14ac:dyDescent="0.35"/>
  <cols>
    <col min="1" max="1" width="9.1796875" style="1"/>
    <col min="2" max="2" width="31.7265625" style="1" customWidth="1"/>
    <col min="3" max="9" width="15.7265625" style="1" customWidth="1"/>
    <col min="10" max="16384" width="9.1796875" style="1"/>
  </cols>
  <sheetData>
    <row r="2" spans="2:10" ht="15.5" x14ac:dyDescent="0.35">
      <c r="B2" s="2" t="s">
        <v>236</v>
      </c>
    </row>
    <row r="4" spans="2:10" s="3" customFormat="1" x14ac:dyDescent="0.35"/>
    <row r="5" spans="2:10" s="4" customFormat="1" x14ac:dyDescent="0.35">
      <c r="B5" s="5" t="s">
        <v>237</v>
      </c>
    </row>
    <row r="6" spans="2:10" x14ac:dyDescent="0.35">
      <c r="D6" s="8"/>
      <c r="E6" s="8"/>
      <c r="F6" s="8"/>
      <c r="G6" s="8"/>
      <c r="H6" s="8"/>
    </row>
    <row r="9" spans="2:10" x14ac:dyDescent="0.35">
      <c r="B9" s="86"/>
      <c r="C9" s="86"/>
      <c r="D9" s="63"/>
      <c r="E9" s="86"/>
      <c r="F9" s="86"/>
    </row>
    <row r="10" spans="2:10" x14ac:dyDescent="0.35">
      <c r="B10" s="63" t="s">
        <v>233</v>
      </c>
      <c r="C10" s="63"/>
      <c r="D10" s="66">
        <v>2.4248746575396697E-2</v>
      </c>
    </row>
    <row r="11" spans="2:10" x14ac:dyDescent="0.35">
      <c r="B11" s="86" t="s">
        <v>234</v>
      </c>
      <c r="C11" s="87"/>
      <c r="D11" s="66">
        <v>0</v>
      </c>
      <c r="E11" s="65"/>
    </row>
    <row r="12" spans="2:10" x14ac:dyDescent="0.35">
      <c r="B12" s="63"/>
      <c r="C12" s="63"/>
      <c r="D12" s="63"/>
      <c r="E12" s="63"/>
    </row>
    <row r="13" spans="2:10" x14ac:dyDescent="0.35">
      <c r="B13" s="63" t="s">
        <v>235</v>
      </c>
      <c r="C13" s="64"/>
      <c r="D13" s="67">
        <f>(1+D10)*(1+D11)</f>
        <v>1.0242487465753967</v>
      </c>
    </row>
    <row r="14" spans="2:10" x14ac:dyDescent="0.35">
      <c r="B14" s="63"/>
      <c r="C14" s="64"/>
      <c r="D14" s="64"/>
      <c r="J14" s="64"/>
    </row>
    <row r="16" spans="2:10" s="4" customFormat="1" x14ac:dyDescent="0.35">
      <c r="B16" s="5"/>
    </row>
  </sheetData>
  <mergeCells count="3">
    <mergeCell ref="B9:C9"/>
    <mergeCell ref="B11:C11"/>
    <mergeCell ref="E9:F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96"/>
  <sheetViews>
    <sheetView workbookViewId="0">
      <selection activeCell="H23" sqref="H23"/>
    </sheetView>
  </sheetViews>
  <sheetFormatPr defaultColWidth="14.7265625" defaultRowHeight="10" x14ac:dyDescent="0.2"/>
  <cols>
    <col min="1" max="16384" width="14.7265625" style="23"/>
  </cols>
  <sheetData>
    <row r="1" spans="1:28" s="18" customFormat="1" ht="100" customHeight="1" x14ac:dyDescent="0.2">
      <c r="B1" s="21" t="s">
        <v>24</v>
      </c>
      <c r="C1" s="21" t="s">
        <v>25</v>
      </c>
      <c r="D1" s="21" t="s">
        <v>26</v>
      </c>
      <c r="E1" s="21" t="s">
        <v>27</v>
      </c>
      <c r="F1" s="21" t="s">
        <v>28</v>
      </c>
      <c r="G1" s="21" t="s">
        <v>29</v>
      </c>
      <c r="H1" s="21" t="s">
        <v>30</v>
      </c>
      <c r="I1" s="21" t="s">
        <v>31</v>
      </c>
      <c r="J1" s="21" t="s">
        <v>18</v>
      </c>
      <c r="K1" s="21" t="s">
        <v>32</v>
      </c>
      <c r="L1" s="21" t="s">
        <v>33</v>
      </c>
      <c r="M1" s="21" t="s">
        <v>34</v>
      </c>
      <c r="N1" s="21" t="s">
        <v>35</v>
      </c>
      <c r="O1" s="21" t="s">
        <v>36</v>
      </c>
      <c r="P1" s="21" t="s">
        <v>37</v>
      </c>
      <c r="Q1" s="21" t="s">
        <v>38</v>
      </c>
      <c r="R1" s="21" t="s">
        <v>39</v>
      </c>
      <c r="S1" s="21" t="s">
        <v>40</v>
      </c>
      <c r="T1" s="21" t="s">
        <v>41</v>
      </c>
      <c r="U1" s="21" t="s">
        <v>42</v>
      </c>
      <c r="V1" s="21" t="s">
        <v>43</v>
      </c>
      <c r="W1" s="21" t="s">
        <v>44</v>
      </c>
      <c r="X1" s="21" t="s">
        <v>45</v>
      </c>
      <c r="Y1" s="21" t="s">
        <v>46</v>
      </c>
      <c r="Z1" s="21" t="s">
        <v>47</v>
      </c>
      <c r="AA1" s="21" t="s">
        <v>48</v>
      </c>
      <c r="AB1" s="21" t="s">
        <v>49</v>
      </c>
    </row>
    <row r="2" spans="1:28" ht="10.5" x14ac:dyDescent="0.25">
      <c r="A2" s="19" t="s">
        <v>9</v>
      </c>
      <c r="B2" s="22" t="s">
        <v>19</v>
      </c>
      <c r="C2" s="22" t="s">
        <v>19</v>
      </c>
      <c r="D2" s="22" t="s">
        <v>19</v>
      </c>
      <c r="E2" s="22" t="s">
        <v>19</v>
      </c>
      <c r="F2" s="22" t="s">
        <v>19</v>
      </c>
      <c r="G2" s="22" t="s">
        <v>19</v>
      </c>
      <c r="H2" s="22" t="s">
        <v>19</v>
      </c>
      <c r="I2" s="22" t="s">
        <v>19</v>
      </c>
      <c r="J2" s="22" t="s">
        <v>19</v>
      </c>
      <c r="K2" s="22" t="s">
        <v>50</v>
      </c>
      <c r="L2" s="22" t="s">
        <v>50</v>
      </c>
      <c r="M2" s="22" t="s">
        <v>50</v>
      </c>
      <c r="N2" s="22" t="s">
        <v>50</v>
      </c>
      <c r="O2" s="22" t="s">
        <v>50</v>
      </c>
      <c r="P2" s="22" t="s">
        <v>50</v>
      </c>
      <c r="Q2" s="22" t="s">
        <v>50</v>
      </c>
      <c r="R2" s="22" t="s">
        <v>50</v>
      </c>
      <c r="S2" s="22" t="s">
        <v>50</v>
      </c>
      <c r="T2" s="22" t="s">
        <v>50</v>
      </c>
      <c r="U2" s="22" t="s">
        <v>50</v>
      </c>
      <c r="V2" s="22" t="s">
        <v>50</v>
      </c>
      <c r="W2" s="22" t="s">
        <v>50</v>
      </c>
      <c r="X2" s="22" t="s">
        <v>50</v>
      </c>
      <c r="Y2" s="22" t="s">
        <v>50</v>
      </c>
      <c r="Z2" s="22" t="s">
        <v>50</v>
      </c>
      <c r="AA2" s="22" t="s">
        <v>50</v>
      </c>
      <c r="AB2" s="22" t="s">
        <v>50</v>
      </c>
    </row>
    <row r="3" spans="1:28" ht="10.5" x14ac:dyDescent="0.25">
      <c r="A3" s="19" t="s">
        <v>10</v>
      </c>
      <c r="B3" s="22" t="s">
        <v>20</v>
      </c>
      <c r="C3" s="22" t="s">
        <v>20</v>
      </c>
      <c r="D3" s="22" t="s">
        <v>20</v>
      </c>
      <c r="E3" s="22" t="s">
        <v>20</v>
      </c>
      <c r="F3" s="22" t="s">
        <v>20</v>
      </c>
      <c r="G3" s="22" t="s">
        <v>20</v>
      </c>
      <c r="H3" s="22" t="s">
        <v>20</v>
      </c>
      <c r="I3" s="22" t="s">
        <v>20</v>
      </c>
      <c r="J3" s="22" t="s">
        <v>20</v>
      </c>
      <c r="K3" s="22" t="s">
        <v>20</v>
      </c>
      <c r="L3" s="22" t="s">
        <v>20</v>
      </c>
      <c r="M3" s="22" t="s">
        <v>20</v>
      </c>
      <c r="N3" s="22" t="s">
        <v>20</v>
      </c>
      <c r="O3" s="22" t="s">
        <v>20</v>
      </c>
      <c r="P3" s="22" t="s">
        <v>20</v>
      </c>
      <c r="Q3" s="22" t="s">
        <v>20</v>
      </c>
      <c r="R3" s="22" t="s">
        <v>20</v>
      </c>
      <c r="S3" s="22" t="s">
        <v>20</v>
      </c>
      <c r="T3" s="22" t="s">
        <v>20</v>
      </c>
      <c r="U3" s="22" t="s">
        <v>20</v>
      </c>
      <c r="V3" s="22" t="s">
        <v>20</v>
      </c>
      <c r="W3" s="22" t="s">
        <v>20</v>
      </c>
      <c r="X3" s="22" t="s">
        <v>20</v>
      </c>
      <c r="Y3" s="22" t="s">
        <v>20</v>
      </c>
      <c r="Z3" s="22" t="s">
        <v>20</v>
      </c>
      <c r="AA3" s="22" t="s">
        <v>20</v>
      </c>
      <c r="AB3" s="22" t="s">
        <v>20</v>
      </c>
    </row>
    <row r="4" spans="1:28" ht="10.5" x14ac:dyDescent="0.25">
      <c r="A4" s="19" t="s">
        <v>11</v>
      </c>
      <c r="B4" s="22" t="s">
        <v>21</v>
      </c>
      <c r="C4" s="22" t="s">
        <v>21</v>
      </c>
      <c r="D4" s="22" t="s">
        <v>21</v>
      </c>
      <c r="E4" s="22" t="s">
        <v>21</v>
      </c>
      <c r="F4" s="22" t="s">
        <v>21</v>
      </c>
      <c r="G4" s="22" t="s">
        <v>21</v>
      </c>
      <c r="H4" s="22" t="s">
        <v>21</v>
      </c>
      <c r="I4" s="22" t="s">
        <v>21</v>
      </c>
      <c r="J4" s="22" t="s">
        <v>21</v>
      </c>
      <c r="K4" s="22" t="s">
        <v>51</v>
      </c>
      <c r="L4" s="22" t="s">
        <v>51</v>
      </c>
      <c r="M4" s="22" t="s">
        <v>51</v>
      </c>
      <c r="N4" s="22" t="s">
        <v>51</v>
      </c>
      <c r="O4" s="22" t="s">
        <v>51</v>
      </c>
      <c r="P4" s="22" t="s">
        <v>51</v>
      </c>
      <c r="Q4" s="22" t="s">
        <v>51</v>
      </c>
      <c r="R4" s="22" t="s">
        <v>51</v>
      </c>
      <c r="S4" s="22" t="s">
        <v>51</v>
      </c>
      <c r="T4" s="22" t="s">
        <v>51</v>
      </c>
      <c r="U4" s="22" t="s">
        <v>51</v>
      </c>
      <c r="V4" s="22" t="s">
        <v>51</v>
      </c>
      <c r="W4" s="22" t="s">
        <v>51</v>
      </c>
      <c r="X4" s="22" t="s">
        <v>51</v>
      </c>
      <c r="Y4" s="22" t="s">
        <v>51</v>
      </c>
      <c r="Z4" s="22" t="s">
        <v>51</v>
      </c>
      <c r="AA4" s="22" t="s">
        <v>51</v>
      </c>
      <c r="AB4" s="22" t="s">
        <v>51</v>
      </c>
    </row>
    <row r="5" spans="1:28" ht="10.5" x14ac:dyDescent="0.25">
      <c r="A5" s="19" t="s">
        <v>12</v>
      </c>
      <c r="B5" s="22" t="s">
        <v>22</v>
      </c>
      <c r="C5" s="22" t="s">
        <v>22</v>
      </c>
      <c r="D5" s="22" t="s">
        <v>22</v>
      </c>
      <c r="E5" s="22" t="s">
        <v>22</v>
      </c>
      <c r="F5" s="22" t="s">
        <v>22</v>
      </c>
      <c r="G5" s="22" t="s">
        <v>22</v>
      </c>
      <c r="H5" s="22" t="s">
        <v>22</v>
      </c>
      <c r="I5" s="22" t="s">
        <v>22</v>
      </c>
      <c r="J5" s="22" t="s">
        <v>22</v>
      </c>
      <c r="K5" s="22" t="s">
        <v>22</v>
      </c>
      <c r="L5" s="22" t="s">
        <v>22</v>
      </c>
      <c r="M5" s="22" t="s">
        <v>22</v>
      </c>
      <c r="N5" s="22" t="s">
        <v>22</v>
      </c>
      <c r="O5" s="22" t="s">
        <v>22</v>
      </c>
      <c r="P5" s="22" t="s">
        <v>22</v>
      </c>
      <c r="Q5" s="22" t="s">
        <v>22</v>
      </c>
      <c r="R5" s="22" t="s">
        <v>22</v>
      </c>
      <c r="S5" s="22" t="s">
        <v>22</v>
      </c>
      <c r="T5" s="22" t="s">
        <v>22</v>
      </c>
      <c r="U5" s="22" t="s">
        <v>22</v>
      </c>
      <c r="V5" s="22" t="s">
        <v>22</v>
      </c>
      <c r="W5" s="22" t="s">
        <v>22</v>
      </c>
      <c r="X5" s="22" t="s">
        <v>22</v>
      </c>
      <c r="Y5" s="22" t="s">
        <v>22</v>
      </c>
      <c r="Z5" s="22" t="s">
        <v>22</v>
      </c>
      <c r="AA5" s="22" t="s">
        <v>22</v>
      </c>
      <c r="AB5" s="22" t="s">
        <v>22</v>
      </c>
    </row>
    <row r="6" spans="1:28" ht="10.5" x14ac:dyDescent="0.25">
      <c r="A6" s="19" t="s">
        <v>13</v>
      </c>
      <c r="B6" s="23">
        <v>3</v>
      </c>
      <c r="C6" s="23">
        <v>3</v>
      </c>
      <c r="D6" s="23">
        <v>3</v>
      </c>
      <c r="E6" s="23">
        <v>3</v>
      </c>
      <c r="F6" s="23">
        <v>3</v>
      </c>
      <c r="G6" s="23">
        <v>3</v>
      </c>
      <c r="H6" s="23">
        <v>3</v>
      </c>
      <c r="I6" s="23">
        <v>3</v>
      </c>
      <c r="J6" s="23">
        <v>3</v>
      </c>
      <c r="K6" s="23">
        <v>3</v>
      </c>
      <c r="L6" s="23">
        <v>3</v>
      </c>
      <c r="M6" s="23">
        <v>3</v>
      </c>
      <c r="N6" s="23">
        <v>3</v>
      </c>
      <c r="O6" s="23">
        <v>3</v>
      </c>
      <c r="P6" s="23">
        <v>3</v>
      </c>
      <c r="Q6" s="23">
        <v>3</v>
      </c>
      <c r="R6" s="23">
        <v>3</v>
      </c>
      <c r="S6" s="23">
        <v>3</v>
      </c>
      <c r="T6" s="23">
        <v>3</v>
      </c>
      <c r="U6" s="23">
        <v>3</v>
      </c>
      <c r="V6" s="23">
        <v>3</v>
      </c>
      <c r="W6" s="23">
        <v>3</v>
      </c>
      <c r="X6" s="23">
        <v>3</v>
      </c>
      <c r="Y6" s="23">
        <v>3</v>
      </c>
      <c r="Z6" s="23">
        <v>3</v>
      </c>
      <c r="AA6" s="23">
        <v>3</v>
      </c>
      <c r="AB6" s="23">
        <v>3</v>
      </c>
    </row>
    <row r="7" spans="1:28" s="24" customFormat="1" ht="10.5" x14ac:dyDescent="0.25">
      <c r="A7" s="20" t="s">
        <v>14</v>
      </c>
      <c r="B7" s="24">
        <v>17777</v>
      </c>
      <c r="C7" s="24">
        <v>17777</v>
      </c>
      <c r="D7" s="24">
        <v>17777</v>
      </c>
      <c r="E7" s="24">
        <v>17777</v>
      </c>
      <c r="F7" s="24">
        <v>17777</v>
      </c>
      <c r="G7" s="24">
        <v>17777</v>
      </c>
      <c r="H7" s="24">
        <v>29465</v>
      </c>
      <c r="I7" s="24">
        <v>17777</v>
      </c>
      <c r="J7" s="24">
        <v>17777</v>
      </c>
      <c r="K7" s="24">
        <v>18142</v>
      </c>
      <c r="L7" s="24">
        <v>18142</v>
      </c>
      <c r="M7" s="24">
        <v>18142</v>
      </c>
      <c r="N7" s="24">
        <v>18142</v>
      </c>
      <c r="O7" s="24">
        <v>18142</v>
      </c>
      <c r="P7" s="24">
        <v>18142</v>
      </c>
      <c r="Q7" s="24">
        <v>29830</v>
      </c>
      <c r="R7" s="24">
        <v>18142</v>
      </c>
      <c r="S7" s="24">
        <v>18142</v>
      </c>
      <c r="T7" s="24">
        <v>17868</v>
      </c>
      <c r="U7" s="24">
        <v>17868</v>
      </c>
      <c r="V7" s="24">
        <v>17868</v>
      </c>
      <c r="W7" s="24">
        <v>17868</v>
      </c>
      <c r="X7" s="24">
        <v>17868</v>
      </c>
      <c r="Y7" s="24">
        <v>17868</v>
      </c>
      <c r="Z7" s="24">
        <v>29556</v>
      </c>
      <c r="AA7" s="24">
        <v>17868</v>
      </c>
      <c r="AB7" s="24">
        <v>17868</v>
      </c>
    </row>
    <row r="8" spans="1:28" s="24" customFormat="1" ht="10.5" x14ac:dyDescent="0.25">
      <c r="A8" s="20" t="s">
        <v>15</v>
      </c>
      <c r="B8" s="24">
        <v>43800</v>
      </c>
      <c r="C8" s="24">
        <v>43800</v>
      </c>
      <c r="D8" s="24">
        <v>43800</v>
      </c>
      <c r="E8" s="24">
        <v>43800</v>
      </c>
      <c r="F8" s="24">
        <v>43800</v>
      </c>
      <c r="G8" s="24">
        <v>43800</v>
      </c>
      <c r="H8" s="24">
        <v>43800</v>
      </c>
      <c r="I8" s="24">
        <v>43800</v>
      </c>
      <c r="J8" s="24">
        <v>43800</v>
      </c>
      <c r="K8" s="24">
        <v>43800</v>
      </c>
      <c r="L8" s="24">
        <v>43800</v>
      </c>
      <c r="M8" s="24">
        <v>43800</v>
      </c>
      <c r="N8" s="24">
        <v>43800</v>
      </c>
      <c r="O8" s="24">
        <v>43800</v>
      </c>
      <c r="P8" s="24">
        <v>43800</v>
      </c>
      <c r="Q8" s="24">
        <v>43800</v>
      </c>
      <c r="R8" s="24">
        <v>43800</v>
      </c>
      <c r="S8" s="24">
        <v>43800</v>
      </c>
      <c r="T8" s="24">
        <v>43800</v>
      </c>
      <c r="U8" s="24">
        <v>43800</v>
      </c>
      <c r="V8" s="24">
        <v>43800</v>
      </c>
      <c r="W8" s="24">
        <v>43800</v>
      </c>
      <c r="X8" s="24">
        <v>43800</v>
      </c>
      <c r="Y8" s="24">
        <v>43800</v>
      </c>
      <c r="Z8" s="24">
        <v>43800</v>
      </c>
      <c r="AA8" s="24">
        <v>43800</v>
      </c>
      <c r="AB8" s="24">
        <v>43800</v>
      </c>
    </row>
    <row r="9" spans="1:28" ht="10.5" x14ac:dyDescent="0.25">
      <c r="A9" s="19" t="s">
        <v>16</v>
      </c>
      <c r="B9" s="23">
        <v>286</v>
      </c>
      <c r="C9" s="23">
        <v>286</v>
      </c>
      <c r="D9" s="23">
        <v>286</v>
      </c>
      <c r="E9" s="23">
        <v>286</v>
      </c>
      <c r="F9" s="23">
        <v>286</v>
      </c>
      <c r="G9" s="23">
        <v>286</v>
      </c>
      <c r="H9" s="23">
        <v>158</v>
      </c>
      <c r="I9" s="23">
        <v>286</v>
      </c>
      <c r="J9" s="23">
        <v>286</v>
      </c>
      <c r="K9" s="23">
        <v>282</v>
      </c>
      <c r="L9" s="23">
        <v>282</v>
      </c>
      <c r="M9" s="23">
        <v>282</v>
      </c>
      <c r="N9" s="23">
        <v>282</v>
      </c>
      <c r="O9" s="23">
        <v>282</v>
      </c>
      <c r="P9" s="23">
        <v>282</v>
      </c>
      <c r="Q9" s="23">
        <v>154</v>
      </c>
      <c r="R9" s="23">
        <v>282</v>
      </c>
      <c r="S9" s="23">
        <v>282</v>
      </c>
      <c r="T9" s="23">
        <v>285</v>
      </c>
      <c r="U9" s="23">
        <v>285</v>
      </c>
      <c r="V9" s="23">
        <v>285</v>
      </c>
      <c r="W9" s="23">
        <v>285</v>
      </c>
      <c r="X9" s="23">
        <v>285</v>
      </c>
      <c r="Y9" s="23">
        <v>285</v>
      </c>
      <c r="Z9" s="23">
        <v>157</v>
      </c>
      <c r="AA9" s="23">
        <v>285</v>
      </c>
      <c r="AB9" s="23">
        <v>285</v>
      </c>
    </row>
    <row r="10" spans="1:28" ht="10.5" x14ac:dyDescent="0.25">
      <c r="A10" s="19" t="s">
        <v>17</v>
      </c>
      <c r="B10" s="22" t="s">
        <v>52</v>
      </c>
      <c r="C10" s="22" t="s">
        <v>53</v>
      </c>
      <c r="D10" s="22" t="s">
        <v>54</v>
      </c>
      <c r="E10" s="22" t="s">
        <v>55</v>
      </c>
      <c r="F10" s="22" t="s">
        <v>56</v>
      </c>
      <c r="G10" s="22" t="s">
        <v>57</v>
      </c>
      <c r="H10" s="22" t="s">
        <v>58</v>
      </c>
      <c r="I10" s="22" t="s">
        <v>59</v>
      </c>
      <c r="J10" s="22" t="s">
        <v>23</v>
      </c>
      <c r="K10" s="22" t="s">
        <v>60</v>
      </c>
      <c r="L10" s="22" t="s">
        <v>61</v>
      </c>
      <c r="M10" s="22" t="s">
        <v>62</v>
      </c>
      <c r="N10" s="22" t="s">
        <v>63</v>
      </c>
      <c r="O10" s="22" t="s">
        <v>64</v>
      </c>
      <c r="P10" s="22" t="s">
        <v>65</v>
      </c>
      <c r="Q10" s="22" t="s">
        <v>66</v>
      </c>
      <c r="R10" s="22" t="s">
        <v>67</v>
      </c>
      <c r="S10" s="22" t="s">
        <v>68</v>
      </c>
      <c r="T10" s="22" t="s">
        <v>69</v>
      </c>
      <c r="U10" s="22" t="s">
        <v>70</v>
      </c>
      <c r="V10" s="22" t="s">
        <v>71</v>
      </c>
      <c r="W10" s="22" t="s">
        <v>72</v>
      </c>
      <c r="X10" s="22" t="s">
        <v>73</v>
      </c>
      <c r="Y10" s="22" t="s">
        <v>74</v>
      </c>
      <c r="Z10" s="22" t="s">
        <v>75</v>
      </c>
      <c r="AA10" s="22" t="s">
        <v>76</v>
      </c>
      <c r="AB10" s="22" t="s">
        <v>77</v>
      </c>
    </row>
    <row r="11" spans="1:28" x14ac:dyDescent="0.2">
      <c r="A11" s="25">
        <v>17777</v>
      </c>
      <c r="B11" s="26">
        <v>3.7</v>
      </c>
      <c r="C11" s="26">
        <v>3.8</v>
      </c>
      <c r="D11" s="26">
        <v>3.7</v>
      </c>
      <c r="E11" s="26">
        <v>3.8</v>
      </c>
      <c r="F11" s="26">
        <v>3.7</v>
      </c>
      <c r="G11" s="26">
        <v>3.8</v>
      </c>
      <c r="I11" s="26">
        <v>3.9</v>
      </c>
      <c r="J11" s="26">
        <v>3.7</v>
      </c>
    </row>
    <row r="12" spans="1:28" x14ac:dyDescent="0.2">
      <c r="A12" s="25">
        <v>17868</v>
      </c>
      <c r="B12" s="26">
        <v>3.7</v>
      </c>
      <c r="C12" s="26">
        <v>3.8</v>
      </c>
      <c r="D12" s="26">
        <v>3.7</v>
      </c>
      <c r="E12" s="26">
        <v>3.9</v>
      </c>
      <c r="F12" s="26">
        <v>3.8</v>
      </c>
      <c r="G12" s="26">
        <v>3.9</v>
      </c>
      <c r="I12" s="26">
        <v>4.0999999999999996</v>
      </c>
      <c r="J12" s="26">
        <v>3.8</v>
      </c>
      <c r="T12" s="26">
        <v>0</v>
      </c>
      <c r="U12" s="26">
        <v>0</v>
      </c>
      <c r="V12" s="26">
        <v>0</v>
      </c>
      <c r="W12" s="26">
        <v>2.6</v>
      </c>
      <c r="X12" s="26">
        <v>2.7</v>
      </c>
      <c r="Y12" s="26">
        <v>2.6</v>
      </c>
      <c r="AA12" s="26">
        <v>5.0999999999999996</v>
      </c>
      <c r="AB12" s="26">
        <v>2.7</v>
      </c>
    </row>
    <row r="13" spans="1:28" x14ac:dyDescent="0.2">
      <c r="A13" s="25">
        <v>17958</v>
      </c>
      <c r="B13" s="26">
        <v>3.9</v>
      </c>
      <c r="C13" s="26">
        <v>3.9</v>
      </c>
      <c r="D13" s="26">
        <v>3.8</v>
      </c>
      <c r="E13" s="26">
        <v>4</v>
      </c>
      <c r="F13" s="26">
        <v>3.9</v>
      </c>
      <c r="G13" s="26">
        <v>4</v>
      </c>
      <c r="I13" s="26">
        <v>4.0999999999999996</v>
      </c>
      <c r="J13" s="26">
        <v>3.9</v>
      </c>
      <c r="T13" s="26">
        <v>5.4</v>
      </c>
      <c r="U13" s="26">
        <v>2.6</v>
      </c>
      <c r="V13" s="26">
        <v>2.7</v>
      </c>
      <c r="W13" s="26">
        <v>2.6</v>
      </c>
      <c r="X13" s="26">
        <v>2.6</v>
      </c>
      <c r="Y13" s="26">
        <v>2.6</v>
      </c>
      <c r="AA13" s="26">
        <v>0</v>
      </c>
      <c r="AB13" s="26">
        <v>2.6</v>
      </c>
    </row>
    <row r="14" spans="1:28" x14ac:dyDescent="0.2">
      <c r="A14" s="25">
        <v>18050</v>
      </c>
      <c r="B14" s="26">
        <v>3.9</v>
      </c>
      <c r="C14" s="26">
        <v>4</v>
      </c>
      <c r="D14" s="26">
        <v>3.9</v>
      </c>
      <c r="E14" s="26">
        <v>4</v>
      </c>
      <c r="F14" s="26">
        <v>4</v>
      </c>
      <c r="G14" s="26">
        <v>4.0999999999999996</v>
      </c>
      <c r="I14" s="26">
        <v>4.2</v>
      </c>
      <c r="J14" s="26">
        <v>4</v>
      </c>
      <c r="T14" s="26">
        <v>0</v>
      </c>
      <c r="U14" s="26">
        <v>2.6</v>
      </c>
      <c r="V14" s="26">
        <v>2.6</v>
      </c>
      <c r="W14" s="26">
        <v>0</v>
      </c>
      <c r="X14" s="26">
        <v>2.6</v>
      </c>
      <c r="Y14" s="26">
        <v>2.5</v>
      </c>
      <c r="AA14" s="26">
        <v>2.4</v>
      </c>
      <c r="AB14" s="26">
        <v>2.6</v>
      </c>
    </row>
    <row r="15" spans="1:28" x14ac:dyDescent="0.2">
      <c r="A15" s="25">
        <v>18142</v>
      </c>
      <c r="B15" s="26">
        <v>4</v>
      </c>
      <c r="C15" s="26">
        <v>4.0999999999999996</v>
      </c>
      <c r="D15" s="26">
        <v>4</v>
      </c>
      <c r="E15" s="26">
        <v>4.0999999999999996</v>
      </c>
      <c r="F15" s="26">
        <v>4.0999999999999996</v>
      </c>
      <c r="G15" s="26">
        <v>4.0999999999999996</v>
      </c>
      <c r="I15" s="26">
        <v>4.3</v>
      </c>
      <c r="J15" s="26">
        <v>4.0999999999999996</v>
      </c>
      <c r="K15" s="26">
        <v>8.1</v>
      </c>
      <c r="L15" s="26">
        <v>7.9</v>
      </c>
      <c r="M15" s="26">
        <v>8.1</v>
      </c>
      <c r="N15" s="26">
        <v>7.9</v>
      </c>
      <c r="O15" s="26">
        <v>10.8</v>
      </c>
      <c r="P15" s="26">
        <v>7.9</v>
      </c>
      <c r="R15" s="26">
        <v>10.3</v>
      </c>
      <c r="S15" s="26">
        <v>10.8</v>
      </c>
      <c r="T15" s="26">
        <v>2.6</v>
      </c>
      <c r="U15" s="26">
        <v>2.5</v>
      </c>
      <c r="V15" s="26">
        <v>2.6</v>
      </c>
      <c r="W15" s="26">
        <v>2.5</v>
      </c>
      <c r="X15" s="26">
        <v>2.5</v>
      </c>
      <c r="Y15" s="26">
        <v>0</v>
      </c>
      <c r="AA15" s="26">
        <v>2.4</v>
      </c>
      <c r="AB15" s="26">
        <v>2.5</v>
      </c>
    </row>
    <row r="16" spans="1:28" x14ac:dyDescent="0.2">
      <c r="A16" s="25">
        <v>18233</v>
      </c>
      <c r="B16" s="26">
        <v>4.0999999999999996</v>
      </c>
      <c r="C16" s="26">
        <v>4.2</v>
      </c>
      <c r="D16" s="26">
        <v>4.0999999999999996</v>
      </c>
      <c r="E16" s="26">
        <v>4.0999999999999996</v>
      </c>
      <c r="F16" s="26">
        <v>4.2</v>
      </c>
      <c r="G16" s="26">
        <v>4.2</v>
      </c>
      <c r="I16" s="26">
        <v>4.3</v>
      </c>
      <c r="J16" s="26">
        <v>4.0999999999999996</v>
      </c>
      <c r="K16" s="26">
        <v>10.8</v>
      </c>
      <c r="L16" s="26">
        <v>10.5</v>
      </c>
      <c r="M16" s="26">
        <v>10.8</v>
      </c>
      <c r="N16" s="26">
        <v>5.0999999999999996</v>
      </c>
      <c r="O16" s="26">
        <v>10.5</v>
      </c>
      <c r="P16" s="26">
        <v>7.7</v>
      </c>
      <c r="R16" s="26">
        <v>4.9000000000000004</v>
      </c>
      <c r="S16" s="26">
        <v>7.9</v>
      </c>
      <c r="T16" s="26">
        <v>2.5</v>
      </c>
      <c r="U16" s="26">
        <v>2.4</v>
      </c>
      <c r="V16" s="26">
        <v>2.5</v>
      </c>
      <c r="W16" s="26">
        <v>0</v>
      </c>
      <c r="X16" s="26">
        <v>2.4</v>
      </c>
      <c r="Y16" s="26">
        <v>2.4</v>
      </c>
      <c r="AA16" s="26">
        <v>0</v>
      </c>
      <c r="AB16" s="26">
        <v>0</v>
      </c>
    </row>
    <row r="17" spans="1:28" x14ac:dyDescent="0.2">
      <c r="A17" s="25">
        <v>18323</v>
      </c>
      <c r="B17" s="26">
        <v>4.0999999999999996</v>
      </c>
      <c r="C17" s="26">
        <v>4.3</v>
      </c>
      <c r="D17" s="26">
        <v>4.0999999999999996</v>
      </c>
      <c r="E17" s="26">
        <v>4.2</v>
      </c>
      <c r="F17" s="26">
        <v>4.2</v>
      </c>
      <c r="G17" s="26">
        <v>4.2</v>
      </c>
      <c r="I17" s="26">
        <v>4.4000000000000004</v>
      </c>
      <c r="J17" s="26">
        <v>4.2</v>
      </c>
      <c r="K17" s="26">
        <v>5.0999999999999996</v>
      </c>
      <c r="L17" s="26">
        <v>10.3</v>
      </c>
      <c r="M17" s="26">
        <v>7.9</v>
      </c>
      <c r="N17" s="26">
        <v>5</v>
      </c>
      <c r="O17" s="26">
        <v>7.7</v>
      </c>
      <c r="P17" s="26">
        <v>5</v>
      </c>
      <c r="R17" s="26">
        <v>7.3</v>
      </c>
      <c r="S17" s="26">
        <v>7.7</v>
      </c>
      <c r="T17" s="26">
        <v>0</v>
      </c>
      <c r="U17" s="26">
        <v>2.4</v>
      </c>
      <c r="V17" s="26">
        <v>0</v>
      </c>
      <c r="W17" s="26">
        <v>2.4</v>
      </c>
      <c r="X17" s="26">
        <v>0</v>
      </c>
      <c r="Y17" s="26">
        <v>0</v>
      </c>
      <c r="AA17" s="26">
        <v>2.2999999999999998</v>
      </c>
      <c r="AB17" s="26">
        <v>2.4</v>
      </c>
    </row>
    <row r="18" spans="1:28" x14ac:dyDescent="0.2">
      <c r="A18" s="25">
        <v>18415</v>
      </c>
      <c r="B18" s="26">
        <v>4.3</v>
      </c>
      <c r="C18" s="26">
        <v>4.4000000000000004</v>
      </c>
      <c r="D18" s="26">
        <v>4.2</v>
      </c>
      <c r="E18" s="26">
        <v>4.4000000000000004</v>
      </c>
      <c r="F18" s="26">
        <v>4.4000000000000004</v>
      </c>
      <c r="G18" s="26">
        <v>4.3</v>
      </c>
      <c r="I18" s="26">
        <v>4.5999999999999996</v>
      </c>
      <c r="J18" s="26">
        <v>4.3</v>
      </c>
      <c r="K18" s="26">
        <v>10.3</v>
      </c>
      <c r="L18" s="26">
        <v>10</v>
      </c>
      <c r="M18" s="26">
        <v>7.7</v>
      </c>
      <c r="N18" s="26">
        <v>10</v>
      </c>
      <c r="O18" s="26">
        <v>10</v>
      </c>
      <c r="P18" s="26">
        <v>4.9000000000000004</v>
      </c>
      <c r="R18" s="26">
        <v>9.5</v>
      </c>
      <c r="S18" s="26">
        <v>7.5</v>
      </c>
      <c r="T18" s="26">
        <v>4.9000000000000004</v>
      </c>
      <c r="U18" s="26">
        <v>2.2999999999999998</v>
      </c>
      <c r="V18" s="26">
        <v>2.4</v>
      </c>
      <c r="W18" s="26">
        <v>4.8</v>
      </c>
      <c r="X18" s="26">
        <v>4.8</v>
      </c>
      <c r="Y18" s="26">
        <v>2.4</v>
      </c>
      <c r="AA18" s="26">
        <v>4.5</v>
      </c>
      <c r="AB18" s="26">
        <v>2.4</v>
      </c>
    </row>
    <row r="19" spans="1:28" x14ac:dyDescent="0.2">
      <c r="A19" s="25">
        <v>18507</v>
      </c>
      <c r="B19" s="26">
        <v>4.4000000000000004</v>
      </c>
      <c r="C19" s="26">
        <v>4.5</v>
      </c>
      <c r="D19" s="26">
        <v>4.3</v>
      </c>
      <c r="E19" s="26">
        <v>4.4000000000000004</v>
      </c>
      <c r="F19" s="26">
        <v>4.5</v>
      </c>
      <c r="G19" s="26">
        <v>4.4000000000000004</v>
      </c>
      <c r="I19" s="26">
        <v>4.7</v>
      </c>
      <c r="J19" s="26">
        <v>4.4000000000000004</v>
      </c>
      <c r="K19" s="26">
        <v>10</v>
      </c>
      <c r="L19" s="26">
        <v>9.8000000000000007</v>
      </c>
      <c r="M19" s="26">
        <v>7.5</v>
      </c>
      <c r="N19" s="26">
        <v>7.3</v>
      </c>
      <c r="O19" s="26">
        <v>9.8000000000000007</v>
      </c>
      <c r="P19" s="26">
        <v>7.3</v>
      </c>
      <c r="R19" s="26">
        <v>9.3000000000000007</v>
      </c>
      <c r="S19" s="26">
        <v>7.3</v>
      </c>
      <c r="T19" s="26">
        <v>2.2999999999999998</v>
      </c>
      <c r="U19" s="26">
        <v>2.2999999999999998</v>
      </c>
      <c r="V19" s="26">
        <v>2.4</v>
      </c>
      <c r="W19" s="26">
        <v>0</v>
      </c>
      <c r="X19" s="26">
        <v>2.2999999999999998</v>
      </c>
      <c r="Y19" s="26">
        <v>2.2999999999999998</v>
      </c>
      <c r="AA19" s="26">
        <v>2.2000000000000002</v>
      </c>
      <c r="AB19" s="26">
        <v>2.2999999999999998</v>
      </c>
    </row>
    <row r="20" spans="1:28" x14ac:dyDescent="0.2">
      <c r="A20" s="25">
        <v>18598</v>
      </c>
      <c r="B20" s="26">
        <v>4.5999999999999996</v>
      </c>
      <c r="C20" s="26">
        <v>4.5999999999999996</v>
      </c>
      <c r="D20" s="26">
        <v>4.4000000000000004</v>
      </c>
      <c r="E20" s="26">
        <v>4.5999999999999996</v>
      </c>
      <c r="F20" s="26">
        <v>4.5999999999999996</v>
      </c>
      <c r="G20" s="26">
        <v>4.5</v>
      </c>
      <c r="I20" s="26">
        <v>4.8</v>
      </c>
      <c r="J20" s="26">
        <v>4.5999999999999996</v>
      </c>
      <c r="K20" s="26">
        <v>12.2</v>
      </c>
      <c r="L20" s="26">
        <v>9.5</v>
      </c>
      <c r="M20" s="26">
        <v>7.3</v>
      </c>
      <c r="N20" s="26">
        <v>12.2</v>
      </c>
      <c r="O20" s="26">
        <v>9.5</v>
      </c>
      <c r="P20" s="26">
        <v>7.1</v>
      </c>
      <c r="R20" s="26">
        <v>11.6</v>
      </c>
      <c r="S20" s="26">
        <v>12.2</v>
      </c>
      <c r="T20" s="26">
        <v>4.5</v>
      </c>
      <c r="U20" s="26">
        <v>2.2000000000000002</v>
      </c>
      <c r="V20" s="26">
        <v>2.2999999999999998</v>
      </c>
      <c r="W20" s="26">
        <v>4.5</v>
      </c>
      <c r="X20" s="26">
        <v>2.2000000000000002</v>
      </c>
      <c r="Y20" s="26">
        <v>2.2999999999999998</v>
      </c>
      <c r="AA20" s="26">
        <v>2.1</v>
      </c>
      <c r="AB20" s="26">
        <v>4.5</v>
      </c>
    </row>
    <row r="21" spans="1:28" x14ac:dyDescent="0.2">
      <c r="A21" s="25">
        <v>18688</v>
      </c>
      <c r="B21" s="26">
        <v>4.7</v>
      </c>
      <c r="C21" s="26">
        <v>4.9000000000000004</v>
      </c>
      <c r="D21" s="26">
        <v>4.7</v>
      </c>
      <c r="E21" s="26">
        <v>4.8</v>
      </c>
      <c r="F21" s="26">
        <v>4.8</v>
      </c>
      <c r="G21" s="26">
        <v>4.8</v>
      </c>
      <c r="I21" s="26">
        <v>5.0999999999999996</v>
      </c>
      <c r="J21" s="26">
        <v>4.8</v>
      </c>
      <c r="K21" s="26">
        <v>14.6</v>
      </c>
      <c r="L21" s="26">
        <v>14</v>
      </c>
      <c r="M21" s="26">
        <v>14.6</v>
      </c>
      <c r="N21" s="26">
        <v>14.3</v>
      </c>
      <c r="O21" s="26">
        <v>14.3</v>
      </c>
      <c r="P21" s="26">
        <v>14.3</v>
      </c>
      <c r="R21" s="26">
        <v>15.9</v>
      </c>
      <c r="S21" s="26">
        <v>14.3</v>
      </c>
      <c r="T21" s="26">
        <v>2.2000000000000002</v>
      </c>
      <c r="U21" s="26">
        <v>6.5</v>
      </c>
      <c r="V21" s="26">
        <v>6.8</v>
      </c>
      <c r="W21" s="26">
        <v>4.3</v>
      </c>
      <c r="X21" s="26">
        <v>4.3</v>
      </c>
      <c r="Y21" s="26">
        <v>6.7</v>
      </c>
      <c r="AA21" s="26">
        <v>6.3</v>
      </c>
      <c r="AB21" s="26">
        <v>4.3</v>
      </c>
    </row>
    <row r="22" spans="1:28" x14ac:dyDescent="0.2">
      <c r="A22" s="25">
        <v>18780</v>
      </c>
      <c r="B22" s="26">
        <v>5.0999999999999996</v>
      </c>
      <c r="C22" s="26">
        <v>5.0999999999999996</v>
      </c>
      <c r="D22" s="26">
        <v>4.9000000000000004</v>
      </c>
      <c r="E22" s="26">
        <v>5.0999999999999996</v>
      </c>
      <c r="F22" s="26">
        <v>5.0999999999999996</v>
      </c>
      <c r="G22" s="26">
        <v>5.2</v>
      </c>
      <c r="I22" s="26">
        <v>5.4</v>
      </c>
      <c r="J22" s="26">
        <v>5.0999999999999996</v>
      </c>
      <c r="K22" s="26">
        <v>18.600000000000001</v>
      </c>
      <c r="L22" s="26">
        <v>15.9</v>
      </c>
      <c r="M22" s="26">
        <v>16.7</v>
      </c>
      <c r="N22" s="26">
        <v>15.9</v>
      </c>
      <c r="O22" s="26">
        <v>15.9</v>
      </c>
      <c r="P22" s="26">
        <v>20.9</v>
      </c>
      <c r="R22" s="26">
        <v>17.399999999999999</v>
      </c>
      <c r="S22" s="26">
        <v>18.600000000000001</v>
      </c>
      <c r="T22" s="26">
        <v>8.5</v>
      </c>
      <c r="U22" s="26">
        <v>4.0999999999999996</v>
      </c>
      <c r="V22" s="26">
        <v>4.3</v>
      </c>
      <c r="W22" s="26">
        <v>6.3</v>
      </c>
      <c r="X22" s="26">
        <v>6.3</v>
      </c>
      <c r="Y22" s="26">
        <v>8.3000000000000007</v>
      </c>
      <c r="AA22" s="26">
        <v>5.9</v>
      </c>
      <c r="AB22" s="26">
        <v>6.3</v>
      </c>
    </row>
    <row r="23" spans="1:28" x14ac:dyDescent="0.2">
      <c r="A23" s="25">
        <v>18872</v>
      </c>
      <c r="B23" s="26">
        <v>5.4</v>
      </c>
      <c r="C23" s="26">
        <v>5.4</v>
      </c>
      <c r="D23" s="26">
        <v>5.0999999999999996</v>
      </c>
      <c r="E23" s="26">
        <v>5.4</v>
      </c>
      <c r="F23" s="26">
        <v>5.4</v>
      </c>
      <c r="G23" s="26">
        <v>5.4</v>
      </c>
      <c r="I23" s="26">
        <v>5.7</v>
      </c>
      <c r="J23" s="26">
        <v>5.3</v>
      </c>
      <c r="K23" s="26">
        <v>22.7</v>
      </c>
      <c r="L23" s="26">
        <v>20</v>
      </c>
      <c r="M23" s="26">
        <v>18.600000000000001</v>
      </c>
      <c r="N23" s="26">
        <v>22.7</v>
      </c>
      <c r="O23" s="26">
        <v>20</v>
      </c>
      <c r="P23" s="26">
        <v>22.7</v>
      </c>
      <c r="R23" s="26">
        <v>21.3</v>
      </c>
      <c r="S23" s="26">
        <v>20.5</v>
      </c>
      <c r="T23" s="26">
        <v>5.9</v>
      </c>
      <c r="U23" s="26">
        <v>5.9</v>
      </c>
      <c r="V23" s="26">
        <v>4.0999999999999996</v>
      </c>
      <c r="W23" s="26">
        <v>5.9</v>
      </c>
      <c r="X23" s="26">
        <v>5.9</v>
      </c>
      <c r="Y23" s="26">
        <v>3.8</v>
      </c>
      <c r="AA23" s="26">
        <v>5.6</v>
      </c>
      <c r="AB23" s="26">
        <v>3.9</v>
      </c>
    </row>
    <row r="24" spans="1:28" x14ac:dyDescent="0.2">
      <c r="A24" s="25">
        <v>18963</v>
      </c>
      <c r="B24" s="26">
        <v>5.7</v>
      </c>
      <c r="C24" s="26">
        <v>5.8</v>
      </c>
      <c r="D24" s="26">
        <v>5.6</v>
      </c>
      <c r="E24" s="26">
        <v>5.7</v>
      </c>
      <c r="F24" s="26">
        <v>5.7</v>
      </c>
      <c r="G24" s="26">
        <v>5.8</v>
      </c>
      <c r="I24" s="26">
        <v>6</v>
      </c>
      <c r="J24" s="26">
        <v>5.7</v>
      </c>
      <c r="K24" s="26">
        <v>23.9</v>
      </c>
      <c r="L24" s="26">
        <v>26.1</v>
      </c>
      <c r="M24" s="26">
        <v>27.3</v>
      </c>
      <c r="N24" s="26">
        <v>23.9</v>
      </c>
      <c r="O24" s="26">
        <v>23.9</v>
      </c>
      <c r="P24" s="26">
        <v>28.9</v>
      </c>
      <c r="R24" s="26">
        <v>25</v>
      </c>
      <c r="S24" s="26">
        <v>23.9</v>
      </c>
      <c r="T24" s="26">
        <v>5.6</v>
      </c>
      <c r="U24" s="26">
        <v>7.4</v>
      </c>
      <c r="V24" s="26">
        <v>9.8000000000000007</v>
      </c>
      <c r="W24" s="26">
        <v>5.6</v>
      </c>
      <c r="X24" s="26">
        <v>5.6</v>
      </c>
      <c r="Y24" s="26">
        <v>7.4</v>
      </c>
      <c r="AA24" s="26">
        <v>5.3</v>
      </c>
      <c r="AB24" s="26">
        <v>7.5</v>
      </c>
    </row>
    <row r="25" spans="1:28" x14ac:dyDescent="0.2">
      <c r="A25" s="25">
        <v>19054</v>
      </c>
      <c r="B25" s="26">
        <v>5.9</v>
      </c>
      <c r="C25" s="26">
        <v>5.9</v>
      </c>
      <c r="D25" s="26">
        <v>5.8</v>
      </c>
      <c r="E25" s="26">
        <v>5.9</v>
      </c>
      <c r="F25" s="26">
        <v>6</v>
      </c>
      <c r="G25" s="26">
        <v>6</v>
      </c>
      <c r="I25" s="26">
        <v>6.2</v>
      </c>
      <c r="J25" s="26">
        <v>5.9</v>
      </c>
      <c r="K25" s="26">
        <v>25.5</v>
      </c>
      <c r="L25" s="26">
        <v>20.399999999999999</v>
      </c>
      <c r="M25" s="26">
        <v>23.4</v>
      </c>
      <c r="N25" s="26">
        <v>22.9</v>
      </c>
      <c r="O25" s="26">
        <v>25</v>
      </c>
      <c r="P25" s="26">
        <v>25</v>
      </c>
      <c r="R25" s="26">
        <v>21.6</v>
      </c>
      <c r="S25" s="26">
        <v>22.9</v>
      </c>
      <c r="T25" s="26">
        <v>3.5</v>
      </c>
      <c r="U25" s="26">
        <v>1.7</v>
      </c>
      <c r="V25" s="26">
        <v>3.6</v>
      </c>
      <c r="W25" s="26">
        <v>3.5</v>
      </c>
      <c r="X25" s="26">
        <v>5.3</v>
      </c>
      <c r="Y25" s="26">
        <v>3.4</v>
      </c>
      <c r="AA25" s="26">
        <v>3.3</v>
      </c>
      <c r="AB25" s="26">
        <v>3.5</v>
      </c>
    </row>
    <row r="26" spans="1:28" x14ac:dyDescent="0.2">
      <c r="A26" s="25">
        <v>19146</v>
      </c>
      <c r="B26" s="26">
        <v>6.1</v>
      </c>
      <c r="C26" s="26">
        <v>6.2</v>
      </c>
      <c r="D26" s="26">
        <v>5.9</v>
      </c>
      <c r="E26" s="26">
        <v>6.2</v>
      </c>
      <c r="F26" s="26">
        <v>6.2</v>
      </c>
      <c r="G26" s="26">
        <v>6.2</v>
      </c>
      <c r="I26" s="26">
        <v>6.5</v>
      </c>
      <c r="J26" s="26">
        <v>6.1</v>
      </c>
      <c r="K26" s="26">
        <v>19.600000000000001</v>
      </c>
      <c r="L26" s="26">
        <v>21.6</v>
      </c>
      <c r="M26" s="26">
        <v>20.399999999999999</v>
      </c>
      <c r="N26" s="26">
        <v>21.6</v>
      </c>
      <c r="O26" s="26">
        <v>21.6</v>
      </c>
      <c r="P26" s="26">
        <v>19.2</v>
      </c>
      <c r="R26" s="26">
        <v>20.399999999999999</v>
      </c>
      <c r="S26" s="26">
        <v>19.600000000000001</v>
      </c>
      <c r="T26" s="26">
        <v>3.4</v>
      </c>
      <c r="U26" s="26">
        <v>5.0999999999999996</v>
      </c>
      <c r="V26" s="26">
        <v>1.7</v>
      </c>
      <c r="W26" s="26">
        <v>5.0999999999999996</v>
      </c>
      <c r="X26" s="26">
        <v>3.3</v>
      </c>
      <c r="Y26" s="26">
        <v>3.3</v>
      </c>
      <c r="AA26" s="26">
        <v>4.8</v>
      </c>
      <c r="AB26" s="26">
        <v>3.4</v>
      </c>
    </row>
    <row r="27" spans="1:28" x14ac:dyDescent="0.2">
      <c r="A27" s="25">
        <v>19238</v>
      </c>
      <c r="B27" s="26">
        <v>6.2</v>
      </c>
      <c r="C27" s="26">
        <v>6.3</v>
      </c>
      <c r="D27" s="26">
        <v>6.1</v>
      </c>
      <c r="E27" s="26">
        <v>6.3</v>
      </c>
      <c r="F27" s="26">
        <v>6.4</v>
      </c>
      <c r="G27" s="26">
        <v>6.3</v>
      </c>
      <c r="I27" s="26">
        <v>6.7</v>
      </c>
      <c r="J27" s="26">
        <v>6.2</v>
      </c>
      <c r="K27" s="26">
        <v>14.8</v>
      </c>
      <c r="L27" s="26">
        <v>16.7</v>
      </c>
      <c r="M27" s="26">
        <v>19.600000000000001</v>
      </c>
      <c r="N27" s="26">
        <v>16.7</v>
      </c>
      <c r="O27" s="26">
        <v>18.5</v>
      </c>
      <c r="P27" s="26">
        <v>16.7</v>
      </c>
      <c r="R27" s="26">
        <v>17.5</v>
      </c>
      <c r="S27" s="26">
        <v>17</v>
      </c>
      <c r="T27" s="26">
        <v>1.6</v>
      </c>
      <c r="U27" s="26">
        <v>1.6</v>
      </c>
      <c r="V27" s="26">
        <v>3.4</v>
      </c>
      <c r="W27" s="26">
        <v>1.6</v>
      </c>
      <c r="X27" s="26">
        <v>3.2</v>
      </c>
      <c r="Y27" s="26">
        <v>1.6</v>
      </c>
      <c r="AA27" s="26">
        <v>3.1</v>
      </c>
      <c r="AB27" s="26">
        <v>1.6</v>
      </c>
    </row>
    <row r="28" spans="1:28" x14ac:dyDescent="0.2">
      <c r="A28" s="25">
        <v>19329</v>
      </c>
      <c r="B28" s="26">
        <v>6.3</v>
      </c>
      <c r="C28" s="26">
        <v>6.3</v>
      </c>
      <c r="D28" s="26">
        <v>6.1</v>
      </c>
      <c r="E28" s="26">
        <v>6.3</v>
      </c>
      <c r="F28" s="26">
        <v>6.4</v>
      </c>
      <c r="G28" s="26">
        <v>6.4</v>
      </c>
      <c r="I28" s="26">
        <v>6.7</v>
      </c>
      <c r="J28" s="26">
        <v>6.3</v>
      </c>
      <c r="K28" s="26">
        <v>10.5</v>
      </c>
      <c r="L28" s="26">
        <v>8.6</v>
      </c>
      <c r="M28" s="26">
        <v>8.9</v>
      </c>
      <c r="N28" s="26">
        <v>10.5</v>
      </c>
      <c r="O28" s="26">
        <v>12.3</v>
      </c>
      <c r="P28" s="26">
        <v>10.3</v>
      </c>
      <c r="R28" s="26">
        <v>11.7</v>
      </c>
      <c r="S28" s="26">
        <v>10.5</v>
      </c>
      <c r="T28" s="26">
        <v>1.6</v>
      </c>
      <c r="U28" s="26">
        <v>0</v>
      </c>
      <c r="V28" s="26">
        <v>0</v>
      </c>
      <c r="W28" s="26">
        <v>0</v>
      </c>
      <c r="X28" s="26">
        <v>0</v>
      </c>
      <c r="Y28" s="26">
        <v>1.6</v>
      </c>
      <c r="AA28" s="26">
        <v>0</v>
      </c>
      <c r="AB28" s="26">
        <v>1.6</v>
      </c>
    </row>
    <row r="29" spans="1:28" x14ac:dyDescent="0.2">
      <c r="A29" s="25">
        <v>19419</v>
      </c>
      <c r="B29" s="26">
        <v>6.3</v>
      </c>
      <c r="C29" s="26">
        <v>6.4</v>
      </c>
      <c r="D29" s="26">
        <v>6.1</v>
      </c>
      <c r="E29" s="26">
        <v>6.4</v>
      </c>
      <c r="F29" s="26">
        <v>6.5</v>
      </c>
      <c r="G29" s="26">
        <v>6.5</v>
      </c>
      <c r="I29" s="26">
        <v>6.8</v>
      </c>
      <c r="J29" s="26">
        <v>6.3</v>
      </c>
      <c r="K29" s="26">
        <v>6.8</v>
      </c>
      <c r="L29" s="26">
        <v>8.5</v>
      </c>
      <c r="M29" s="26">
        <v>5.2</v>
      </c>
      <c r="N29" s="26">
        <v>8.5</v>
      </c>
      <c r="O29" s="26">
        <v>8.3000000000000007</v>
      </c>
      <c r="P29" s="26">
        <v>8.3000000000000007</v>
      </c>
      <c r="R29" s="26">
        <v>9.6999999999999993</v>
      </c>
      <c r="S29" s="26">
        <v>6.8</v>
      </c>
      <c r="T29" s="26">
        <v>0</v>
      </c>
      <c r="U29" s="26">
        <v>1.6</v>
      </c>
      <c r="V29" s="26">
        <v>0</v>
      </c>
      <c r="W29" s="26">
        <v>1.6</v>
      </c>
      <c r="X29" s="26">
        <v>1.6</v>
      </c>
      <c r="Y29" s="26">
        <v>1.6</v>
      </c>
      <c r="AA29" s="26">
        <v>1.5</v>
      </c>
      <c r="AB29" s="26">
        <v>0</v>
      </c>
    </row>
    <row r="30" spans="1:28" x14ac:dyDescent="0.2">
      <c r="A30" s="25">
        <v>19511</v>
      </c>
      <c r="B30" s="26">
        <v>6.4</v>
      </c>
      <c r="C30" s="26">
        <v>6.5</v>
      </c>
      <c r="D30" s="26">
        <v>6.2</v>
      </c>
      <c r="E30" s="26">
        <v>6.4</v>
      </c>
      <c r="F30" s="26">
        <v>6.5</v>
      </c>
      <c r="G30" s="26">
        <v>6.6</v>
      </c>
      <c r="I30" s="26">
        <v>6.8</v>
      </c>
      <c r="J30" s="26">
        <v>6.4</v>
      </c>
      <c r="K30" s="26">
        <v>4.9000000000000004</v>
      </c>
      <c r="L30" s="26">
        <v>4.8</v>
      </c>
      <c r="M30" s="26">
        <v>5.0999999999999996</v>
      </c>
      <c r="N30" s="26">
        <v>3.2</v>
      </c>
      <c r="O30" s="26">
        <v>4.8</v>
      </c>
      <c r="P30" s="26">
        <v>6.5</v>
      </c>
      <c r="R30" s="26">
        <v>4.5999999999999996</v>
      </c>
      <c r="S30" s="26">
        <v>4.9000000000000004</v>
      </c>
      <c r="T30" s="26">
        <v>1.6</v>
      </c>
      <c r="U30" s="26">
        <v>1.6</v>
      </c>
      <c r="V30" s="26">
        <v>1.6</v>
      </c>
      <c r="W30" s="26">
        <v>0</v>
      </c>
      <c r="X30" s="26">
        <v>0</v>
      </c>
      <c r="Y30" s="26">
        <v>1.5</v>
      </c>
      <c r="AA30" s="26">
        <v>0</v>
      </c>
      <c r="AB30" s="26">
        <v>1.6</v>
      </c>
    </row>
    <row r="31" spans="1:28" x14ac:dyDescent="0.2">
      <c r="A31" s="25">
        <v>19603</v>
      </c>
      <c r="B31" s="26">
        <v>6.4</v>
      </c>
      <c r="C31" s="26">
        <v>6.5</v>
      </c>
      <c r="D31" s="26">
        <v>6.2</v>
      </c>
      <c r="E31" s="26">
        <v>6.5</v>
      </c>
      <c r="F31" s="26">
        <v>6.6</v>
      </c>
      <c r="G31" s="26">
        <v>6.8</v>
      </c>
      <c r="I31" s="26">
        <v>6.9</v>
      </c>
      <c r="J31" s="26">
        <v>6.5</v>
      </c>
      <c r="K31" s="26">
        <v>3.2</v>
      </c>
      <c r="L31" s="26">
        <v>3.2</v>
      </c>
      <c r="M31" s="26">
        <v>1.6</v>
      </c>
      <c r="N31" s="26">
        <v>3.2</v>
      </c>
      <c r="O31" s="26">
        <v>3.1</v>
      </c>
      <c r="P31" s="26">
        <v>7.9</v>
      </c>
      <c r="R31" s="26">
        <v>3</v>
      </c>
      <c r="S31" s="26">
        <v>4.8</v>
      </c>
      <c r="T31" s="26">
        <v>0</v>
      </c>
      <c r="U31" s="26">
        <v>0</v>
      </c>
      <c r="V31" s="26">
        <v>0</v>
      </c>
      <c r="W31" s="26">
        <v>1.6</v>
      </c>
      <c r="X31" s="26">
        <v>1.5</v>
      </c>
      <c r="Y31" s="26">
        <v>3</v>
      </c>
      <c r="AA31" s="26">
        <v>1.5</v>
      </c>
      <c r="AB31" s="26">
        <v>1.6</v>
      </c>
    </row>
    <row r="32" spans="1:28" x14ac:dyDescent="0.2">
      <c r="A32" s="25">
        <v>19694</v>
      </c>
      <c r="B32" s="26">
        <v>6.4</v>
      </c>
      <c r="C32" s="26">
        <v>6.5</v>
      </c>
      <c r="D32" s="26">
        <v>6.2</v>
      </c>
      <c r="E32" s="26">
        <v>6.5</v>
      </c>
      <c r="F32" s="26">
        <v>6.6</v>
      </c>
      <c r="G32" s="26">
        <v>6.8</v>
      </c>
      <c r="I32" s="26">
        <v>7</v>
      </c>
      <c r="J32" s="26">
        <v>6.4</v>
      </c>
      <c r="K32" s="26">
        <v>1.6</v>
      </c>
      <c r="L32" s="26">
        <v>3.2</v>
      </c>
      <c r="M32" s="26">
        <v>1.6</v>
      </c>
      <c r="N32" s="26">
        <v>3.2</v>
      </c>
      <c r="O32" s="26">
        <v>3.1</v>
      </c>
      <c r="P32" s="26">
        <v>6.3</v>
      </c>
      <c r="R32" s="26">
        <v>4.5</v>
      </c>
      <c r="S32" s="26">
        <v>1.6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AA32" s="26">
        <v>1.4</v>
      </c>
      <c r="AB32" s="26">
        <v>-1.5</v>
      </c>
    </row>
    <row r="33" spans="1:28" x14ac:dyDescent="0.2">
      <c r="A33" s="25">
        <v>19784</v>
      </c>
      <c r="B33" s="26">
        <v>6.4</v>
      </c>
      <c r="C33" s="26">
        <v>6.5</v>
      </c>
      <c r="D33" s="26">
        <v>6.2</v>
      </c>
      <c r="E33" s="26">
        <v>6.5</v>
      </c>
      <c r="F33" s="26">
        <v>6.6</v>
      </c>
      <c r="G33" s="26">
        <v>6.8</v>
      </c>
      <c r="I33" s="26">
        <v>6.9</v>
      </c>
      <c r="J33" s="26">
        <v>6.5</v>
      </c>
      <c r="K33" s="26">
        <v>1.6</v>
      </c>
      <c r="L33" s="26">
        <v>1.6</v>
      </c>
      <c r="M33" s="26">
        <v>1.6</v>
      </c>
      <c r="N33" s="26">
        <v>1.6</v>
      </c>
      <c r="O33" s="26">
        <v>1.5</v>
      </c>
      <c r="P33" s="26">
        <v>4.5999999999999996</v>
      </c>
      <c r="R33" s="26">
        <v>1.5</v>
      </c>
      <c r="S33" s="26">
        <v>3.2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AA33" s="26">
        <v>-1.4</v>
      </c>
      <c r="AB33" s="26">
        <v>1.6</v>
      </c>
    </row>
    <row r="34" spans="1:28" x14ac:dyDescent="0.2">
      <c r="A34" s="25">
        <v>19876</v>
      </c>
      <c r="B34" s="26">
        <v>6.4</v>
      </c>
      <c r="C34" s="26">
        <v>6.5</v>
      </c>
      <c r="D34" s="26">
        <v>6.2</v>
      </c>
      <c r="E34" s="26">
        <v>6.5</v>
      </c>
      <c r="F34" s="26">
        <v>6.7</v>
      </c>
      <c r="G34" s="26">
        <v>6.8</v>
      </c>
      <c r="I34" s="26">
        <v>6.9</v>
      </c>
      <c r="J34" s="26">
        <v>6.5</v>
      </c>
      <c r="K34" s="26">
        <v>0</v>
      </c>
      <c r="L34" s="26">
        <v>0</v>
      </c>
      <c r="M34" s="26">
        <v>0</v>
      </c>
      <c r="N34" s="26">
        <v>1.6</v>
      </c>
      <c r="O34" s="26">
        <v>3.1</v>
      </c>
      <c r="P34" s="26">
        <v>3</v>
      </c>
      <c r="R34" s="26">
        <v>1.5</v>
      </c>
      <c r="S34" s="26">
        <v>1.6</v>
      </c>
      <c r="T34" s="26">
        <v>0</v>
      </c>
      <c r="U34" s="26">
        <v>0</v>
      </c>
      <c r="V34" s="26">
        <v>0</v>
      </c>
      <c r="W34" s="26">
        <v>0</v>
      </c>
      <c r="X34" s="26">
        <v>1.5</v>
      </c>
      <c r="Y34" s="26">
        <v>0</v>
      </c>
      <c r="AA34" s="26">
        <v>0</v>
      </c>
      <c r="AB34" s="26">
        <v>0</v>
      </c>
    </row>
    <row r="35" spans="1:28" x14ac:dyDescent="0.2">
      <c r="A35" s="25">
        <v>19968</v>
      </c>
      <c r="B35" s="26">
        <v>6.4</v>
      </c>
      <c r="C35" s="26">
        <v>6.4</v>
      </c>
      <c r="D35" s="26">
        <v>6.2</v>
      </c>
      <c r="E35" s="26">
        <v>6.5</v>
      </c>
      <c r="F35" s="26">
        <v>6.7</v>
      </c>
      <c r="G35" s="26">
        <v>6.7</v>
      </c>
      <c r="I35" s="26">
        <v>6.9</v>
      </c>
      <c r="J35" s="26">
        <v>6.5</v>
      </c>
      <c r="K35" s="26">
        <v>0</v>
      </c>
      <c r="L35" s="26">
        <v>-1.5</v>
      </c>
      <c r="M35" s="26">
        <v>0</v>
      </c>
      <c r="N35" s="26">
        <v>0</v>
      </c>
      <c r="O35" s="26">
        <v>1.5</v>
      </c>
      <c r="P35" s="26">
        <v>-1.5</v>
      </c>
      <c r="R35" s="26">
        <v>0</v>
      </c>
      <c r="S35" s="26">
        <v>0</v>
      </c>
      <c r="T35" s="26">
        <v>0</v>
      </c>
      <c r="U35" s="26">
        <v>-1.5</v>
      </c>
      <c r="V35" s="26">
        <v>0</v>
      </c>
      <c r="W35" s="26">
        <v>0</v>
      </c>
      <c r="X35" s="26">
        <v>0</v>
      </c>
      <c r="Y35" s="26">
        <v>-1.5</v>
      </c>
      <c r="AA35" s="26">
        <v>0</v>
      </c>
      <c r="AB35" s="26">
        <v>0</v>
      </c>
    </row>
    <row r="36" spans="1:28" x14ac:dyDescent="0.2">
      <c r="A36" s="25">
        <v>20059</v>
      </c>
      <c r="B36" s="26">
        <v>6.4</v>
      </c>
      <c r="C36" s="26">
        <v>6.4</v>
      </c>
      <c r="D36" s="26">
        <v>6.2</v>
      </c>
      <c r="E36" s="26">
        <v>6.5</v>
      </c>
      <c r="F36" s="26">
        <v>6.7</v>
      </c>
      <c r="G36" s="26">
        <v>6.7</v>
      </c>
      <c r="I36" s="26">
        <v>7</v>
      </c>
      <c r="J36" s="26">
        <v>6.5</v>
      </c>
      <c r="K36" s="26">
        <v>0</v>
      </c>
      <c r="L36" s="26">
        <v>-1.5</v>
      </c>
      <c r="M36" s="26">
        <v>0</v>
      </c>
      <c r="N36" s="26">
        <v>0</v>
      </c>
      <c r="O36" s="26">
        <v>1.5</v>
      </c>
      <c r="P36" s="26">
        <v>-1.5</v>
      </c>
      <c r="R36" s="26">
        <v>0</v>
      </c>
      <c r="S36" s="26">
        <v>1.6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AA36" s="26">
        <v>1.4</v>
      </c>
      <c r="AB36" s="26">
        <v>0</v>
      </c>
    </row>
    <row r="37" spans="1:28" x14ac:dyDescent="0.2">
      <c r="A37" s="25">
        <v>20149</v>
      </c>
      <c r="B37" s="26">
        <v>6.5</v>
      </c>
      <c r="C37" s="26">
        <v>6.5</v>
      </c>
      <c r="D37" s="26">
        <v>6.3</v>
      </c>
      <c r="E37" s="26">
        <v>6.6</v>
      </c>
      <c r="F37" s="26">
        <v>6.7</v>
      </c>
      <c r="G37" s="26">
        <v>6.8</v>
      </c>
      <c r="I37" s="26">
        <v>7</v>
      </c>
      <c r="J37" s="26">
        <v>6.5</v>
      </c>
      <c r="K37" s="26">
        <v>1.6</v>
      </c>
      <c r="L37" s="26">
        <v>0</v>
      </c>
      <c r="M37" s="26">
        <v>1.6</v>
      </c>
      <c r="N37" s="26">
        <v>1.5</v>
      </c>
      <c r="O37" s="26">
        <v>1.5</v>
      </c>
      <c r="P37" s="26">
        <v>0</v>
      </c>
      <c r="R37" s="26">
        <v>1.4</v>
      </c>
      <c r="S37" s="26">
        <v>0</v>
      </c>
      <c r="T37" s="26">
        <v>1.6</v>
      </c>
      <c r="U37" s="26">
        <v>1.6</v>
      </c>
      <c r="V37" s="26">
        <v>1.6</v>
      </c>
      <c r="W37" s="26">
        <v>1.5</v>
      </c>
      <c r="X37" s="26">
        <v>0</v>
      </c>
      <c r="Y37" s="26">
        <v>1.5</v>
      </c>
      <c r="AA37" s="26">
        <v>0</v>
      </c>
      <c r="AB37" s="26">
        <v>0</v>
      </c>
    </row>
    <row r="38" spans="1:28" x14ac:dyDescent="0.2">
      <c r="A38" s="25">
        <v>20241</v>
      </c>
      <c r="B38" s="26">
        <v>6.5</v>
      </c>
      <c r="C38" s="26">
        <v>6.6</v>
      </c>
      <c r="D38" s="26">
        <v>6.3</v>
      </c>
      <c r="E38" s="26">
        <v>6.6</v>
      </c>
      <c r="F38" s="26">
        <v>6.8</v>
      </c>
      <c r="G38" s="26">
        <v>6.8</v>
      </c>
      <c r="I38" s="26">
        <v>7.1</v>
      </c>
      <c r="J38" s="26">
        <v>6.6</v>
      </c>
      <c r="K38" s="26">
        <v>1.6</v>
      </c>
      <c r="L38" s="26">
        <v>1.5</v>
      </c>
      <c r="M38" s="26">
        <v>1.6</v>
      </c>
      <c r="N38" s="26">
        <v>1.5</v>
      </c>
      <c r="O38" s="26">
        <v>1.5</v>
      </c>
      <c r="P38" s="26">
        <v>0</v>
      </c>
      <c r="R38" s="26">
        <v>2.9</v>
      </c>
      <c r="S38" s="26">
        <v>1.5</v>
      </c>
      <c r="T38" s="26">
        <v>0</v>
      </c>
      <c r="U38" s="26">
        <v>1.5</v>
      </c>
      <c r="V38" s="26">
        <v>0</v>
      </c>
      <c r="W38" s="26">
        <v>0</v>
      </c>
      <c r="X38" s="26">
        <v>1.5</v>
      </c>
      <c r="Y38" s="26">
        <v>0</v>
      </c>
      <c r="AA38" s="26">
        <v>1.4</v>
      </c>
      <c r="AB38" s="26">
        <v>1.5</v>
      </c>
    </row>
    <row r="39" spans="1:28" x14ac:dyDescent="0.2">
      <c r="A39" s="25">
        <v>20333</v>
      </c>
      <c r="B39" s="26">
        <v>6.5</v>
      </c>
      <c r="C39" s="26">
        <v>6.7</v>
      </c>
      <c r="D39" s="26">
        <v>6.3</v>
      </c>
      <c r="E39" s="26">
        <v>6.6</v>
      </c>
      <c r="F39" s="26">
        <v>6.8</v>
      </c>
      <c r="G39" s="26">
        <v>7</v>
      </c>
      <c r="I39" s="26">
        <v>7.2</v>
      </c>
      <c r="J39" s="26">
        <v>6.6</v>
      </c>
      <c r="K39" s="26">
        <v>1.6</v>
      </c>
      <c r="L39" s="26">
        <v>4.7</v>
      </c>
      <c r="M39" s="26">
        <v>1.6</v>
      </c>
      <c r="N39" s="26">
        <v>1.5</v>
      </c>
      <c r="O39" s="26">
        <v>1.5</v>
      </c>
      <c r="P39" s="26">
        <v>4.5</v>
      </c>
      <c r="R39" s="26">
        <v>4.3</v>
      </c>
      <c r="S39" s="26">
        <v>1.5</v>
      </c>
      <c r="T39" s="26">
        <v>0</v>
      </c>
      <c r="U39" s="26">
        <v>1.5</v>
      </c>
      <c r="V39" s="26">
        <v>0</v>
      </c>
      <c r="W39" s="26">
        <v>0</v>
      </c>
      <c r="X39" s="26">
        <v>0</v>
      </c>
      <c r="Y39" s="26">
        <v>2.9</v>
      </c>
      <c r="AA39" s="26">
        <v>1.4</v>
      </c>
      <c r="AB39" s="26">
        <v>0</v>
      </c>
    </row>
    <row r="40" spans="1:28" x14ac:dyDescent="0.2">
      <c r="A40" s="25">
        <v>20424</v>
      </c>
      <c r="B40" s="26">
        <v>6.6</v>
      </c>
      <c r="C40" s="26">
        <v>6.8</v>
      </c>
      <c r="D40" s="26">
        <v>6.4</v>
      </c>
      <c r="E40" s="26">
        <v>6.7</v>
      </c>
      <c r="F40" s="26">
        <v>6.9</v>
      </c>
      <c r="G40" s="26">
        <v>7.1</v>
      </c>
      <c r="I40" s="26">
        <v>7.2</v>
      </c>
      <c r="J40" s="26">
        <v>6.7</v>
      </c>
      <c r="K40" s="26">
        <v>3.1</v>
      </c>
      <c r="L40" s="26">
        <v>6.3</v>
      </c>
      <c r="M40" s="26">
        <v>3.2</v>
      </c>
      <c r="N40" s="26">
        <v>3.1</v>
      </c>
      <c r="O40" s="26">
        <v>3</v>
      </c>
      <c r="P40" s="26">
        <v>6</v>
      </c>
      <c r="R40" s="26">
        <v>2.9</v>
      </c>
      <c r="S40" s="26">
        <v>3.1</v>
      </c>
      <c r="T40" s="26">
        <v>1.5</v>
      </c>
      <c r="U40" s="26">
        <v>1.5</v>
      </c>
      <c r="V40" s="26">
        <v>1.6</v>
      </c>
      <c r="W40" s="26">
        <v>1.5</v>
      </c>
      <c r="X40" s="26">
        <v>1.5</v>
      </c>
      <c r="Y40" s="26">
        <v>1.4</v>
      </c>
      <c r="AA40" s="26">
        <v>0</v>
      </c>
      <c r="AB40" s="26">
        <v>1.5</v>
      </c>
    </row>
    <row r="41" spans="1:28" x14ac:dyDescent="0.2">
      <c r="A41" s="25">
        <v>20515</v>
      </c>
      <c r="B41" s="26">
        <v>6.6</v>
      </c>
      <c r="C41" s="26">
        <v>6.9</v>
      </c>
      <c r="D41" s="26">
        <v>6.5</v>
      </c>
      <c r="E41" s="26">
        <v>6.8</v>
      </c>
      <c r="F41" s="26">
        <v>6.9</v>
      </c>
      <c r="G41" s="26">
        <v>7.2</v>
      </c>
      <c r="I41" s="26">
        <v>7.3</v>
      </c>
      <c r="J41" s="26">
        <v>6.7</v>
      </c>
      <c r="K41" s="26">
        <v>1.5</v>
      </c>
      <c r="L41" s="26">
        <v>6.2</v>
      </c>
      <c r="M41" s="26">
        <v>3.2</v>
      </c>
      <c r="N41" s="26">
        <v>3</v>
      </c>
      <c r="O41" s="26">
        <v>3</v>
      </c>
      <c r="P41" s="26">
        <v>5.9</v>
      </c>
      <c r="R41" s="26">
        <v>4.3</v>
      </c>
      <c r="S41" s="26">
        <v>3.1</v>
      </c>
      <c r="T41" s="26">
        <v>0</v>
      </c>
      <c r="U41" s="26">
        <v>1.5</v>
      </c>
      <c r="V41" s="26">
        <v>1.6</v>
      </c>
      <c r="W41" s="26">
        <v>1.5</v>
      </c>
      <c r="X41" s="26">
        <v>0</v>
      </c>
      <c r="Y41" s="26">
        <v>1.4</v>
      </c>
      <c r="AA41" s="26">
        <v>1.4</v>
      </c>
      <c r="AB41" s="26">
        <v>0</v>
      </c>
    </row>
    <row r="42" spans="1:28" x14ac:dyDescent="0.2">
      <c r="A42" s="25">
        <v>20607</v>
      </c>
      <c r="B42" s="26">
        <v>6.9</v>
      </c>
      <c r="C42" s="26">
        <v>7.2</v>
      </c>
      <c r="D42" s="26">
        <v>6.7</v>
      </c>
      <c r="E42" s="26">
        <v>7</v>
      </c>
      <c r="F42" s="26">
        <v>7.1</v>
      </c>
      <c r="G42" s="26">
        <v>7.4</v>
      </c>
      <c r="I42" s="26">
        <v>7.4</v>
      </c>
      <c r="J42" s="26">
        <v>7</v>
      </c>
      <c r="K42" s="26">
        <v>6.2</v>
      </c>
      <c r="L42" s="26">
        <v>9.1</v>
      </c>
      <c r="M42" s="26">
        <v>6.3</v>
      </c>
      <c r="N42" s="26">
        <v>6.1</v>
      </c>
      <c r="O42" s="26">
        <v>4.4000000000000004</v>
      </c>
      <c r="P42" s="26">
        <v>8.8000000000000007</v>
      </c>
      <c r="R42" s="26">
        <v>4.2</v>
      </c>
      <c r="S42" s="26">
        <v>6.1</v>
      </c>
      <c r="T42" s="26">
        <v>4.5</v>
      </c>
      <c r="U42" s="26">
        <v>4.3</v>
      </c>
      <c r="V42" s="26">
        <v>3.1</v>
      </c>
      <c r="W42" s="26">
        <v>2.9</v>
      </c>
      <c r="X42" s="26">
        <v>2.9</v>
      </c>
      <c r="Y42" s="26">
        <v>2.8</v>
      </c>
      <c r="AA42" s="26">
        <v>1.4</v>
      </c>
      <c r="AB42" s="26">
        <v>4.5</v>
      </c>
    </row>
    <row r="43" spans="1:28" x14ac:dyDescent="0.2">
      <c r="A43" s="25">
        <v>20699</v>
      </c>
      <c r="B43" s="26">
        <v>7.1</v>
      </c>
      <c r="C43" s="26">
        <v>7.3</v>
      </c>
      <c r="D43" s="26">
        <v>6.8</v>
      </c>
      <c r="E43" s="26">
        <v>7.1</v>
      </c>
      <c r="F43" s="26">
        <v>7.1</v>
      </c>
      <c r="G43" s="26">
        <v>7.5</v>
      </c>
      <c r="I43" s="26">
        <v>7.6</v>
      </c>
      <c r="J43" s="26">
        <v>7.1</v>
      </c>
      <c r="K43" s="26">
        <v>9.1999999999999993</v>
      </c>
      <c r="L43" s="26">
        <v>9</v>
      </c>
      <c r="M43" s="26">
        <v>7.9</v>
      </c>
      <c r="N43" s="26">
        <v>7.6</v>
      </c>
      <c r="O43" s="26">
        <v>4.4000000000000004</v>
      </c>
      <c r="P43" s="26">
        <v>7.1</v>
      </c>
      <c r="R43" s="26">
        <v>5.6</v>
      </c>
      <c r="S43" s="26">
        <v>7.6</v>
      </c>
      <c r="T43" s="26">
        <v>2.9</v>
      </c>
      <c r="U43" s="26">
        <v>1.4</v>
      </c>
      <c r="V43" s="26">
        <v>1.5</v>
      </c>
      <c r="W43" s="26">
        <v>1.4</v>
      </c>
      <c r="X43" s="26">
        <v>0</v>
      </c>
      <c r="Y43" s="26">
        <v>1.4</v>
      </c>
      <c r="AA43" s="26">
        <v>2.7</v>
      </c>
      <c r="AB43" s="26">
        <v>1.4</v>
      </c>
    </row>
    <row r="44" spans="1:28" x14ac:dyDescent="0.2">
      <c r="A44" s="25">
        <v>20790</v>
      </c>
      <c r="B44" s="26">
        <v>7.1</v>
      </c>
      <c r="C44" s="26">
        <v>7.3</v>
      </c>
      <c r="D44" s="26">
        <v>6.8</v>
      </c>
      <c r="E44" s="26">
        <v>7.1</v>
      </c>
      <c r="F44" s="26">
        <v>7.2</v>
      </c>
      <c r="G44" s="26">
        <v>7.6</v>
      </c>
      <c r="I44" s="26">
        <v>7.7</v>
      </c>
      <c r="J44" s="26">
        <v>7.1</v>
      </c>
      <c r="K44" s="26">
        <v>7.6</v>
      </c>
      <c r="L44" s="26">
        <v>7.4</v>
      </c>
      <c r="M44" s="26">
        <v>6.3</v>
      </c>
      <c r="N44" s="26">
        <v>6</v>
      </c>
      <c r="O44" s="26">
        <v>4.3</v>
      </c>
      <c r="P44" s="26">
        <v>7</v>
      </c>
      <c r="R44" s="26">
        <v>6.9</v>
      </c>
      <c r="S44" s="26">
        <v>6</v>
      </c>
      <c r="T44" s="26">
        <v>0</v>
      </c>
      <c r="U44" s="26">
        <v>0</v>
      </c>
      <c r="V44" s="26">
        <v>0</v>
      </c>
      <c r="W44" s="26">
        <v>0</v>
      </c>
      <c r="X44" s="26">
        <v>1.4</v>
      </c>
      <c r="Y44" s="26">
        <v>1.3</v>
      </c>
      <c r="AA44" s="26">
        <v>1.3</v>
      </c>
      <c r="AB44" s="26">
        <v>0</v>
      </c>
    </row>
    <row r="45" spans="1:28" x14ac:dyDescent="0.2">
      <c r="A45" s="25">
        <v>20880</v>
      </c>
      <c r="B45" s="26">
        <v>7.1</v>
      </c>
      <c r="C45" s="26">
        <v>7.2</v>
      </c>
      <c r="D45" s="26">
        <v>6.8</v>
      </c>
      <c r="E45" s="26">
        <v>7</v>
      </c>
      <c r="F45" s="26">
        <v>7.2</v>
      </c>
      <c r="G45" s="26">
        <v>7.6</v>
      </c>
      <c r="I45" s="26">
        <v>7.7</v>
      </c>
      <c r="J45" s="26">
        <v>7.1</v>
      </c>
      <c r="K45" s="26">
        <v>7.6</v>
      </c>
      <c r="L45" s="26">
        <v>4.3</v>
      </c>
      <c r="M45" s="26">
        <v>4.5999999999999996</v>
      </c>
      <c r="N45" s="26">
        <v>2.9</v>
      </c>
      <c r="O45" s="26">
        <v>4.3</v>
      </c>
      <c r="P45" s="26">
        <v>5.6</v>
      </c>
      <c r="R45" s="26">
        <v>5.5</v>
      </c>
      <c r="S45" s="26">
        <v>6</v>
      </c>
      <c r="T45" s="26">
        <v>0</v>
      </c>
      <c r="U45" s="26">
        <v>-1.4</v>
      </c>
      <c r="V45" s="26">
        <v>0</v>
      </c>
      <c r="W45" s="26">
        <v>-1.4</v>
      </c>
      <c r="X45" s="26">
        <v>0</v>
      </c>
      <c r="Y45" s="26">
        <v>0</v>
      </c>
      <c r="AA45" s="26">
        <v>0</v>
      </c>
      <c r="AB45" s="26">
        <v>0</v>
      </c>
    </row>
    <row r="46" spans="1:28" x14ac:dyDescent="0.2">
      <c r="A46" s="25">
        <v>20972</v>
      </c>
      <c r="B46" s="26">
        <v>7.1</v>
      </c>
      <c r="C46" s="26">
        <v>7.3</v>
      </c>
      <c r="D46" s="26">
        <v>6.9</v>
      </c>
      <c r="E46" s="26">
        <v>7.1</v>
      </c>
      <c r="F46" s="26">
        <v>7.3</v>
      </c>
      <c r="G46" s="26">
        <v>7.6</v>
      </c>
      <c r="I46" s="26">
        <v>7.7</v>
      </c>
      <c r="J46" s="26">
        <v>7.2</v>
      </c>
      <c r="K46" s="26">
        <v>2.9</v>
      </c>
      <c r="L46" s="26">
        <v>1.4</v>
      </c>
      <c r="M46" s="26">
        <v>3</v>
      </c>
      <c r="N46" s="26">
        <v>1.4</v>
      </c>
      <c r="O46" s="26">
        <v>2.8</v>
      </c>
      <c r="P46" s="26">
        <v>2.7</v>
      </c>
      <c r="R46" s="26">
        <v>4.0999999999999996</v>
      </c>
      <c r="S46" s="26">
        <v>2.9</v>
      </c>
      <c r="T46" s="26">
        <v>0</v>
      </c>
      <c r="U46" s="26">
        <v>1.4</v>
      </c>
      <c r="V46" s="26">
        <v>1.5</v>
      </c>
      <c r="W46" s="26">
        <v>1.4</v>
      </c>
      <c r="X46" s="26">
        <v>1.4</v>
      </c>
      <c r="Y46" s="26">
        <v>0</v>
      </c>
      <c r="AA46" s="26">
        <v>0</v>
      </c>
      <c r="AB46" s="26">
        <v>1.4</v>
      </c>
    </row>
    <row r="47" spans="1:28" x14ac:dyDescent="0.2">
      <c r="A47" s="25">
        <v>21064</v>
      </c>
      <c r="B47" s="26">
        <v>7.2</v>
      </c>
      <c r="C47" s="26">
        <v>7.3</v>
      </c>
      <c r="D47" s="26">
        <v>6.9</v>
      </c>
      <c r="E47" s="26">
        <v>7.1</v>
      </c>
      <c r="F47" s="26">
        <v>7.3</v>
      </c>
      <c r="G47" s="26">
        <v>7.6</v>
      </c>
      <c r="I47" s="26">
        <v>7.7</v>
      </c>
      <c r="J47" s="26">
        <v>7.2</v>
      </c>
      <c r="K47" s="26">
        <v>1.4</v>
      </c>
      <c r="L47" s="26">
        <v>0</v>
      </c>
      <c r="M47" s="26">
        <v>1.5</v>
      </c>
      <c r="N47" s="26">
        <v>0</v>
      </c>
      <c r="O47" s="26">
        <v>2.8</v>
      </c>
      <c r="P47" s="26">
        <v>1.3</v>
      </c>
      <c r="R47" s="26">
        <v>1.3</v>
      </c>
      <c r="S47" s="26">
        <v>1.4</v>
      </c>
      <c r="T47" s="26">
        <v>1.4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AA47" s="26">
        <v>0</v>
      </c>
      <c r="AB47" s="26">
        <v>0</v>
      </c>
    </row>
    <row r="48" spans="1:28" x14ac:dyDescent="0.2">
      <c r="A48" s="25">
        <v>21155</v>
      </c>
      <c r="B48" s="26">
        <v>7.2</v>
      </c>
      <c r="C48" s="26">
        <v>7.3</v>
      </c>
      <c r="D48" s="26">
        <v>6.9</v>
      </c>
      <c r="E48" s="26">
        <v>7.1</v>
      </c>
      <c r="F48" s="26">
        <v>7.2</v>
      </c>
      <c r="G48" s="26">
        <v>7.6</v>
      </c>
      <c r="I48" s="26">
        <v>7.7</v>
      </c>
      <c r="J48" s="26">
        <v>7.2</v>
      </c>
      <c r="K48" s="26">
        <v>1.4</v>
      </c>
      <c r="L48" s="26">
        <v>0</v>
      </c>
      <c r="M48" s="26">
        <v>1.5</v>
      </c>
      <c r="N48" s="26">
        <v>0</v>
      </c>
      <c r="O48" s="26">
        <v>0</v>
      </c>
      <c r="P48" s="26">
        <v>0</v>
      </c>
      <c r="R48" s="26">
        <v>0</v>
      </c>
      <c r="S48" s="26">
        <v>1.4</v>
      </c>
      <c r="T48" s="26">
        <v>0</v>
      </c>
      <c r="U48" s="26">
        <v>0</v>
      </c>
      <c r="V48" s="26">
        <v>0</v>
      </c>
      <c r="W48" s="26">
        <v>0</v>
      </c>
      <c r="X48" s="26">
        <v>-1.4</v>
      </c>
      <c r="Y48" s="26">
        <v>0</v>
      </c>
      <c r="AA48" s="26">
        <v>0</v>
      </c>
      <c r="AB48" s="26">
        <v>0</v>
      </c>
    </row>
    <row r="49" spans="1:28" x14ac:dyDescent="0.2">
      <c r="A49" s="25">
        <v>21245</v>
      </c>
      <c r="B49" s="26">
        <v>7.3</v>
      </c>
      <c r="C49" s="26">
        <v>7.3</v>
      </c>
      <c r="D49" s="26">
        <v>7</v>
      </c>
      <c r="E49" s="26">
        <v>7.1</v>
      </c>
      <c r="F49" s="26">
        <v>7.2</v>
      </c>
      <c r="G49" s="26">
        <v>7.6</v>
      </c>
      <c r="I49" s="26">
        <v>7.7</v>
      </c>
      <c r="J49" s="26">
        <v>7.2</v>
      </c>
      <c r="K49" s="26">
        <v>2.8</v>
      </c>
      <c r="L49" s="26">
        <v>1.4</v>
      </c>
      <c r="M49" s="26">
        <v>2.9</v>
      </c>
      <c r="N49" s="26">
        <v>1.4</v>
      </c>
      <c r="O49" s="26">
        <v>0</v>
      </c>
      <c r="P49" s="26">
        <v>0</v>
      </c>
      <c r="R49" s="26">
        <v>0</v>
      </c>
      <c r="S49" s="26">
        <v>1.4</v>
      </c>
      <c r="T49" s="26">
        <v>1.4</v>
      </c>
      <c r="U49" s="26">
        <v>0</v>
      </c>
      <c r="V49" s="26">
        <v>1.4</v>
      </c>
      <c r="W49" s="26">
        <v>0</v>
      </c>
      <c r="X49" s="26">
        <v>0</v>
      </c>
      <c r="Y49" s="26">
        <v>0</v>
      </c>
      <c r="AA49" s="26">
        <v>0</v>
      </c>
      <c r="AB49" s="26">
        <v>0</v>
      </c>
    </row>
    <row r="50" spans="1:28" x14ac:dyDescent="0.2">
      <c r="A50" s="25">
        <v>21337</v>
      </c>
      <c r="B50" s="26">
        <v>7.3</v>
      </c>
      <c r="C50" s="26">
        <v>7.3</v>
      </c>
      <c r="D50" s="26">
        <v>7</v>
      </c>
      <c r="E50" s="26">
        <v>7.1</v>
      </c>
      <c r="F50" s="26">
        <v>7.3</v>
      </c>
      <c r="G50" s="26">
        <v>7.6</v>
      </c>
      <c r="I50" s="26">
        <v>7.8</v>
      </c>
      <c r="J50" s="26">
        <v>7.2</v>
      </c>
      <c r="K50" s="26">
        <v>2.8</v>
      </c>
      <c r="L50" s="26">
        <v>0</v>
      </c>
      <c r="M50" s="26">
        <v>1.4</v>
      </c>
      <c r="N50" s="26">
        <v>0</v>
      </c>
      <c r="O50" s="26">
        <v>0</v>
      </c>
      <c r="P50" s="26">
        <v>0</v>
      </c>
      <c r="R50" s="26">
        <v>1.3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1.4</v>
      </c>
      <c r="Y50" s="26">
        <v>0</v>
      </c>
      <c r="AA50" s="26">
        <v>1.3</v>
      </c>
      <c r="AB50" s="26">
        <v>0</v>
      </c>
    </row>
    <row r="51" spans="1:28" x14ac:dyDescent="0.2">
      <c r="A51" s="25">
        <v>21429</v>
      </c>
      <c r="B51" s="26">
        <v>7.2</v>
      </c>
      <c r="C51" s="26">
        <v>7.3</v>
      </c>
      <c r="D51" s="26">
        <v>7.1</v>
      </c>
      <c r="E51" s="26">
        <v>7.2</v>
      </c>
      <c r="F51" s="26">
        <v>7.3</v>
      </c>
      <c r="G51" s="26">
        <v>7.6</v>
      </c>
      <c r="I51" s="26">
        <v>7.7</v>
      </c>
      <c r="J51" s="26">
        <v>7.2</v>
      </c>
      <c r="K51" s="26">
        <v>0</v>
      </c>
      <c r="L51" s="26">
        <v>0</v>
      </c>
      <c r="M51" s="26">
        <v>2.9</v>
      </c>
      <c r="N51" s="26">
        <v>1.4</v>
      </c>
      <c r="O51" s="26">
        <v>0</v>
      </c>
      <c r="P51" s="26">
        <v>0</v>
      </c>
      <c r="R51" s="26">
        <v>0</v>
      </c>
      <c r="S51" s="26">
        <v>0</v>
      </c>
      <c r="T51" s="26">
        <v>-1.4</v>
      </c>
      <c r="U51" s="26">
        <v>0</v>
      </c>
      <c r="V51" s="26">
        <v>1.4</v>
      </c>
      <c r="W51" s="26">
        <v>1.4</v>
      </c>
      <c r="X51" s="26">
        <v>0</v>
      </c>
      <c r="Y51" s="26">
        <v>0</v>
      </c>
      <c r="AA51" s="26">
        <v>-1.3</v>
      </c>
      <c r="AB51" s="26">
        <v>0</v>
      </c>
    </row>
    <row r="52" spans="1:28" x14ac:dyDescent="0.2">
      <c r="A52" s="25">
        <v>21520</v>
      </c>
      <c r="B52" s="26">
        <v>7.3</v>
      </c>
      <c r="C52" s="26">
        <v>7.5</v>
      </c>
      <c r="D52" s="26">
        <v>7.2</v>
      </c>
      <c r="E52" s="26">
        <v>7.2</v>
      </c>
      <c r="F52" s="26">
        <v>7.3</v>
      </c>
      <c r="G52" s="26">
        <v>7.7</v>
      </c>
      <c r="I52" s="26">
        <v>7.8</v>
      </c>
      <c r="J52" s="26">
        <v>7.3</v>
      </c>
      <c r="K52" s="26">
        <v>1.4</v>
      </c>
      <c r="L52" s="26">
        <v>2.7</v>
      </c>
      <c r="M52" s="26">
        <v>4.3</v>
      </c>
      <c r="N52" s="26">
        <v>1.4</v>
      </c>
      <c r="O52" s="26">
        <v>1.4</v>
      </c>
      <c r="P52" s="26">
        <v>1.3</v>
      </c>
      <c r="R52" s="26">
        <v>1.3</v>
      </c>
      <c r="S52" s="26">
        <v>1.4</v>
      </c>
      <c r="T52" s="26">
        <v>1.4</v>
      </c>
      <c r="U52" s="26">
        <v>2.7</v>
      </c>
      <c r="V52" s="26">
        <v>1.4</v>
      </c>
      <c r="W52" s="26">
        <v>0</v>
      </c>
      <c r="X52" s="26">
        <v>0</v>
      </c>
      <c r="Y52" s="26">
        <v>1.3</v>
      </c>
      <c r="AA52" s="26">
        <v>1.3</v>
      </c>
      <c r="AB52" s="26">
        <v>1.4</v>
      </c>
    </row>
    <row r="53" spans="1:28" x14ac:dyDescent="0.2">
      <c r="A53" s="25">
        <v>21610</v>
      </c>
      <c r="B53" s="26">
        <v>7.3</v>
      </c>
      <c r="C53" s="26">
        <v>7.5</v>
      </c>
      <c r="D53" s="26">
        <v>7.2</v>
      </c>
      <c r="E53" s="26">
        <v>7.3</v>
      </c>
      <c r="F53" s="26">
        <v>7.4</v>
      </c>
      <c r="G53" s="26">
        <v>7.7</v>
      </c>
      <c r="I53" s="26">
        <v>7.8</v>
      </c>
      <c r="J53" s="26">
        <v>7.3</v>
      </c>
      <c r="K53" s="26">
        <v>0</v>
      </c>
      <c r="L53" s="26">
        <v>2.7</v>
      </c>
      <c r="M53" s="26">
        <v>2.9</v>
      </c>
      <c r="N53" s="26">
        <v>2.8</v>
      </c>
      <c r="O53" s="26">
        <v>2.8</v>
      </c>
      <c r="P53" s="26">
        <v>1.3</v>
      </c>
      <c r="R53" s="26">
        <v>1.3</v>
      </c>
      <c r="S53" s="26">
        <v>1.4</v>
      </c>
      <c r="T53" s="26">
        <v>0</v>
      </c>
      <c r="U53" s="26">
        <v>0</v>
      </c>
      <c r="V53" s="26">
        <v>0</v>
      </c>
      <c r="W53" s="26">
        <v>1.4</v>
      </c>
      <c r="X53" s="26">
        <v>1.4</v>
      </c>
      <c r="Y53" s="26">
        <v>0</v>
      </c>
      <c r="AA53" s="26">
        <v>0</v>
      </c>
      <c r="AB53" s="26">
        <v>0</v>
      </c>
    </row>
    <row r="54" spans="1:28" x14ac:dyDescent="0.2">
      <c r="A54" s="25">
        <v>21702</v>
      </c>
      <c r="B54" s="26">
        <v>7.3</v>
      </c>
      <c r="C54" s="26">
        <v>7.5</v>
      </c>
      <c r="D54" s="26">
        <v>7.2</v>
      </c>
      <c r="E54" s="26">
        <v>7.3</v>
      </c>
      <c r="F54" s="26">
        <v>7.4</v>
      </c>
      <c r="G54" s="26">
        <v>7.7</v>
      </c>
      <c r="I54" s="26">
        <v>7.9</v>
      </c>
      <c r="J54" s="26">
        <v>7.3</v>
      </c>
      <c r="K54" s="26">
        <v>0</v>
      </c>
      <c r="L54" s="26">
        <v>2.7</v>
      </c>
      <c r="M54" s="26">
        <v>2.9</v>
      </c>
      <c r="N54" s="26">
        <v>2.8</v>
      </c>
      <c r="O54" s="26">
        <v>1.4</v>
      </c>
      <c r="P54" s="26">
        <v>1.3</v>
      </c>
      <c r="R54" s="26">
        <v>1.3</v>
      </c>
      <c r="S54" s="26">
        <v>1.4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AA54" s="26">
        <v>1.3</v>
      </c>
      <c r="AB54" s="26">
        <v>0</v>
      </c>
    </row>
    <row r="55" spans="1:28" x14ac:dyDescent="0.2">
      <c r="A55" s="25">
        <v>21794</v>
      </c>
      <c r="B55" s="26">
        <v>7.3</v>
      </c>
      <c r="C55" s="26">
        <v>7.6</v>
      </c>
      <c r="D55" s="26">
        <v>7.3</v>
      </c>
      <c r="E55" s="26">
        <v>7.4</v>
      </c>
      <c r="F55" s="26">
        <v>7.4</v>
      </c>
      <c r="G55" s="26">
        <v>7.7</v>
      </c>
      <c r="I55" s="26">
        <v>7.9</v>
      </c>
      <c r="J55" s="26">
        <v>7.4</v>
      </c>
      <c r="K55" s="26">
        <v>1.4</v>
      </c>
      <c r="L55" s="26">
        <v>4.0999999999999996</v>
      </c>
      <c r="M55" s="26">
        <v>2.8</v>
      </c>
      <c r="N55" s="26">
        <v>2.8</v>
      </c>
      <c r="O55" s="26">
        <v>1.4</v>
      </c>
      <c r="P55" s="26">
        <v>1.3</v>
      </c>
      <c r="R55" s="26">
        <v>2.6</v>
      </c>
      <c r="S55" s="26">
        <v>2.8</v>
      </c>
      <c r="T55" s="26">
        <v>0</v>
      </c>
      <c r="U55" s="26">
        <v>1.3</v>
      </c>
      <c r="V55" s="26">
        <v>1.4</v>
      </c>
      <c r="W55" s="26">
        <v>1.4</v>
      </c>
      <c r="X55" s="26">
        <v>0</v>
      </c>
      <c r="Y55" s="26">
        <v>0</v>
      </c>
      <c r="AA55" s="26">
        <v>0</v>
      </c>
      <c r="AB55" s="26">
        <v>1.4</v>
      </c>
    </row>
    <row r="56" spans="1:28" x14ac:dyDescent="0.2">
      <c r="A56" s="25">
        <v>21885</v>
      </c>
      <c r="B56" s="26">
        <v>7.4</v>
      </c>
      <c r="C56" s="26">
        <v>7.6</v>
      </c>
      <c r="D56" s="26">
        <v>7.4</v>
      </c>
      <c r="E56" s="26">
        <v>7.4</v>
      </c>
      <c r="F56" s="26">
        <v>7.4</v>
      </c>
      <c r="G56" s="26">
        <v>7.7</v>
      </c>
      <c r="I56" s="26">
        <v>7.9</v>
      </c>
      <c r="J56" s="26">
        <v>7.5</v>
      </c>
      <c r="K56" s="26">
        <v>1.4</v>
      </c>
      <c r="L56" s="26">
        <v>1.3</v>
      </c>
      <c r="M56" s="26">
        <v>2.8</v>
      </c>
      <c r="N56" s="26">
        <v>2.8</v>
      </c>
      <c r="O56" s="26">
        <v>1.4</v>
      </c>
      <c r="P56" s="26">
        <v>0</v>
      </c>
      <c r="R56" s="26">
        <v>1.3</v>
      </c>
      <c r="S56" s="26">
        <v>2.7</v>
      </c>
      <c r="T56" s="26">
        <v>1.4</v>
      </c>
      <c r="U56" s="26">
        <v>0</v>
      </c>
      <c r="V56" s="26">
        <v>1.4</v>
      </c>
      <c r="W56" s="26">
        <v>0</v>
      </c>
      <c r="X56" s="26">
        <v>0</v>
      </c>
      <c r="Y56" s="26">
        <v>0</v>
      </c>
      <c r="AA56" s="26">
        <v>0</v>
      </c>
      <c r="AB56" s="26">
        <v>1.4</v>
      </c>
    </row>
    <row r="57" spans="1:28" x14ac:dyDescent="0.2">
      <c r="A57" s="25">
        <v>21976</v>
      </c>
      <c r="B57" s="26">
        <v>7.4</v>
      </c>
      <c r="C57" s="26">
        <v>7.7</v>
      </c>
      <c r="D57" s="26">
        <v>7.4</v>
      </c>
      <c r="E57" s="26">
        <v>7.5</v>
      </c>
      <c r="F57" s="26">
        <v>7.5</v>
      </c>
      <c r="G57" s="26">
        <v>7.8</v>
      </c>
      <c r="I57" s="26">
        <v>8</v>
      </c>
      <c r="J57" s="26">
        <v>7.5</v>
      </c>
      <c r="K57" s="26">
        <v>1.4</v>
      </c>
      <c r="L57" s="26">
        <v>2.7</v>
      </c>
      <c r="M57" s="26">
        <v>2.8</v>
      </c>
      <c r="N57" s="26">
        <v>2.7</v>
      </c>
      <c r="O57" s="26">
        <v>1.4</v>
      </c>
      <c r="P57" s="26">
        <v>1.3</v>
      </c>
      <c r="R57" s="26">
        <v>2.6</v>
      </c>
      <c r="S57" s="26">
        <v>2.7</v>
      </c>
      <c r="T57" s="26">
        <v>0</v>
      </c>
      <c r="U57" s="26">
        <v>1.3</v>
      </c>
      <c r="V57" s="26">
        <v>0</v>
      </c>
      <c r="W57" s="26">
        <v>1.4</v>
      </c>
      <c r="X57" s="26">
        <v>1.4</v>
      </c>
      <c r="Y57" s="26">
        <v>1.3</v>
      </c>
      <c r="AA57" s="26">
        <v>1.3</v>
      </c>
      <c r="AB57" s="26">
        <v>0</v>
      </c>
    </row>
    <row r="58" spans="1:28" x14ac:dyDescent="0.2">
      <c r="A58" s="25">
        <v>22068</v>
      </c>
      <c r="B58" s="26">
        <v>7.5</v>
      </c>
      <c r="C58" s="26">
        <v>7.9</v>
      </c>
      <c r="D58" s="26">
        <v>7.4</v>
      </c>
      <c r="E58" s="26">
        <v>7.6</v>
      </c>
      <c r="F58" s="26">
        <v>7.6</v>
      </c>
      <c r="G58" s="26">
        <v>7.9</v>
      </c>
      <c r="I58" s="26">
        <v>8</v>
      </c>
      <c r="J58" s="26">
        <v>7.6</v>
      </c>
      <c r="K58" s="26">
        <v>2.7</v>
      </c>
      <c r="L58" s="26">
        <v>5.3</v>
      </c>
      <c r="M58" s="26">
        <v>2.8</v>
      </c>
      <c r="N58" s="26">
        <v>4.0999999999999996</v>
      </c>
      <c r="O58" s="26">
        <v>2.7</v>
      </c>
      <c r="P58" s="26">
        <v>2.6</v>
      </c>
      <c r="R58" s="26">
        <v>1.3</v>
      </c>
      <c r="S58" s="26">
        <v>4.0999999999999996</v>
      </c>
      <c r="T58" s="26">
        <v>1.4</v>
      </c>
      <c r="U58" s="26">
        <v>2.6</v>
      </c>
      <c r="V58" s="26">
        <v>0</v>
      </c>
      <c r="W58" s="26">
        <v>1.3</v>
      </c>
      <c r="X58" s="26">
        <v>1.3</v>
      </c>
      <c r="Y58" s="26">
        <v>1.3</v>
      </c>
      <c r="AA58" s="26">
        <v>0</v>
      </c>
      <c r="AB58" s="26">
        <v>1.3</v>
      </c>
    </row>
    <row r="59" spans="1:28" x14ac:dyDescent="0.2">
      <c r="A59" s="25">
        <v>22160</v>
      </c>
      <c r="B59" s="26">
        <v>7.6</v>
      </c>
      <c r="C59" s="26">
        <v>8</v>
      </c>
      <c r="D59" s="26">
        <v>7.5</v>
      </c>
      <c r="E59" s="26">
        <v>7.7</v>
      </c>
      <c r="F59" s="26">
        <v>7.7</v>
      </c>
      <c r="G59" s="26">
        <v>8.1</v>
      </c>
      <c r="I59" s="26">
        <v>8.1999999999999993</v>
      </c>
      <c r="J59" s="26">
        <v>7.7</v>
      </c>
      <c r="K59" s="26">
        <v>4.0999999999999996</v>
      </c>
      <c r="L59" s="26">
        <v>5.3</v>
      </c>
      <c r="M59" s="26">
        <v>2.7</v>
      </c>
      <c r="N59" s="26">
        <v>4.0999999999999996</v>
      </c>
      <c r="O59" s="26">
        <v>4.0999999999999996</v>
      </c>
      <c r="P59" s="26">
        <v>5.2</v>
      </c>
      <c r="R59" s="26">
        <v>3.8</v>
      </c>
      <c r="S59" s="26">
        <v>4.0999999999999996</v>
      </c>
      <c r="T59" s="26">
        <v>1.3</v>
      </c>
      <c r="U59" s="26">
        <v>1.3</v>
      </c>
      <c r="V59" s="26">
        <v>1.4</v>
      </c>
      <c r="W59" s="26">
        <v>1.3</v>
      </c>
      <c r="X59" s="26">
        <v>1.3</v>
      </c>
      <c r="Y59" s="26">
        <v>2.5</v>
      </c>
      <c r="AA59" s="26">
        <v>2.5</v>
      </c>
      <c r="AB59" s="26">
        <v>1.3</v>
      </c>
    </row>
    <row r="60" spans="1:28" x14ac:dyDescent="0.2">
      <c r="A60" s="25">
        <v>22251</v>
      </c>
      <c r="B60" s="26">
        <v>7.7</v>
      </c>
      <c r="C60" s="26">
        <v>8</v>
      </c>
      <c r="D60" s="26">
        <v>7.6</v>
      </c>
      <c r="E60" s="26">
        <v>7.8</v>
      </c>
      <c r="F60" s="26">
        <v>7.7</v>
      </c>
      <c r="G60" s="26">
        <v>8.1999999999999993</v>
      </c>
      <c r="I60" s="26">
        <v>8.1999999999999993</v>
      </c>
      <c r="J60" s="26">
        <v>7.8</v>
      </c>
      <c r="K60" s="26">
        <v>4.0999999999999996</v>
      </c>
      <c r="L60" s="26">
        <v>5.3</v>
      </c>
      <c r="M60" s="26">
        <v>2.7</v>
      </c>
      <c r="N60" s="26">
        <v>5.4</v>
      </c>
      <c r="O60" s="26">
        <v>4.0999999999999996</v>
      </c>
      <c r="P60" s="26">
        <v>6.5</v>
      </c>
      <c r="R60" s="26">
        <v>3.8</v>
      </c>
      <c r="S60" s="26">
        <v>4</v>
      </c>
      <c r="T60" s="26">
        <v>1.3</v>
      </c>
      <c r="U60" s="26">
        <v>0</v>
      </c>
      <c r="V60" s="26">
        <v>1.3</v>
      </c>
      <c r="W60" s="26">
        <v>1.3</v>
      </c>
      <c r="X60" s="26">
        <v>0</v>
      </c>
      <c r="Y60" s="26">
        <v>1.2</v>
      </c>
      <c r="AA60" s="26">
        <v>0</v>
      </c>
      <c r="AB60" s="26">
        <v>1.3</v>
      </c>
    </row>
    <row r="61" spans="1:28" x14ac:dyDescent="0.2">
      <c r="A61" s="25">
        <v>22341</v>
      </c>
      <c r="B61" s="26">
        <v>7.7</v>
      </c>
      <c r="C61" s="26">
        <v>8</v>
      </c>
      <c r="D61" s="26">
        <v>7.7</v>
      </c>
      <c r="E61" s="26">
        <v>7.8</v>
      </c>
      <c r="F61" s="26">
        <v>7.8</v>
      </c>
      <c r="G61" s="26">
        <v>8.3000000000000007</v>
      </c>
      <c r="I61" s="26">
        <v>8.1999999999999993</v>
      </c>
      <c r="J61" s="26">
        <v>7.8</v>
      </c>
      <c r="K61" s="26">
        <v>4.0999999999999996</v>
      </c>
      <c r="L61" s="26">
        <v>3.9</v>
      </c>
      <c r="M61" s="26">
        <v>4.0999999999999996</v>
      </c>
      <c r="N61" s="26">
        <v>4</v>
      </c>
      <c r="O61" s="26">
        <v>4</v>
      </c>
      <c r="P61" s="26">
        <v>6.4</v>
      </c>
      <c r="R61" s="26">
        <v>2.5</v>
      </c>
      <c r="S61" s="26">
        <v>4</v>
      </c>
      <c r="T61" s="26">
        <v>0</v>
      </c>
      <c r="U61" s="26">
        <v>0</v>
      </c>
      <c r="V61" s="26">
        <v>1.3</v>
      </c>
      <c r="W61" s="26">
        <v>0</v>
      </c>
      <c r="X61" s="26">
        <v>1.3</v>
      </c>
      <c r="Y61" s="26">
        <v>1.2</v>
      </c>
      <c r="AA61" s="26">
        <v>0</v>
      </c>
      <c r="AB61" s="26">
        <v>0</v>
      </c>
    </row>
    <row r="62" spans="1:28" x14ac:dyDescent="0.2">
      <c r="A62" s="25">
        <v>22433</v>
      </c>
      <c r="B62" s="26">
        <v>7.8</v>
      </c>
      <c r="C62" s="26">
        <v>8.1</v>
      </c>
      <c r="D62" s="26">
        <v>7.7</v>
      </c>
      <c r="E62" s="26">
        <v>7.9</v>
      </c>
      <c r="F62" s="26">
        <v>7.9</v>
      </c>
      <c r="G62" s="26">
        <v>8.3000000000000007</v>
      </c>
      <c r="I62" s="26">
        <v>8.3000000000000007</v>
      </c>
      <c r="J62" s="26">
        <v>7.9</v>
      </c>
      <c r="K62" s="26">
        <v>4</v>
      </c>
      <c r="L62" s="26">
        <v>2.5</v>
      </c>
      <c r="M62" s="26">
        <v>4.0999999999999996</v>
      </c>
      <c r="N62" s="26">
        <v>3.9</v>
      </c>
      <c r="O62" s="26">
        <v>3.9</v>
      </c>
      <c r="P62" s="26">
        <v>5.0999999999999996</v>
      </c>
      <c r="R62" s="26">
        <v>3.8</v>
      </c>
      <c r="S62" s="26">
        <v>3.9</v>
      </c>
      <c r="T62" s="26">
        <v>1.3</v>
      </c>
      <c r="U62" s="26">
        <v>1.3</v>
      </c>
      <c r="V62" s="26">
        <v>0</v>
      </c>
      <c r="W62" s="26">
        <v>1.3</v>
      </c>
      <c r="X62" s="26">
        <v>1.3</v>
      </c>
      <c r="Y62" s="26">
        <v>0</v>
      </c>
      <c r="AA62" s="26">
        <v>1.2</v>
      </c>
      <c r="AB62" s="26">
        <v>1.3</v>
      </c>
    </row>
    <row r="63" spans="1:28" x14ac:dyDescent="0.2">
      <c r="A63" s="25">
        <v>22525</v>
      </c>
      <c r="B63" s="26">
        <v>7.7</v>
      </c>
      <c r="C63" s="26">
        <v>8.1</v>
      </c>
      <c r="D63" s="26">
        <v>7.7</v>
      </c>
      <c r="E63" s="26">
        <v>7.8</v>
      </c>
      <c r="F63" s="26">
        <v>7.8</v>
      </c>
      <c r="G63" s="26">
        <v>8.4</v>
      </c>
      <c r="I63" s="26">
        <v>8.3000000000000007</v>
      </c>
      <c r="J63" s="26">
        <v>7.8</v>
      </c>
      <c r="K63" s="26">
        <v>1.3</v>
      </c>
      <c r="L63" s="26">
        <v>1.3</v>
      </c>
      <c r="M63" s="26">
        <v>2.7</v>
      </c>
      <c r="N63" s="26">
        <v>1.3</v>
      </c>
      <c r="O63" s="26">
        <v>1.3</v>
      </c>
      <c r="P63" s="26">
        <v>3.7</v>
      </c>
      <c r="R63" s="26">
        <v>1.2</v>
      </c>
      <c r="S63" s="26">
        <v>1.3</v>
      </c>
      <c r="T63" s="26">
        <v>-1.3</v>
      </c>
      <c r="U63" s="26">
        <v>0</v>
      </c>
      <c r="V63" s="26">
        <v>0</v>
      </c>
      <c r="W63" s="26">
        <v>-1.3</v>
      </c>
      <c r="X63" s="26">
        <v>-1.3</v>
      </c>
      <c r="Y63" s="26">
        <v>1.2</v>
      </c>
      <c r="AA63" s="26">
        <v>0</v>
      </c>
      <c r="AB63" s="26">
        <v>-1.3</v>
      </c>
    </row>
    <row r="64" spans="1:28" x14ac:dyDescent="0.2">
      <c r="A64" s="25">
        <v>22616</v>
      </c>
      <c r="B64" s="26">
        <v>7.7</v>
      </c>
      <c r="C64" s="26">
        <v>8.1</v>
      </c>
      <c r="D64" s="26">
        <v>7.7</v>
      </c>
      <c r="E64" s="26">
        <v>7.8</v>
      </c>
      <c r="F64" s="26">
        <v>7.7</v>
      </c>
      <c r="G64" s="26">
        <v>8.3000000000000007</v>
      </c>
      <c r="I64" s="26">
        <v>8.4</v>
      </c>
      <c r="J64" s="26">
        <v>7.8</v>
      </c>
      <c r="K64" s="26">
        <v>0</v>
      </c>
      <c r="L64" s="26">
        <v>1.3</v>
      </c>
      <c r="M64" s="26">
        <v>1.3</v>
      </c>
      <c r="N64" s="26">
        <v>0</v>
      </c>
      <c r="O64" s="26">
        <v>0</v>
      </c>
      <c r="P64" s="26">
        <v>1.2</v>
      </c>
      <c r="R64" s="26">
        <v>2.4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-1.3</v>
      </c>
      <c r="Y64" s="26">
        <v>-1.2</v>
      </c>
      <c r="AA64" s="26">
        <v>1.2</v>
      </c>
      <c r="AB64" s="26">
        <v>0</v>
      </c>
    </row>
    <row r="65" spans="1:28" x14ac:dyDescent="0.2">
      <c r="A65" s="25">
        <v>22706</v>
      </c>
      <c r="B65" s="26">
        <v>7.7</v>
      </c>
      <c r="C65" s="26">
        <v>8</v>
      </c>
      <c r="D65" s="26">
        <v>7.8</v>
      </c>
      <c r="E65" s="26">
        <v>7.7</v>
      </c>
      <c r="F65" s="26">
        <v>7.8</v>
      </c>
      <c r="G65" s="26">
        <v>8.3000000000000007</v>
      </c>
      <c r="I65" s="26">
        <v>8.3000000000000007</v>
      </c>
      <c r="J65" s="26">
        <v>7.8</v>
      </c>
      <c r="K65" s="26">
        <v>0</v>
      </c>
      <c r="L65" s="26">
        <v>0</v>
      </c>
      <c r="M65" s="26">
        <v>1.3</v>
      </c>
      <c r="N65" s="26">
        <v>-1.3</v>
      </c>
      <c r="O65" s="26">
        <v>0</v>
      </c>
      <c r="P65" s="26">
        <v>0</v>
      </c>
      <c r="R65" s="26">
        <v>1.2</v>
      </c>
      <c r="S65" s="26">
        <v>0</v>
      </c>
      <c r="T65" s="26">
        <v>0</v>
      </c>
      <c r="U65" s="26">
        <v>-1.2</v>
      </c>
      <c r="V65" s="26">
        <v>1.3</v>
      </c>
      <c r="W65" s="26">
        <v>-1.3</v>
      </c>
      <c r="X65" s="26">
        <v>1.3</v>
      </c>
      <c r="Y65" s="26">
        <v>0</v>
      </c>
      <c r="AA65" s="26">
        <v>-1.2</v>
      </c>
      <c r="AB65" s="26">
        <v>0</v>
      </c>
    </row>
    <row r="66" spans="1:28" x14ac:dyDescent="0.2">
      <c r="A66" s="25">
        <v>22798</v>
      </c>
      <c r="B66" s="26">
        <v>7.7</v>
      </c>
      <c r="C66" s="26">
        <v>8</v>
      </c>
      <c r="D66" s="26">
        <v>7.8</v>
      </c>
      <c r="E66" s="26">
        <v>7.7</v>
      </c>
      <c r="F66" s="26">
        <v>7.8</v>
      </c>
      <c r="G66" s="26">
        <v>8.3000000000000007</v>
      </c>
      <c r="I66" s="26">
        <v>8.3000000000000007</v>
      </c>
      <c r="J66" s="26">
        <v>7.8</v>
      </c>
      <c r="K66" s="26">
        <v>-1.3</v>
      </c>
      <c r="L66" s="26">
        <v>-1.2</v>
      </c>
      <c r="M66" s="26">
        <v>1.3</v>
      </c>
      <c r="N66" s="26">
        <v>-2.5</v>
      </c>
      <c r="O66" s="26">
        <v>-1.3</v>
      </c>
      <c r="P66" s="26">
        <v>0</v>
      </c>
      <c r="R66" s="26">
        <v>0</v>
      </c>
      <c r="S66" s="26">
        <v>-1.3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AA66" s="26">
        <v>0</v>
      </c>
      <c r="AB66" s="26">
        <v>0</v>
      </c>
    </row>
    <row r="67" spans="1:28" x14ac:dyDescent="0.2">
      <c r="A67" s="25">
        <v>22890</v>
      </c>
      <c r="B67" s="26">
        <v>7.7</v>
      </c>
      <c r="C67" s="26">
        <v>8</v>
      </c>
      <c r="D67" s="26">
        <v>7.8</v>
      </c>
      <c r="E67" s="26">
        <v>7.7</v>
      </c>
      <c r="F67" s="26">
        <v>7.8</v>
      </c>
      <c r="G67" s="26">
        <v>8.3000000000000007</v>
      </c>
      <c r="I67" s="26">
        <v>8.3000000000000007</v>
      </c>
      <c r="J67" s="26">
        <v>7.8</v>
      </c>
      <c r="K67" s="26">
        <v>0</v>
      </c>
      <c r="L67" s="26">
        <v>-1.2</v>
      </c>
      <c r="M67" s="26">
        <v>1.3</v>
      </c>
      <c r="N67" s="26">
        <v>-1.3</v>
      </c>
      <c r="O67" s="26">
        <v>0</v>
      </c>
      <c r="P67" s="26">
        <v>-1.2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AA67" s="26">
        <v>0</v>
      </c>
      <c r="AB67" s="26">
        <v>0</v>
      </c>
    </row>
    <row r="68" spans="1:28" x14ac:dyDescent="0.2">
      <c r="A68" s="25">
        <v>22981</v>
      </c>
      <c r="B68" s="26">
        <v>7.8</v>
      </c>
      <c r="C68" s="26">
        <v>8</v>
      </c>
      <c r="D68" s="26">
        <v>7.8</v>
      </c>
      <c r="E68" s="26">
        <v>7.7</v>
      </c>
      <c r="F68" s="26">
        <v>7.8</v>
      </c>
      <c r="G68" s="26">
        <v>8.3000000000000007</v>
      </c>
      <c r="I68" s="26">
        <v>8.4</v>
      </c>
      <c r="J68" s="26">
        <v>7.8</v>
      </c>
      <c r="K68" s="26">
        <v>1.3</v>
      </c>
      <c r="L68" s="26">
        <v>-1.2</v>
      </c>
      <c r="M68" s="26">
        <v>1.3</v>
      </c>
      <c r="N68" s="26">
        <v>-1.3</v>
      </c>
      <c r="O68" s="26">
        <v>1.3</v>
      </c>
      <c r="P68" s="26">
        <v>0</v>
      </c>
      <c r="R68" s="26">
        <v>0</v>
      </c>
      <c r="S68" s="26">
        <v>0</v>
      </c>
      <c r="T68" s="26">
        <v>1.3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AA68" s="26">
        <v>1.2</v>
      </c>
      <c r="AB68" s="26">
        <v>0</v>
      </c>
    </row>
    <row r="69" spans="1:28" x14ac:dyDescent="0.2">
      <c r="A69" s="25">
        <v>23071</v>
      </c>
      <c r="B69" s="26">
        <v>7.8</v>
      </c>
      <c r="C69" s="26">
        <v>8</v>
      </c>
      <c r="D69" s="26">
        <v>7.8</v>
      </c>
      <c r="E69" s="26">
        <v>7.7</v>
      </c>
      <c r="F69" s="26">
        <v>7.9</v>
      </c>
      <c r="G69" s="26">
        <v>8.3000000000000007</v>
      </c>
      <c r="I69" s="26">
        <v>8.3000000000000007</v>
      </c>
      <c r="J69" s="26">
        <v>7.8</v>
      </c>
      <c r="K69" s="26">
        <v>1.3</v>
      </c>
      <c r="L69" s="26">
        <v>0</v>
      </c>
      <c r="M69" s="26">
        <v>0</v>
      </c>
      <c r="N69" s="26">
        <v>0</v>
      </c>
      <c r="O69" s="26">
        <v>1.3</v>
      </c>
      <c r="P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1.3</v>
      </c>
      <c r="Y69" s="26">
        <v>0</v>
      </c>
      <c r="AA69" s="26">
        <v>-1.2</v>
      </c>
      <c r="AB69" s="26">
        <v>0</v>
      </c>
    </row>
    <row r="70" spans="1:28" x14ac:dyDescent="0.2">
      <c r="A70" s="25">
        <v>23163</v>
      </c>
      <c r="B70" s="26">
        <v>7.8</v>
      </c>
      <c r="C70" s="26">
        <v>8.1</v>
      </c>
      <c r="D70" s="26">
        <v>7.8</v>
      </c>
      <c r="E70" s="26">
        <v>7.8</v>
      </c>
      <c r="F70" s="26">
        <v>7.9</v>
      </c>
      <c r="G70" s="26">
        <v>8.3000000000000007</v>
      </c>
      <c r="I70" s="26">
        <v>8.3000000000000007</v>
      </c>
      <c r="J70" s="26">
        <v>7.8</v>
      </c>
      <c r="K70" s="26">
        <v>1.3</v>
      </c>
      <c r="L70" s="26">
        <v>1.3</v>
      </c>
      <c r="M70" s="26">
        <v>0</v>
      </c>
      <c r="N70" s="26">
        <v>1.3</v>
      </c>
      <c r="O70" s="26">
        <v>1.3</v>
      </c>
      <c r="P70" s="26">
        <v>0</v>
      </c>
      <c r="R70" s="26">
        <v>0</v>
      </c>
      <c r="S70" s="26">
        <v>0</v>
      </c>
      <c r="T70" s="26">
        <v>0</v>
      </c>
      <c r="U70" s="26">
        <v>1.3</v>
      </c>
      <c r="V70" s="26">
        <v>0</v>
      </c>
      <c r="W70" s="26">
        <v>1.3</v>
      </c>
      <c r="X70" s="26">
        <v>0</v>
      </c>
      <c r="Y70" s="26">
        <v>0</v>
      </c>
      <c r="AA70" s="26">
        <v>0</v>
      </c>
      <c r="AB70" s="26">
        <v>0</v>
      </c>
    </row>
    <row r="71" spans="1:28" x14ac:dyDescent="0.2">
      <c r="A71" s="25">
        <v>23255</v>
      </c>
      <c r="B71" s="26">
        <v>7.8</v>
      </c>
      <c r="C71" s="26">
        <v>8.1</v>
      </c>
      <c r="D71" s="26">
        <v>7.8</v>
      </c>
      <c r="E71" s="26">
        <v>7.8</v>
      </c>
      <c r="F71" s="26">
        <v>7.9</v>
      </c>
      <c r="G71" s="26">
        <v>8.3000000000000007</v>
      </c>
      <c r="I71" s="26">
        <v>8.4</v>
      </c>
      <c r="J71" s="26">
        <v>7.9</v>
      </c>
      <c r="K71" s="26">
        <v>1.3</v>
      </c>
      <c r="L71" s="26">
        <v>1.3</v>
      </c>
      <c r="M71" s="26">
        <v>0</v>
      </c>
      <c r="N71" s="26">
        <v>1.3</v>
      </c>
      <c r="O71" s="26">
        <v>1.3</v>
      </c>
      <c r="P71" s="26">
        <v>0</v>
      </c>
      <c r="R71" s="26">
        <v>1.2</v>
      </c>
      <c r="S71" s="26">
        <v>1.3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AA71" s="26">
        <v>1.2</v>
      </c>
      <c r="AB71" s="26">
        <v>1.3</v>
      </c>
    </row>
    <row r="72" spans="1:28" x14ac:dyDescent="0.2">
      <c r="A72" s="25">
        <v>23346</v>
      </c>
      <c r="B72" s="26">
        <v>7.8</v>
      </c>
      <c r="C72" s="26">
        <v>8.1</v>
      </c>
      <c r="D72" s="26">
        <v>7.8</v>
      </c>
      <c r="E72" s="26">
        <v>7.8</v>
      </c>
      <c r="F72" s="26">
        <v>7.9</v>
      </c>
      <c r="G72" s="26">
        <v>8.4</v>
      </c>
      <c r="I72" s="26">
        <v>8.4</v>
      </c>
      <c r="J72" s="26">
        <v>7.9</v>
      </c>
      <c r="K72" s="26">
        <v>0</v>
      </c>
      <c r="L72" s="26">
        <v>1.3</v>
      </c>
      <c r="M72" s="26">
        <v>0</v>
      </c>
      <c r="N72" s="26">
        <v>1.3</v>
      </c>
      <c r="O72" s="26">
        <v>1.3</v>
      </c>
      <c r="P72" s="26">
        <v>1.2</v>
      </c>
      <c r="R72" s="26">
        <v>0</v>
      </c>
      <c r="S72" s="26">
        <v>1.3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1.2</v>
      </c>
      <c r="AA72" s="26">
        <v>0</v>
      </c>
      <c r="AB72" s="26">
        <v>0</v>
      </c>
    </row>
    <row r="73" spans="1:28" x14ac:dyDescent="0.2">
      <c r="A73" s="25">
        <v>23437</v>
      </c>
      <c r="B73" s="26">
        <v>7.8</v>
      </c>
      <c r="C73" s="26">
        <v>8.1</v>
      </c>
      <c r="D73" s="26">
        <v>7.9</v>
      </c>
      <c r="E73" s="26">
        <v>7.8</v>
      </c>
      <c r="F73" s="26">
        <v>8</v>
      </c>
      <c r="G73" s="26">
        <v>8.4</v>
      </c>
      <c r="I73" s="26">
        <v>8.4</v>
      </c>
      <c r="J73" s="26">
        <v>8</v>
      </c>
      <c r="K73" s="26">
        <v>0</v>
      </c>
      <c r="L73" s="26">
        <v>1.3</v>
      </c>
      <c r="M73" s="26">
        <v>1.3</v>
      </c>
      <c r="N73" s="26">
        <v>1.3</v>
      </c>
      <c r="O73" s="26">
        <v>1.3</v>
      </c>
      <c r="P73" s="26">
        <v>1.2</v>
      </c>
      <c r="R73" s="26">
        <v>1.2</v>
      </c>
      <c r="S73" s="26">
        <v>2.6</v>
      </c>
      <c r="T73" s="26">
        <v>0</v>
      </c>
      <c r="U73" s="26">
        <v>0</v>
      </c>
      <c r="V73" s="26">
        <v>1.3</v>
      </c>
      <c r="W73" s="26">
        <v>0</v>
      </c>
      <c r="X73" s="26">
        <v>1.3</v>
      </c>
      <c r="Y73" s="26">
        <v>0</v>
      </c>
      <c r="AA73" s="26">
        <v>0</v>
      </c>
      <c r="AB73" s="26">
        <v>1.3</v>
      </c>
    </row>
    <row r="74" spans="1:28" x14ac:dyDescent="0.2">
      <c r="A74" s="25">
        <v>23529</v>
      </c>
      <c r="B74" s="26">
        <v>7.9</v>
      </c>
      <c r="C74" s="26">
        <v>8.1999999999999993</v>
      </c>
      <c r="D74" s="26">
        <v>8</v>
      </c>
      <c r="E74" s="26">
        <v>8</v>
      </c>
      <c r="F74" s="26">
        <v>8</v>
      </c>
      <c r="G74" s="26">
        <v>8.4</v>
      </c>
      <c r="I74" s="26">
        <v>8.4</v>
      </c>
      <c r="J74" s="26">
        <v>8</v>
      </c>
      <c r="K74" s="26">
        <v>1.3</v>
      </c>
      <c r="L74" s="26">
        <v>1.2</v>
      </c>
      <c r="M74" s="26">
        <v>2.6</v>
      </c>
      <c r="N74" s="26">
        <v>2.6</v>
      </c>
      <c r="O74" s="26">
        <v>1.3</v>
      </c>
      <c r="P74" s="26">
        <v>1.2</v>
      </c>
      <c r="R74" s="26">
        <v>1.2</v>
      </c>
      <c r="S74" s="26">
        <v>2.6</v>
      </c>
      <c r="T74" s="26">
        <v>1.3</v>
      </c>
      <c r="U74" s="26">
        <v>1.2</v>
      </c>
      <c r="V74" s="26">
        <v>1.3</v>
      </c>
      <c r="W74" s="26">
        <v>2.6</v>
      </c>
      <c r="X74" s="26">
        <v>0</v>
      </c>
      <c r="Y74" s="26">
        <v>0</v>
      </c>
      <c r="AA74" s="26">
        <v>0</v>
      </c>
      <c r="AB74" s="26">
        <v>0</v>
      </c>
    </row>
    <row r="75" spans="1:28" x14ac:dyDescent="0.2">
      <c r="A75" s="25">
        <v>23621</v>
      </c>
      <c r="B75" s="26">
        <v>8</v>
      </c>
      <c r="C75" s="26">
        <v>8.1999999999999993</v>
      </c>
      <c r="D75" s="26">
        <v>8.1</v>
      </c>
      <c r="E75" s="26">
        <v>8.1</v>
      </c>
      <c r="F75" s="26">
        <v>8.1</v>
      </c>
      <c r="G75" s="26">
        <v>8.5</v>
      </c>
      <c r="I75" s="26">
        <v>8.5</v>
      </c>
      <c r="J75" s="26">
        <v>8.1</v>
      </c>
      <c r="K75" s="26">
        <v>2.6</v>
      </c>
      <c r="L75" s="26">
        <v>1.2</v>
      </c>
      <c r="M75" s="26">
        <v>3.8</v>
      </c>
      <c r="N75" s="26">
        <v>3.8</v>
      </c>
      <c r="O75" s="26">
        <v>2.5</v>
      </c>
      <c r="P75" s="26">
        <v>2.4</v>
      </c>
      <c r="R75" s="26">
        <v>1.2</v>
      </c>
      <c r="S75" s="26">
        <v>2.5</v>
      </c>
      <c r="T75" s="26">
        <v>1.3</v>
      </c>
      <c r="U75" s="26">
        <v>0</v>
      </c>
      <c r="V75" s="26">
        <v>1.3</v>
      </c>
      <c r="W75" s="26">
        <v>1.3</v>
      </c>
      <c r="X75" s="26">
        <v>1.3</v>
      </c>
      <c r="Y75" s="26">
        <v>1.2</v>
      </c>
      <c r="AA75" s="26">
        <v>1.2</v>
      </c>
      <c r="AB75" s="26">
        <v>1.3</v>
      </c>
    </row>
    <row r="76" spans="1:28" x14ac:dyDescent="0.2">
      <c r="A76" s="25">
        <v>23712</v>
      </c>
      <c r="B76" s="26">
        <v>8.1</v>
      </c>
      <c r="C76" s="26">
        <v>8.4</v>
      </c>
      <c r="D76" s="26">
        <v>8.1</v>
      </c>
      <c r="E76" s="26">
        <v>8.1999999999999993</v>
      </c>
      <c r="F76" s="26">
        <v>8.1</v>
      </c>
      <c r="G76" s="26">
        <v>8.6</v>
      </c>
      <c r="I76" s="26">
        <v>8.6999999999999993</v>
      </c>
      <c r="J76" s="26">
        <v>8.1999999999999993</v>
      </c>
      <c r="K76" s="26">
        <v>3.8</v>
      </c>
      <c r="L76" s="26">
        <v>3.7</v>
      </c>
      <c r="M76" s="26">
        <v>3.8</v>
      </c>
      <c r="N76" s="26">
        <v>5.0999999999999996</v>
      </c>
      <c r="O76" s="26">
        <v>2.5</v>
      </c>
      <c r="P76" s="26">
        <v>2.4</v>
      </c>
      <c r="R76" s="26">
        <v>3.6</v>
      </c>
      <c r="S76" s="26">
        <v>3.8</v>
      </c>
      <c r="T76" s="26">
        <v>1.3</v>
      </c>
      <c r="U76" s="26">
        <v>2.4</v>
      </c>
      <c r="V76" s="26">
        <v>0</v>
      </c>
      <c r="W76" s="26">
        <v>1.2</v>
      </c>
      <c r="X76" s="26">
        <v>0</v>
      </c>
      <c r="Y76" s="26">
        <v>1.2</v>
      </c>
      <c r="AA76" s="26">
        <v>2.4</v>
      </c>
      <c r="AB76" s="26">
        <v>1.2</v>
      </c>
    </row>
    <row r="77" spans="1:28" x14ac:dyDescent="0.2">
      <c r="A77" s="25">
        <v>23802</v>
      </c>
      <c r="B77" s="26">
        <v>8.1</v>
      </c>
      <c r="C77" s="26">
        <v>8.5</v>
      </c>
      <c r="D77" s="26">
        <v>8.1999999999999993</v>
      </c>
      <c r="E77" s="26">
        <v>8.1999999999999993</v>
      </c>
      <c r="F77" s="26">
        <v>8.1999999999999993</v>
      </c>
      <c r="G77" s="26">
        <v>8.6</v>
      </c>
      <c r="I77" s="26">
        <v>8.6999999999999993</v>
      </c>
      <c r="J77" s="26">
        <v>8.1999999999999993</v>
      </c>
      <c r="K77" s="26">
        <v>3.8</v>
      </c>
      <c r="L77" s="26">
        <v>4.9000000000000004</v>
      </c>
      <c r="M77" s="26">
        <v>3.8</v>
      </c>
      <c r="N77" s="26">
        <v>5.0999999999999996</v>
      </c>
      <c r="O77" s="26">
        <v>2.5</v>
      </c>
      <c r="P77" s="26">
        <v>2.4</v>
      </c>
      <c r="R77" s="26">
        <v>3.6</v>
      </c>
      <c r="S77" s="26">
        <v>2.5</v>
      </c>
      <c r="T77" s="26">
        <v>0</v>
      </c>
      <c r="U77" s="26">
        <v>1.2</v>
      </c>
      <c r="V77" s="26">
        <v>1.2</v>
      </c>
      <c r="W77" s="26">
        <v>0</v>
      </c>
      <c r="X77" s="26">
        <v>1.2</v>
      </c>
      <c r="Y77" s="26">
        <v>0</v>
      </c>
      <c r="AA77" s="26">
        <v>0</v>
      </c>
      <c r="AB77" s="26">
        <v>0</v>
      </c>
    </row>
    <row r="78" spans="1:28" x14ac:dyDescent="0.2">
      <c r="A78" s="25">
        <v>23894</v>
      </c>
      <c r="B78" s="26">
        <v>8.1999999999999993</v>
      </c>
      <c r="C78" s="26">
        <v>8.6</v>
      </c>
      <c r="D78" s="26">
        <v>8.3000000000000007</v>
      </c>
      <c r="E78" s="26">
        <v>8.1999999999999993</v>
      </c>
      <c r="F78" s="26">
        <v>8.3000000000000007</v>
      </c>
      <c r="G78" s="26">
        <v>8.8000000000000007</v>
      </c>
      <c r="I78" s="26">
        <v>8.8000000000000007</v>
      </c>
      <c r="J78" s="26">
        <v>8.3000000000000007</v>
      </c>
      <c r="K78" s="26">
        <v>3.8</v>
      </c>
      <c r="L78" s="26">
        <v>4.9000000000000004</v>
      </c>
      <c r="M78" s="26">
        <v>3.8</v>
      </c>
      <c r="N78" s="26">
        <v>2.5</v>
      </c>
      <c r="O78" s="26">
        <v>3.8</v>
      </c>
      <c r="P78" s="26">
        <v>4.8</v>
      </c>
      <c r="R78" s="26">
        <v>4.8</v>
      </c>
      <c r="S78" s="26">
        <v>3.8</v>
      </c>
      <c r="T78" s="26">
        <v>1.2</v>
      </c>
      <c r="U78" s="26">
        <v>1.2</v>
      </c>
      <c r="V78" s="26">
        <v>1.2</v>
      </c>
      <c r="W78" s="26">
        <v>0</v>
      </c>
      <c r="X78" s="26">
        <v>1.2</v>
      </c>
      <c r="Y78" s="26">
        <v>2.2999999999999998</v>
      </c>
      <c r="AA78" s="26">
        <v>1.1000000000000001</v>
      </c>
      <c r="AB78" s="26">
        <v>1.2</v>
      </c>
    </row>
    <row r="79" spans="1:28" x14ac:dyDescent="0.2">
      <c r="A79" s="25">
        <v>23986</v>
      </c>
      <c r="B79" s="26">
        <v>8.3000000000000007</v>
      </c>
      <c r="C79" s="26">
        <v>8.6</v>
      </c>
      <c r="D79" s="26">
        <v>8.4</v>
      </c>
      <c r="E79" s="26">
        <v>8.3000000000000007</v>
      </c>
      <c r="F79" s="26">
        <v>8.4</v>
      </c>
      <c r="G79" s="26">
        <v>8.9</v>
      </c>
      <c r="I79" s="26">
        <v>8.8000000000000007</v>
      </c>
      <c r="J79" s="26">
        <v>8.4</v>
      </c>
      <c r="K79" s="26">
        <v>3.8</v>
      </c>
      <c r="L79" s="26">
        <v>4.9000000000000004</v>
      </c>
      <c r="M79" s="26">
        <v>3.7</v>
      </c>
      <c r="N79" s="26">
        <v>2.5</v>
      </c>
      <c r="O79" s="26">
        <v>3.7</v>
      </c>
      <c r="P79" s="26">
        <v>4.7</v>
      </c>
      <c r="R79" s="26">
        <v>3.5</v>
      </c>
      <c r="S79" s="26">
        <v>3.7</v>
      </c>
      <c r="T79" s="26">
        <v>1.2</v>
      </c>
      <c r="U79" s="26">
        <v>0</v>
      </c>
      <c r="V79" s="26">
        <v>1.2</v>
      </c>
      <c r="W79" s="26">
        <v>1.2</v>
      </c>
      <c r="X79" s="26">
        <v>1.2</v>
      </c>
      <c r="Y79" s="26">
        <v>1.1000000000000001</v>
      </c>
      <c r="AA79" s="26">
        <v>0</v>
      </c>
      <c r="AB79" s="26">
        <v>1.2</v>
      </c>
    </row>
    <row r="80" spans="1:28" x14ac:dyDescent="0.2">
      <c r="A80" s="25">
        <v>24077</v>
      </c>
      <c r="B80" s="26">
        <v>8.4</v>
      </c>
      <c r="C80" s="26">
        <v>8.8000000000000007</v>
      </c>
      <c r="D80" s="26">
        <v>8.5</v>
      </c>
      <c r="E80" s="26">
        <v>8.4</v>
      </c>
      <c r="F80" s="26">
        <v>8.4</v>
      </c>
      <c r="G80" s="26">
        <v>9</v>
      </c>
      <c r="I80" s="26">
        <v>8.9</v>
      </c>
      <c r="J80" s="26">
        <v>8.5</v>
      </c>
      <c r="K80" s="26">
        <v>3.7</v>
      </c>
      <c r="L80" s="26">
        <v>4.8</v>
      </c>
      <c r="M80" s="26">
        <v>4.9000000000000004</v>
      </c>
      <c r="N80" s="26">
        <v>2.4</v>
      </c>
      <c r="O80" s="26">
        <v>3.7</v>
      </c>
      <c r="P80" s="26">
        <v>4.7</v>
      </c>
      <c r="R80" s="26">
        <v>2.2999999999999998</v>
      </c>
      <c r="S80" s="26">
        <v>3.7</v>
      </c>
      <c r="T80" s="26">
        <v>1.2</v>
      </c>
      <c r="U80" s="26">
        <v>2.2999999999999998</v>
      </c>
      <c r="V80" s="26">
        <v>1.2</v>
      </c>
      <c r="W80" s="26">
        <v>1.2</v>
      </c>
      <c r="X80" s="26">
        <v>0</v>
      </c>
      <c r="Y80" s="26">
        <v>1.1000000000000001</v>
      </c>
      <c r="AA80" s="26">
        <v>1.1000000000000001</v>
      </c>
      <c r="AB80" s="26">
        <v>1.2</v>
      </c>
    </row>
    <row r="81" spans="1:28" x14ac:dyDescent="0.2">
      <c r="A81" s="25">
        <v>24167</v>
      </c>
      <c r="B81" s="26">
        <v>8.4</v>
      </c>
      <c r="C81" s="26">
        <v>8.8000000000000007</v>
      </c>
      <c r="D81" s="26">
        <v>8.6</v>
      </c>
      <c r="E81" s="26">
        <v>8.4</v>
      </c>
      <c r="F81" s="26">
        <v>8.5</v>
      </c>
      <c r="G81" s="26">
        <v>8.9</v>
      </c>
      <c r="I81" s="26">
        <v>8.9</v>
      </c>
      <c r="J81" s="26">
        <v>8.6</v>
      </c>
      <c r="K81" s="26">
        <v>3.7</v>
      </c>
      <c r="L81" s="26">
        <v>3.5</v>
      </c>
      <c r="M81" s="26">
        <v>4.9000000000000004</v>
      </c>
      <c r="N81" s="26">
        <v>2.4</v>
      </c>
      <c r="O81" s="26">
        <v>3.7</v>
      </c>
      <c r="P81" s="26">
        <v>3.5</v>
      </c>
      <c r="R81" s="26">
        <v>2.2999999999999998</v>
      </c>
      <c r="S81" s="26">
        <v>4.9000000000000004</v>
      </c>
      <c r="T81" s="26">
        <v>0</v>
      </c>
      <c r="U81" s="26">
        <v>0</v>
      </c>
      <c r="V81" s="26">
        <v>1.2</v>
      </c>
      <c r="W81" s="26">
        <v>0</v>
      </c>
      <c r="X81" s="26">
        <v>1.2</v>
      </c>
      <c r="Y81" s="26">
        <v>-1.1000000000000001</v>
      </c>
      <c r="AA81" s="26">
        <v>0</v>
      </c>
      <c r="AB81" s="26">
        <v>1.2</v>
      </c>
    </row>
    <row r="82" spans="1:28" x14ac:dyDescent="0.2">
      <c r="A82" s="25">
        <v>24259</v>
      </c>
      <c r="B82" s="26">
        <v>8.4</v>
      </c>
      <c r="C82" s="26">
        <v>8.8000000000000007</v>
      </c>
      <c r="D82" s="26">
        <v>8.6999999999999993</v>
      </c>
      <c r="E82" s="26">
        <v>8.6</v>
      </c>
      <c r="F82" s="26">
        <v>8.6999999999999993</v>
      </c>
      <c r="G82" s="26">
        <v>9</v>
      </c>
      <c r="I82" s="26">
        <v>8.9</v>
      </c>
      <c r="J82" s="26">
        <v>8.6</v>
      </c>
      <c r="K82" s="26">
        <v>2.4</v>
      </c>
      <c r="L82" s="26">
        <v>2.2999999999999998</v>
      </c>
      <c r="M82" s="26">
        <v>4.8</v>
      </c>
      <c r="N82" s="26">
        <v>4.9000000000000004</v>
      </c>
      <c r="O82" s="26">
        <v>4.8</v>
      </c>
      <c r="P82" s="26">
        <v>2.2999999999999998</v>
      </c>
      <c r="R82" s="26">
        <v>1.1000000000000001</v>
      </c>
      <c r="S82" s="26">
        <v>3.6</v>
      </c>
      <c r="T82" s="26">
        <v>0</v>
      </c>
      <c r="U82" s="26">
        <v>0</v>
      </c>
      <c r="V82" s="26">
        <v>1.2</v>
      </c>
      <c r="W82" s="26">
        <v>2.4</v>
      </c>
      <c r="X82" s="26">
        <v>2.4</v>
      </c>
      <c r="Y82" s="26">
        <v>1.1000000000000001</v>
      </c>
      <c r="AA82" s="26">
        <v>0</v>
      </c>
      <c r="AB82" s="26">
        <v>0</v>
      </c>
    </row>
    <row r="83" spans="1:28" x14ac:dyDescent="0.2">
      <c r="A83" s="25">
        <v>24351</v>
      </c>
      <c r="B83" s="26">
        <v>8.5</v>
      </c>
      <c r="C83" s="26">
        <v>8.9</v>
      </c>
      <c r="D83" s="26">
        <v>8.6999999999999993</v>
      </c>
      <c r="E83" s="26">
        <v>8.6</v>
      </c>
      <c r="F83" s="26">
        <v>8.6999999999999993</v>
      </c>
      <c r="G83" s="26">
        <v>9</v>
      </c>
      <c r="I83" s="26">
        <v>9</v>
      </c>
      <c r="J83" s="26">
        <v>8.6</v>
      </c>
      <c r="K83" s="26">
        <v>2.4</v>
      </c>
      <c r="L83" s="26">
        <v>3.5</v>
      </c>
      <c r="M83" s="26">
        <v>3.6</v>
      </c>
      <c r="N83" s="26">
        <v>3.6</v>
      </c>
      <c r="O83" s="26">
        <v>3.6</v>
      </c>
      <c r="P83" s="26">
        <v>1.1000000000000001</v>
      </c>
      <c r="R83" s="26">
        <v>2.2999999999999998</v>
      </c>
      <c r="S83" s="26">
        <v>2.4</v>
      </c>
      <c r="T83" s="26">
        <v>1.2</v>
      </c>
      <c r="U83" s="26">
        <v>1.1000000000000001</v>
      </c>
      <c r="V83" s="26">
        <v>0</v>
      </c>
      <c r="W83" s="26">
        <v>0</v>
      </c>
      <c r="X83" s="26">
        <v>0</v>
      </c>
      <c r="Y83" s="26">
        <v>0</v>
      </c>
      <c r="AA83" s="26">
        <v>1.1000000000000001</v>
      </c>
      <c r="AB83" s="26">
        <v>0</v>
      </c>
    </row>
    <row r="84" spans="1:28" x14ac:dyDescent="0.2">
      <c r="A84" s="25">
        <v>24442</v>
      </c>
      <c r="B84" s="26">
        <v>8.5</v>
      </c>
      <c r="C84" s="26">
        <v>8.9</v>
      </c>
      <c r="D84" s="26">
        <v>8.8000000000000007</v>
      </c>
      <c r="E84" s="26">
        <v>8.6999999999999993</v>
      </c>
      <c r="F84" s="26">
        <v>8.8000000000000007</v>
      </c>
      <c r="G84" s="26">
        <v>9</v>
      </c>
      <c r="I84" s="26">
        <v>9</v>
      </c>
      <c r="J84" s="26">
        <v>8.6999999999999993</v>
      </c>
      <c r="K84" s="26">
        <v>1.2</v>
      </c>
      <c r="L84" s="26">
        <v>1.1000000000000001</v>
      </c>
      <c r="M84" s="26">
        <v>3.5</v>
      </c>
      <c r="N84" s="26">
        <v>3.6</v>
      </c>
      <c r="O84" s="26">
        <v>4.8</v>
      </c>
      <c r="P84" s="26">
        <v>0</v>
      </c>
      <c r="R84" s="26">
        <v>1.1000000000000001</v>
      </c>
      <c r="S84" s="26">
        <v>2.4</v>
      </c>
      <c r="T84" s="26">
        <v>0</v>
      </c>
      <c r="U84" s="26">
        <v>0</v>
      </c>
      <c r="V84" s="26">
        <v>1.1000000000000001</v>
      </c>
      <c r="W84" s="26">
        <v>1.2</v>
      </c>
      <c r="X84" s="26">
        <v>1.1000000000000001</v>
      </c>
      <c r="Y84" s="26">
        <v>0</v>
      </c>
      <c r="AA84" s="26">
        <v>0</v>
      </c>
      <c r="AB84" s="26">
        <v>1.2</v>
      </c>
    </row>
    <row r="85" spans="1:28" x14ac:dyDescent="0.2">
      <c r="A85" s="25">
        <v>24532</v>
      </c>
      <c r="B85" s="26">
        <v>8.6</v>
      </c>
      <c r="C85" s="26">
        <v>9</v>
      </c>
      <c r="D85" s="26">
        <v>8.8000000000000007</v>
      </c>
      <c r="E85" s="26">
        <v>8.6999999999999993</v>
      </c>
      <c r="F85" s="26">
        <v>8.9</v>
      </c>
      <c r="G85" s="26">
        <v>9.1999999999999993</v>
      </c>
      <c r="I85" s="26">
        <v>9.1</v>
      </c>
      <c r="J85" s="26">
        <v>8.8000000000000007</v>
      </c>
      <c r="K85" s="26">
        <v>2.4</v>
      </c>
      <c r="L85" s="26">
        <v>2.2999999999999998</v>
      </c>
      <c r="M85" s="26">
        <v>2.2999999999999998</v>
      </c>
      <c r="N85" s="26">
        <v>3.6</v>
      </c>
      <c r="O85" s="26">
        <v>4.7</v>
      </c>
      <c r="P85" s="26">
        <v>3.4</v>
      </c>
      <c r="R85" s="26">
        <v>2.2000000000000002</v>
      </c>
      <c r="S85" s="26">
        <v>2.2999999999999998</v>
      </c>
      <c r="T85" s="26">
        <v>1.2</v>
      </c>
      <c r="U85" s="26">
        <v>1.1000000000000001</v>
      </c>
      <c r="V85" s="26">
        <v>0</v>
      </c>
      <c r="W85" s="26">
        <v>0</v>
      </c>
      <c r="X85" s="26">
        <v>1.1000000000000001</v>
      </c>
      <c r="Y85" s="26">
        <v>2.2000000000000002</v>
      </c>
      <c r="AA85" s="26">
        <v>1.1000000000000001</v>
      </c>
      <c r="AB85" s="26">
        <v>1.1000000000000001</v>
      </c>
    </row>
    <row r="86" spans="1:28" x14ac:dyDescent="0.2">
      <c r="A86" s="25">
        <v>24624</v>
      </c>
      <c r="B86" s="26">
        <v>8.6999999999999993</v>
      </c>
      <c r="C86" s="26">
        <v>9.1999999999999993</v>
      </c>
      <c r="D86" s="26">
        <v>8.9</v>
      </c>
      <c r="E86" s="26">
        <v>8.8000000000000007</v>
      </c>
      <c r="F86" s="26">
        <v>9</v>
      </c>
      <c r="G86" s="26">
        <v>9.3000000000000007</v>
      </c>
      <c r="I86" s="26">
        <v>9.1999999999999993</v>
      </c>
      <c r="J86" s="26">
        <v>8.9</v>
      </c>
      <c r="K86" s="26">
        <v>3.6</v>
      </c>
      <c r="L86" s="26">
        <v>4.5</v>
      </c>
      <c r="M86" s="26">
        <v>2.2999999999999998</v>
      </c>
      <c r="N86" s="26">
        <v>2.2999999999999998</v>
      </c>
      <c r="O86" s="26">
        <v>3.4</v>
      </c>
      <c r="P86" s="26">
        <v>3.3</v>
      </c>
      <c r="R86" s="26">
        <v>3.4</v>
      </c>
      <c r="S86" s="26">
        <v>3.5</v>
      </c>
      <c r="T86" s="26">
        <v>1.2</v>
      </c>
      <c r="U86" s="26">
        <v>2.2000000000000002</v>
      </c>
      <c r="V86" s="26">
        <v>1.1000000000000001</v>
      </c>
      <c r="W86" s="26">
        <v>1.1000000000000001</v>
      </c>
      <c r="X86" s="26">
        <v>1.1000000000000001</v>
      </c>
      <c r="Y86" s="26">
        <v>1.1000000000000001</v>
      </c>
      <c r="AA86" s="26">
        <v>1.1000000000000001</v>
      </c>
      <c r="AB86" s="26">
        <v>1.1000000000000001</v>
      </c>
    </row>
    <row r="87" spans="1:28" x14ac:dyDescent="0.2">
      <c r="A87" s="25">
        <v>24716</v>
      </c>
      <c r="B87" s="26">
        <v>8.8000000000000007</v>
      </c>
      <c r="C87" s="26">
        <v>9.3000000000000007</v>
      </c>
      <c r="D87" s="26">
        <v>9</v>
      </c>
      <c r="E87" s="26">
        <v>8.9</v>
      </c>
      <c r="F87" s="26">
        <v>9</v>
      </c>
      <c r="G87" s="26">
        <v>9.5</v>
      </c>
      <c r="I87" s="26">
        <v>9.3000000000000007</v>
      </c>
      <c r="J87" s="26">
        <v>9</v>
      </c>
      <c r="K87" s="26">
        <v>3.5</v>
      </c>
      <c r="L87" s="26">
        <v>4.5</v>
      </c>
      <c r="M87" s="26">
        <v>3.4</v>
      </c>
      <c r="N87" s="26">
        <v>3.5</v>
      </c>
      <c r="O87" s="26">
        <v>3.4</v>
      </c>
      <c r="P87" s="26">
        <v>5.6</v>
      </c>
      <c r="R87" s="26">
        <v>3.3</v>
      </c>
      <c r="S87" s="26">
        <v>4.7</v>
      </c>
      <c r="T87" s="26">
        <v>1.1000000000000001</v>
      </c>
      <c r="U87" s="26">
        <v>1.1000000000000001</v>
      </c>
      <c r="V87" s="26">
        <v>1.1000000000000001</v>
      </c>
      <c r="W87" s="26">
        <v>1.1000000000000001</v>
      </c>
      <c r="X87" s="26">
        <v>0</v>
      </c>
      <c r="Y87" s="26">
        <v>2.2000000000000002</v>
      </c>
      <c r="AA87" s="26">
        <v>1.1000000000000001</v>
      </c>
      <c r="AB87" s="26">
        <v>1.1000000000000001</v>
      </c>
    </row>
    <row r="88" spans="1:28" x14ac:dyDescent="0.2">
      <c r="A88" s="25">
        <v>24807</v>
      </c>
      <c r="B88" s="26">
        <v>8.8000000000000007</v>
      </c>
      <c r="C88" s="26">
        <v>9.3000000000000007</v>
      </c>
      <c r="D88" s="26">
        <v>9</v>
      </c>
      <c r="E88" s="26">
        <v>8.9</v>
      </c>
      <c r="F88" s="26">
        <v>9.1</v>
      </c>
      <c r="G88" s="26">
        <v>9.6</v>
      </c>
      <c r="I88" s="26">
        <v>9.3000000000000007</v>
      </c>
      <c r="J88" s="26">
        <v>9</v>
      </c>
      <c r="K88" s="26">
        <v>3.5</v>
      </c>
      <c r="L88" s="26">
        <v>4.5</v>
      </c>
      <c r="M88" s="26">
        <v>2.2999999999999998</v>
      </c>
      <c r="N88" s="26">
        <v>2.2999999999999998</v>
      </c>
      <c r="O88" s="26">
        <v>3.4</v>
      </c>
      <c r="P88" s="26">
        <v>6.7</v>
      </c>
      <c r="R88" s="26">
        <v>3.3</v>
      </c>
      <c r="S88" s="26">
        <v>3.4</v>
      </c>
      <c r="T88" s="26">
        <v>0</v>
      </c>
      <c r="U88" s="26">
        <v>0</v>
      </c>
      <c r="V88" s="26">
        <v>0</v>
      </c>
      <c r="W88" s="26">
        <v>0</v>
      </c>
      <c r="X88" s="26">
        <v>1.1000000000000001</v>
      </c>
      <c r="Y88" s="26">
        <v>1.1000000000000001</v>
      </c>
      <c r="AA88" s="26">
        <v>0</v>
      </c>
      <c r="AB88" s="26">
        <v>0</v>
      </c>
    </row>
    <row r="89" spans="1:28" x14ac:dyDescent="0.2">
      <c r="A89" s="25">
        <v>24898</v>
      </c>
      <c r="B89" s="26">
        <v>8.9</v>
      </c>
      <c r="C89" s="26">
        <v>9.3000000000000007</v>
      </c>
      <c r="D89" s="26">
        <v>9.1</v>
      </c>
      <c r="E89" s="26">
        <v>8.9</v>
      </c>
      <c r="F89" s="26">
        <v>9.1</v>
      </c>
      <c r="G89" s="26">
        <v>9.5</v>
      </c>
      <c r="I89" s="26">
        <v>9.3000000000000007</v>
      </c>
      <c r="J89" s="26">
        <v>9.1</v>
      </c>
      <c r="K89" s="26">
        <v>3.5</v>
      </c>
      <c r="L89" s="26">
        <v>3.3</v>
      </c>
      <c r="M89" s="26">
        <v>3.4</v>
      </c>
      <c r="N89" s="26">
        <v>2.2999999999999998</v>
      </c>
      <c r="O89" s="26">
        <v>2.2000000000000002</v>
      </c>
      <c r="P89" s="26">
        <v>3.3</v>
      </c>
      <c r="R89" s="26">
        <v>2.2000000000000002</v>
      </c>
      <c r="S89" s="26">
        <v>3.4</v>
      </c>
      <c r="T89" s="26">
        <v>1.1000000000000001</v>
      </c>
      <c r="U89" s="26">
        <v>0</v>
      </c>
      <c r="V89" s="26">
        <v>1.1000000000000001</v>
      </c>
      <c r="W89" s="26">
        <v>0</v>
      </c>
      <c r="X89" s="26">
        <v>0</v>
      </c>
      <c r="Y89" s="26">
        <v>-1</v>
      </c>
      <c r="AA89" s="26">
        <v>0</v>
      </c>
      <c r="AB89" s="26">
        <v>1.1000000000000001</v>
      </c>
    </row>
    <row r="90" spans="1:28" x14ac:dyDescent="0.2">
      <c r="A90" s="25">
        <v>24990</v>
      </c>
      <c r="B90" s="26">
        <v>8.9</v>
      </c>
      <c r="C90" s="26">
        <v>9.4</v>
      </c>
      <c r="D90" s="26">
        <v>9.1</v>
      </c>
      <c r="E90" s="26">
        <v>9</v>
      </c>
      <c r="F90" s="26">
        <v>9.1999999999999993</v>
      </c>
      <c r="G90" s="26">
        <v>9.5</v>
      </c>
      <c r="I90" s="26">
        <v>9.4</v>
      </c>
      <c r="J90" s="26">
        <v>9.1</v>
      </c>
      <c r="K90" s="26">
        <v>2.2999999999999998</v>
      </c>
      <c r="L90" s="26">
        <v>2.2000000000000002</v>
      </c>
      <c r="M90" s="26">
        <v>2.2000000000000002</v>
      </c>
      <c r="N90" s="26">
        <v>2.2999999999999998</v>
      </c>
      <c r="O90" s="26">
        <v>2.2000000000000002</v>
      </c>
      <c r="P90" s="26">
        <v>2.2000000000000002</v>
      </c>
      <c r="R90" s="26">
        <v>2.2000000000000002</v>
      </c>
      <c r="S90" s="26">
        <v>2.2000000000000002</v>
      </c>
      <c r="T90" s="26">
        <v>0</v>
      </c>
      <c r="U90" s="26">
        <v>1.1000000000000001</v>
      </c>
      <c r="V90" s="26">
        <v>0</v>
      </c>
      <c r="W90" s="26">
        <v>1.1000000000000001</v>
      </c>
      <c r="X90" s="26">
        <v>1.1000000000000001</v>
      </c>
      <c r="Y90" s="26">
        <v>0</v>
      </c>
      <c r="AA90" s="26">
        <v>1.1000000000000001</v>
      </c>
      <c r="AB90" s="26">
        <v>0</v>
      </c>
    </row>
    <row r="91" spans="1:28" x14ac:dyDescent="0.2">
      <c r="A91" s="25">
        <v>25082</v>
      </c>
      <c r="B91" s="26">
        <v>8.9</v>
      </c>
      <c r="C91" s="26">
        <v>9.4</v>
      </c>
      <c r="D91" s="26">
        <v>9.1999999999999993</v>
      </c>
      <c r="E91" s="26">
        <v>9</v>
      </c>
      <c r="F91" s="26">
        <v>9.1999999999999993</v>
      </c>
      <c r="G91" s="26">
        <v>9.6</v>
      </c>
      <c r="I91" s="26">
        <v>9.4</v>
      </c>
      <c r="J91" s="26">
        <v>9.1999999999999993</v>
      </c>
      <c r="K91" s="26">
        <v>1.1000000000000001</v>
      </c>
      <c r="L91" s="26">
        <v>1.1000000000000001</v>
      </c>
      <c r="M91" s="26">
        <v>2.2000000000000002</v>
      </c>
      <c r="N91" s="26">
        <v>1.1000000000000001</v>
      </c>
      <c r="O91" s="26">
        <v>2.2000000000000002</v>
      </c>
      <c r="P91" s="26">
        <v>1.1000000000000001</v>
      </c>
      <c r="R91" s="26">
        <v>1.1000000000000001</v>
      </c>
      <c r="S91" s="26">
        <v>2.2000000000000002</v>
      </c>
      <c r="T91" s="26">
        <v>0</v>
      </c>
      <c r="U91" s="26">
        <v>0</v>
      </c>
      <c r="V91" s="26">
        <v>1.1000000000000001</v>
      </c>
      <c r="W91" s="26">
        <v>0</v>
      </c>
      <c r="X91" s="26">
        <v>0</v>
      </c>
      <c r="Y91" s="26">
        <v>1.1000000000000001</v>
      </c>
      <c r="AA91" s="26">
        <v>0</v>
      </c>
      <c r="AB91" s="26">
        <v>1.1000000000000001</v>
      </c>
    </row>
    <row r="92" spans="1:28" x14ac:dyDescent="0.2">
      <c r="A92" s="25">
        <v>25173</v>
      </c>
      <c r="B92" s="26">
        <v>9.1</v>
      </c>
      <c r="C92" s="26">
        <v>9.5</v>
      </c>
      <c r="D92" s="26">
        <v>9.1999999999999993</v>
      </c>
      <c r="E92" s="26">
        <v>9.1</v>
      </c>
      <c r="F92" s="26">
        <v>9.1999999999999993</v>
      </c>
      <c r="G92" s="26">
        <v>9.6999999999999993</v>
      </c>
      <c r="I92" s="26">
        <v>9.4</v>
      </c>
      <c r="J92" s="26">
        <v>9.1999999999999993</v>
      </c>
      <c r="K92" s="26">
        <v>3.4</v>
      </c>
      <c r="L92" s="26">
        <v>2.2000000000000002</v>
      </c>
      <c r="M92" s="26">
        <v>2.2000000000000002</v>
      </c>
      <c r="N92" s="26">
        <v>2.2000000000000002</v>
      </c>
      <c r="O92" s="26">
        <v>1.1000000000000001</v>
      </c>
      <c r="P92" s="26">
        <v>1</v>
      </c>
      <c r="R92" s="26">
        <v>1.1000000000000001</v>
      </c>
      <c r="S92" s="26">
        <v>2.2000000000000002</v>
      </c>
      <c r="T92" s="26">
        <v>2.2000000000000002</v>
      </c>
      <c r="U92" s="26">
        <v>1.1000000000000001</v>
      </c>
      <c r="V92" s="26">
        <v>0</v>
      </c>
      <c r="W92" s="26">
        <v>1.1000000000000001</v>
      </c>
      <c r="X92" s="26">
        <v>0</v>
      </c>
      <c r="Y92" s="26">
        <v>1</v>
      </c>
      <c r="AA92" s="26">
        <v>0</v>
      </c>
      <c r="AB92" s="26">
        <v>0</v>
      </c>
    </row>
    <row r="93" spans="1:28" x14ac:dyDescent="0.2">
      <c r="A93" s="25">
        <v>25263</v>
      </c>
      <c r="B93" s="26">
        <v>9.1999999999999993</v>
      </c>
      <c r="C93" s="26">
        <v>9.5</v>
      </c>
      <c r="D93" s="26">
        <v>9.3000000000000007</v>
      </c>
      <c r="E93" s="26">
        <v>9.1999999999999993</v>
      </c>
      <c r="F93" s="26">
        <v>9.4</v>
      </c>
      <c r="G93" s="26">
        <v>9.6999999999999993</v>
      </c>
      <c r="I93" s="26">
        <v>9.5</v>
      </c>
      <c r="J93" s="26">
        <v>9.4</v>
      </c>
      <c r="K93" s="26">
        <v>3.4</v>
      </c>
      <c r="L93" s="26">
        <v>2.2000000000000002</v>
      </c>
      <c r="M93" s="26">
        <v>2.2000000000000002</v>
      </c>
      <c r="N93" s="26">
        <v>3.4</v>
      </c>
      <c r="O93" s="26">
        <v>3.3</v>
      </c>
      <c r="P93" s="26">
        <v>2.1</v>
      </c>
      <c r="R93" s="26">
        <v>2.2000000000000002</v>
      </c>
      <c r="S93" s="26">
        <v>3.3</v>
      </c>
      <c r="T93" s="26">
        <v>1.1000000000000001</v>
      </c>
      <c r="U93" s="26">
        <v>0</v>
      </c>
      <c r="V93" s="26">
        <v>1.1000000000000001</v>
      </c>
      <c r="W93" s="26">
        <v>1.1000000000000001</v>
      </c>
      <c r="X93" s="26">
        <v>2.2000000000000002</v>
      </c>
      <c r="Y93" s="26">
        <v>0</v>
      </c>
      <c r="AA93" s="26">
        <v>1.1000000000000001</v>
      </c>
      <c r="AB93" s="26">
        <v>2.2000000000000002</v>
      </c>
    </row>
    <row r="94" spans="1:28" x14ac:dyDescent="0.2">
      <c r="A94" s="25">
        <v>25355</v>
      </c>
      <c r="B94" s="26">
        <v>9.1999999999999993</v>
      </c>
      <c r="C94" s="26">
        <v>9.6</v>
      </c>
      <c r="D94" s="26">
        <v>9.4</v>
      </c>
      <c r="E94" s="26">
        <v>9.1999999999999993</v>
      </c>
      <c r="F94" s="26">
        <v>9.5</v>
      </c>
      <c r="G94" s="26">
        <v>9.8000000000000007</v>
      </c>
      <c r="I94" s="26">
        <v>9.5</v>
      </c>
      <c r="J94" s="26">
        <v>9.4</v>
      </c>
      <c r="K94" s="26">
        <v>3.4</v>
      </c>
      <c r="L94" s="26">
        <v>2.1</v>
      </c>
      <c r="M94" s="26">
        <v>3.3</v>
      </c>
      <c r="N94" s="26">
        <v>2.2000000000000002</v>
      </c>
      <c r="O94" s="26">
        <v>3.3</v>
      </c>
      <c r="P94" s="26">
        <v>3.2</v>
      </c>
      <c r="R94" s="26">
        <v>1.1000000000000001</v>
      </c>
      <c r="S94" s="26">
        <v>3.3</v>
      </c>
      <c r="T94" s="26">
        <v>0</v>
      </c>
      <c r="U94" s="26">
        <v>1.1000000000000001</v>
      </c>
      <c r="V94" s="26">
        <v>1.1000000000000001</v>
      </c>
      <c r="W94" s="26">
        <v>0</v>
      </c>
      <c r="X94" s="26">
        <v>1.1000000000000001</v>
      </c>
      <c r="Y94" s="26">
        <v>1</v>
      </c>
      <c r="AA94" s="26">
        <v>0</v>
      </c>
      <c r="AB94" s="26">
        <v>0</v>
      </c>
    </row>
    <row r="95" spans="1:28" x14ac:dyDescent="0.2">
      <c r="A95" s="25">
        <v>25447</v>
      </c>
      <c r="B95" s="26">
        <v>9.3000000000000007</v>
      </c>
      <c r="C95" s="26">
        <v>9.6999999999999993</v>
      </c>
      <c r="D95" s="26">
        <v>9.4</v>
      </c>
      <c r="E95" s="26">
        <v>9.3000000000000007</v>
      </c>
      <c r="F95" s="26">
        <v>9.5</v>
      </c>
      <c r="G95" s="26">
        <v>9.8000000000000007</v>
      </c>
      <c r="I95" s="26">
        <v>9.6</v>
      </c>
      <c r="J95" s="26">
        <v>9.5</v>
      </c>
      <c r="K95" s="26">
        <v>4.5</v>
      </c>
      <c r="L95" s="26">
        <v>3.2</v>
      </c>
      <c r="M95" s="26">
        <v>2.2000000000000002</v>
      </c>
      <c r="N95" s="26">
        <v>3.3</v>
      </c>
      <c r="O95" s="26">
        <v>3.3</v>
      </c>
      <c r="P95" s="26">
        <v>2.1</v>
      </c>
      <c r="R95" s="26">
        <v>2.1</v>
      </c>
      <c r="S95" s="26">
        <v>3.3</v>
      </c>
      <c r="T95" s="26">
        <v>1.1000000000000001</v>
      </c>
      <c r="U95" s="26">
        <v>1</v>
      </c>
      <c r="V95" s="26">
        <v>0</v>
      </c>
      <c r="W95" s="26">
        <v>1.1000000000000001</v>
      </c>
      <c r="X95" s="26">
        <v>0</v>
      </c>
      <c r="Y95" s="26">
        <v>0</v>
      </c>
      <c r="AA95" s="26">
        <v>1.1000000000000001</v>
      </c>
      <c r="AB95" s="26">
        <v>1.1000000000000001</v>
      </c>
    </row>
    <row r="96" spans="1:28" x14ac:dyDescent="0.2">
      <c r="A96" s="25">
        <v>25538</v>
      </c>
      <c r="B96" s="26">
        <v>9.4</v>
      </c>
      <c r="C96" s="26">
        <v>9.6999999999999993</v>
      </c>
      <c r="D96" s="26">
        <v>9.5</v>
      </c>
      <c r="E96" s="26">
        <v>9.3000000000000007</v>
      </c>
      <c r="F96" s="26">
        <v>9.6</v>
      </c>
      <c r="G96" s="26">
        <v>9.9</v>
      </c>
      <c r="I96" s="26">
        <v>9.6999999999999993</v>
      </c>
      <c r="J96" s="26">
        <v>9.5</v>
      </c>
      <c r="K96" s="26">
        <v>3.3</v>
      </c>
      <c r="L96" s="26">
        <v>2.1</v>
      </c>
      <c r="M96" s="26">
        <v>3.3</v>
      </c>
      <c r="N96" s="26">
        <v>2.2000000000000002</v>
      </c>
      <c r="O96" s="26">
        <v>4.3</v>
      </c>
      <c r="P96" s="26">
        <v>2.1</v>
      </c>
      <c r="R96" s="26">
        <v>3.2</v>
      </c>
      <c r="S96" s="26">
        <v>3.3</v>
      </c>
      <c r="T96" s="26">
        <v>1.1000000000000001</v>
      </c>
      <c r="U96" s="26">
        <v>0</v>
      </c>
      <c r="V96" s="26">
        <v>1.1000000000000001</v>
      </c>
      <c r="W96" s="26">
        <v>0</v>
      </c>
      <c r="X96" s="26">
        <v>1.1000000000000001</v>
      </c>
      <c r="Y96" s="26">
        <v>1</v>
      </c>
      <c r="AA96" s="26">
        <v>1</v>
      </c>
      <c r="AB96" s="26">
        <v>0</v>
      </c>
    </row>
    <row r="97" spans="1:28" x14ac:dyDescent="0.2">
      <c r="A97" s="25">
        <v>25628</v>
      </c>
      <c r="B97" s="26">
        <v>9.5</v>
      </c>
      <c r="C97" s="26">
        <v>9.8000000000000007</v>
      </c>
      <c r="D97" s="26">
        <v>9.6</v>
      </c>
      <c r="E97" s="26">
        <v>9.4</v>
      </c>
      <c r="F97" s="26">
        <v>9.6999999999999993</v>
      </c>
      <c r="G97" s="26">
        <v>9.9</v>
      </c>
      <c r="I97" s="26">
        <v>9.8000000000000007</v>
      </c>
      <c r="J97" s="26">
        <v>9.6</v>
      </c>
      <c r="K97" s="26">
        <v>3.3</v>
      </c>
      <c r="L97" s="26">
        <v>3.2</v>
      </c>
      <c r="M97" s="26">
        <v>3.2</v>
      </c>
      <c r="N97" s="26">
        <v>2.2000000000000002</v>
      </c>
      <c r="O97" s="26">
        <v>3.2</v>
      </c>
      <c r="P97" s="26">
        <v>2.1</v>
      </c>
      <c r="R97" s="26">
        <v>3.2</v>
      </c>
      <c r="S97" s="26">
        <v>2.1</v>
      </c>
      <c r="T97" s="26">
        <v>1.1000000000000001</v>
      </c>
      <c r="U97" s="26">
        <v>1</v>
      </c>
      <c r="V97" s="26">
        <v>1.1000000000000001</v>
      </c>
      <c r="W97" s="26">
        <v>1.1000000000000001</v>
      </c>
      <c r="X97" s="26">
        <v>1</v>
      </c>
      <c r="Y97" s="26">
        <v>0</v>
      </c>
      <c r="AA97" s="26">
        <v>1</v>
      </c>
      <c r="AB97" s="26">
        <v>1.1000000000000001</v>
      </c>
    </row>
    <row r="98" spans="1:28" x14ac:dyDescent="0.2">
      <c r="A98" s="25">
        <v>25720</v>
      </c>
      <c r="B98" s="26">
        <v>9.6999999999999993</v>
      </c>
      <c r="C98" s="26">
        <v>9.9</v>
      </c>
      <c r="D98" s="26">
        <v>9.6</v>
      </c>
      <c r="E98" s="26">
        <v>9.5</v>
      </c>
      <c r="F98" s="26">
        <v>9.9</v>
      </c>
      <c r="G98" s="26">
        <v>10</v>
      </c>
      <c r="I98" s="26">
        <v>9.9</v>
      </c>
      <c r="J98" s="26">
        <v>9.6999999999999993</v>
      </c>
      <c r="K98" s="26">
        <v>5.4</v>
      </c>
      <c r="L98" s="26">
        <v>3.1</v>
      </c>
      <c r="M98" s="26">
        <v>2.1</v>
      </c>
      <c r="N98" s="26">
        <v>3.3</v>
      </c>
      <c r="O98" s="26">
        <v>4.2</v>
      </c>
      <c r="P98" s="26">
        <v>2</v>
      </c>
      <c r="R98" s="26">
        <v>4.2</v>
      </c>
      <c r="S98" s="26">
        <v>3.2</v>
      </c>
      <c r="T98" s="26">
        <v>2.1</v>
      </c>
      <c r="U98" s="26">
        <v>1</v>
      </c>
      <c r="V98" s="26">
        <v>0</v>
      </c>
      <c r="W98" s="26">
        <v>1.1000000000000001</v>
      </c>
      <c r="X98" s="26">
        <v>2.1</v>
      </c>
      <c r="Y98" s="26">
        <v>1</v>
      </c>
      <c r="AA98" s="26">
        <v>1</v>
      </c>
      <c r="AB98" s="26">
        <v>1</v>
      </c>
    </row>
    <row r="99" spans="1:28" x14ac:dyDescent="0.2">
      <c r="A99" s="25">
        <v>25812</v>
      </c>
      <c r="B99" s="26">
        <v>9.6999999999999993</v>
      </c>
      <c r="C99" s="26">
        <v>9.9</v>
      </c>
      <c r="D99" s="26">
        <v>9.6999999999999993</v>
      </c>
      <c r="E99" s="26">
        <v>9.5</v>
      </c>
      <c r="F99" s="26">
        <v>9.9</v>
      </c>
      <c r="G99" s="26">
        <v>10</v>
      </c>
      <c r="I99" s="26">
        <v>10</v>
      </c>
      <c r="J99" s="26">
        <v>9.8000000000000007</v>
      </c>
      <c r="K99" s="26">
        <v>4.3</v>
      </c>
      <c r="L99" s="26">
        <v>2.1</v>
      </c>
      <c r="M99" s="26">
        <v>3.2</v>
      </c>
      <c r="N99" s="26">
        <v>2.2000000000000002</v>
      </c>
      <c r="O99" s="26">
        <v>4.2</v>
      </c>
      <c r="P99" s="26">
        <v>2</v>
      </c>
      <c r="R99" s="26">
        <v>4.2</v>
      </c>
      <c r="S99" s="26">
        <v>3.2</v>
      </c>
      <c r="T99" s="26">
        <v>0</v>
      </c>
      <c r="U99" s="26">
        <v>0</v>
      </c>
      <c r="V99" s="26">
        <v>1</v>
      </c>
      <c r="W99" s="26">
        <v>0</v>
      </c>
      <c r="X99" s="26">
        <v>0</v>
      </c>
      <c r="Y99" s="26">
        <v>0</v>
      </c>
      <c r="AA99" s="26">
        <v>1</v>
      </c>
      <c r="AB99" s="26">
        <v>1</v>
      </c>
    </row>
    <row r="100" spans="1:28" x14ac:dyDescent="0.2">
      <c r="A100" s="25">
        <v>25903</v>
      </c>
      <c r="B100" s="26">
        <v>9.9</v>
      </c>
      <c r="C100" s="26">
        <v>10.1</v>
      </c>
      <c r="D100" s="26">
        <v>10</v>
      </c>
      <c r="E100" s="26">
        <v>9.6999999999999993</v>
      </c>
      <c r="F100" s="26">
        <v>10</v>
      </c>
      <c r="G100" s="26">
        <v>10.3</v>
      </c>
      <c r="I100" s="26">
        <v>10.3</v>
      </c>
      <c r="J100" s="26">
        <v>10</v>
      </c>
      <c r="K100" s="26">
        <v>5.3</v>
      </c>
      <c r="L100" s="26">
        <v>4.0999999999999996</v>
      </c>
      <c r="M100" s="26">
        <v>5.3</v>
      </c>
      <c r="N100" s="26">
        <v>4.3</v>
      </c>
      <c r="O100" s="26">
        <v>4.2</v>
      </c>
      <c r="P100" s="26">
        <v>4</v>
      </c>
      <c r="R100" s="26">
        <v>6.2</v>
      </c>
      <c r="S100" s="26">
        <v>5.3</v>
      </c>
      <c r="T100" s="26">
        <v>2.1</v>
      </c>
      <c r="U100" s="26">
        <v>2</v>
      </c>
      <c r="V100" s="26">
        <v>3.1</v>
      </c>
      <c r="W100" s="26">
        <v>2.1</v>
      </c>
      <c r="X100" s="26">
        <v>1</v>
      </c>
      <c r="Y100" s="26">
        <v>3</v>
      </c>
      <c r="AA100" s="26">
        <v>3</v>
      </c>
      <c r="AB100" s="26">
        <v>2</v>
      </c>
    </row>
    <row r="101" spans="1:28" x14ac:dyDescent="0.2">
      <c r="A101" s="25">
        <v>25993</v>
      </c>
      <c r="B101" s="26">
        <v>10.1</v>
      </c>
      <c r="C101" s="26">
        <v>10.199999999999999</v>
      </c>
      <c r="D101" s="26">
        <v>10.1</v>
      </c>
      <c r="E101" s="26">
        <v>9.8000000000000007</v>
      </c>
      <c r="F101" s="26">
        <v>10.1</v>
      </c>
      <c r="G101" s="26">
        <v>10.3</v>
      </c>
      <c r="I101" s="26">
        <v>10.3</v>
      </c>
      <c r="J101" s="26">
        <v>10.1</v>
      </c>
      <c r="K101" s="26">
        <v>6.3</v>
      </c>
      <c r="L101" s="26">
        <v>4.0999999999999996</v>
      </c>
      <c r="M101" s="26">
        <v>5.2</v>
      </c>
      <c r="N101" s="26">
        <v>4.3</v>
      </c>
      <c r="O101" s="26">
        <v>4.0999999999999996</v>
      </c>
      <c r="P101" s="26">
        <v>4</v>
      </c>
      <c r="R101" s="26">
        <v>5.0999999999999996</v>
      </c>
      <c r="S101" s="26">
        <v>5.2</v>
      </c>
      <c r="T101" s="26">
        <v>2</v>
      </c>
      <c r="U101" s="26">
        <v>1</v>
      </c>
      <c r="V101" s="26">
        <v>1</v>
      </c>
      <c r="W101" s="26">
        <v>1</v>
      </c>
      <c r="X101" s="26">
        <v>1</v>
      </c>
      <c r="Y101" s="26">
        <v>0</v>
      </c>
      <c r="AA101" s="26">
        <v>0</v>
      </c>
      <c r="AB101" s="26">
        <v>1</v>
      </c>
    </row>
    <row r="102" spans="1:28" x14ac:dyDescent="0.2">
      <c r="A102" s="25">
        <v>26085</v>
      </c>
      <c r="B102" s="26">
        <v>10.3</v>
      </c>
      <c r="C102" s="26">
        <v>10.3</v>
      </c>
      <c r="D102" s="26">
        <v>10.3</v>
      </c>
      <c r="E102" s="26">
        <v>10</v>
      </c>
      <c r="F102" s="26">
        <v>10.3</v>
      </c>
      <c r="G102" s="26">
        <v>10.5</v>
      </c>
      <c r="I102" s="26">
        <v>10.5</v>
      </c>
      <c r="J102" s="26">
        <v>10.199999999999999</v>
      </c>
      <c r="K102" s="26">
        <v>6.2</v>
      </c>
      <c r="L102" s="26">
        <v>4</v>
      </c>
      <c r="M102" s="26">
        <v>7.3</v>
      </c>
      <c r="N102" s="26">
        <v>5.3</v>
      </c>
      <c r="O102" s="26">
        <v>4</v>
      </c>
      <c r="P102" s="26">
        <v>5</v>
      </c>
      <c r="R102" s="26">
        <v>6.1</v>
      </c>
      <c r="S102" s="26">
        <v>5.2</v>
      </c>
      <c r="T102" s="26">
        <v>2</v>
      </c>
      <c r="U102" s="26">
        <v>1</v>
      </c>
      <c r="V102" s="26">
        <v>2</v>
      </c>
      <c r="W102" s="26">
        <v>2</v>
      </c>
      <c r="X102" s="26">
        <v>2</v>
      </c>
      <c r="Y102" s="26">
        <v>1.9</v>
      </c>
      <c r="AA102" s="26">
        <v>1.9</v>
      </c>
      <c r="AB102" s="26">
        <v>1</v>
      </c>
    </row>
    <row r="103" spans="1:28" x14ac:dyDescent="0.2">
      <c r="A103" s="25">
        <v>26177</v>
      </c>
      <c r="B103" s="26">
        <v>10.6</v>
      </c>
      <c r="C103" s="26">
        <v>10.5</v>
      </c>
      <c r="D103" s="26">
        <v>10.4</v>
      </c>
      <c r="E103" s="26">
        <v>10.1</v>
      </c>
      <c r="F103" s="26">
        <v>10.4</v>
      </c>
      <c r="G103" s="26">
        <v>10.7</v>
      </c>
      <c r="I103" s="26">
        <v>10.7</v>
      </c>
      <c r="J103" s="26">
        <v>10.5</v>
      </c>
      <c r="K103" s="26">
        <v>9.3000000000000007</v>
      </c>
      <c r="L103" s="26">
        <v>6.1</v>
      </c>
      <c r="M103" s="26">
        <v>7.2</v>
      </c>
      <c r="N103" s="26">
        <v>6.3</v>
      </c>
      <c r="O103" s="26">
        <v>5.0999999999999996</v>
      </c>
      <c r="P103" s="26">
        <v>7</v>
      </c>
      <c r="R103" s="26">
        <v>7</v>
      </c>
      <c r="S103" s="26">
        <v>7.1</v>
      </c>
      <c r="T103" s="26">
        <v>2.9</v>
      </c>
      <c r="U103" s="26">
        <v>1.9</v>
      </c>
      <c r="V103" s="26">
        <v>1</v>
      </c>
      <c r="W103" s="26">
        <v>1</v>
      </c>
      <c r="X103" s="26">
        <v>1</v>
      </c>
      <c r="Y103" s="26">
        <v>1.9</v>
      </c>
      <c r="AA103" s="26">
        <v>1.9</v>
      </c>
      <c r="AB103" s="26">
        <v>2.9</v>
      </c>
    </row>
    <row r="104" spans="1:28" x14ac:dyDescent="0.2">
      <c r="A104" s="25">
        <v>26268</v>
      </c>
      <c r="B104" s="26">
        <v>10.8</v>
      </c>
      <c r="C104" s="26">
        <v>10.7</v>
      </c>
      <c r="D104" s="26">
        <v>10.7</v>
      </c>
      <c r="E104" s="26">
        <v>10.3</v>
      </c>
      <c r="F104" s="26">
        <v>10.6</v>
      </c>
      <c r="G104" s="26">
        <v>11</v>
      </c>
      <c r="I104" s="26">
        <v>10.8</v>
      </c>
      <c r="J104" s="26">
        <v>10.7</v>
      </c>
      <c r="K104" s="26">
        <v>9.1</v>
      </c>
      <c r="L104" s="26">
        <v>5.9</v>
      </c>
      <c r="M104" s="26">
        <v>7</v>
      </c>
      <c r="N104" s="26">
        <v>6.2</v>
      </c>
      <c r="O104" s="26">
        <v>6</v>
      </c>
      <c r="P104" s="26">
        <v>6.8</v>
      </c>
      <c r="R104" s="26">
        <v>4.9000000000000004</v>
      </c>
      <c r="S104" s="26">
        <v>7</v>
      </c>
      <c r="T104" s="26">
        <v>1.9</v>
      </c>
      <c r="U104" s="26">
        <v>1.9</v>
      </c>
      <c r="V104" s="26">
        <v>2.9</v>
      </c>
      <c r="W104" s="26">
        <v>2</v>
      </c>
      <c r="X104" s="26">
        <v>1.9</v>
      </c>
      <c r="Y104" s="26">
        <v>2.8</v>
      </c>
      <c r="AA104" s="26">
        <v>0.9</v>
      </c>
      <c r="AB104" s="26">
        <v>1.9</v>
      </c>
    </row>
    <row r="105" spans="1:28" x14ac:dyDescent="0.2">
      <c r="A105" s="25">
        <v>26359</v>
      </c>
      <c r="B105" s="26">
        <v>10.9</v>
      </c>
      <c r="C105" s="26">
        <v>10.8</v>
      </c>
      <c r="D105" s="26">
        <v>10.8</v>
      </c>
      <c r="E105" s="26">
        <v>10.4</v>
      </c>
      <c r="F105" s="26">
        <v>10.8</v>
      </c>
      <c r="G105" s="26">
        <v>11.1</v>
      </c>
      <c r="I105" s="26">
        <v>10.9</v>
      </c>
      <c r="J105" s="26">
        <v>10.8</v>
      </c>
      <c r="K105" s="26">
        <v>7.9</v>
      </c>
      <c r="L105" s="26">
        <v>5.9</v>
      </c>
      <c r="M105" s="26">
        <v>6.9</v>
      </c>
      <c r="N105" s="26">
        <v>6.1</v>
      </c>
      <c r="O105" s="26">
        <v>6.9</v>
      </c>
      <c r="P105" s="26">
        <v>7.8</v>
      </c>
      <c r="R105" s="26">
        <v>5.8</v>
      </c>
      <c r="S105" s="26">
        <v>6.9</v>
      </c>
      <c r="T105" s="26">
        <v>0.9</v>
      </c>
      <c r="U105" s="26">
        <v>0.9</v>
      </c>
      <c r="V105" s="26">
        <v>0.9</v>
      </c>
      <c r="W105" s="26">
        <v>1</v>
      </c>
      <c r="X105" s="26">
        <v>1.9</v>
      </c>
      <c r="Y105" s="26">
        <v>0.9</v>
      </c>
      <c r="AA105" s="26">
        <v>0.9</v>
      </c>
      <c r="AB105" s="26">
        <v>0.9</v>
      </c>
    </row>
    <row r="106" spans="1:28" x14ac:dyDescent="0.2">
      <c r="A106" s="25">
        <v>26451</v>
      </c>
      <c r="B106" s="26">
        <v>11.1</v>
      </c>
      <c r="C106" s="26">
        <v>11</v>
      </c>
      <c r="D106" s="26">
        <v>10.9</v>
      </c>
      <c r="E106" s="26">
        <v>10.5</v>
      </c>
      <c r="F106" s="26">
        <v>10.9</v>
      </c>
      <c r="G106" s="26">
        <v>11.1</v>
      </c>
      <c r="I106" s="26">
        <v>11</v>
      </c>
      <c r="J106" s="26">
        <v>10.9</v>
      </c>
      <c r="K106" s="26">
        <v>7.8</v>
      </c>
      <c r="L106" s="26">
        <v>6.8</v>
      </c>
      <c r="M106" s="26">
        <v>5.8</v>
      </c>
      <c r="N106" s="26">
        <v>5</v>
      </c>
      <c r="O106" s="26">
        <v>5.8</v>
      </c>
      <c r="P106" s="26">
        <v>5.7</v>
      </c>
      <c r="R106" s="26">
        <v>4.8</v>
      </c>
      <c r="S106" s="26">
        <v>6.9</v>
      </c>
      <c r="T106" s="26">
        <v>1.8</v>
      </c>
      <c r="U106" s="26">
        <v>1.9</v>
      </c>
      <c r="V106" s="26">
        <v>0.9</v>
      </c>
      <c r="W106" s="26">
        <v>1</v>
      </c>
      <c r="X106" s="26">
        <v>0.9</v>
      </c>
      <c r="Y106" s="26">
        <v>0</v>
      </c>
      <c r="AA106" s="26">
        <v>0.9</v>
      </c>
      <c r="AB106" s="26">
        <v>0.9</v>
      </c>
    </row>
    <row r="107" spans="1:28" x14ac:dyDescent="0.2">
      <c r="A107" s="25">
        <v>26543</v>
      </c>
      <c r="B107" s="26">
        <v>11.2</v>
      </c>
      <c r="C107" s="26">
        <v>11.1</v>
      </c>
      <c r="D107" s="26">
        <v>10.9</v>
      </c>
      <c r="E107" s="26">
        <v>10.7</v>
      </c>
      <c r="F107" s="26">
        <v>11</v>
      </c>
      <c r="G107" s="26">
        <v>11.3</v>
      </c>
      <c r="I107" s="26">
        <v>11.2</v>
      </c>
      <c r="J107" s="26">
        <v>11.1</v>
      </c>
      <c r="K107" s="26">
        <v>5.7</v>
      </c>
      <c r="L107" s="26">
        <v>5.7</v>
      </c>
      <c r="M107" s="26">
        <v>4.8</v>
      </c>
      <c r="N107" s="26">
        <v>5.9</v>
      </c>
      <c r="O107" s="26">
        <v>5.8</v>
      </c>
      <c r="P107" s="26">
        <v>5.6</v>
      </c>
      <c r="R107" s="26">
        <v>4.7</v>
      </c>
      <c r="S107" s="26">
        <v>5.7</v>
      </c>
      <c r="T107" s="26">
        <v>0.9</v>
      </c>
      <c r="U107" s="26">
        <v>0.9</v>
      </c>
      <c r="V107" s="26">
        <v>0</v>
      </c>
      <c r="W107" s="26">
        <v>1.9</v>
      </c>
      <c r="X107" s="26">
        <v>0.9</v>
      </c>
      <c r="Y107" s="26">
        <v>1.8</v>
      </c>
      <c r="AA107" s="26">
        <v>1.8</v>
      </c>
      <c r="AB107" s="26">
        <v>1.8</v>
      </c>
    </row>
    <row r="108" spans="1:28" x14ac:dyDescent="0.2">
      <c r="A108" s="25">
        <v>26634</v>
      </c>
      <c r="B108" s="26">
        <v>11.3</v>
      </c>
      <c r="C108" s="26">
        <v>11.2</v>
      </c>
      <c r="D108" s="26">
        <v>11.1</v>
      </c>
      <c r="E108" s="26">
        <v>10.8</v>
      </c>
      <c r="F108" s="26">
        <v>11.1</v>
      </c>
      <c r="G108" s="26">
        <v>11.4</v>
      </c>
      <c r="I108" s="26">
        <v>11.3</v>
      </c>
      <c r="J108" s="26">
        <v>11.2</v>
      </c>
      <c r="K108" s="26">
        <v>4.5999999999999996</v>
      </c>
      <c r="L108" s="26">
        <v>4.7</v>
      </c>
      <c r="M108" s="26">
        <v>3.7</v>
      </c>
      <c r="N108" s="26">
        <v>4.9000000000000004</v>
      </c>
      <c r="O108" s="26">
        <v>4.7</v>
      </c>
      <c r="P108" s="26">
        <v>3.6</v>
      </c>
      <c r="R108" s="26">
        <v>4.5999999999999996</v>
      </c>
      <c r="S108" s="26">
        <v>4.7</v>
      </c>
      <c r="T108" s="26">
        <v>0.9</v>
      </c>
      <c r="U108" s="26">
        <v>0.9</v>
      </c>
      <c r="V108" s="26">
        <v>1.8</v>
      </c>
      <c r="W108" s="26">
        <v>0.9</v>
      </c>
      <c r="X108" s="26">
        <v>0.9</v>
      </c>
      <c r="Y108" s="26">
        <v>0.9</v>
      </c>
      <c r="AA108" s="26">
        <v>0.9</v>
      </c>
      <c r="AB108" s="26">
        <v>0.9</v>
      </c>
    </row>
    <row r="109" spans="1:28" x14ac:dyDescent="0.2">
      <c r="A109" s="25">
        <v>26724</v>
      </c>
      <c r="B109" s="26">
        <v>11.6</v>
      </c>
      <c r="C109" s="26">
        <v>11.5</v>
      </c>
      <c r="D109" s="26">
        <v>11.4</v>
      </c>
      <c r="E109" s="26">
        <v>11</v>
      </c>
      <c r="F109" s="26">
        <v>11.3</v>
      </c>
      <c r="G109" s="26">
        <v>11.6</v>
      </c>
      <c r="I109" s="26">
        <v>11.5</v>
      </c>
      <c r="J109" s="26">
        <v>11.4</v>
      </c>
      <c r="K109" s="26">
        <v>6.4</v>
      </c>
      <c r="L109" s="26">
        <v>6.5</v>
      </c>
      <c r="M109" s="26">
        <v>5.6</v>
      </c>
      <c r="N109" s="26">
        <v>5.8</v>
      </c>
      <c r="O109" s="26">
        <v>4.5999999999999996</v>
      </c>
      <c r="P109" s="26">
        <v>4.5</v>
      </c>
      <c r="R109" s="26">
        <v>5.5</v>
      </c>
      <c r="S109" s="26">
        <v>5.6</v>
      </c>
      <c r="T109" s="26">
        <v>2.7</v>
      </c>
      <c r="U109" s="26">
        <v>2.7</v>
      </c>
      <c r="V109" s="26">
        <v>2.7</v>
      </c>
      <c r="W109" s="26">
        <v>1.9</v>
      </c>
      <c r="X109" s="26">
        <v>1.8</v>
      </c>
      <c r="Y109" s="26">
        <v>1.8</v>
      </c>
      <c r="AA109" s="26">
        <v>1.8</v>
      </c>
      <c r="AB109" s="26">
        <v>1.8</v>
      </c>
    </row>
    <row r="110" spans="1:28" x14ac:dyDescent="0.2">
      <c r="A110" s="25">
        <v>26816</v>
      </c>
      <c r="B110" s="26">
        <v>11.9</v>
      </c>
      <c r="C110" s="26">
        <v>11.9</v>
      </c>
      <c r="D110" s="26">
        <v>11.7</v>
      </c>
      <c r="E110" s="26">
        <v>11.4</v>
      </c>
      <c r="F110" s="26">
        <v>11.6</v>
      </c>
      <c r="G110" s="26">
        <v>12</v>
      </c>
      <c r="I110" s="26">
        <v>11.9</v>
      </c>
      <c r="J110" s="26">
        <v>11.8</v>
      </c>
      <c r="K110" s="26">
        <v>7.2</v>
      </c>
      <c r="L110" s="26">
        <v>8.1999999999999993</v>
      </c>
      <c r="M110" s="26">
        <v>7.3</v>
      </c>
      <c r="N110" s="26">
        <v>8.6</v>
      </c>
      <c r="O110" s="26">
        <v>6.4</v>
      </c>
      <c r="P110" s="26">
        <v>8.1</v>
      </c>
      <c r="R110" s="26">
        <v>8.1999999999999993</v>
      </c>
      <c r="S110" s="26">
        <v>8.3000000000000007</v>
      </c>
      <c r="T110" s="26">
        <v>2.6</v>
      </c>
      <c r="U110" s="26">
        <v>3.5</v>
      </c>
      <c r="V110" s="26">
        <v>2.6</v>
      </c>
      <c r="W110" s="26">
        <v>3.6</v>
      </c>
      <c r="X110" s="26">
        <v>2.7</v>
      </c>
      <c r="Y110" s="26">
        <v>3.4</v>
      </c>
      <c r="AA110" s="26">
        <v>3.5</v>
      </c>
      <c r="AB110" s="26">
        <v>3.5</v>
      </c>
    </row>
    <row r="111" spans="1:28" x14ac:dyDescent="0.2">
      <c r="A111" s="25">
        <v>26908</v>
      </c>
      <c r="B111" s="26">
        <v>12.3</v>
      </c>
      <c r="C111" s="26">
        <v>12.3</v>
      </c>
      <c r="D111" s="26">
        <v>12.2</v>
      </c>
      <c r="E111" s="26">
        <v>11.8</v>
      </c>
      <c r="F111" s="26">
        <v>11.9</v>
      </c>
      <c r="G111" s="26">
        <v>12.3</v>
      </c>
      <c r="I111" s="26">
        <v>12.3</v>
      </c>
      <c r="J111" s="26">
        <v>12.2</v>
      </c>
      <c r="K111" s="26">
        <v>9.8000000000000007</v>
      </c>
      <c r="L111" s="26">
        <v>10.8</v>
      </c>
      <c r="M111" s="26">
        <v>11.9</v>
      </c>
      <c r="N111" s="26">
        <v>10.3</v>
      </c>
      <c r="O111" s="26">
        <v>8.1999999999999993</v>
      </c>
      <c r="P111" s="26">
        <v>8.8000000000000007</v>
      </c>
      <c r="R111" s="26">
        <v>9.8000000000000007</v>
      </c>
      <c r="S111" s="26">
        <v>9.9</v>
      </c>
      <c r="T111" s="26">
        <v>3.4</v>
      </c>
      <c r="U111" s="26">
        <v>3.4</v>
      </c>
      <c r="V111" s="26">
        <v>4.3</v>
      </c>
      <c r="W111" s="26">
        <v>3.5</v>
      </c>
      <c r="X111" s="26">
        <v>2.6</v>
      </c>
      <c r="Y111" s="26">
        <v>2.5</v>
      </c>
      <c r="AA111" s="26">
        <v>3.4</v>
      </c>
      <c r="AB111" s="26">
        <v>3.4</v>
      </c>
    </row>
    <row r="112" spans="1:28" x14ac:dyDescent="0.2">
      <c r="A112" s="25">
        <v>26999</v>
      </c>
      <c r="B112" s="26">
        <v>12.8</v>
      </c>
      <c r="C112" s="26">
        <v>12.7</v>
      </c>
      <c r="D112" s="26">
        <v>12.7</v>
      </c>
      <c r="E112" s="26">
        <v>12.3</v>
      </c>
      <c r="F112" s="26">
        <v>12.3</v>
      </c>
      <c r="G112" s="26">
        <v>12.9</v>
      </c>
      <c r="I112" s="26">
        <v>12.8</v>
      </c>
      <c r="J112" s="26">
        <v>12.6</v>
      </c>
      <c r="K112" s="26">
        <v>13.3</v>
      </c>
      <c r="L112" s="26">
        <v>13.4</v>
      </c>
      <c r="M112" s="26">
        <v>14.4</v>
      </c>
      <c r="N112" s="26">
        <v>13.9</v>
      </c>
      <c r="O112" s="26">
        <v>10.8</v>
      </c>
      <c r="P112" s="26">
        <v>13.2</v>
      </c>
      <c r="R112" s="26">
        <v>13.3</v>
      </c>
      <c r="S112" s="26">
        <v>12.5</v>
      </c>
      <c r="T112" s="26">
        <v>4.0999999999999996</v>
      </c>
      <c r="U112" s="26">
        <v>3.3</v>
      </c>
      <c r="V112" s="26">
        <v>4.0999999999999996</v>
      </c>
      <c r="W112" s="26">
        <v>4.2</v>
      </c>
      <c r="X112" s="26">
        <v>3.4</v>
      </c>
      <c r="Y112" s="26">
        <v>4.9000000000000004</v>
      </c>
      <c r="AA112" s="26">
        <v>4.0999999999999996</v>
      </c>
      <c r="AB112" s="26">
        <v>3.3</v>
      </c>
    </row>
    <row r="113" spans="1:28" x14ac:dyDescent="0.2">
      <c r="A113" s="25">
        <v>27089</v>
      </c>
      <c r="B113" s="26">
        <v>13.1</v>
      </c>
      <c r="C113" s="26">
        <v>13</v>
      </c>
      <c r="D113" s="26">
        <v>13</v>
      </c>
      <c r="E113" s="26">
        <v>12.6</v>
      </c>
      <c r="F113" s="26">
        <v>12.5</v>
      </c>
      <c r="G113" s="26">
        <v>13.1</v>
      </c>
      <c r="I113" s="26">
        <v>13.2</v>
      </c>
      <c r="J113" s="26">
        <v>13</v>
      </c>
      <c r="K113" s="26">
        <v>12.9</v>
      </c>
      <c r="L113" s="26">
        <v>13</v>
      </c>
      <c r="M113" s="26">
        <v>14</v>
      </c>
      <c r="N113" s="26">
        <v>14.5</v>
      </c>
      <c r="O113" s="26">
        <v>10.6</v>
      </c>
      <c r="P113" s="26">
        <v>12.9</v>
      </c>
      <c r="R113" s="26">
        <v>14.8</v>
      </c>
      <c r="S113" s="26">
        <v>14</v>
      </c>
      <c r="T113" s="26">
        <v>2.2999999999999998</v>
      </c>
      <c r="U113" s="26">
        <v>2.4</v>
      </c>
      <c r="V113" s="26">
        <v>2.4</v>
      </c>
      <c r="W113" s="26">
        <v>2.4</v>
      </c>
      <c r="X113" s="26">
        <v>1.6</v>
      </c>
      <c r="Y113" s="26">
        <v>1.6</v>
      </c>
      <c r="AA113" s="26">
        <v>3.1</v>
      </c>
      <c r="AB113" s="26">
        <v>3.2</v>
      </c>
    </row>
    <row r="114" spans="1:28" x14ac:dyDescent="0.2">
      <c r="A114" s="25">
        <v>27181</v>
      </c>
      <c r="B114" s="26">
        <v>13.6</v>
      </c>
      <c r="C114" s="26">
        <v>13.6</v>
      </c>
      <c r="D114" s="26">
        <v>13.4</v>
      </c>
      <c r="E114" s="26">
        <v>13.2</v>
      </c>
      <c r="F114" s="26">
        <v>13</v>
      </c>
      <c r="G114" s="26">
        <v>13.7</v>
      </c>
      <c r="I114" s="26">
        <v>13.6</v>
      </c>
      <c r="J114" s="26">
        <v>13.5</v>
      </c>
      <c r="K114" s="26">
        <v>14.3</v>
      </c>
      <c r="L114" s="26">
        <v>14.3</v>
      </c>
      <c r="M114" s="26">
        <v>14.5</v>
      </c>
      <c r="N114" s="26">
        <v>15.8</v>
      </c>
      <c r="O114" s="26">
        <v>12.1</v>
      </c>
      <c r="P114" s="26">
        <v>14.2</v>
      </c>
      <c r="R114" s="26">
        <v>14.3</v>
      </c>
      <c r="S114" s="26">
        <v>14.4</v>
      </c>
      <c r="T114" s="26">
        <v>3.8</v>
      </c>
      <c r="U114" s="26">
        <v>4.5999999999999996</v>
      </c>
      <c r="V114" s="26">
        <v>3.1</v>
      </c>
      <c r="W114" s="26">
        <v>4.8</v>
      </c>
      <c r="X114" s="26">
        <v>4</v>
      </c>
      <c r="Y114" s="26">
        <v>4.5999999999999996</v>
      </c>
      <c r="AA114" s="26">
        <v>3</v>
      </c>
      <c r="AB114" s="26">
        <v>3.8</v>
      </c>
    </row>
    <row r="115" spans="1:28" x14ac:dyDescent="0.2">
      <c r="A115" s="25">
        <v>27273</v>
      </c>
      <c r="B115" s="26">
        <v>14.4</v>
      </c>
      <c r="C115" s="26">
        <v>14.3</v>
      </c>
      <c r="D115" s="26">
        <v>14.2</v>
      </c>
      <c r="E115" s="26">
        <v>13.8</v>
      </c>
      <c r="F115" s="26">
        <v>13.6</v>
      </c>
      <c r="G115" s="26">
        <v>14.4</v>
      </c>
      <c r="I115" s="26">
        <v>14.3</v>
      </c>
      <c r="J115" s="26">
        <v>14.2</v>
      </c>
      <c r="K115" s="26">
        <v>17.100000000000001</v>
      </c>
      <c r="L115" s="26">
        <v>16.3</v>
      </c>
      <c r="M115" s="26">
        <v>16.399999999999999</v>
      </c>
      <c r="N115" s="26">
        <v>16.899999999999999</v>
      </c>
      <c r="O115" s="26">
        <v>14.3</v>
      </c>
      <c r="P115" s="26">
        <v>17.100000000000001</v>
      </c>
      <c r="R115" s="26">
        <v>16.3</v>
      </c>
      <c r="S115" s="26">
        <v>16.399999999999999</v>
      </c>
      <c r="T115" s="26">
        <v>5.9</v>
      </c>
      <c r="U115" s="26">
        <v>5.0999999999999996</v>
      </c>
      <c r="V115" s="26">
        <v>6</v>
      </c>
      <c r="W115" s="26">
        <v>4.5</v>
      </c>
      <c r="X115" s="26">
        <v>4.5999999999999996</v>
      </c>
      <c r="Y115" s="26">
        <v>5.0999999999999996</v>
      </c>
      <c r="AA115" s="26">
        <v>5.0999999999999996</v>
      </c>
      <c r="AB115" s="26">
        <v>5.2</v>
      </c>
    </row>
    <row r="116" spans="1:28" x14ac:dyDescent="0.2">
      <c r="A116" s="25">
        <v>27364</v>
      </c>
      <c r="B116" s="26">
        <v>14.9</v>
      </c>
      <c r="C116" s="26">
        <v>14.7</v>
      </c>
      <c r="D116" s="26">
        <v>14.6</v>
      </c>
      <c r="E116" s="26">
        <v>14.4</v>
      </c>
      <c r="F116" s="26">
        <v>14.4</v>
      </c>
      <c r="G116" s="26">
        <v>15.1</v>
      </c>
      <c r="I116" s="26">
        <v>14.8</v>
      </c>
      <c r="J116" s="26">
        <v>14.7</v>
      </c>
      <c r="K116" s="26">
        <v>16.399999999999999</v>
      </c>
      <c r="L116" s="26">
        <v>15.7</v>
      </c>
      <c r="M116" s="26">
        <v>15</v>
      </c>
      <c r="N116" s="26">
        <v>17.100000000000001</v>
      </c>
      <c r="O116" s="26">
        <v>17.100000000000001</v>
      </c>
      <c r="P116" s="26">
        <v>17.100000000000001</v>
      </c>
      <c r="R116" s="26">
        <v>15.6</v>
      </c>
      <c r="S116" s="26">
        <v>16.7</v>
      </c>
      <c r="T116" s="26">
        <v>3.5</v>
      </c>
      <c r="U116" s="26">
        <v>2.8</v>
      </c>
      <c r="V116" s="26">
        <v>2.8</v>
      </c>
      <c r="W116" s="26">
        <v>4.3</v>
      </c>
      <c r="X116" s="26">
        <v>5.9</v>
      </c>
      <c r="Y116" s="26">
        <v>4.9000000000000004</v>
      </c>
      <c r="AA116" s="26">
        <v>3.5</v>
      </c>
      <c r="AB116" s="26">
        <v>3.5</v>
      </c>
    </row>
    <row r="117" spans="1:28" x14ac:dyDescent="0.2">
      <c r="A117" s="25">
        <v>27454</v>
      </c>
      <c r="B117" s="26">
        <v>15.3</v>
      </c>
      <c r="C117" s="26">
        <v>15.4</v>
      </c>
      <c r="D117" s="26">
        <v>15</v>
      </c>
      <c r="E117" s="26">
        <v>15.1</v>
      </c>
      <c r="F117" s="26">
        <v>15</v>
      </c>
      <c r="G117" s="26">
        <v>15.4</v>
      </c>
      <c r="I117" s="26">
        <v>15.1</v>
      </c>
      <c r="J117" s="26">
        <v>15.3</v>
      </c>
      <c r="K117" s="26">
        <v>16.8</v>
      </c>
      <c r="L117" s="26">
        <v>18.5</v>
      </c>
      <c r="M117" s="26">
        <v>15.4</v>
      </c>
      <c r="N117" s="26">
        <v>19.8</v>
      </c>
      <c r="O117" s="26">
        <v>20</v>
      </c>
      <c r="P117" s="26">
        <v>17.600000000000001</v>
      </c>
      <c r="R117" s="26">
        <v>14.4</v>
      </c>
      <c r="S117" s="26">
        <v>17.7</v>
      </c>
      <c r="T117" s="26">
        <v>2.7</v>
      </c>
      <c r="U117" s="26">
        <v>4.8</v>
      </c>
      <c r="V117" s="26">
        <v>2.7</v>
      </c>
      <c r="W117" s="26">
        <v>4.9000000000000004</v>
      </c>
      <c r="X117" s="26">
        <v>4.2</v>
      </c>
      <c r="Y117" s="26">
        <v>2</v>
      </c>
      <c r="AA117" s="26">
        <v>2</v>
      </c>
      <c r="AB117" s="26">
        <v>4.0999999999999996</v>
      </c>
    </row>
    <row r="118" spans="1:28" x14ac:dyDescent="0.2">
      <c r="A118" s="25">
        <v>27546</v>
      </c>
      <c r="B118" s="26">
        <v>15.9</v>
      </c>
      <c r="C118" s="26">
        <v>15.9</v>
      </c>
      <c r="D118" s="26">
        <v>15.4</v>
      </c>
      <c r="E118" s="26">
        <v>15.6</v>
      </c>
      <c r="F118" s="26">
        <v>15.6</v>
      </c>
      <c r="G118" s="26">
        <v>15.9</v>
      </c>
      <c r="I118" s="26">
        <v>15.8</v>
      </c>
      <c r="J118" s="26">
        <v>15.8</v>
      </c>
      <c r="K118" s="26">
        <v>16.899999999999999</v>
      </c>
      <c r="L118" s="26">
        <v>16.899999999999999</v>
      </c>
      <c r="M118" s="26">
        <v>14.9</v>
      </c>
      <c r="N118" s="26">
        <v>18.2</v>
      </c>
      <c r="O118" s="26">
        <v>20</v>
      </c>
      <c r="P118" s="26">
        <v>16.100000000000001</v>
      </c>
      <c r="R118" s="26">
        <v>16.2</v>
      </c>
      <c r="S118" s="26">
        <v>17</v>
      </c>
      <c r="T118" s="26">
        <v>3.9</v>
      </c>
      <c r="U118" s="26">
        <v>3.2</v>
      </c>
      <c r="V118" s="26">
        <v>2.7</v>
      </c>
      <c r="W118" s="26">
        <v>3.3</v>
      </c>
      <c r="X118" s="26">
        <v>4</v>
      </c>
      <c r="Y118" s="26">
        <v>3.2</v>
      </c>
      <c r="AA118" s="26">
        <v>4.5999999999999996</v>
      </c>
      <c r="AB118" s="26">
        <v>3.3</v>
      </c>
    </row>
    <row r="119" spans="1:28" x14ac:dyDescent="0.2">
      <c r="A119" s="25">
        <v>27638</v>
      </c>
      <c r="B119" s="26">
        <v>16.100000000000001</v>
      </c>
      <c r="C119" s="26">
        <v>15.9</v>
      </c>
      <c r="D119" s="26">
        <v>15.7</v>
      </c>
      <c r="E119" s="26">
        <v>15.5</v>
      </c>
      <c r="F119" s="26">
        <v>15.6</v>
      </c>
      <c r="G119" s="26">
        <v>16.100000000000001</v>
      </c>
      <c r="I119" s="26">
        <v>15.7</v>
      </c>
      <c r="J119" s="26">
        <v>15.9</v>
      </c>
      <c r="K119" s="26">
        <v>11.8</v>
      </c>
      <c r="L119" s="26">
        <v>11.2</v>
      </c>
      <c r="M119" s="26">
        <v>10.6</v>
      </c>
      <c r="N119" s="26">
        <v>12.3</v>
      </c>
      <c r="O119" s="26">
        <v>14.7</v>
      </c>
      <c r="P119" s="26">
        <v>11.8</v>
      </c>
      <c r="R119" s="26">
        <v>9.8000000000000007</v>
      </c>
      <c r="S119" s="26">
        <v>12</v>
      </c>
      <c r="T119" s="26">
        <v>1.3</v>
      </c>
      <c r="U119" s="26">
        <v>0</v>
      </c>
      <c r="V119" s="26">
        <v>1.9</v>
      </c>
      <c r="W119" s="26">
        <v>-0.6</v>
      </c>
      <c r="X119" s="26">
        <v>0</v>
      </c>
      <c r="Y119" s="26">
        <v>1.3</v>
      </c>
      <c r="AA119" s="26">
        <v>-0.6</v>
      </c>
      <c r="AB119" s="26">
        <v>0.6</v>
      </c>
    </row>
    <row r="120" spans="1:28" x14ac:dyDescent="0.2">
      <c r="A120" s="25">
        <v>27729</v>
      </c>
      <c r="B120" s="26">
        <v>16.899999999999999</v>
      </c>
      <c r="C120" s="26">
        <v>16.899999999999999</v>
      </c>
      <c r="D120" s="26">
        <v>16.7</v>
      </c>
      <c r="E120" s="26">
        <v>16.3</v>
      </c>
      <c r="F120" s="26">
        <v>16.5</v>
      </c>
      <c r="G120" s="26">
        <v>17.3</v>
      </c>
      <c r="I120" s="26">
        <v>17</v>
      </c>
      <c r="J120" s="26">
        <v>16.8</v>
      </c>
      <c r="K120" s="26">
        <v>13.4</v>
      </c>
      <c r="L120" s="26">
        <v>15</v>
      </c>
      <c r="M120" s="26">
        <v>14.4</v>
      </c>
      <c r="N120" s="26">
        <v>13.2</v>
      </c>
      <c r="O120" s="26">
        <v>14.6</v>
      </c>
      <c r="P120" s="26">
        <v>14.6</v>
      </c>
      <c r="R120" s="26">
        <v>14.9</v>
      </c>
      <c r="S120" s="26">
        <v>14.3</v>
      </c>
      <c r="T120" s="26">
        <v>5</v>
      </c>
      <c r="U120" s="26">
        <v>6.3</v>
      </c>
      <c r="V120" s="26">
        <v>6.4</v>
      </c>
      <c r="W120" s="26">
        <v>5.2</v>
      </c>
      <c r="X120" s="26">
        <v>5.8</v>
      </c>
      <c r="Y120" s="26">
        <v>7.5</v>
      </c>
      <c r="AA120" s="26">
        <v>8.3000000000000007</v>
      </c>
      <c r="AB120" s="26">
        <v>5.7</v>
      </c>
    </row>
    <row r="121" spans="1:28" x14ac:dyDescent="0.2">
      <c r="A121" s="25">
        <v>27820</v>
      </c>
      <c r="B121" s="26">
        <v>17.399999999999999</v>
      </c>
      <c r="C121" s="26">
        <v>17.3</v>
      </c>
      <c r="D121" s="26">
        <v>17.100000000000001</v>
      </c>
      <c r="E121" s="26">
        <v>16.899999999999999</v>
      </c>
      <c r="F121" s="26">
        <v>17.100000000000001</v>
      </c>
      <c r="G121" s="26">
        <v>17.7</v>
      </c>
      <c r="I121" s="26">
        <v>17.399999999999999</v>
      </c>
      <c r="J121" s="26">
        <v>17.3</v>
      </c>
      <c r="K121" s="26">
        <v>13.7</v>
      </c>
      <c r="L121" s="26">
        <v>12.3</v>
      </c>
      <c r="M121" s="26">
        <v>14</v>
      </c>
      <c r="N121" s="26">
        <v>11.9</v>
      </c>
      <c r="O121" s="26">
        <v>14</v>
      </c>
      <c r="P121" s="26">
        <v>14.9</v>
      </c>
      <c r="R121" s="26">
        <v>15.2</v>
      </c>
      <c r="S121" s="26">
        <v>13.1</v>
      </c>
      <c r="T121" s="26">
        <v>3</v>
      </c>
      <c r="U121" s="26">
        <v>2.4</v>
      </c>
      <c r="V121" s="26">
        <v>2.4</v>
      </c>
      <c r="W121" s="26">
        <v>3.7</v>
      </c>
      <c r="X121" s="26">
        <v>3.6</v>
      </c>
      <c r="Y121" s="26">
        <v>2.2999999999999998</v>
      </c>
      <c r="AA121" s="26">
        <v>2.4</v>
      </c>
      <c r="AB121" s="26">
        <v>3</v>
      </c>
    </row>
    <row r="122" spans="1:28" x14ac:dyDescent="0.2">
      <c r="A122" s="25">
        <v>27912</v>
      </c>
      <c r="B122" s="26">
        <v>17.8</v>
      </c>
      <c r="C122" s="26">
        <v>17.8</v>
      </c>
      <c r="D122" s="26">
        <v>17.600000000000001</v>
      </c>
      <c r="E122" s="26">
        <v>17.399999999999999</v>
      </c>
      <c r="F122" s="26">
        <v>17.7</v>
      </c>
      <c r="G122" s="26">
        <v>18.3</v>
      </c>
      <c r="I122" s="26">
        <v>18</v>
      </c>
      <c r="J122" s="26">
        <v>17.7</v>
      </c>
      <c r="K122" s="26">
        <v>11.9</v>
      </c>
      <c r="L122" s="26">
        <v>11.9</v>
      </c>
      <c r="M122" s="26">
        <v>14.3</v>
      </c>
      <c r="N122" s="26">
        <v>11.5</v>
      </c>
      <c r="O122" s="26">
        <v>13.5</v>
      </c>
      <c r="P122" s="26">
        <v>15.1</v>
      </c>
      <c r="R122" s="26">
        <v>13.9</v>
      </c>
      <c r="S122" s="26">
        <v>12</v>
      </c>
      <c r="T122" s="26">
        <v>2.2999999999999998</v>
      </c>
      <c r="U122" s="26">
        <v>2.9</v>
      </c>
      <c r="V122" s="26">
        <v>2.9</v>
      </c>
      <c r="W122" s="26">
        <v>3</v>
      </c>
      <c r="X122" s="26">
        <v>3.5</v>
      </c>
      <c r="Y122" s="26">
        <v>3.4</v>
      </c>
      <c r="AA122" s="26">
        <v>3.4</v>
      </c>
      <c r="AB122" s="26">
        <v>2.2999999999999998</v>
      </c>
    </row>
    <row r="123" spans="1:28" x14ac:dyDescent="0.2">
      <c r="A123" s="25">
        <v>28004</v>
      </c>
      <c r="B123" s="26">
        <v>18.100000000000001</v>
      </c>
      <c r="C123" s="26">
        <v>18.2</v>
      </c>
      <c r="D123" s="26">
        <v>18</v>
      </c>
      <c r="E123" s="26">
        <v>17.899999999999999</v>
      </c>
      <c r="F123" s="26">
        <v>18.2</v>
      </c>
      <c r="G123" s="26">
        <v>18.7</v>
      </c>
      <c r="I123" s="26">
        <v>18.399999999999999</v>
      </c>
      <c r="J123" s="26">
        <v>18.100000000000001</v>
      </c>
      <c r="K123" s="26">
        <v>12.4</v>
      </c>
      <c r="L123" s="26">
        <v>14.5</v>
      </c>
      <c r="M123" s="26">
        <v>14.6</v>
      </c>
      <c r="N123" s="26">
        <v>15.5</v>
      </c>
      <c r="O123" s="26">
        <v>16.7</v>
      </c>
      <c r="P123" s="26">
        <v>16.100000000000001</v>
      </c>
      <c r="R123" s="26">
        <v>17.2</v>
      </c>
      <c r="S123" s="26">
        <v>13.8</v>
      </c>
      <c r="T123" s="26">
        <v>1.7</v>
      </c>
      <c r="U123" s="26">
        <v>2.2000000000000002</v>
      </c>
      <c r="V123" s="26">
        <v>2.2999999999999998</v>
      </c>
      <c r="W123" s="26">
        <v>2.9</v>
      </c>
      <c r="X123" s="26">
        <v>2.8</v>
      </c>
      <c r="Y123" s="26">
        <v>2.2000000000000002</v>
      </c>
      <c r="AA123" s="26">
        <v>2.2000000000000002</v>
      </c>
      <c r="AB123" s="26">
        <v>2.2999999999999998</v>
      </c>
    </row>
    <row r="124" spans="1:28" x14ac:dyDescent="0.2">
      <c r="A124" s="25">
        <v>28095</v>
      </c>
      <c r="B124" s="26">
        <v>19.100000000000001</v>
      </c>
      <c r="C124" s="26">
        <v>19.3</v>
      </c>
      <c r="D124" s="26">
        <v>19.100000000000001</v>
      </c>
      <c r="E124" s="26">
        <v>19.100000000000001</v>
      </c>
      <c r="F124" s="26">
        <v>19.3</v>
      </c>
      <c r="G124" s="26">
        <v>19.8</v>
      </c>
      <c r="I124" s="26">
        <v>19.399999999999999</v>
      </c>
      <c r="J124" s="26">
        <v>19.2</v>
      </c>
      <c r="K124" s="26">
        <v>13</v>
      </c>
      <c r="L124" s="26">
        <v>14.2</v>
      </c>
      <c r="M124" s="26">
        <v>14.4</v>
      </c>
      <c r="N124" s="26">
        <v>17.2</v>
      </c>
      <c r="O124" s="26">
        <v>17</v>
      </c>
      <c r="P124" s="26">
        <v>14.5</v>
      </c>
      <c r="R124" s="26">
        <v>14.1</v>
      </c>
      <c r="S124" s="26">
        <v>14.3</v>
      </c>
      <c r="T124" s="26">
        <v>5.5</v>
      </c>
      <c r="U124" s="26">
        <v>6</v>
      </c>
      <c r="V124" s="26">
        <v>6.1</v>
      </c>
      <c r="W124" s="26">
        <v>6.7</v>
      </c>
      <c r="X124" s="26">
        <v>6</v>
      </c>
      <c r="Y124" s="26">
        <v>5.9</v>
      </c>
      <c r="AA124" s="26">
        <v>5.4</v>
      </c>
      <c r="AB124" s="26">
        <v>6.1</v>
      </c>
    </row>
    <row r="125" spans="1:28" x14ac:dyDescent="0.2">
      <c r="A125" s="25">
        <v>28185</v>
      </c>
      <c r="B125" s="26">
        <v>19.5</v>
      </c>
      <c r="C125" s="26">
        <v>19.8</v>
      </c>
      <c r="D125" s="26">
        <v>19.5</v>
      </c>
      <c r="E125" s="26">
        <v>19.5</v>
      </c>
      <c r="F125" s="26">
        <v>19.8</v>
      </c>
      <c r="G125" s="26">
        <v>20.2</v>
      </c>
      <c r="I125" s="26">
        <v>19.7</v>
      </c>
      <c r="J125" s="26">
        <v>19.600000000000001</v>
      </c>
      <c r="K125" s="26">
        <v>12.1</v>
      </c>
      <c r="L125" s="26">
        <v>14.5</v>
      </c>
      <c r="M125" s="26">
        <v>14</v>
      </c>
      <c r="N125" s="26">
        <v>15.4</v>
      </c>
      <c r="O125" s="26">
        <v>15.8</v>
      </c>
      <c r="P125" s="26">
        <v>14.1</v>
      </c>
      <c r="R125" s="26">
        <v>13.2</v>
      </c>
      <c r="S125" s="26">
        <v>13.3</v>
      </c>
      <c r="T125" s="26">
        <v>2.1</v>
      </c>
      <c r="U125" s="26">
        <v>2.6</v>
      </c>
      <c r="V125" s="26">
        <v>2.1</v>
      </c>
      <c r="W125" s="26">
        <v>2.1</v>
      </c>
      <c r="X125" s="26">
        <v>2.6</v>
      </c>
      <c r="Y125" s="26">
        <v>2</v>
      </c>
      <c r="AA125" s="26">
        <v>1.5</v>
      </c>
      <c r="AB125" s="26">
        <v>2.1</v>
      </c>
    </row>
    <row r="126" spans="1:28" x14ac:dyDescent="0.2">
      <c r="A126" s="25">
        <v>28277</v>
      </c>
      <c r="B126" s="26">
        <v>19.899999999999999</v>
      </c>
      <c r="C126" s="26">
        <v>20.399999999999999</v>
      </c>
      <c r="D126" s="26">
        <v>19.899999999999999</v>
      </c>
      <c r="E126" s="26">
        <v>19.899999999999999</v>
      </c>
      <c r="F126" s="26">
        <v>20.2</v>
      </c>
      <c r="G126" s="26">
        <v>20.7</v>
      </c>
      <c r="I126" s="26">
        <v>20</v>
      </c>
      <c r="J126" s="26">
        <v>20.100000000000001</v>
      </c>
      <c r="K126" s="26">
        <v>11.8</v>
      </c>
      <c r="L126" s="26">
        <v>14.6</v>
      </c>
      <c r="M126" s="26">
        <v>13.1</v>
      </c>
      <c r="N126" s="26">
        <v>14.4</v>
      </c>
      <c r="O126" s="26">
        <v>14.1</v>
      </c>
      <c r="P126" s="26">
        <v>13.1</v>
      </c>
      <c r="R126" s="26">
        <v>11.1</v>
      </c>
      <c r="S126" s="26">
        <v>13.6</v>
      </c>
      <c r="T126" s="26">
        <v>2.1</v>
      </c>
      <c r="U126" s="26">
        <v>3</v>
      </c>
      <c r="V126" s="26">
        <v>2.1</v>
      </c>
      <c r="W126" s="26">
        <v>2.1</v>
      </c>
      <c r="X126" s="26">
        <v>2</v>
      </c>
      <c r="Y126" s="26">
        <v>2.5</v>
      </c>
      <c r="AA126" s="26">
        <v>1.5</v>
      </c>
      <c r="AB126" s="26">
        <v>2.6</v>
      </c>
    </row>
    <row r="127" spans="1:28" x14ac:dyDescent="0.2">
      <c r="A127" s="25">
        <v>28369</v>
      </c>
      <c r="B127" s="26">
        <v>20.3</v>
      </c>
      <c r="C127" s="26">
        <v>20.8</v>
      </c>
      <c r="D127" s="26">
        <v>20.3</v>
      </c>
      <c r="E127" s="26">
        <v>20.399999999999999</v>
      </c>
      <c r="F127" s="26">
        <v>20.7</v>
      </c>
      <c r="G127" s="26">
        <v>21.2</v>
      </c>
      <c r="I127" s="26">
        <v>20.399999999999999</v>
      </c>
      <c r="J127" s="26">
        <v>20.5</v>
      </c>
      <c r="K127" s="26">
        <v>12.2</v>
      </c>
      <c r="L127" s="26">
        <v>14.3</v>
      </c>
      <c r="M127" s="26">
        <v>12.8</v>
      </c>
      <c r="N127" s="26">
        <v>14</v>
      </c>
      <c r="O127" s="26">
        <v>13.7</v>
      </c>
      <c r="P127" s="26">
        <v>13.4</v>
      </c>
      <c r="R127" s="26">
        <v>10.9</v>
      </c>
      <c r="S127" s="26">
        <v>13.3</v>
      </c>
      <c r="T127" s="26">
        <v>2</v>
      </c>
      <c r="U127" s="26">
        <v>2</v>
      </c>
      <c r="V127" s="26">
        <v>2</v>
      </c>
      <c r="W127" s="26">
        <v>2.5</v>
      </c>
      <c r="X127" s="26">
        <v>2.5</v>
      </c>
      <c r="Y127" s="26">
        <v>2.4</v>
      </c>
      <c r="AA127" s="26">
        <v>2</v>
      </c>
      <c r="AB127" s="26">
        <v>2</v>
      </c>
    </row>
    <row r="128" spans="1:28" x14ac:dyDescent="0.2">
      <c r="A128" s="25">
        <v>28460</v>
      </c>
      <c r="B128" s="26">
        <v>20.7</v>
      </c>
      <c r="C128" s="26">
        <v>21.2</v>
      </c>
      <c r="D128" s="26">
        <v>20.7</v>
      </c>
      <c r="E128" s="26">
        <v>20.9</v>
      </c>
      <c r="F128" s="26">
        <v>21.5</v>
      </c>
      <c r="G128" s="26">
        <v>21.7</v>
      </c>
      <c r="I128" s="26">
        <v>21.1</v>
      </c>
      <c r="J128" s="26">
        <v>21</v>
      </c>
      <c r="K128" s="26">
        <v>8.4</v>
      </c>
      <c r="L128" s="26">
        <v>9.8000000000000007</v>
      </c>
      <c r="M128" s="26">
        <v>8.4</v>
      </c>
      <c r="N128" s="26">
        <v>9.4</v>
      </c>
      <c r="O128" s="26">
        <v>11.4</v>
      </c>
      <c r="P128" s="26">
        <v>9.6</v>
      </c>
      <c r="R128" s="26">
        <v>8.8000000000000007</v>
      </c>
      <c r="S128" s="26">
        <v>9.4</v>
      </c>
      <c r="T128" s="26">
        <v>2</v>
      </c>
      <c r="U128" s="26">
        <v>1.9</v>
      </c>
      <c r="V128" s="26">
        <v>2</v>
      </c>
      <c r="W128" s="26">
        <v>2.5</v>
      </c>
      <c r="X128" s="26">
        <v>3.9</v>
      </c>
      <c r="Y128" s="26">
        <v>2.4</v>
      </c>
      <c r="AA128" s="26">
        <v>3.4</v>
      </c>
      <c r="AB128" s="26">
        <v>2.4</v>
      </c>
    </row>
    <row r="129" spans="1:28" x14ac:dyDescent="0.2">
      <c r="A129" s="25">
        <v>28550</v>
      </c>
      <c r="B129" s="26">
        <v>21</v>
      </c>
      <c r="C129" s="26">
        <v>21.5</v>
      </c>
      <c r="D129" s="26">
        <v>21.1</v>
      </c>
      <c r="E129" s="26">
        <v>21.1</v>
      </c>
      <c r="F129" s="26">
        <v>21.7</v>
      </c>
      <c r="G129" s="26">
        <v>22</v>
      </c>
      <c r="I129" s="26">
        <v>21.3</v>
      </c>
      <c r="J129" s="26">
        <v>21.3</v>
      </c>
      <c r="K129" s="26">
        <v>7.7</v>
      </c>
      <c r="L129" s="26">
        <v>8.6</v>
      </c>
      <c r="M129" s="26">
        <v>8.1999999999999993</v>
      </c>
      <c r="N129" s="26">
        <v>8.1999999999999993</v>
      </c>
      <c r="O129" s="26">
        <v>9.6</v>
      </c>
      <c r="P129" s="26">
        <v>8.9</v>
      </c>
      <c r="R129" s="26">
        <v>8.1</v>
      </c>
      <c r="S129" s="26">
        <v>8.6999999999999993</v>
      </c>
      <c r="T129" s="26">
        <v>1.4</v>
      </c>
      <c r="U129" s="26">
        <v>1.4</v>
      </c>
      <c r="V129" s="26">
        <v>1.9</v>
      </c>
      <c r="W129" s="26">
        <v>1</v>
      </c>
      <c r="X129" s="26">
        <v>0.9</v>
      </c>
      <c r="Y129" s="26">
        <v>1.4</v>
      </c>
      <c r="AA129" s="26">
        <v>0.9</v>
      </c>
      <c r="AB129" s="26">
        <v>1.4</v>
      </c>
    </row>
    <row r="130" spans="1:28" x14ac:dyDescent="0.2">
      <c r="A130" s="25">
        <v>28642</v>
      </c>
      <c r="B130" s="26">
        <v>21.4</v>
      </c>
      <c r="C130" s="26">
        <v>22</v>
      </c>
      <c r="D130" s="26">
        <v>21.5</v>
      </c>
      <c r="E130" s="26">
        <v>21.5</v>
      </c>
      <c r="F130" s="26">
        <v>22.1</v>
      </c>
      <c r="G130" s="26">
        <v>22.4</v>
      </c>
      <c r="I130" s="26">
        <v>21.6</v>
      </c>
      <c r="J130" s="26">
        <v>21.7</v>
      </c>
      <c r="K130" s="26">
        <v>7.5</v>
      </c>
      <c r="L130" s="26">
        <v>7.8</v>
      </c>
      <c r="M130" s="26">
        <v>8</v>
      </c>
      <c r="N130" s="26">
        <v>8</v>
      </c>
      <c r="O130" s="26">
        <v>9.4</v>
      </c>
      <c r="P130" s="26">
        <v>8.1999999999999993</v>
      </c>
      <c r="R130" s="26">
        <v>8</v>
      </c>
      <c r="S130" s="26">
        <v>8</v>
      </c>
      <c r="T130" s="26">
        <v>1.9</v>
      </c>
      <c r="U130" s="26">
        <v>2.2999999999999998</v>
      </c>
      <c r="V130" s="26">
        <v>1.9</v>
      </c>
      <c r="W130" s="26">
        <v>1.9</v>
      </c>
      <c r="X130" s="26">
        <v>1.8</v>
      </c>
      <c r="Y130" s="26">
        <v>1.8</v>
      </c>
      <c r="AA130" s="26">
        <v>1.4</v>
      </c>
      <c r="AB130" s="26">
        <v>1.9</v>
      </c>
    </row>
    <row r="131" spans="1:28" x14ac:dyDescent="0.2">
      <c r="A131" s="25">
        <v>28734</v>
      </c>
      <c r="B131" s="26">
        <v>21.9</v>
      </c>
      <c r="C131" s="26">
        <v>22.4</v>
      </c>
      <c r="D131" s="26">
        <v>21.9</v>
      </c>
      <c r="E131" s="26">
        <v>22</v>
      </c>
      <c r="F131" s="26">
        <v>22.5</v>
      </c>
      <c r="G131" s="26">
        <v>22.7</v>
      </c>
      <c r="I131" s="26">
        <v>22.1</v>
      </c>
      <c r="J131" s="26">
        <v>22.1</v>
      </c>
      <c r="K131" s="26">
        <v>7.9</v>
      </c>
      <c r="L131" s="26">
        <v>7.7</v>
      </c>
      <c r="M131" s="26">
        <v>7.9</v>
      </c>
      <c r="N131" s="26">
        <v>7.8</v>
      </c>
      <c r="O131" s="26">
        <v>8.6999999999999993</v>
      </c>
      <c r="P131" s="26">
        <v>7.1</v>
      </c>
      <c r="R131" s="26">
        <v>8.3000000000000007</v>
      </c>
      <c r="S131" s="26">
        <v>7.8</v>
      </c>
      <c r="T131" s="26">
        <v>2.2999999999999998</v>
      </c>
      <c r="U131" s="26">
        <v>1.8</v>
      </c>
      <c r="V131" s="26">
        <v>1.9</v>
      </c>
      <c r="W131" s="26">
        <v>2.2999999999999998</v>
      </c>
      <c r="X131" s="26">
        <v>1.8</v>
      </c>
      <c r="Y131" s="26">
        <v>1.3</v>
      </c>
      <c r="AA131" s="26">
        <v>2.2999999999999998</v>
      </c>
      <c r="AB131" s="26">
        <v>1.8</v>
      </c>
    </row>
    <row r="132" spans="1:28" x14ac:dyDescent="0.2">
      <c r="A132" s="25">
        <v>28825</v>
      </c>
      <c r="B132" s="26">
        <v>22.4</v>
      </c>
      <c r="C132" s="26">
        <v>22.8</v>
      </c>
      <c r="D132" s="26">
        <v>22.6</v>
      </c>
      <c r="E132" s="26">
        <v>22.3</v>
      </c>
      <c r="F132" s="26">
        <v>23</v>
      </c>
      <c r="G132" s="26">
        <v>23.2</v>
      </c>
      <c r="I132" s="26">
        <v>22.6</v>
      </c>
      <c r="J132" s="26">
        <v>22.6</v>
      </c>
      <c r="K132" s="26">
        <v>8.1999999999999993</v>
      </c>
      <c r="L132" s="26">
        <v>7.5</v>
      </c>
      <c r="M132" s="26">
        <v>9.1999999999999993</v>
      </c>
      <c r="N132" s="26">
        <v>6.7</v>
      </c>
      <c r="O132" s="26">
        <v>7</v>
      </c>
      <c r="P132" s="26">
        <v>6.9</v>
      </c>
      <c r="R132" s="26">
        <v>7.1</v>
      </c>
      <c r="S132" s="26">
        <v>7.6</v>
      </c>
      <c r="T132" s="26">
        <v>2.2999999999999998</v>
      </c>
      <c r="U132" s="26">
        <v>1.8</v>
      </c>
      <c r="V132" s="26">
        <v>3.2</v>
      </c>
      <c r="W132" s="26">
        <v>1.4</v>
      </c>
      <c r="X132" s="26">
        <v>2.2000000000000002</v>
      </c>
      <c r="Y132" s="26">
        <v>2.2000000000000002</v>
      </c>
      <c r="AA132" s="26">
        <v>2.2999999999999998</v>
      </c>
      <c r="AB132" s="26">
        <v>2.2999999999999998</v>
      </c>
    </row>
    <row r="133" spans="1:28" x14ac:dyDescent="0.2">
      <c r="A133" s="25">
        <v>28915</v>
      </c>
      <c r="B133" s="26">
        <v>22.8</v>
      </c>
      <c r="C133" s="26">
        <v>23.2</v>
      </c>
      <c r="D133" s="26">
        <v>22.8</v>
      </c>
      <c r="E133" s="26">
        <v>22.7</v>
      </c>
      <c r="F133" s="26">
        <v>23.3</v>
      </c>
      <c r="G133" s="26">
        <v>23.7</v>
      </c>
      <c r="I133" s="26">
        <v>23</v>
      </c>
      <c r="J133" s="26">
        <v>23</v>
      </c>
      <c r="K133" s="26">
        <v>8.6</v>
      </c>
      <c r="L133" s="26">
        <v>7.9</v>
      </c>
      <c r="M133" s="26">
        <v>8.1</v>
      </c>
      <c r="N133" s="26">
        <v>7.6</v>
      </c>
      <c r="O133" s="26">
        <v>7.4</v>
      </c>
      <c r="P133" s="26">
        <v>7.7</v>
      </c>
      <c r="R133" s="26">
        <v>8</v>
      </c>
      <c r="S133" s="26">
        <v>8</v>
      </c>
      <c r="T133" s="26">
        <v>1.8</v>
      </c>
      <c r="U133" s="26">
        <v>1.8</v>
      </c>
      <c r="V133" s="26">
        <v>0.9</v>
      </c>
      <c r="W133" s="26">
        <v>1.8</v>
      </c>
      <c r="X133" s="26">
        <v>1.3</v>
      </c>
      <c r="Y133" s="26">
        <v>2.2000000000000002</v>
      </c>
      <c r="AA133" s="26">
        <v>1.8</v>
      </c>
      <c r="AB133" s="26">
        <v>1.8</v>
      </c>
    </row>
    <row r="134" spans="1:28" x14ac:dyDescent="0.2">
      <c r="A134" s="25">
        <v>29007</v>
      </c>
      <c r="B134" s="26">
        <v>23.5</v>
      </c>
      <c r="C134" s="26">
        <v>23.8</v>
      </c>
      <c r="D134" s="26">
        <v>23.3</v>
      </c>
      <c r="E134" s="26">
        <v>23.3</v>
      </c>
      <c r="F134" s="26">
        <v>24</v>
      </c>
      <c r="G134" s="26">
        <v>24.4</v>
      </c>
      <c r="I134" s="26">
        <v>23.7</v>
      </c>
      <c r="J134" s="26">
        <v>23.6</v>
      </c>
      <c r="K134" s="26">
        <v>9.8000000000000007</v>
      </c>
      <c r="L134" s="26">
        <v>8.1999999999999993</v>
      </c>
      <c r="M134" s="26">
        <v>8.4</v>
      </c>
      <c r="N134" s="26">
        <v>8.4</v>
      </c>
      <c r="O134" s="26">
        <v>8.6</v>
      </c>
      <c r="P134" s="26">
        <v>8.9</v>
      </c>
      <c r="R134" s="26">
        <v>9.6999999999999993</v>
      </c>
      <c r="S134" s="26">
        <v>8.8000000000000007</v>
      </c>
      <c r="T134" s="26">
        <v>3.1</v>
      </c>
      <c r="U134" s="26">
        <v>2.6</v>
      </c>
      <c r="V134" s="26">
        <v>2.2000000000000002</v>
      </c>
      <c r="W134" s="26">
        <v>2.6</v>
      </c>
      <c r="X134" s="26">
        <v>3</v>
      </c>
      <c r="Y134" s="26">
        <v>3</v>
      </c>
      <c r="AA134" s="26">
        <v>3</v>
      </c>
      <c r="AB134" s="26">
        <v>2.6</v>
      </c>
    </row>
    <row r="135" spans="1:28" x14ac:dyDescent="0.2">
      <c r="A135" s="25">
        <v>29099</v>
      </c>
      <c r="B135" s="26">
        <v>24.1</v>
      </c>
      <c r="C135" s="26">
        <v>24.5</v>
      </c>
      <c r="D135" s="26">
        <v>23.8</v>
      </c>
      <c r="E135" s="26">
        <v>23.7</v>
      </c>
      <c r="F135" s="26">
        <v>24.4</v>
      </c>
      <c r="G135" s="26">
        <v>25</v>
      </c>
      <c r="I135" s="26">
        <v>24.3</v>
      </c>
      <c r="J135" s="26">
        <v>24.2</v>
      </c>
      <c r="K135" s="26">
        <v>10</v>
      </c>
      <c r="L135" s="26">
        <v>9.4</v>
      </c>
      <c r="M135" s="26">
        <v>8.6999999999999993</v>
      </c>
      <c r="N135" s="26">
        <v>7.7</v>
      </c>
      <c r="O135" s="26">
        <v>8.4</v>
      </c>
      <c r="P135" s="26">
        <v>10.1</v>
      </c>
      <c r="R135" s="26">
        <v>10</v>
      </c>
      <c r="S135" s="26">
        <v>9.5</v>
      </c>
      <c r="T135" s="26">
        <v>2.6</v>
      </c>
      <c r="U135" s="26">
        <v>2.9</v>
      </c>
      <c r="V135" s="26">
        <v>2.1</v>
      </c>
      <c r="W135" s="26">
        <v>1.7</v>
      </c>
      <c r="X135" s="26">
        <v>1.7</v>
      </c>
      <c r="Y135" s="26">
        <v>2.5</v>
      </c>
      <c r="AA135" s="26">
        <v>2.5</v>
      </c>
      <c r="AB135" s="26">
        <v>2.5</v>
      </c>
    </row>
    <row r="136" spans="1:28" x14ac:dyDescent="0.2">
      <c r="A136" s="25">
        <v>29190</v>
      </c>
      <c r="B136" s="26">
        <v>24.7</v>
      </c>
      <c r="C136" s="26">
        <v>25.1</v>
      </c>
      <c r="D136" s="26">
        <v>24.6</v>
      </c>
      <c r="E136" s="26">
        <v>24.6</v>
      </c>
      <c r="F136" s="26">
        <v>25.2</v>
      </c>
      <c r="G136" s="26">
        <v>25.7</v>
      </c>
      <c r="I136" s="26">
        <v>24.9</v>
      </c>
      <c r="J136" s="26">
        <v>24.9</v>
      </c>
      <c r="K136" s="26">
        <v>10.3</v>
      </c>
      <c r="L136" s="26">
        <v>10.1</v>
      </c>
      <c r="M136" s="26">
        <v>8.8000000000000007</v>
      </c>
      <c r="N136" s="26">
        <v>10.3</v>
      </c>
      <c r="O136" s="26">
        <v>9.6</v>
      </c>
      <c r="P136" s="26">
        <v>10.8</v>
      </c>
      <c r="R136" s="26">
        <v>10.199999999999999</v>
      </c>
      <c r="S136" s="26">
        <v>10.199999999999999</v>
      </c>
      <c r="T136" s="26">
        <v>2.5</v>
      </c>
      <c r="U136" s="26">
        <v>2.4</v>
      </c>
      <c r="V136" s="26">
        <v>3.4</v>
      </c>
      <c r="W136" s="26">
        <v>3.8</v>
      </c>
      <c r="X136" s="26">
        <v>3.3</v>
      </c>
      <c r="Y136" s="26">
        <v>2.8</v>
      </c>
      <c r="AA136" s="26">
        <v>2.5</v>
      </c>
      <c r="AB136" s="26">
        <v>2.9</v>
      </c>
    </row>
    <row r="137" spans="1:28" x14ac:dyDescent="0.2">
      <c r="A137" s="25">
        <v>29281</v>
      </c>
      <c r="B137" s="26">
        <v>25.4</v>
      </c>
      <c r="C137" s="26">
        <v>25.5</v>
      </c>
      <c r="D137" s="26">
        <v>25.2</v>
      </c>
      <c r="E137" s="26">
        <v>25.1</v>
      </c>
      <c r="F137" s="26">
        <v>25.7</v>
      </c>
      <c r="G137" s="26">
        <v>26.2</v>
      </c>
      <c r="I137" s="26">
        <v>25.6</v>
      </c>
      <c r="J137" s="26">
        <v>25.4</v>
      </c>
      <c r="K137" s="26">
        <v>11.4</v>
      </c>
      <c r="L137" s="26">
        <v>9.9</v>
      </c>
      <c r="M137" s="26">
        <v>10.5</v>
      </c>
      <c r="N137" s="26">
        <v>10.6</v>
      </c>
      <c r="O137" s="26">
        <v>10.3</v>
      </c>
      <c r="P137" s="26">
        <v>10.5</v>
      </c>
      <c r="R137" s="26">
        <v>11.3</v>
      </c>
      <c r="S137" s="26">
        <v>10.4</v>
      </c>
      <c r="T137" s="26">
        <v>2.8</v>
      </c>
      <c r="U137" s="26">
        <v>1.6</v>
      </c>
      <c r="V137" s="26">
        <v>2.4</v>
      </c>
      <c r="W137" s="26">
        <v>2</v>
      </c>
      <c r="X137" s="26">
        <v>2</v>
      </c>
      <c r="Y137" s="26">
        <v>1.9</v>
      </c>
      <c r="AA137" s="26">
        <v>2.8</v>
      </c>
      <c r="AB137" s="26">
        <v>2</v>
      </c>
    </row>
    <row r="138" spans="1:28" x14ac:dyDescent="0.2">
      <c r="A138" s="25">
        <v>29373</v>
      </c>
      <c r="B138" s="26">
        <v>26.1</v>
      </c>
      <c r="C138" s="26">
        <v>26.3</v>
      </c>
      <c r="D138" s="26">
        <v>25.8</v>
      </c>
      <c r="E138" s="26">
        <v>25.8</v>
      </c>
      <c r="F138" s="26">
        <v>26.3</v>
      </c>
      <c r="G138" s="26">
        <v>26.8</v>
      </c>
      <c r="I138" s="26">
        <v>26.3</v>
      </c>
      <c r="J138" s="26">
        <v>26.2</v>
      </c>
      <c r="K138" s="26">
        <v>11.1</v>
      </c>
      <c r="L138" s="26">
        <v>10.5</v>
      </c>
      <c r="M138" s="26">
        <v>10.7</v>
      </c>
      <c r="N138" s="26">
        <v>10.7</v>
      </c>
      <c r="O138" s="26">
        <v>9.6</v>
      </c>
      <c r="P138" s="26">
        <v>9.8000000000000007</v>
      </c>
      <c r="R138" s="26">
        <v>11</v>
      </c>
      <c r="S138" s="26">
        <v>11</v>
      </c>
      <c r="T138" s="26">
        <v>2.8</v>
      </c>
      <c r="U138" s="26">
        <v>3.1</v>
      </c>
      <c r="V138" s="26">
        <v>2.4</v>
      </c>
      <c r="W138" s="26">
        <v>2.8</v>
      </c>
      <c r="X138" s="26">
        <v>2.2999999999999998</v>
      </c>
      <c r="Y138" s="26">
        <v>2.2999999999999998</v>
      </c>
      <c r="AA138" s="26">
        <v>2.7</v>
      </c>
      <c r="AB138" s="26">
        <v>3.1</v>
      </c>
    </row>
    <row r="139" spans="1:28" x14ac:dyDescent="0.2">
      <c r="A139" s="25">
        <v>29465</v>
      </c>
      <c r="B139" s="26">
        <v>26.6</v>
      </c>
      <c r="C139" s="26">
        <v>26.8</v>
      </c>
      <c r="D139" s="26">
        <v>26.2</v>
      </c>
      <c r="E139" s="26">
        <v>26.1</v>
      </c>
      <c r="F139" s="26">
        <v>26.9</v>
      </c>
      <c r="G139" s="26">
        <v>27.5</v>
      </c>
      <c r="H139" s="26">
        <v>28.8</v>
      </c>
      <c r="I139" s="26">
        <v>26.8</v>
      </c>
      <c r="J139" s="26">
        <v>26.6</v>
      </c>
      <c r="K139" s="26">
        <v>10.4</v>
      </c>
      <c r="L139" s="26">
        <v>9.4</v>
      </c>
      <c r="M139" s="26">
        <v>10.1</v>
      </c>
      <c r="N139" s="26">
        <v>10.1</v>
      </c>
      <c r="O139" s="26">
        <v>10.199999999999999</v>
      </c>
      <c r="P139" s="26">
        <v>10</v>
      </c>
      <c r="R139" s="26">
        <v>10.3</v>
      </c>
      <c r="S139" s="26">
        <v>9.9</v>
      </c>
      <c r="T139" s="26">
        <v>1.9</v>
      </c>
      <c r="U139" s="26">
        <v>1.9</v>
      </c>
      <c r="V139" s="26">
        <v>1.6</v>
      </c>
      <c r="W139" s="26">
        <v>1.2</v>
      </c>
      <c r="X139" s="26">
        <v>2.2999999999999998</v>
      </c>
      <c r="Y139" s="26">
        <v>2.6</v>
      </c>
      <c r="AA139" s="26">
        <v>1.9</v>
      </c>
      <c r="AB139" s="26">
        <v>1.5</v>
      </c>
    </row>
    <row r="140" spans="1:28" x14ac:dyDescent="0.2">
      <c r="A140" s="25">
        <v>29556</v>
      </c>
      <c r="B140" s="26">
        <v>27.1</v>
      </c>
      <c r="C140" s="26">
        <v>27.4</v>
      </c>
      <c r="D140" s="26">
        <v>26.8</v>
      </c>
      <c r="E140" s="26">
        <v>26.7</v>
      </c>
      <c r="F140" s="26">
        <v>27.3</v>
      </c>
      <c r="G140" s="26">
        <v>28</v>
      </c>
      <c r="H140" s="26">
        <v>29.5</v>
      </c>
      <c r="I140" s="26">
        <v>27.4</v>
      </c>
      <c r="J140" s="26">
        <v>27.2</v>
      </c>
      <c r="K140" s="26">
        <v>9.6999999999999993</v>
      </c>
      <c r="L140" s="26">
        <v>9.1999999999999993</v>
      </c>
      <c r="M140" s="26">
        <v>8.9</v>
      </c>
      <c r="N140" s="26">
        <v>8.5</v>
      </c>
      <c r="O140" s="26">
        <v>8.3000000000000007</v>
      </c>
      <c r="P140" s="26">
        <v>8.9</v>
      </c>
      <c r="R140" s="26">
        <v>10</v>
      </c>
      <c r="S140" s="26">
        <v>9.1999999999999993</v>
      </c>
      <c r="T140" s="26">
        <v>1.9</v>
      </c>
      <c r="U140" s="26">
        <v>2.2000000000000002</v>
      </c>
      <c r="V140" s="26">
        <v>2.2999999999999998</v>
      </c>
      <c r="W140" s="26">
        <v>2.2999999999999998</v>
      </c>
      <c r="X140" s="26">
        <v>1.5</v>
      </c>
      <c r="Y140" s="26">
        <v>1.8</v>
      </c>
      <c r="Z140" s="26">
        <v>2.4</v>
      </c>
      <c r="AA140" s="26">
        <v>2.2000000000000002</v>
      </c>
      <c r="AB140" s="26">
        <v>2.2999999999999998</v>
      </c>
    </row>
    <row r="141" spans="1:28" x14ac:dyDescent="0.2">
      <c r="A141" s="25">
        <v>29646</v>
      </c>
      <c r="B141" s="26">
        <v>27.9</v>
      </c>
      <c r="C141" s="26">
        <v>28</v>
      </c>
      <c r="D141" s="26">
        <v>27.4</v>
      </c>
      <c r="E141" s="26">
        <v>27.4</v>
      </c>
      <c r="F141" s="26">
        <v>27.9</v>
      </c>
      <c r="G141" s="26">
        <v>28.6</v>
      </c>
      <c r="H141" s="26">
        <v>30.1</v>
      </c>
      <c r="I141" s="26">
        <v>28</v>
      </c>
      <c r="J141" s="26">
        <v>27.8</v>
      </c>
      <c r="K141" s="26">
        <v>9.8000000000000007</v>
      </c>
      <c r="L141" s="26">
        <v>9.8000000000000007</v>
      </c>
      <c r="M141" s="26">
        <v>8.6999999999999993</v>
      </c>
      <c r="N141" s="26">
        <v>9.1999999999999993</v>
      </c>
      <c r="O141" s="26">
        <v>8.6</v>
      </c>
      <c r="P141" s="26">
        <v>9.1999999999999993</v>
      </c>
      <c r="R141" s="26">
        <v>9.4</v>
      </c>
      <c r="S141" s="26">
        <v>9.4</v>
      </c>
      <c r="T141" s="26">
        <v>3</v>
      </c>
      <c r="U141" s="26">
        <v>2.2000000000000002</v>
      </c>
      <c r="V141" s="26">
        <v>2.2000000000000002</v>
      </c>
      <c r="W141" s="26">
        <v>2.6</v>
      </c>
      <c r="X141" s="26">
        <v>2.2000000000000002</v>
      </c>
      <c r="Y141" s="26">
        <v>2.1</v>
      </c>
      <c r="Z141" s="26">
        <v>2</v>
      </c>
      <c r="AA141" s="26">
        <v>2.2000000000000002</v>
      </c>
      <c r="AB141" s="26">
        <v>2.2000000000000002</v>
      </c>
    </row>
    <row r="142" spans="1:28" x14ac:dyDescent="0.2">
      <c r="A142" s="25">
        <v>29738</v>
      </c>
      <c r="B142" s="26">
        <v>28.4</v>
      </c>
      <c r="C142" s="26">
        <v>28.6</v>
      </c>
      <c r="D142" s="26">
        <v>28.1</v>
      </c>
      <c r="E142" s="26">
        <v>28.1</v>
      </c>
      <c r="F142" s="26">
        <v>28.5</v>
      </c>
      <c r="G142" s="26">
        <v>29.2</v>
      </c>
      <c r="H142" s="26">
        <v>30.6</v>
      </c>
      <c r="I142" s="26">
        <v>28.7</v>
      </c>
      <c r="J142" s="26">
        <v>28.4</v>
      </c>
      <c r="K142" s="26">
        <v>8.8000000000000007</v>
      </c>
      <c r="L142" s="26">
        <v>8.6999999999999993</v>
      </c>
      <c r="M142" s="26">
        <v>8.9</v>
      </c>
      <c r="N142" s="26">
        <v>8.9</v>
      </c>
      <c r="O142" s="26">
        <v>8.4</v>
      </c>
      <c r="P142" s="26">
        <v>9</v>
      </c>
      <c r="R142" s="26">
        <v>9.1</v>
      </c>
      <c r="S142" s="26">
        <v>8.4</v>
      </c>
      <c r="T142" s="26">
        <v>1.8</v>
      </c>
      <c r="U142" s="26">
        <v>2.1</v>
      </c>
      <c r="V142" s="26">
        <v>2.6</v>
      </c>
      <c r="W142" s="26">
        <v>2.6</v>
      </c>
      <c r="X142" s="26">
        <v>2.2000000000000002</v>
      </c>
      <c r="Y142" s="26">
        <v>2.1</v>
      </c>
      <c r="Z142" s="26">
        <v>1.7</v>
      </c>
      <c r="AA142" s="26">
        <v>2.5</v>
      </c>
      <c r="AB142" s="26">
        <v>2.2000000000000002</v>
      </c>
    </row>
    <row r="143" spans="1:28" x14ac:dyDescent="0.2">
      <c r="A143" s="25">
        <v>29830</v>
      </c>
      <c r="B143" s="26">
        <v>28.9</v>
      </c>
      <c r="C143" s="26">
        <v>29.3</v>
      </c>
      <c r="D143" s="26">
        <v>28.8</v>
      </c>
      <c r="E143" s="26">
        <v>28.7</v>
      </c>
      <c r="F143" s="26">
        <v>29.4</v>
      </c>
      <c r="G143" s="26">
        <v>29.9</v>
      </c>
      <c r="H143" s="26">
        <v>31.3</v>
      </c>
      <c r="I143" s="26">
        <v>29.3</v>
      </c>
      <c r="J143" s="26">
        <v>29</v>
      </c>
      <c r="K143" s="26">
        <v>8.6</v>
      </c>
      <c r="L143" s="26">
        <v>9.3000000000000007</v>
      </c>
      <c r="M143" s="26">
        <v>9.9</v>
      </c>
      <c r="N143" s="26">
        <v>10</v>
      </c>
      <c r="O143" s="26">
        <v>9.3000000000000007</v>
      </c>
      <c r="P143" s="26">
        <v>8.6999999999999993</v>
      </c>
      <c r="Q143" s="26">
        <v>8.6999999999999993</v>
      </c>
      <c r="R143" s="26">
        <v>9.3000000000000007</v>
      </c>
      <c r="S143" s="26">
        <v>9</v>
      </c>
      <c r="T143" s="26">
        <v>1.8</v>
      </c>
      <c r="U143" s="26">
        <v>2.4</v>
      </c>
      <c r="V143" s="26">
        <v>2.5</v>
      </c>
      <c r="W143" s="26">
        <v>2.1</v>
      </c>
      <c r="X143" s="26">
        <v>3.2</v>
      </c>
      <c r="Y143" s="26">
        <v>2.4</v>
      </c>
      <c r="Z143" s="26">
        <v>2.2999999999999998</v>
      </c>
      <c r="AA143" s="26">
        <v>2.1</v>
      </c>
      <c r="AB143" s="26">
        <v>2.1</v>
      </c>
    </row>
    <row r="144" spans="1:28" x14ac:dyDescent="0.2">
      <c r="A144" s="25">
        <v>29921</v>
      </c>
      <c r="B144" s="26">
        <v>30.1</v>
      </c>
      <c r="C144" s="26">
        <v>30.6</v>
      </c>
      <c r="D144" s="26">
        <v>29.9</v>
      </c>
      <c r="E144" s="26">
        <v>29.8</v>
      </c>
      <c r="F144" s="26">
        <v>30.7</v>
      </c>
      <c r="G144" s="26">
        <v>31</v>
      </c>
      <c r="H144" s="26">
        <v>33.1</v>
      </c>
      <c r="I144" s="26">
        <v>30.5</v>
      </c>
      <c r="J144" s="26">
        <v>30.2</v>
      </c>
      <c r="K144" s="26">
        <v>11.1</v>
      </c>
      <c r="L144" s="26">
        <v>11.7</v>
      </c>
      <c r="M144" s="26">
        <v>11.6</v>
      </c>
      <c r="N144" s="26">
        <v>11.6</v>
      </c>
      <c r="O144" s="26">
        <v>12.5</v>
      </c>
      <c r="P144" s="26">
        <v>10.7</v>
      </c>
      <c r="Q144" s="26">
        <v>12.2</v>
      </c>
      <c r="R144" s="26">
        <v>11.3</v>
      </c>
      <c r="S144" s="26">
        <v>11</v>
      </c>
      <c r="T144" s="26">
        <v>4.2</v>
      </c>
      <c r="U144" s="26">
        <v>4.4000000000000004</v>
      </c>
      <c r="V144" s="26">
        <v>3.8</v>
      </c>
      <c r="W144" s="26">
        <v>3.8</v>
      </c>
      <c r="X144" s="26">
        <v>4.4000000000000004</v>
      </c>
      <c r="Y144" s="26">
        <v>3.7</v>
      </c>
      <c r="Z144" s="26">
        <v>5.8</v>
      </c>
      <c r="AA144" s="26">
        <v>4.0999999999999996</v>
      </c>
      <c r="AB144" s="26">
        <v>4.0999999999999996</v>
      </c>
    </row>
    <row r="145" spans="1:28" x14ac:dyDescent="0.2">
      <c r="A145" s="25">
        <v>30011</v>
      </c>
      <c r="B145" s="26">
        <v>30.7</v>
      </c>
      <c r="C145" s="26">
        <v>31</v>
      </c>
      <c r="D145" s="26">
        <v>30.6</v>
      </c>
      <c r="E145" s="26">
        <v>30.2</v>
      </c>
      <c r="F145" s="26">
        <v>31</v>
      </c>
      <c r="G145" s="26">
        <v>31.5</v>
      </c>
      <c r="H145" s="26">
        <v>33.6</v>
      </c>
      <c r="I145" s="26">
        <v>31</v>
      </c>
      <c r="J145" s="26">
        <v>30.8</v>
      </c>
      <c r="K145" s="26">
        <v>10</v>
      </c>
      <c r="L145" s="26">
        <v>10.7</v>
      </c>
      <c r="M145" s="26">
        <v>11.7</v>
      </c>
      <c r="N145" s="26">
        <v>10.199999999999999</v>
      </c>
      <c r="O145" s="26">
        <v>11.1</v>
      </c>
      <c r="P145" s="26">
        <v>10.1</v>
      </c>
      <c r="Q145" s="26">
        <v>11.6</v>
      </c>
      <c r="R145" s="26">
        <v>10.7</v>
      </c>
      <c r="S145" s="26">
        <v>10.8</v>
      </c>
      <c r="T145" s="26">
        <v>2</v>
      </c>
      <c r="U145" s="26">
        <v>1.3</v>
      </c>
      <c r="V145" s="26">
        <v>2.2999999999999998</v>
      </c>
      <c r="W145" s="26">
        <v>1.3</v>
      </c>
      <c r="X145" s="26">
        <v>1</v>
      </c>
      <c r="Y145" s="26">
        <v>1.6</v>
      </c>
      <c r="Z145" s="26">
        <v>1.5</v>
      </c>
      <c r="AA145" s="26">
        <v>1.6</v>
      </c>
      <c r="AB145" s="26">
        <v>2</v>
      </c>
    </row>
    <row r="146" spans="1:28" x14ac:dyDescent="0.2">
      <c r="A146" s="25">
        <v>30103</v>
      </c>
      <c r="B146" s="26">
        <v>31.6</v>
      </c>
      <c r="C146" s="26">
        <v>31.7</v>
      </c>
      <c r="D146" s="26">
        <v>31</v>
      </c>
      <c r="E146" s="26">
        <v>31</v>
      </c>
      <c r="F146" s="26">
        <v>31.6</v>
      </c>
      <c r="G146" s="26">
        <v>32.1</v>
      </c>
      <c r="H146" s="26">
        <v>34.200000000000003</v>
      </c>
      <c r="I146" s="26">
        <v>31.9</v>
      </c>
      <c r="J146" s="26">
        <v>31.5</v>
      </c>
      <c r="K146" s="26">
        <v>11.3</v>
      </c>
      <c r="L146" s="26">
        <v>10.8</v>
      </c>
      <c r="M146" s="26">
        <v>10.3</v>
      </c>
      <c r="N146" s="26">
        <v>10.3</v>
      </c>
      <c r="O146" s="26">
        <v>10.9</v>
      </c>
      <c r="P146" s="26">
        <v>9.9</v>
      </c>
      <c r="Q146" s="26">
        <v>11.8</v>
      </c>
      <c r="R146" s="26">
        <v>11.1</v>
      </c>
      <c r="S146" s="26">
        <v>10.9</v>
      </c>
      <c r="T146" s="26">
        <v>2.9</v>
      </c>
      <c r="U146" s="26">
        <v>2.2999999999999998</v>
      </c>
      <c r="V146" s="26">
        <v>1.3</v>
      </c>
      <c r="W146" s="26">
        <v>2.6</v>
      </c>
      <c r="X146" s="26">
        <v>1.9</v>
      </c>
      <c r="Y146" s="26">
        <v>1.9</v>
      </c>
      <c r="Z146" s="26">
        <v>1.8</v>
      </c>
      <c r="AA146" s="26">
        <v>2.9</v>
      </c>
      <c r="AB146" s="26">
        <v>2.2999999999999998</v>
      </c>
    </row>
    <row r="147" spans="1:28" x14ac:dyDescent="0.2">
      <c r="A147" s="25">
        <v>30195</v>
      </c>
      <c r="B147" s="26">
        <v>32.700000000000003</v>
      </c>
      <c r="C147" s="26">
        <v>32.799999999999997</v>
      </c>
      <c r="D147" s="26">
        <v>32</v>
      </c>
      <c r="E147" s="26">
        <v>32.1</v>
      </c>
      <c r="F147" s="26">
        <v>32.799999999999997</v>
      </c>
      <c r="G147" s="26">
        <v>33.1</v>
      </c>
      <c r="H147" s="26">
        <v>35.299999999999997</v>
      </c>
      <c r="I147" s="26">
        <v>32.9</v>
      </c>
      <c r="J147" s="26">
        <v>32.6</v>
      </c>
      <c r="K147" s="26">
        <v>13.1</v>
      </c>
      <c r="L147" s="26">
        <v>11.9</v>
      </c>
      <c r="M147" s="26">
        <v>11.1</v>
      </c>
      <c r="N147" s="26">
        <v>11.8</v>
      </c>
      <c r="O147" s="26">
        <v>11.6</v>
      </c>
      <c r="P147" s="26">
        <v>10.7</v>
      </c>
      <c r="Q147" s="26">
        <v>12.8</v>
      </c>
      <c r="R147" s="26">
        <v>12.3</v>
      </c>
      <c r="S147" s="26">
        <v>12.4</v>
      </c>
      <c r="T147" s="26">
        <v>3.5</v>
      </c>
      <c r="U147" s="26">
        <v>3.5</v>
      </c>
      <c r="V147" s="26">
        <v>3.2</v>
      </c>
      <c r="W147" s="26">
        <v>3.5</v>
      </c>
      <c r="X147" s="26">
        <v>3.8</v>
      </c>
      <c r="Y147" s="26">
        <v>3.1</v>
      </c>
      <c r="Z147" s="26">
        <v>3.2</v>
      </c>
      <c r="AA147" s="26">
        <v>3.1</v>
      </c>
      <c r="AB147" s="26">
        <v>3.5</v>
      </c>
    </row>
    <row r="148" spans="1:28" x14ac:dyDescent="0.2">
      <c r="A148" s="25">
        <v>30286</v>
      </c>
      <c r="B148" s="26">
        <v>33.700000000000003</v>
      </c>
      <c r="C148" s="26">
        <v>33.700000000000003</v>
      </c>
      <c r="D148" s="26">
        <v>33.1</v>
      </c>
      <c r="E148" s="26">
        <v>33</v>
      </c>
      <c r="F148" s="26">
        <v>33.700000000000003</v>
      </c>
      <c r="G148" s="26">
        <v>34.200000000000003</v>
      </c>
      <c r="H148" s="26">
        <v>36.4</v>
      </c>
      <c r="I148" s="26">
        <v>34.200000000000003</v>
      </c>
      <c r="J148" s="26">
        <v>33.6</v>
      </c>
      <c r="K148" s="26">
        <v>12</v>
      </c>
      <c r="L148" s="26">
        <v>10.1</v>
      </c>
      <c r="M148" s="26">
        <v>10.7</v>
      </c>
      <c r="N148" s="26">
        <v>10.7</v>
      </c>
      <c r="O148" s="26">
        <v>9.8000000000000007</v>
      </c>
      <c r="P148" s="26">
        <v>10.3</v>
      </c>
      <c r="Q148" s="26">
        <v>10</v>
      </c>
      <c r="R148" s="26">
        <v>12.1</v>
      </c>
      <c r="S148" s="26">
        <v>11.3</v>
      </c>
      <c r="T148" s="26">
        <v>3.1</v>
      </c>
      <c r="U148" s="26">
        <v>2.7</v>
      </c>
      <c r="V148" s="26">
        <v>3.4</v>
      </c>
      <c r="W148" s="26">
        <v>2.8</v>
      </c>
      <c r="X148" s="26">
        <v>2.7</v>
      </c>
      <c r="Y148" s="26">
        <v>3.3</v>
      </c>
      <c r="Z148" s="26">
        <v>3.1</v>
      </c>
      <c r="AA148" s="26">
        <v>4</v>
      </c>
      <c r="AB148" s="26">
        <v>3.1</v>
      </c>
    </row>
    <row r="149" spans="1:28" x14ac:dyDescent="0.2">
      <c r="A149" s="25">
        <v>30376</v>
      </c>
      <c r="B149" s="26">
        <v>34.4</v>
      </c>
      <c r="C149" s="26">
        <v>34.4</v>
      </c>
      <c r="D149" s="26">
        <v>33.9</v>
      </c>
      <c r="E149" s="26">
        <v>33.9</v>
      </c>
      <c r="F149" s="26">
        <v>34.200000000000003</v>
      </c>
      <c r="G149" s="26">
        <v>35</v>
      </c>
      <c r="H149" s="26">
        <v>37.1</v>
      </c>
      <c r="I149" s="26">
        <v>34.9</v>
      </c>
      <c r="J149" s="26">
        <v>34.299999999999997</v>
      </c>
      <c r="K149" s="26">
        <v>12.1</v>
      </c>
      <c r="L149" s="26">
        <v>11</v>
      </c>
      <c r="M149" s="26">
        <v>10.8</v>
      </c>
      <c r="N149" s="26">
        <v>12.3</v>
      </c>
      <c r="O149" s="26">
        <v>10.3</v>
      </c>
      <c r="P149" s="26">
        <v>11.1</v>
      </c>
      <c r="Q149" s="26">
        <v>10.4</v>
      </c>
      <c r="R149" s="26">
        <v>12.6</v>
      </c>
      <c r="S149" s="26">
        <v>11.4</v>
      </c>
      <c r="T149" s="26">
        <v>2.1</v>
      </c>
      <c r="U149" s="26">
        <v>2.1</v>
      </c>
      <c r="V149" s="26">
        <v>2.4</v>
      </c>
      <c r="W149" s="26">
        <v>2.7</v>
      </c>
      <c r="X149" s="26">
        <v>1.5</v>
      </c>
      <c r="Y149" s="26">
        <v>2.2999999999999998</v>
      </c>
      <c r="Z149" s="26">
        <v>1.9</v>
      </c>
      <c r="AA149" s="26">
        <v>2</v>
      </c>
      <c r="AB149" s="26">
        <v>2.1</v>
      </c>
    </row>
    <row r="150" spans="1:28" x14ac:dyDescent="0.2">
      <c r="A150" s="25">
        <v>30468</v>
      </c>
      <c r="B150" s="26">
        <v>35.1</v>
      </c>
      <c r="C150" s="26">
        <v>35.4</v>
      </c>
      <c r="D150" s="26">
        <v>34.299999999999997</v>
      </c>
      <c r="E150" s="26">
        <v>34.799999999999997</v>
      </c>
      <c r="F150" s="26">
        <v>34.799999999999997</v>
      </c>
      <c r="G150" s="26">
        <v>35.6</v>
      </c>
      <c r="H150" s="26">
        <v>37.799999999999997</v>
      </c>
      <c r="I150" s="26">
        <v>35.5</v>
      </c>
      <c r="J150" s="26">
        <v>35</v>
      </c>
      <c r="K150" s="26">
        <v>11.1</v>
      </c>
      <c r="L150" s="26">
        <v>11.7</v>
      </c>
      <c r="M150" s="26">
        <v>10.6</v>
      </c>
      <c r="N150" s="26">
        <v>12.3</v>
      </c>
      <c r="O150" s="26">
        <v>10.1</v>
      </c>
      <c r="P150" s="26">
        <v>10.9</v>
      </c>
      <c r="Q150" s="26">
        <v>10.5</v>
      </c>
      <c r="R150" s="26">
        <v>11.3</v>
      </c>
      <c r="S150" s="26">
        <v>11.1</v>
      </c>
      <c r="T150" s="26">
        <v>2</v>
      </c>
      <c r="U150" s="26">
        <v>2.9</v>
      </c>
      <c r="V150" s="26">
        <v>1.2</v>
      </c>
      <c r="W150" s="26">
        <v>2.7</v>
      </c>
      <c r="X150" s="26">
        <v>1.8</v>
      </c>
      <c r="Y150" s="26">
        <v>1.7</v>
      </c>
      <c r="Z150" s="26">
        <v>1.9</v>
      </c>
      <c r="AA150" s="26">
        <v>1.7</v>
      </c>
      <c r="AB150" s="26">
        <v>2</v>
      </c>
    </row>
    <row r="151" spans="1:28" x14ac:dyDescent="0.2">
      <c r="A151" s="25">
        <v>30560</v>
      </c>
      <c r="B151" s="26">
        <v>35.5</v>
      </c>
      <c r="C151" s="26">
        <v>35.9</v>
      </c>
      <c r="D151" s="26">
        <v>35.1</v>
      </c>
      <c r="E151" s="26">
        <v>35.299999999999997</v>
      </c>
      <c r="F151" s="26">
        <v>35.799999999999997</v>
      </c>
      <c r="G151" s="26">
        <v>36.1</v>
      </c>
      <c r="H151" s="26">
        <v>38.299999999999997</v>
      </c>
      <c r="I151" s="26">
        <v>36</v>
      </c>
      <c r="J151" s="26">
        <v>35.6</v>
      </c>
      <c r="K151" s="26">
        <v>8.6</v>
      </c>
      <c r="L151" s="26">
        <v>9.5</v>
      </c>
      <c r="M151" s="26">
        <v>9.6999999999999993</v>
      </c>
      <c r="N151" s="26">
        <v>10</v>
      </c>
      <c r="O151" s="26">
        <v>9.1</v>
      </c>
      <c r="P151" s="26">
        <v>9.1</v>
      </c>
      <c r="Q151" s="26">
        <v>8.5</v>
      </c>
      <c r="R151" s="26">
        <v>9.4</v>
      </c>
      <c r="S151" s="26">
        <v>9.1999999999999993</v>
      </c>
      <c r="T151" s="26">
        <v>1.1000000000000001</v>
      </c>
      <c r="U151" s="26">
        <v>1.4</v>
      </c>
      <c r="V151" s="26">
        <v>2.2999999999999998</v>
      </c>
      <c r="W151" s="26">
        <v>1.4</v>
      </c>
      <c r="X151" s="26">
        <v>2.9</v>
      </c>
      <c r="Y151" s="26">
        <v>1.4</v>
      </c>
      <c r="Z151" s="26">
        <v>1.3</v>
      </c>
      <c r="AA151" s="26">
        <v>1.4</v>
      </c>
      <c r="AB151" s="26">
        <v>1.7</v>
      </c>
    </row>
    <row r="152" spans="1:28" x14ac:dyDescent="0.2">
      <c r="A152" s="25">
        <v>30651</v>
      </c>
      <c r="B152" s="26">
        <v>36.200000000000003</v>
      </c>
      <c r="C152" s="26">
        <v>37</v>
      </c>
      <c r="D152" s="26">
        <v>35.799999999999997</v>
      </c>
      <c r="E152" s="26">
        <v>36</v>
      </c>
      <c r="F152" s="26">
        <v>36.5</v>
      </c>
      <c r="G152" s="26">
        <v>36.9</v>
      </c>
      <c r="H152" s="26">
        <v>38.799999999999997</v>
      </c>
      <c r="I152" s="26">
        <v>36.9</v>
      </c>
      <c r="J152" s="26">
        <v>36.5</v>
      </c>
      <c r="K152" s="26">
        <v>7.4</v>
      </c>
      <c r="L152" s="26">
        <v>9.8000000000000007</v>
      </c>
      <c r="M152" s="26">
        <v>8.1999999999999993</v>
      </c>
      <c r="N152" s="26">
        <v>9.1</v>
      </c>
      <c r="O152" s="26">
        <v>8.3000000000000007</v>
      </c>
      <c r="P152" s="26">
        <v>7.9</v>
      </c>
      <c r="Q152" s="26">
        <v>6.6</v>
      </c>
      <c r="R152" s="26">
        <v>7.9</v>
      </c>
      <c r="S152" s="26">
        <v>8.6</v>
      </c>
      <c r="T152" s="26">
        <v>2</v>
      </c>
      <c r="U152" s="26">
        <v>3.1</v>
      </c>
      <c r="V152" s="26">
        <v>2</v>
      </c>
      <c r="W152" s="26">
        <v>2</v>
      </c>
      <c r="X152" s="26">
        <v>2</v>
      </c>
      <c r="Y152" s="26">
        <v>2.2000000000000002</v>
      </c>
      <c r="Z152" s="26">
        <v>1.3</v>
      </c>
      <c r="AA152" s="26">
        <v>2.5</v>
      </c>
      <c r="AB152" s="26">
        <v>2.5</v>
      </c>
    </row>
    <row r="153" spans="1:28" x14ac:dyDescent="0.2">
      <c r="A153" s="25">
        <v>30742</v>
      </c>
      <c r="B153" s="26">
        <v>36.1</v>
      </c>
      <c r="C153" s="26">
        <v>36.799999999999997</v>
      </c>
      <c r="D153" s="26">
        <v>35.9</v>
      </c>
      <c r="E153" s="26">
        <v>36</v>
      </c>
      <c r="F153" s="26">
        <v>36.200000000000003</v>
      </c>
      <c r="G153" s="26">
        <v>37</v>
      </c>
      <c r="H153" s="26">
        <v>39</v>
      </c>
      <c r="I153" s="26">
        <v>36.9</v>
      </c>
      <c r="J153" s="26">
        <v>36.299999999999997</v>
      </c>
      <c r="K153" s="26">
        <v>4.9000000000000004</v>
      </c>
      <c r="L153" s="26">
        <v>7</v>
      </c>
      <c r="M153" s="26">
        <v>5.9</v>
      </c>
      <c r="N153" s="26">
        <v>6.2</v>
      </c>
      <c r="O153" s="26">
        <v>5.8</v>
      </c>
      <c r="P153" s="26">
        <v>5.7</v>
      </c>
      <c r="Q153" s="26">
        <v>5.0999999999999996</v>
      </c>
      <c r="R153" s="26">
        <v>5.7</v>
      </c>
      <c r="S153" s="26">
        <v>5.8</v>
      </c>
      <c r="T153" s="26">
        <v>-0.3</v>
      </c>
      <c r="U153" s="26">
        <v>-0.5</v>
      </c>
      <c r="V153" s="26">
        <v>0.3</v>
      </c>
      <c r="W153" s="26">
        <v>0</v>
      </c>
      <c r="X153" s="26">
        <v>-0.8</v>
      </c>
      <c r="Y153" s="26">
        <v>0.3</v>
      </c>
      <c r="Z153" s="26">
        <v>0.5</v>
      </c>
      <c r="AA153" s="26">
        <v>0</v>
      </c>
      <c r="AB153" s="26">
        <v>-0.5</v>
      </c>
    </row>
    <row r="154" spans="1:28" x14ac:dyDescent="0.2">
      <c r="A154" s="25">
        <v>30834</v>
      </c>
      <c r="B154" s="26">
        <v>36.1</v>
      </c>
      <c r="C154" s="26">
        <v>36.9</v>
      </c>
      <c r="D154" s="26">
        <v>36.200000000000003</v>
      </c>
      <c r="E154" s="26">
        <v>36.1</v>
      </c>
      <c r="F154" s="26">
        <v>36.200000000000003</v>
      </c>
      <c r="G154" s="26">
        <v>37</v>
      </c>
      <c r="H154" s="26">
        <v>39</v>
      </c>
      <c r="I154" s="26">
        <v>37</v>
      </c>
      <c r="J154" s="26">
        <v>36.4</v>
      </c>
      <c r="K154" s="26">
        <v>2.8</v>
      </c>
      <c r="L154" s="26">
        <v>4.2</v>
      </c>
      <c r="M154" s="26">
        <v>5.5</v>
      </c>
      <c r="N154" s="26">
        <v>3.7</v>
      </c>
      <c r="O154" s="26">
        <v>4</v>
      </c>
      <c r="P154" s="26">
        <v>3.9</v>
      </c>
      <c r="Q154" s="26">
        <v>3.2</v>
      </c>
      <c r="R154" s="26">
        <v>4.2</v>
      </c>
      <c r="S154" s="26">
        <v>4</v>
      </c>
      <c r="T154" s="26">
        <v>0</v>
      </c>
      <c r="U154" s="26">
        <v>0.3</v>
      </c>
      <c r="V154" s="26">
        <v>0.8</v>
      </c>
      <c r="W154" s="26">
        <v>0.3</v>
      </c>
      <c r="X154" s="26">
        <v>0</v>
      </c>
      <c r="Y154" s="26">
        <v>0</v>
      </c>
      <c r="Z154" s="26">
        <v>0</v>
      </c>
      <c r="AA154" s="26">
        <v>0.3</v>
      </c>
      <c r="AB154" s="26">
        <v>0.3</v>
      </c>
    </row>
    <row r="155" spans="1:28" x14ac:dyDescent="0.2">
      <c r="A155" s="25">
        <v>30926</v>
      </c>
      <c r="B155" s="26">
        <v>36.5</v>
      </c>
      <c r="C155" s="26">
        <v>37.5</v>
      </c>
      <c r="D155" s="26">
        <v>36.700000000000003</v>
      </c>
      <c r="E155" s="26">
        <v>36.4</v>
      </c>
      <c r="F155" s="26">
        <v>36.799999999999997</v>
      </c>
      <c r="G155" s="26">
        <v>37.4</v>
      </c>
      <c r="H155" s="26">
        <v>39.5</v>
      </c>
      <c r="I155" s="26">
        <v>37.5</v>
      </c>
      <c r="J155" s="26">
        <v>36.9</v>
      </c>
      <c r="K155" s="26">
        <v>2.8</v>
      </c>
      <c r="L155" s="26">
        <v>4.5</v>
      </c>
      <c r="M155" s="26">
        <v>4.5999999999999996</v>
      </c>
      <c r="N155" s="26">
        <v>3.1</v>
      </c>
      <c r="O155" s="26">
        <v>2.8</v>
      </c>
      <c r="P155" s="26">
        <v>3.6</v>
      </c>
      <c r="Q155" s="26">
        <v>3.1</v>
      </c>
      <c r="R155" s="26">
        <v>4.2</v>
      </c>
      <c r="S155" s="26">
        <v>3.7</v>
      </c>
      <c r="T155" s="26">
        <v>1.1000000000000001</v>
      </c>
      <c r="U155" s="26">
        <v>1.6</v>
      </c>
      <c r="V155" s="26">
        <v>1.4</v>
      </c>
      <c r="W155" s="26">
        <v>0.8</v>
      </c>
      <c r="X155" s="26">
        <v>1.7</v>
      </c>
      <c r="Y155" s="26">
        <v>1.1000000000000001</v>
      </c>
      <c r="Z155" s="26">
        <v>1.3</v>
      </c>
      <c r="AA155" s="26">
        <v>1.4</v>
      </c>
      <c r="AB155" s="26">
        <v>1.4</v>
      </c>
    </row>
    <row r="156" spans="1:28" x14ac:dyDescent="0.2">
      <c r="A156" s="25">
        <v>31017</v>
      </c>
      <c r="B156" s="26">
        <v>37.1</v>
      </c>
      <c r="C156" s="26">
        <v>37.9</v>
      </c>
      <c r="D156" s="26">
        <v>37.1</v>
      </c>
      <c r="E156" s="26">
        <v>37.200000000000003</v>
      </c>
      <c r="F156" s="26">
        <v>37.200000000000003</v>
      </c>
      <c r="G156" s="26">
        <v>38.200000000000003</v>
      </c>
      <c r="H156" s="26">
        <v>39.9</v>
      </c>
      <c r="I156" s="26">
        <v>38.1</v>
      </c>
      <c r="J156" s="26">
        <v>37.4</v>
      </c>
      <c r="K156" s="26">
        <v>2.5</v>
      </c>
      <c r="L156" s="26">
        <v>2.4</v>
      </c>
      <c r="M156" s="26">
        <v>3.6</v>
      </c>
      <c r="N156" s="26">
        <v>3.3</v>
      </c>
      <c r="O156" s="26">
        <v>1.9</v>
      </c>
      <c r="P156" s="26">
        <v>3.5</v>
      </c>
      <c r="Q156" s="26">
        <v>2.8</v>
      </c>
      <c r="R156" s="26">
        <v>3.3</v>
      </c>
      <c r="S156" s="26">
        <v>2.5</v>
      </c>
      <c r="T156" s="26">
        <v>1.6</v>
      </c>
      <c r="U156" s="26">
        <v>1.1000000000000001</v>
      </c>
      <c r="V156" s="26">
        <v>1.1000000000000001</v>
      </c>
      <c r="W156" s="26">
        <v>2.2000000000000002</v>
      </c>
      <c r="X156" s="26">
        <v>1.1000000000000001</v>
      </c>
      <c r="Y156" s="26">
        <v>2.1</v>
      </c>
      <c r="Z156" s="26">
        <v>1</v>
      </c>
      <c r="AA156" s="26">
        <v>1.6</v>
      </c>
      <c r="AB156" s="26">
        <v>1.4</v>
      </c>
    </row>
    <row r="157" spans="1:28" x14ac:dyDescent="0.2">
      <c r="A157" s="25">
        <v>31107</v>
      </c>
      <c r="B157" s="26">
        <v>37.6</v>
      </c>
      <c r="C157" s="26">
        <v>38.4</v>
      </c>
      <c r="D157" s="26">
        <v>37.6</v>
      </c>
      <c r="E157" s="26">
        <v>37.700000000000003</v>
      </c>
      <c r="F157" s="26">
        <v>37.799999999999997</v>
      </c>
      <c r="G157" s="26">
        <v>38.799999999999997</v>
      </c>
      <c r="H157" s="26">
        <v>40.299999999999997</v>
      </c>
      <c r="I157" s="26">
        <v>38.700000000000003</v>
      </c>
      <c r="J157" s="26">
        <v>37.9</v>
      </c>
      <c r="K157" s="26">
        <v>4.2</v>
      </c>
      <c r="L157" s="26">
        <v>4.3</v>
      </c>
      <c r="M157" s="26">
        <v>4.7</v>
      </c>
      <c r="N157" s="26">
        <v>4.7</v>
      </c>
      <c r="O157" s="26">
        <v>4.4000000000000004</v>
      </c>
      <c r="P157" s="26">
        <v>4.9000000000000004</v>
      </c>
      <c r="Q157" s="26">
        <v>3.3</v>
      </c>
      <c r="R157" s="26">
        <v>4.9000000000000004</v>
      </c>
      <c r="S157" s="26">
        <v>4.4000000000000004</v>
      </c>
      <c r="T157" s="26">
        <v>1.3</v>
      </c>
      <c r="U157" s="26">
        <v>1.3</v>
      </c>
      <c r="V157" s="26">
        <v>1.3</v>
      </c>
      <c r="W157" s="26">
        <v>1.3</v>
      </c>
      <c r="X157" s="26">
        <v>1.6</v>
      </c>
      <c r="Y157" s="26">
        <v>1.6</v>
      </c>
      <c r="Z157" s="26">
        <v>1</v>
      </c>
      <c r="AA157" s="26">
        <v>1.6</v>
      </c>
      <c r="AB157" s="26">
        <v>1.3</v>
      </c>
    </row>
    <row r="158" spans="1:28" x14ac:dyDescent="0.2">
      <c r="A158" s="25">
        <v>31199</v>
      </c>
      <c r="B158" s="26">
        <v>38.4</v>
      </c>
      <c r="C158" s="26">
        <v>39.5</v>
      </c>
      <c r="D158" s="26">
        <v>38.299999999999997</v>
      </c>
      <c r="E158" s="26">
        <v>38.700000000000003</v>
      </c>
      <c r="F158" s="26">
        <v>38.700000000000003</v>
      </c>
      <c r="G158" s="26">
        <v>39.700000000000003</v>
      </c>
      <c r="H158" s="26">
        <v>41.2</v>
      </c>
      <c r="I158" s="26">
        <v>39.6</v>
      </c>
      <c r="J158" s="26">
        <v>38.799999999999997</v>
      </c>
      <c r="K158" s="26">
        <v>6.4</v>
      </c>
      <c r="L158" s="26">
        <v>7</v>
      </c>
      <c r="M158" s="26">
        <v>5.8</v>
      </c>
      <c r="N158" s="26">
        <v>7.2</v>
      </c>
      <c r="O158" s="26">
        <v>6.9</v>
      </c>
      <c r="P158" s="26">
        <v>7.3</v>
      </c>
      <c r="Q158" s="26">
        <v>5.6</v>
      </c>
      <c r="R158" s="26">
        <v>7</v>
      </c>
      <c r="S158" s="26">
        <v>6.6</v>
      </c>
      <c r="T158" s="26">
        <v>2.1</v>
      </c>
      <c r="U158" s="26">
        <v>2.9</v>
      </c>
      <c r="V158" s="26">
        <v>1.9</v>
      </c>
      <c r="W158" s="26">
        <v>2.7</v>
      </c>
      <c r="X158" s="26">
        <v>2.4</v>
      </c>
      <c r="Y158" s="26">
        <v>2.2999999999999998</v>
      </c>
      <c r="Z158" s="26">
        <v>2.2000000000000002</v>
      </c>
      <c r="AA158" s="26">
        <v>2.2999999999999998</v>
      </c>
      <c r="AB158" s="26">
        <v>2.4</v>
      </c>
    </row>
    <row r="159" spans="1:28" x14ac:dyDescent="0.2">
      <c r="A159" s="25">
        <v>31291</v>
      </c>
      <c r="B159" s="26">
        <v>39.299999999999997</v>
      </c>
      <c r="C159" s="26">
        <v>40.299999999999997</v>
      </c>
      <c r="D159" s="26">
        <v>39.299999999999997</v>
      </c>
      <c r="E159" s="26">
        <v>39.5</v>
      </c>
      <c r="F159" s="26">
        <v>39.4</v>
      </c>
      <c r="G159" s="26">
        <v>40.700000000000003</v>
      </c>
      <c r="H159" s="26">
        <v>42.6</v>
      </c>
      <c r="I159" s="26">
        <v>40.5</v>
      </c>
      <c r="J159" s="26">
        <v>39.700000000000003</v>
      </c>
      <c r="K159" s="26">
        <v>7.7</v>
      </c>
      <c r="L159" s="26">
        <v>7.5</v>
      </c>
      <c r="M159" s="26">
        <v>7.1</v>
      </c>
      <c r="N159" s="26">
        <v>8.5</v>
      </c>
      <c r="O159" s="26">
        <v>7.1</v>
      </c>
      <c r="P159" s="26">
        <v>8.8000000000000007</v>
      </c>
      <c r="Q159" s="26">
        <v>7.8</v>
      </c>
      <c r="R159" s="26">
        <v>8</v>
      </c>
      <c r="S159" s="26">
        <v>7.6</v>
      </c>
      <c r="T159" s="26">
        <v>2.2999999999999998</v>
      </c>
      <c r="U159" s="26">
        <v>2</v>
      </c>
      <c r="V159" s="26">
        <v>2.6</v>
      </c>
      <c r="W159" s="26">
        <v>2.1</v>
      </c>
      <c r="X159" s="26">
        <v>1.8</v>
      </c>
      <c r="Y159" s="26">
        <v>2.5</v>
      </c>
      <c r="Z159" s="26">
        <v>3.4</v>
      </c>
      <c r="AA159" s="26">
        <v>2.2999999999999998</v>
      </c>
      <c r="AB159" s="26">
        <v>2.2999999999999998</v>
      </c>
    </row>
    <row r="160" spans="1:28" x14ac:dyDescent="0.2">
      <c r="A160" s="25">
        <v>31382</v>
      </c>
      <c r="B160" s="26">
        <v>40.200000000000003</v>
      </c>
      <c r="C160" s="26">
        <v>41</v>
      </c>
      <c r="D160" s="26">
        <v>40</v>
      </c>
      <c r="E160" s="26">
        <v>40.4</v>
      </c>
      <c r="F160" s="26">
        <v>40.299999999999997</v>
      </c>
      <c r="G160" s="26">
        <v>41.5</v>
      </c>
      <c r="H160" s="26">
        <v>43.1</v>
      </c>
      <c r="I160" s="26">
        <v>41.4</v>
      </c>
      <c r="J160" s="26">
        <v>40.5</v>
      </c>
      <c r="K160" s="26">
        <v>8.4</v>
      </c>
      <c r="L160" s="26">
        <v>8.1999999999999993</v>
      </c>
      <c r="M160" s="26">
        <v>7.8</v>
      </c>
      <c r="N160" s="26">
        <v>8.6</v>
      </c>
      <c r="O160" s="26">
        <v>8.3000000000000007</v>
      </c>
      <c r="P160" s="26">
        <v>8.6</v>
      </c>
      <c r="Q160" s="26">
        <v>8</v>
      </c>
      <c r="R160" s="26">
        <v>8.6999999999999993</v>
      </c>
      <c r="S160" s="26">
        <v>8.3000000000000007</v>
      </c>
      <c r="T160" s="26">
        <v>2.2999999999999998</v>
      </c>
      <c r="U160" s="26">
        <v>1.7</v>
      </c>
      <c r="V160" s="26">
        <v>1.8</v>
      </c>
      <c r="W160" s="26">
        <v>2.2999999999999998</v>
      </c>
      <c r="X160" s="26">
        <v>2.2999999999999998</v>
      </c>
      <c r="Y160" s="26">
        <v>2</v>
      </c>
      <c r="Z160" s="26">
        <v>1.2</v>
      </c>
      <c r="AA160" s="26">
        <v>2.2000000000000002</v>
      </c>
      <c r="AB160" s="26">
        <v>2</v>
      </c>
    </row>
    <row r="161" spans="1:28" x14ac:dyDescent="0.2">
      <c r="A161" s="25">
        <v>31472</v>
      </c>
      <c r="B161" s="26">
        <v>41.1</v>
      </c>
      <c r="C161" s="26">
        <v>42.1</v>
      </c>
      <c r="D161" s="26">
        <v>41</v>
      </c>
      <c r="E161" s="26">
        <v>41</v>
      </c>
      <c r="F161" s="26">
        <v>41</v>
      </c>
      <c r="G161" s="26">
        <v>42.2</v>
      </c>
      <c r="H161" s="26">
        <v>43.9</v>
      </c>
      <c r="I161" s="26">
        <v>42.3</v>
      </c>
      <c r="J161" s="26">
        <v>41.4</v>
      </c>
      <c r="K161" s="26">
        <v>9.3000000000000007</v>
      </c>
      <c r="L161" s="26">
        <v>9.6</v>
      </c>
      <c r="M161" s="26">
        <v>9</v>
      </c>
      <c r="N161" s="26">
        <v>8.8000000000000007</v>
      </c>
      <c r="O161" s="26">
        <v>8.5</v>
      </c>
      <c r="P161" s="26">
        <v>8.8000000000000007</v>
      </c>
      <c r="Q161" s="26">
        <v>8.9</v>
      </c>
      <c r="R161" s="26">
        <v>9.3000000000000007</v>
      </c>
      <c r="S161" s="26">
        <v>9.1999999999999993</v>
      </c>
      <c r="T161" s="26">
        <v>2.2000000000000002</v>
      </c>
      <c r="U161" s="26">
        <v>2.7</v>
      </c>
      <c r="V161" s="26">
        <v>2.5</v>
      </c>
      <c r="W161" s="26">
        <v>1.5</v>
      </c>
      <c r="X161" s="26">
        <v>1.7</v>
      </c>
      <c r="Y161" s="26">
        <v>1.7</v>
      </c>
      <c r="Z161" s="26">
        <v>1.9</v>
      </c>
      <c r="AA161" s="26">
        <v>2.2000000000000002</v>
      </c>
      <c r="AB161" s="26">
        <v>2.2000000000000002</v>
      </c>
    </row>
    <row r="162" spans="1:28" x14ac:dyDescent="0.2">
      <c r="A162" s="25">
        <v>31564</v>
      </c>
      <c r="B162" s="26">
        <v>41.8</v>
      </c>
      <c r="C162" s="26">
        <v>42.8</v>
      </c>
      <c r="D162" s="26">
        <v>41.4</v>
      </c>
      <c r="E162" s="26">
        <v>41.8</v>
      </c>
      <c r="F162" s="26">
        <v>41.7</v>
      </c>
      <c r="G162" s="26">
        <v>43.1</v>
      </c>
      <c r="H162" s="26">
        <v>44.4</v>
      </c>
      <c r="I162" s="26">
        <v>43</v>
      </c>
      <c r="J162" s="26">
        <v>42.1</v>
      </c>
      <c r="K162" s="26">
        <v>8.9</v>
      </c>
      <c r="L162" s="26">
        <v>8.4</v>
      </c>
      <c r="M162" s="26">
        <v>8.1</v>
      </c>
      <c r="N162" s="26">
        <v>8</v>
      </c>
      <c r="O162" s="26">
        <v>7.8</v>
      </c>
      <c r="P162" s="26">
        <v>8.6</v>
      </c>
      <c r="Q162" s="26">
        <v>7.8</v>
      </c>
      <c r="R162" s="26">
        <v>8.6</v>
      </c>
      <c r="S162" s="26">
        <v>8.5</v>
      </c>
      <c r="T162" s="26">
        <v>1.7</v>
      </c>
      <c r="U162" s="26">
        <v>1.7</v>
      </c>
      <c r="V162" s="26">
        <v>1</v>
      </c>
      <c r="W162" s="26">
        <v>2</v>
      </c>
      <c r="X162" s="26">
        <v>1.7</v>
      </c>
      <c r="Y162" s="26">
        <v>2.1</v>
      </c>
      <c r="Z162" s="26">
        <v>1.1000000000000001</v>
      </c>
      <c r="AA162" s="26">
        <v>1.7</v>
      </c>
      <c r="AB162" s="26">
        <v>1.7</v>
      </c>
    </row>
    <row r="163" spans="1:28" x14ac:dyDescent="0.2">
      <c r="A163" s="25">
        <v>31656</v>
      </c>
      <c r="B163" s="26">
        <v>42.8</v>
      </c>
      <c r="C163" s="26">
        <v>43.9</v>
      </c>
      <c r="D163" s="26">
        <v>42.5</v>
      </c>
      <c r="E163" s="26">
        <v>43</v>
      </c>
      <c r="F163" s="26">
        <v>43.1</v>
      </c>
      <c r="G163" s="26">
        <v>44.2</v>
      </c>
      <c r="H163" s="26">
        <v>45.6</v>
      </c>
      <c r="I163" s="26">
        <v>43.9</v>
      </c>
      <c r="J163" s="26">
        <v>43.2</v>
      </c>
      <c r="K163" s="26">
        <v>8.9</v>
      </c>
      <c r="L163" s="26">
        <v>8.9</v>
      </c>
      <c r="M163" s="26">
        <v>8.1</v>
      </c>
      <c r="N163" s="26">
        <v>8.9</v>
      </c>
      <c r="O163" s="26">
        <v>9.4</v>
      </c>
      <c r="P163" s="26">
        <v>8.6</v>
      </c>
      <c r="Q163" s="26">
        <v>7</v>
      </c>
      <c r="R163" s="26">
        <v>8.4</v>
      </c>
      <c r="S163" s="26">
        <v>8.8000000000000007</v>
      </c>
      <c r="T163" s="26">
        <v>2.4</v>
      </c>
      <c r="U163" s="26">
        <v>2.6</v>
      </c>
      <c r="V163" s="26">
        <v>2.7</v>
      </c>
      <c r="W163" s="26">
        <v>2.9</v>
      </c>
      <c r="X163" s="26">
        <v>3.4</v>
      </c>
      <c r="Y163" s="26">
        <v>2.6</v>
      </c>
      <c r="Z163" s="26">
        <v>2.7</v>
      </c>
      <c r="AA163" s="26">
        <v>2.1</v>
      </c>
      <c r="AB163" s="26">
        <v>2.6</v>
      </c>
    </row>
    <row r="164" spans="1:28" x14ac:dyDescent="0.2">
      <c r="A164" s="25">
        <v>31747</v>
      </c>
      <c r="B164" s="26">
        <v>44.1</v>
      </c>
      <c r="C164" s="26">
        <v>45.2</v>
      </c>
      <c r="D164" s="26">
        <v>43.6</v>
      </c>
      <c r="E164" s="26">
        <v>44.1</v>
      </c>
      <c r="F164" s="26">
        <v>44.4</v>
      </c>
      <c r="G164" s="26">
        <v>45.7</v>
      </c>
      <c r="H164" s="26">
        <v>47.2</v>
      </c>
      <c r="I164" s="26">
        <v>45</v>
      </c>
      <c r="J164" s="26">
        <v>44.4</v>
      </c>
      <c r="K164" s="26">
        <v>9.6999999999999993</v>
      </c>
      <c r="L164" s="26">
        <v>10.199999999999999</v>
      </c>
      <c r="M164" s="26">
        <v>9</v>
      </c>
      <c r="N164" s="26">
        <v>9.1999999999999993</v>
      </c>
      <c r="O164" s="26">
        <v>10.199999999999999</v>
      </c>
      <c r="P164" s="26">
        <v>10.1</v>
      </c>
      <c r="Q164" s="26">
        <v>9.5</v>
      </c>
      <c r="R164" s="26">
        <v>8.6999999999999993</v>
      </c>
      <c r="S164" s="26">
        <v>9.6</v>
      </c>
      <c r="T164" s="26">
        <v>3</v>
      </c>
      <c r="U164" s="26">
        <v>3</v>
      </c>
      <c r="V164" s="26">
        <v>2.6</v>
      </c>
      <c r="W164" s="26">
        <v>2.6</v>
      </c>
      <c r="X164" s="26">
        <v>3</v>
      </c>
      <c r="Y164" s="26">
        <v>3.4</v>
      </c>
      <c r="Z164" s="26">
        <v>3.5</v>
      </c>
      <c r="AA164" s="26">
        <v>2.5</v>
      </c>
      <c r="AB164" s="26">
        <v>2.8</v>
      </c>
    </row>
    <row r="165" spans="1:28" x14ac:dyDescent="0.2">
      <c r="A165" s="25">
        <v>31837</v>
      </c>
      <c r="B165" s="26">
        <v>45</v>
      </c>
      <c r="C165" s="26">
        <v>46</v>
      </c>
      <c r="D165" s="26">
        <v>44.5</v>
      </c>
      <c r="E165" s="26">
        <v>44.9</v>
      </c>
      <c r="F165" s="26">
        <v>45.2</v>
      </c>
      <c r="G165" s="26">
        <v>46.6</v>
      </c>
      <c r="H165" s="26">
        <v>48</v>
      </c>
      <c r="I165" s="26">
        <v>45.8</v>
      </c>
      <c r="J165" s="26">
        <v>45.3</v>
      </c>
      <c r="K165" s="26">
        <v>9.5</v>
      </c>
      <c r="L165" s="26">
        <v>9.3000000000000007</v>
      </c>
      <c r="M165" s="26">
        <v>8.5</v>
      </c>
      <c r="N165" s="26">
        <v>9.5</v>
      </c>
      <c r="O165" s="26">
        <v>10.199999999999999</v>
      </c>
      <c r="P165" s="26">
        <v>10.4</v>
      </c>
      <c r="Q165" s="26">
        <v>9.3000000000000007</v>
      </c>
      <c r="R165" s="26">
        <v>8.3000000000000007</v>
      </c>
      <c r="S165" s="26">
        <v>9.4</v>
      </c>
      <c r="T165" s="26">
        <v>2</v>
      </c>
      <c r="U165" s="26">
        <v>1.8</v>
      </c>
      <c r="V165" s="26">
        <v>2.1</v>
      </c>
      <c r="W165" s="26">
        <v>1.8</v>
      </c>
      <c r="X165" s="26">
        <v>1.8</v>
      </c>
      <c r="Y165" s="26">
        <v>2</v>
      </c>
      <c r="Z165" s="26">
        <v>1.7</v>
      </c>
      <c r="AA165" s="26">
        <v>1.8</v>
      </c>
      <c r="AB165" s="26">
        <v>2</v>
      </c>
    </row>
    <row r="166" spans="1:28" x14ac:dyDescent="0.2">
      <c r="A166" s="25">
        <v>31929</v>
      </c>
      <c r="B166" s="26">
        <v>45.7</v>
      </c>
      <c r="C166" s="26">
        <v>46.8</v>
      </c>
      <c r="D166" s="26">
        <v>45.1</v>
      </c>
      <c r="E166" s="26">
        <v>45.6</v>
      </c>
      <c r="F166" s="26">
        <v>46</v>
      </c>
      <c r="G166" s="26">
        <v>47.4</v>
      </c>
      <c r="H166" s="26">
        <v>48.8</v>
      </c>
      <c r="I166" s="26">
        <v>46.5</v>
      </c>
      <c r="J166" s="26">
        <v>46</v>
      </c>
      <c r="K166" s="26">
        <v>9.3000000000000007</v>
      </c>
      <c r="L166" s="26">
        <v>9.3000000000000007</v>
      </c>
      <c r="M166" s="26">
        <v>8.9</v>
      </c>
      <c r="N166" s="26">
        <v>9.1</v>
      </c>
      <c r="O166" s="26">
        <v>10.3</v>
      </c>
      <c r="P166" s="26">
        <v>10</v>
      </c>
      <c r="Q166" s="26">
        <v>9.9</v>
      </c>
      <c r="R166" s="26">
        <v>8.1</v>
      </c>
      <c r="S166" s="26">
        <v>9.3000000000000007</v>
      </c>
      <c r="T166" s="26">
        <v>1.6</v>
      </c>
      <c r="U166" s="26">
        <v>1.7</v>
      </c>
      <c r="V166" s="26">
        <v>1.3</v>
      </c>
      <c r="W166" s="26">
        <v>1.6</v>
      </c>
      <c r="X166" s="26">
        <v>1.8</v>
      </c>
      <c r="Y166" s="26">
        <v>1.7</v>
      </c>
      <c r="Z166" s="26">
        <v>1.7</v>
      </c>
      <c r="AA166" s="26">
        <v>1.5</v>
      </c>
      <c r="AB166" s="26">
        <v>1.5</v>
      </c>
    </row>
    <row r="167" spans="1:28" x14ac:dyDescent="0.2">
      <c r="A167" s="25">
        <v>32021</v>
      </c>
      <c r="B167" s="26">
        <v>46.5</v>
      </c>
      <c r="C167" s="26">
        <v>47.6</v>
      </c>
      <c r="D167" s="26">
        <v>45.7</v>
      </c>
      <c r="E167" s="26">
        <v>46.1</v>
      </c>
      <c r="F167" s="26">
        <v>46.7</v>
      </c>
      <c r="G167" s="26">
        <v>48.2</v>
      </c>
      <c r="H167" s="26">
        <v>49.6</v>
      </c>
      <c r="I167" s="26">
        <v>47.1</v>
      </c>
      <c r="J167" s="26">
        <v>46.8</v>
      </c>
      <c r="K167" s="26">
        <v>8.6</v>
      </c>
      <c r="L167" s="26">
        <v>8.4</v>
      </c>
      <c r="M167" s="26">
        <v>7.5</v>
      </c>
      <c r="N167" s="26">
        <v>7.2</v>
      </c>
      <c r="O167" s="26">
        <v>8.4</v>
      </c>
      <c r="P167" s="26">
        <v>9</v>
      </c>
      <c r="Q167" s="26">
        <v>8.8000000000000007</v>
      </c>
      <c r="R167" s="26">
        <v>7.3</v>
      </c>
      <c r="S167" s="26">
        <v>8.3000000000000007</v>
      </c>
      <c r="T167" s="26">
        <v>1.8</v>
      </c>
      <c r="U167" s="26">
        <v>1.7</v>
      </c>
      <c r="V167" s="26">
        <v>1.3</v>
      </c>
      <c r="W167" s="26">
        <v>1.1000000000000001</v>
      </c>
      <c r="X167" s="26">
        <v>1.5</v>
      </c>
      <c r="Y167" s="26">
        <v>1.7</v>
      </c>
      <c r="Z167" s="26">
        <v>1.6</v>
      </c>
      <c r="AA167" s="26">
        <v>1.3</v>
      </c>
      <c r="AB167" s="26">
        <v>1.7</v>
      </c>
    </row>
    <row r="168" spans="1:28" x14ac:dyDescent="0.2">
      <c r="A168" s="25">
        <v>32112</v>
      </c>
      <c r="B168" s="26">
        <v>47.2</v>
      </c>
      <c r="C168" s="26">
        <v>48.4</v>
      </c>
      <c r="D168" s="26">
        <v>46.6</v>
      </c>
      <c r="E168" s="26">
        <v>47.1</v>
      </c>
      <c r="F168" s="26">
        <v>47.5</v>
      </c>
      <c r="G168" s="26">
        <v>49</v>
      </c>
      <c r="H168" s="26">
        <v>50.4</v>
      </c>
      <c r="I168" s="26">
        <v>48</v>
      </c>
      <c r="J168" s="26">
        <v>47.6</v>
      </c>
      <c r="K168" s="26">
        <v>7</v>
      </c>
      <c r="L168" s="26">
        <v>7.1</v>
      </c>
      <c r="M168" s="26">
        <v>6.9</v>
      </c>
      <c r="N168" s="26">
        <v>6.8</v>
      </c>
      <c r="O168" s="26">
        <v>7</v>
      </c>
      <c r="P168" s="26">
        <v>7.2</v>
      </c>
      <c r="Q168" s="26">
        <v>6.8</v>
      </c>
      <c r="R168" s="26">
        <v>6.7</v>
      </c>
      <c r="S168" s="26">
        <v>7.2</v>
      </c>
      <c r="T168" s="26">
        <v>1.5</v>
      </c>
      <c r="U168" s="26">
        <v>1.7</v>
      </c>
      <c r="V168" s="26">
        <v>2</v>
      </c>
      <c r="W168" s="26">
        <v>2.2000000000000002</v>
      </c>
      <c r="X168" s="26">
        <v>1.7</v>
      </c>
      <c r="Y168" s="26">
        <v>1.7</v>
      </c>
      <c r="Z168" s="26">
        <v>1.6</v>
      </c>
      <c r="AA168" s="26">
        <v>1.9</v>
      </c>
      <c r="AB168" s="26">
        <v>1.7</v>
      </c>
    </row>
    <row r="169" spans="1:28" x14ac:dyDescent="0.2">
      <c r="A169" s="25">
        <v>32203</v>
      </c>
      <c r="B169" s="26">
        <v>48.3</v>
      </c>
      <c r="C169" s="26">
        <v>49.1</v>
      </c>
      <c r="D169" s="26">
        <v>47.4</v>
      </c>
      <c r="E169" s="26">
        <v>47.7</v>
      </c>
      <c r="F169" s="26">
        <v>48.2</v>
      </c>
      <c r="G169" s="26">
        <v>49.8</v>
      </c>
      <c r="H169" s="26">
        <v>51.1</v>
      </c>
      <c r="I169" s="26">
        <v>48.9</v>
      </c>
      <c r="J169" s="26">
        <v>48.4</v>
      </c>
      <c r="K169" s="26">
        <v>7.3</v>
      </c>
      <c r="L169" s="26">
        <v>6.7</v>
      </c>
      <c r="M169" s="26">
        <v>6.5</v>
      </c>
      <c r="N169" s="26">
        <v>6.2</v>
      </c>
      <c r="O169" s="26">
        <v>6.6</v>
      </c>
      <c r="P169" s="26">
        <v>6.9</v>
      </c>
      <c r="Q169" s="26">
        <v>6.5</v>
      </c>
      <c r="R169" s="26">
        <v>6.8</v>
      </c>
      <c r="S169" s="26">
        <v>6.8</v>
      </c>
      <c r="T169" s="26">
        <v>2.2999999999999998</v>
      </c>
      <c r="U169" s="26">
        <v>1.4</v>
      </c>
      <c r="V169" s="26">
        <v>1.7</v>
      </c>
      <c r="W169" s="26">
        <v>1.3</v>
      </c>
      <c r="X169" s="26">
        <v>1.5</v>
      </c>
      <c r="Y169" s="26">
        <v>1.6</v>
      </c>
      <c r="Z169" s="26">
        <v>1.4</v>
      </c>
      <c r="AA169" s="26">
        <v>1.9</v>
      </c>
      <c r="AB169" s="26">
        <v>1.7</v>
      </c>
    </row>
    <row r="170" spans="1:28" x14ac:dyDescent="0.2">
      <c r="A170" s="25">
        <v>32295</v>
      </c>
      <c r="B170" s="26">
        <v>49</v>
      </c>
      <c r="C170" s="26">
        <v>50.1</v>
      </c>
      <c r="D170" s="26">
        <v>48.3</v>
      </c>
      <c r="E170" s="26">
        <v>48.5</v>
      </c>
      <c r="F170" s="26">
        <v>49.1</v>
      </c>
      <c r="G170" s="26">
        <v>50.5</v>
      </c>
      <c r="H170" s="26">
        <v>51.9</v>
      </c>
      <c r="I170" s="26">
        <v>49.8</v>
      </c>
      <c r="J170" s="26">
        <v>49.3</v>
      </c>
      <c r="K170" s="26">
        <v>7.2</v>
      </c>
      <c r="L170" s="26">
        <v>7.1</v>
      </c>
      <c r="M170" s="26">
        <v>7.1</v>
      </c>
      <c r="N170" s="26">
        <v>6.4</v>
      </c>
      <c r="O170" s="26">
        <v>6.7</v>
      </c>
      <c r="P170" s="26">
        <v>6.5</v>
      </c>
      <c r="Q170" s="26">
        <v>6.4</v>
      </c>
      <c r="R170" s="26">
        <v>7.1</v>
      </c>
      <c r="S170" s="26">
        <v>7.2</v>
      </c>
      <c r="T170" s="26">
        <v>1.4</v>
      </c>
      <c r="U170" s="26">
        <v>2</v>
      </c>
      <c r="V170" s="26">
        <v>1.9</v>
      </c>
      <c r="W170" s="26">
        <v>1.7</v>
      </c>
      <c r="X170" s="26">
        <v>1.9</v>
      </c>
      <c r="Y170" s="26">
        <v>1.4</v>
      </c>
      <c r="Z170" s="26">
        <v>1.6</v>
      </c>
      <c r="AA170" s="26">
        <v>1.8</v>
      </c>
      <c r="AB170" s="26">
        <v>1.9</v>
      </c>
    </row>
    <row r="171" spans="1:28" x14ac:dyDescent="0.2">
      <c r="A171" s="25">
        <v>32387</v>
      </c>
      <c r="B171" s="26">
        <v>50.3</v>
      </c>
      <c r="C171" s="26">
        <v>50.8</v>
      </c>
      <c r="D171" s="26">
        <v>49</v>
      </c>
      <c r="E171" s="26">
        <v>49.5</v>
      </c>
      <c r="F171" s="26">
        <v>50.1</v>
      </c>
      <c r="G171" s="26">
        <v>51.1</v>
      </c>
      <c r="H171" s="26">
        <v>52.2</v>
      </c>
      <c r="I171" s="26">
        <v>50.4</v>
      </c>
      <c r="J171" s="26">
        <v>50.2</v>
      </c>
      <c r="K171" s="26">
        <v>8.1999999999999993</v>
      </c>
      <c r="L171" s="26">
        <v>6.7</v>
      </c>
      <c r="M171" s="26">
        <v>7.2</v>
      </c>
      <c r="N171" s="26">
        <v>7.4</v>
      </c>
      <c r="O171" s="26">
        <v>7.3</v>
      </c>
      <c r="P171" s="26">
        <v>6</v>
      </c>
      <c r="Q171" s="26">
        <v>5.2</v>
      </c>
      <c r="R171" s="26">
        <v>7</v>
      </c>
      <c r="S171" s="26">
        <v>7.3</v>
      </c>
      <c r="T171" s="26">
        <v>2.7</v>
      </c>
      <c r="U171" s="26">
        <v>1.4</v>
      </c>
      <c r="V171" s="26">
        <v>1.4</v>
      </c>
      <c r="W171" s="26">
        <v>2.1</v>
      </c>
      <c r="X171" s="26">
        <v>2</v>
      </c>
      <c r="Y171" s="26">
        <v>1.2</v>
      </c>
      <c r="Z171" s="26">
        <v>0.6</v>
      </c>
      <c r="AA171" s="26">
        <v>1.2</v>
      </c>
      <c r="AB171" s="26">
        <v>1.8</v>
      </c>
    </row>
    <row r="172" spans="1:28" x14ac:dyDescent="0.2">
      <c r="A172" s="25">
        <v>32478</v>
      </c>
      <c r="B172" s="26">
        <v>51.6</v>
      </c>
      <c r="C172" s="26">
        <v>51.7</v>
      </c>
      <c r="D172" s="26">
        <v>49.9</v>
      </c>
      <c r="E172" s="26">
        <v>50.3</v>
      </c>
      <c r="F172" s="26">
        <v>51.1</v>
      </c>
      <c r="G172" s="26">
        <v>51.9</v>
      </c>
      <c r="H172" s="26">
        <v>52.8</v>
      </c>
      <c r="I172" s="26">
        <v>51.3</v>
      </c>
      <c r="J172" s="26">
        <v>51.2</v>
      </c>
      <c r="K172" s="26">
        <v>9.3000000000000007</v>
      </c>
      <c r="L172" s="26">
        <v>6.8</v>
      </c>
      <c r="M172" s="26">
        <v>7.1</v>
      </c>
      <c r="N172" s="26">
        <v>6.8</v>
      </c>
      <c r="O172" s="26">
        <v>7.6</v>
      </c>
      <c r="P172" s="26">
        <v>5.9</v>
      </c>
      <c r="Q172" s="26">
        <v>4.8</v>
      </c>
      <c r="R172" s="26">
        <v>6.9</v>
      </c>
      <c r="S172" s="26">
        <v>7.6</v>
      </c>
      <c r="T172" s="26">
        <v>2.6</v>
      </c>
      <c r="U172" s="26">
        <v>1.8</v>
      </c>
      <c r="V172" s="26">
        <v>1.8</v>
      </c>
      <c r="W172" s="26">
        <v>1.6</v>
      </c>
      <c r="X172" s="26">
        <v>2</v>
      </c>
      <c r="Y172" s="26">
        <v>1.6</v>
      </c>
      <c r="Z172" s="26">
        <v>1.1000000000000001</v>
      </c>
      <c r="AA172" s="26">
        <v>1.8</v>
      </c>
      <c r="AB172" s="26">
        <v>2</v>
      </c>
    </row>
    <row r="173" spans="1:28" x14ac:dyDescent="0.2">
      <c r="A173" s="25">
        <v>32568</v>
      </c>
      <c r="B173" s="26">
        <v>51.7</v>
      </c>
      <c r="C173" s="26">
        <v>52.4</v>
      </c>
      <c r="D173" s="26">
        <v>50.6</v>
      </c>
      <c r="E173" s="26">
        <v>51.3</v>
      </c>
      <c r="F173" s="26">
        <v>51.6</v>
      </c>
      <c r="G173" s="26">
        <v>52.9</v>
      </c>
      <c r="H173" s="26">
        <v>53.5</v>
      </c>
      <c r="I173" s="26">
        <v>51.9</v>
      </c>
      <c r="J173" s="26">
        <v>51.7</v>
      </c>
      <c r="K173" s="26">
        <v>7</v>
      </c>
      <c r="L173" s="26">
        <v>6.7</v>
      </c>
      <c r="M173" s="26">
        <v>6.8</v>
      </c>
      <c r="N173" s="26">
        <v>7.5</v>
      </c>
      <c r="O173" s="26">
        <v>7.1</v>
      </c>
      <c r="P173" s="26">
        <v>6.2</v>
      </c>
      <c r="Q173" s="26">
        <v>4.7</v>
      </c>
      <c r="R173" s="26">
        <v>6.1</v>
      </c>
      <c r="S173" s="26">
        <v>6.8</v>
      </c>
      <c r="T173" s="26">
        <v>0.2</v>
      </c>
      <c r="U173" s="26">
        <v>1.4</v>
      </c>
      <c r="V173" s="26">
        <v>1.4</v>
      </c>
      <c r="W173" s="26">
        <v>2</v>
      </c>
      <c r="X173" s="26">
        <v>1</v>
      </c>
      <c r="Y173" s="26">
        <v>1.9</v>
      </c>
      <c r="Z173" s="26">
        <v>1.3</v>
      </c>
      <c r="AA173" s="26">
        <v>1.2</v>
      </c>
      <c r="AB173" s="26">
        <v>1</v>
      </c>
    </row>
    <row r="174" spans="1:28" x14ac:dyDescent="0.2">
      <c r="A174" s="25">
        <v>32660</v>
      </c>
      <c r="B174" s="26">
        <v>52.9</v>
      </c>
      <c r="C174" s="26">
        <v>53.8</v>
      </c>
      <c r="D174" s="26">
        <v>51.8</v>
      </c>
      <c r="E174" s="26">
        <v>52.3</v>
      </c>
      <c r="F174" s="26">
        <v>52.8</v>
      </c>
      <c r="G174" s="26">
        <v>53.9</v>
      </c>
      <c r="H174" s="26">
        <v>54.4</v>
      </c>
      <c r="I174" s="26">
        <v>53.1</v>
      </c>
      <c r="J174" s="26">
        <v>53</v>
      </c>
      <c r="K174" s="26">
        <v>8</v>
      </c>
      <c r="L174" s="26">
        <v>7.4</v>
      </c>
      <c r="M174" s="26">
        <v>7.2</v>
      </c>
      <c r="N174" s="26">
        <v>7.8</v>
      </c>
      <c r="O174" s="26">
        <v>7.5</v>
      </c>
      <c r="P174" s="26">
        <v>6.7</v>
      </c>
      <c r="Q174" s="26">
        <v>4.8</v>
      </c>
      <c r="R174" s="26">
        <v>6.6</v>
      </c>
      <c r="S174" s="26">
        <v>7.5</v>
      </c>
      <c r="T174" s="26">
        <v>2.2999999999999998</v>
      </c>
      <c r="U174" s="26">
        <v>2.7</v>
      </c>
      <c r="V174" s="26">
        <v>2.4</v>
      </c>
      <c r="W174" s="26">
        <v>1.9</v>
      </c>
      <c r="X174" s="26">
        <v>2.2999999999999998</v>
      </c>
      <c r="Y174" s="26">
        <v>1.9</v>
      </c>
      <c r="Z174" s="26">
        <v>1.7</v>
      </c>
      <c r="AA174" s="26">
        <v>2.2999999999999998</v>
      </c>
      <c r="AB174" s="26">
        <v>2.5</v>
      </c>
    </row>
    <row r="175" spans="1:28" x14ac:dyDescent="0.2">
      <c r="A175" s="25">
        <v>32752</v>
      </c>
      <c r="B175" s="26">
        <v>54.4</v>
      </c>
      <c r="C175" s="26">
        <v>55</v>
      </c>
      <c r="D175" s="26">
        <v>52.8</v>
      </c>
      <c r="E175" s="26">
        <v>53.2</v>
      </c>
      <c r="F175" s="26">
        <v>54</v>
      </c>
      <c r="G175" s="26">
        <v>54.8</v>
      </c>
      <c r="H175" s="26">
        <v>55.2</v>
      </c>
      <c r="I175" s="26">
        <v>53.9</v>
      </c>
      <c r="J175" s="26">
        <v>54.2</v>
      </c>
      <c r="K175" s="26">
        <v>8.1999999999999993</v>
      </c>
      <c r="L175" s="26">
        <v>8.3000000000000007</v>
      </c>
      <c r="M175" s="26">
        <v>7.8</v>
      </c>
      <c r="N175" s="26">
        <v>7.5</v>
      </c>
      <c r="O175" s="26">
        <v>7.8</v>
      </c>
      <c r="P175" s="26">
        <v>7.2</v>
      </c>
      <c r="Q175" s="26">
        <v>5.7</v>
      </c>
      <c r="R175" s="26">
        <v>6.9</v>
      </c>
      <c r="S175" s="26">
        <v>8</v>
      </c>
      <c r="T175" s="26">
        <v>2.8</v>
      </c>
      <c r="U175" s="26">
        <v>2.2000000000000002</v>
      </c>
      <c r="V175" s="26">
        <v>1.9</v>
      </c>
      <c r="W175" s="26">
        <v>1.7</v>
      </c>
      <c r="X175" s="26">
        <v>2.2999999999999998</v>
      </c>
      <c r="Y175" s="26">
        <v>1.7</v>
      </c>
      <c r="Z175" s="26">
        <v>1.5</v>
      </c>
      <c r="AA175" s="26">
        <v>1.5</v>
      </c>
      <c r="AB175" s="26">
        <v>2.2999999999999998</v>
      </c>
    </row>
    <row r="176" spans="1:28" x14ac:dyDescent="0.2">
      <c r="A176" s="25">
        <v>32843</v>
      </c>
      <c r="B176" s="26">
        <v>55.4</v>
      </c>
      <c r="C176" s="26">
        <v>56</v>
      </c>
      <c r="D176" s="26">
        <v>53.7</v>
      </c>
      <c r="E176" s="26">
        <v>54</v>
      </c>
      <c r="F176" s="26">
        <v>55.1</v>
      </c>
      <c r="G176" s="26">
        <v>55.8</v>
      </c>
      <c r="H176" s="26">
        <v>56.2</v>
      </c>
      <c r="I176" s="26">
        <v>55.1</v>
      </c>
      <c r="J176" s="26">
        <v>55.2</v>
      </c>
      <c r="K176" s="26">
        <v>7.4</v>
      </c>
      <c r="L176" s="26">
        <v>8.3000000000000007</v>
      </c>
      <c r="M176" s="26">
        <v>7.6</v>
      </c>
      <c r="N176" s="26">
        <v>7.4</v>
      </c>
      <c r="O176" s="26">
        <v>7.8</v>
      </c>
      <c r="P176" s="26">
        <v>7.5</v>
      </c>
      <c r="Q176" s="26">
        <v>6.4</v>
      </c>
      <c r="R176" s="26">
        <v>7.4</v>
      </c>
      <c r="S176" s="26">
        <v>7.8</v>
      </c>
      <c r="T176" s="26">
        <v>1.8</v>
      </c>
      <c r="U176" s="26">
        <v>1.8</v>
      </c>
      <c r="V176" s="26">
        <v>1.7</v>
      </c>
      <c r="W176" s="26">
        <v>1.5</v>
      </c>
      <c r="X176" s="26">
        <v>2</v>
      </c>
      <c r="Y176" s="26">
        <v>1.8</v>
      </c>
      <c r="Z176" s="26">
        <v>1.8</v>
      </c>
      <c r="AA176" s="26">
        <v>2.2000000000000002</v>
      </c>
      <c r="AB176" s="26">
        <v>1.8</v>
      </c>
    </row>
    <row r="177" spans="1:28" x14ac:dyDescent="0.2">
      <c r="A177" s="25">
        <v>32933</v>
      </c>
      <c r="B177" s="26">
        <v>56.3</v>
      </c>
      <c r="C177" s="26">
        <v>56.9</v>
      </c>
      <c r="D177" s="26">
        <v>54.5</v>
      </c>
      <c r="E177" s="26">
        <v>54.8</v>
      </c>
      <c r="F177" s="26">
        <v>56.4</v>
      </c>
      <c r="G177" s="26">
        <v>56.7</v>
      </c>
      <c r="H177" s="26">
        <v>56.9</v>
      </c>
      <c r="I177" s="26">
        <v>56.2</v>
      </c>
      <c r="J177" s="26">
        <v>56.2</v>
      </c>
      <c r="K177" s="26">
        <v>8.9</v>
      </c>
      <c r="L177" s="26">
        <v>8.6</v>
      </c>
      <c r="M177" s="26">
        <v>7.7</v>
      </c>
      <c r="N177" s="26">
        <v>6.8</v>
      </c>
      <c r="O177" s="26">
        <v>9.3000000000000007</v>
      </c>
      <c r="P177" s="26">
        <v>7.2</v>
      </c>
      <c r="Q177" s="26">
        <v>6.4</v>
      </c>
      <c r="R177" s="26">
        <v>8.3000000000000007</v>
      </c>
      <c r="S177" s="26">
        <v>8.6999999999999993</v>
      </c>
      <c r="T177" s="26">
        <v>1.6</v>
      </c>
      <c r="U177" s="26">
        <v>1.6</v>
      </c>
      <c r="V177" s="26">
        <v>1.5</v>
      </c>
      <c r="W177" s="26">
        <v>1.5</v>
      </c>
      <c r="X177" s="26">
        <v>2.4</v>
      </c>
      <c r="Y177" s="26">
        <v>1.6</v>
      </c>
      <c r="Z177" s="26">
        <v>1.2</v>
      </c>
      <c r="AA177" s="26">
        <v>2</v>
      </c>
      <c r="AB177" s="26">
        <v>1.8</v>
      </c>
    </row>
    <row r="178" spans="1:28" x14ac:dyDescent="0.2">
      <c r="A178" s="25">
        <v>33025</v>
      </c>
      <c r="B178" s="26">
        <v>57.2</v>
      </c>
      <c r="C178" s="26">
        <v>58</v>
      </c>
      <c r="D178" s="26">
        <v>55.3</v>
      </c>
      <c r="E178" s="26">
        <v>55.8</v>
      </c>
      <c r="F178" s="26">
        <v>57.3</v>
      </c>
      <c r="G178" s="26">
        <v>57.2</v>
      </c>
      <c r="H178" s="26">
        <v>57.9</v>
      </c>
      <c r="I178" s="26">
        <v>56.8</v>
      </c>
      <c r="J178" s="26">
        <v>57.1</v>
      </c>
      <c r="K178" s="26">
        <v>8.1</v>
      </c>
      <c r="L178" s="26">
        <v>7.8</v>
      </c>
      <c r="M178" s="26">
        <v>6.8</v>
      </c>
      <c r="N178" s="26">
        <v>6.7</v>
      </c>
      <c r="O178" s="26">
        <v>8.5</v>
      </c>
      <c r="P178" s="26">
        <v>6.1</v>
      </c>
      <c r="Q178" s="26">
        <v>6.4</v>
      </c>
      <c r="R178" s="26">
        <v>7</v>
      </c>
      <c r="S178" s="26">
        <v>7.7</v>
      </c>
      <c r="T178" s="26">
        <v>1.6</v>
      </c>
      <c r="U178" s="26">
        <v>1.9</v>
      </c>
      <c r="V178" s="26">
        <v>1.5</v>
      </c>
      <c r="W178" s="26">
        <v>1.8</v>
      </c>
      <c r="X178" s="26">
        <v>1.6</v>
      </c>
      <c r="Y178" s="26">
        <v>0.9</v>
      </c>
      <c r="Z178" s="26">
        <v>1.8</v>
      </c>
      <c r="AA178" s="26">
        <v>1.1000000000000001</v>
      </c>
      <c r="AB178" s="26">
        <v>1.6</v>
      </c>
    </row>
    <row r="179" spans="1:28" x14ac:dyDescent="0.2">
      <c r="A179" s="25">
        <v>33117</v>
      </c>
      <c r="B179" s="26">
        <v>57.6</v>
      </c>
      <c r="C179" s="26">
        <v>58.5</v>
      </c>
      <c r="D179" s="26">
        <v>55.6</v>
      </c>
      <c r="E179" s="26">
        <v>56.5</v>
      </c>
      <c r="F179" s="26">
        <v>57.8</v>
      </c>
      <c r="G179" s="26">
        <v>57.8</v>
      </c>
      <c r="H179" s="26">
        <v>58.5</v>
      </c>
      <c r="I179" s="26">
        <v>57.2</v>
      </c>
      <c r="J179" s="26">
        <v>57.5</v>
      </c>
      <c r="K179" s="26">
        <v>5.9</v>
      </c>
      <c r="L179" s="26">
        <v>6.4</v>
      </c>
      <c r="M179" s="26">
        <v>5.3</v>
      </c>
      <c r="N179" s="26">
        <v>6.2</v>
      </c>
      <c r="O179" s="26">
        <v>7</v>
      </c>
      <c r="P179" s="26">
        <v>5.5</v>
      </c>
      <c r="Q179" s="26">
        <v>6</v>
      </c>
      <c r="R179" s="26">
        <v>6.1</v>
      </c>
      <c r="S179" s="26">
        <v>6.1</v>
      </c>
      <c r="T179" s="26">
        <v>0.7</v>
      </c>
      <c r="U179" s="26">
        <v>0.9</v>
      </c>
      <c r="V179" s="26">
        <v>0.5</v>
      </c>
      <c r="W179" s="26">
        <v>1.3</v>
      </c>
      <c r="X179" s="26">
        <v>0.9</v>
      </c>
      <c r="Y179" s="26">
        <v>1</v>
      </c>
      <c r="Z179" s="26">
        <v>1</v>
      </c>
      <c r="AA179" s="26">
        <v>0.7</v>
      </c>
      <c r="AB179" s="26">
        <v>0.7</v>
      </c>
    </row>
    <row r="180" spans="1:28" x14ac:dyDescent="0.2">
      <c r="A180" s="25">
        <v>33208</v>
      </c>
      <c r="B180" s="26">
        <v>58.9</v>
      </c>
      <c r="C180" s="26">
        <v>60.2</v>
      </c>
      <c r="D180" s="26">
        <v>57</v>
      </c>
      <c r="E180" s="26">
        <v>58.2</v>
      </c>
      <c r="F180" s="26">
        <v>59.2</v>
      </c>
      <c r="G180" s="26">
        <v>59.2</v>
      </c>
      <c r="H180" s="26">
        <v>60.2</v>
      </c>
      <c r="I180" s="26">
        <v>58.8</v>
      </c>
      <c r="J180" s="26">
        <v>59</v>
      </c>
      <c r="K180" s="26">
        <v>6.3</v>
      </c>
      <c r="L180" s="26">
        <v>7.5</v>
      </c>
      <c r="M180" s="26">
        <v>6.1</v>
      </c>
      <c r="N180" s="26">
        <v>7.8</v>
      </c>
      <c r="O180" s="26">
        <v>7.4</v>
      </c>
      <c r="P180" s="26">
        <v>6.1</v>
      </c>
      <c r="Q180" s="26">
        <v>7.1</v>
      </c>
      <c r="R180" s="26">
        <v>6.7</v>
      </c>
      <c r="S180" s="26">
        <v>6.9</v>
      </c>
      <c r="T180" s="26">
        <v>2.2999999999999998</v>
      </c>
      <c r="U180" s="26">
        <v>2.9</v>
      </c>
      <c r="V180" s="26">
        <v>2.5</v>
      </c>
      <c r="W180" s="26">
        <v>3</v>
      </c>
      <c r="X180" s="26">
        <v>2.4</v>
      </c>
      <c r="Y180" s="26">
        <v>2.4</v>
      </c>
      <c r="Z180" s="26">
        <v>2.9</v>
      </c>
      <c r="AA180" s="26">
        <v>2.8</v>
      </c>
      <c r="AB180" s="26">
        <v>2.6</v>
      </c>
    </row>
    <row r="181" spans="1:28" x14ac:dyDescent="0.2">
      <c r="A181" s="25">
        <v>33298</v>
      </c>
      <c r="B181" s="26">
        <v>59</v>
      </c>
      <c r="C181" s="26">
        <v>59.9</v>
      </c>
      <c r="D181" s="26">
        <v>57.2</v>
      </c>
      <c r="E181" s="26">
        <v>58.1</v>
      </c>
      <c r="F181" s="26">
        <v>58.6</v>
      </c>
      <c r="G181" s="26">
        <v>59.1</v>
      </c>
      <c r="H181" s="26">
        <v>60</v>
      </c>
      <c r="I181" s="26">
        <v>58.6</v>
      </c>
      <c r="J181" s="26">
        <v>58.9</v>
      </c>
      <c r="K181" s="26">
        <v>4.8</v>
      </c>
      <c r="L181" s="26">
        <v>5.3</v>
      </c>
      <c r="M181" s="26">
        <v>5</v>
      </c>
      <c r="N181" s="26">
        <v>6</v>
      </c>
      <c r="O181" s="26">
        <v>3.9</v>
      </c>
      <c r="P181" s="26">
        <v>4.2</v>
      </c>
      <c r="Q181" s="26">
        <v>5.4</v>
      </c>
      <c r="R181" s="26">
        <v>4.3</v>
      </c>
      <c r="S181" s="26">
        <v>4.8</v>
      </c>
      <c r="T181" s="26">
        <v>0.2</v>
      </c>
      <c r="U181" s="26">
        <v>-0.5</v>
      </c>
      <c r="V181" s="26">
        <v>0.4</v>
      </c>
      <c r="W181" s="26">
        <v>-0.2</v>
      </c>
      <c r="X181" s="26">
        <v>-1</v>
      </c>
      <c r="Y181" s="26">
        <v>-0.2</v>
      </c>
      <c r="Z181" s="26">
        <v>-0.3</v>
      </c>
      <c r="AA181" s="26">
        <v>-0.3</v>
      </c>
      <c r="AB181" s="26">
        <v>-0.2</v>
      </c>
    </row>
    <row r="182" spans="1:28" x14ac:dyDescent="0.2">
      <c r="A182" s="25">
        <v>33390</v>
      </c>
      <c r="B182" s="26">
        <v>58.9</v>
      </c>
      <c r="C182" s="26">
        <v>60.3</v>
      </c>
      <c r="D182" s="26">
        <v>57.2</v>
      </c>
      <c r="E182" s="26">
        <v>58.4</v>
      </c>
      <c r="F182" s="26">
        <v>58.6</v>
      </c>
      <c r="G182" s="26">
        <v>59.4</v>
      </c>
      <c r="H182" s="26">
        <v>60.3</v>
      </c>
      <c r="I182" s="26">
        <v>58.6</v>
      </c>
      <c r="J182" s="26">
        <v>59</v>
      </c>
      <c r="K182" s="26">
        <v>3</v>
      </c>
      <c r="L182" s="26">
        <v>4</v>
      </c>
      <c r="M182" s="26">
        <v>3.4</v>
      </c>
      <c r="N182" s="26">
        <v>4.7</v>
      </c>
      <c r="O182" s="26">
        <v>2.2999999999999998</v>
      </c>
      <c r="P182" s="26">
        <v>3.8</v>
      </c>
      <c r="Q182" s="26">
        <v>4.0999999999999996</v>
      </c>
      <c r="R182" s="26">
        <v>3.2</v>
      </c>
      <c r="S182" s="26">
        <v>3.3</v>
      </c>
      <c r="T182" s="26">
        <v>-0.2</v>
      </c>
      <c r="U182" s="26">
        <v>0.7</v>
      </c>
      <c r="V182" s="26">
        <v>0</v>
      </c>
      <c r="W182" s="26">
        <v>0.5</v>
      </c>
      <c r="X182" s="26">
        <v>0</v>
      </c>
      <c r="Y182" s="26">
        <v>0.5</v>
      </c>
      <c r="Z182" s="26">
        <v>0.5</v>
      </c>
      <c r="AA182" s="26">
        <v>0</v>
      </c>
      <c r="AB182" s="26">
        <v>0.2</v>
      </c>
    </row>
    <row r="183" spans="1:28" x14ac:dyDescent="0.2">
      <c r="A183" s="25">
        <v>33482</v>
      </c>
      <c r="B183" s="26">
        <v>59.2</v>
      </c>
      <c r="C183" s="26">
        <v>60.8</v>
      </c>
      <c r="D183" s="26">
        <v>57.4</v>
      </c>
      <c r="E183" s="26">
        <v>58.8</v>
      </c>
      <c r="F183" s="26">
        <v>58.9</v>
      </c>
      <c r="G183" s="26">
        <v>59.9</v>
      </c>
      <c r="H183" s="26">
        <v>60.4</v>
      </c>
      <c r="I183" s="26">
        <v>59.4</v>
      </c>
      <c r="J183" s="26">
        <v>59.3</v>
      </c>
      <c r="K183" s="26">
        <v>2.8</v>
      </c>
      <c r="L183" s="26">
        <v>3.9</v>
      </c>
      <c r="M183" s="26">
        <v>3.2</v>
      </c>
      <c r="N183" s="26">
        <v>4.0999999999999996</v>
      </c>
      <c r="O183" s="26">
        <v>1.9</v>
      </c>
      <c r="P183" s="26">
        <v>3.6</v>
      </c>
      <c r="Q183" s="26">
        <v>3.2</v>
      </c>
      <c r="R183" s="26">
        <v>3.8</v>
      </c>
      <c r="S183" s="26">
        <v>3.1</v>
      </c>
      <c r="T183" s="26">
        <v>0.5</v>
      </c>
      <c r="U183" s="26">
        <v>0.8</v>
      </c>
      <c r="V183" s="26">
        <v>0.3</v>
      </c>
      <c r="W183" s="26">
        <v>0.7</v>
      </c>
      <c r="X183" s="26">
        <v>0.5</v>
      </c>
      <c r="Y183" s="26">
        <v>0.8</v>
      </c>
      <c r="Z183" s="26">
        <v>0.2</v>
      </c>
      <c r="AA183" s="26">
        <v>1.4</v>
      </c>
      <c r="AB183" s="26">
        <v>0.5</v>
      </c>
    </row>
    <row r="184" spans="1:28" x14ac:dyDescent="0.2">
      <c r="A184" s="25">
        <v>33573</v>
      </c>
      <c r="B184" s="26">
        <v>59.8</v>
      </c>
      <c r="C184" s="26">
        <v>61.2</v>
      </c>
      <c r="D184" s="26">
        <v>58</v>
      </c>
      <c r="E184" s="26">
        <v>59.3</v>
      </c>
      <c r="F184" s="26">
        <v>59.1</v>
      </c>
      <c r="G184" s="26">
        <v>60.3</v>
      </c>
      <c r="H184" s="26">
        <v>61.2</v>
      </c>
      <c r="I184" s="26">
        <v>59.9</v>
      </c>
      <c r="J184" s="26">
        <v>59.9</v>
      </c>
      <c r="K184" s="26">
        <v>1.5</v>
      </c>
      <c r="L184" s="26">
        <v>1.7</v>
      </c>
      <c r="M184" s="26">
        <v>1.8</v>
      </c>
      <c r="N184" s="26">
        <v>1.9</v>
      </c>
      <c r="O184" s="26">
        <v>-0.2</v>
      </c>
      <c r="P184" s="26">
        <v>1.9</v>
      </c>
      <c r="Q184" s="26">
        <v>1.7</v>
      </c>
      <c r="R184" s="26">
        <v>1.9</v>
      </c>
      <c r="S184" s="26">
        <v>1.5</v>
      </c>
      <c r="T184" s="26">
        <v>1</v>
      </c>
      <c r="U184" s="26">
        <v>0.7</v>
      </c>
      <c r="V184" s="26">
        <v>1</v>
      </c>
      <c r="W184" s="26">
        <v>0.9</v>
      </c>
      <c r="X184" s="26">
        <v>0.3</v>
      </c>
      <c r="Y184" s="26">
        <v>0.7</v>
      </c>
      <c r="Z184" s="26">
        <v>1.3</v>
      </c>
      <c r="AA184" s="26">
        <v>0.8</v>
      </c>
      <c r="AB184" s="26">
        <v>1</v>
      </c>
    </row>
    <row r="185" spans="1:28" x14ac:dyDescent="0.2">
      <c r="A185" s="25">
        <v>33664</v>
      </c>
      <c r="B185" s="26">
        <v>59.8</v>
      </c>
      <c r="C185" s="26">
        <v>61.2</v>
      </c>
      <c r="D185" s="26">
        <v>58.1</v>
      </c>
      <c r="E185" s="26">
        <v>59.6</v>
      </c>
      <c r="F185" s="26">
        <v>59.1</v>
      </c>
      <c r="G185" s="26">
        <v>60.3</v>
      </c>
      <c r="H185" s="26">
        <v>61.2</v>
      </c>
      <c r="I185" s="26">
        <v>60.1</v>
      </c>
      <c r="J185" s="26">
        <v>59.9</v>
      </c>
      <c r="K185" s="26">
        <v>1.4</v>
      </c>
      <c r="L185" s="26">
        <v>2.2000000000000002</v>
      </c>
      <c r="M185" s="26">
        <v>1.6</v>
      </c>
      <c r="N185" s="26">
        <v>2.6</v>
      </c>
      <c r="O185" s="26">
        <v>0.9</v>
      </c>
      <c r="P185" s="26">
        <v>2</v>
      </c>
      <c r="Q185" s="26">
        <v>2</v>
      </c>
      <c r="R185" s="26">
        <v>2.6</v>
      </c>
      <c r="S185" s="26">
        <v>1.7</v>
      </c>
      <c r="T185" s="26">
        <v>0</v>
      </c>
      <c r="U185" s="26">
        <v>0</v>
      </c>
      <c r="V185" s="26">
        <v>0.2</v>
      </c>
      <c r="W185" s="26">
        <v>0.5</v>
      </c>
      <c r="X185" s="26">
        <v>0</v>
      </c>
      <c r="Y185" s="26">
        <v>0</v>
      </c>
      <c r="Z185" s="26">
        <v>0</v>
      </c>
      <c r="AA185" s="26">
        <v>0.3</v>
      </c>
      <c r="AB185" s="26">
        <v>0</v>
      </c>
    </row>
    <row r="186" spans="1:28" x14ac:dyDescent="0.2">
      <c r="A186" s="25">
        <v>33756</v>
      </c>
      <c r="B186" s="26">
        <v>59.5</v>
      </c>
      <c r="C186" s="26">
        <v>61.1</v>
      </c>
      <c r="D186" s="26">
        <v>57.9</v>
      </c>
      <c r="E186" s="26">
        <v>59.6</v>
      </c>
      <c r="F186" s="26">
        <v>58.8</v>
      </c>
      <c r="G186" s="26">
        <v>60.1</v>
      </c>
      <c r="H186" s="26">
        <v>61.3</v>
      </c>
      <c r="I186" s="26">
        <v>59.9</v>
      </c>
      <c r="J186" s="26">
        <v>59.7</v>
      </c>
      <c r="K186" s="26">
        <v>1</v>
      </c>
      <c r="L186" s="26">
        <v>1.3</v>
      </c>
      <c r="M186" s="26">
        <v>1.2</v>
      </c>
      <c r="N186" s="26">
        <v>2.1</v>
      </c>
      <c r="O186" s="26">
        <v>0.3</v>
      </c>
      <c r="P186" s="26">
        <v>1.2</v>
      </c>
      <c r="Q186" s="26">
        <v>1.7</v>
      </c>
      <c r="R186" s="26">
        <v>2.2000000000000002</v>
      </c>
      <c r="S186" s="26">
        <v>1.2</v>
      </c>
      <c r="T186" s="26">
        <v>-0.5</v>
      </c>
      <c r="U186" s="26">
        <v>-0.2</v>
      </c>
      <c r="V186" s="26">
        <v>-0.3</v>
      </c>
      <c r="W186" s="26">
        <v>0</v>
      </c>
      <c r="X186" s="26">
        <v>-0.5</v>
      </c>
      <c r="Y186" s="26">
        <v>-0.3</v>
      </c>
      <c r="Z186" s="26">
        <v>0.2</v>
      </c>
      <c r="AA186" s="26">
        <v>-0.3</v>
      </c>
      <c r="AB186" s="26">
        <v>-0.3</v>
      </c>
    </row>
    <row r="187" spans="1:28" x14ac:dyDescent="0.2">
      <c r="A187" s="25">
        <v>33848</v>
      </c>
      <c r="B187" s="26">
        <v>59.7</v>
      </c>
      <c r="C187" s="26">
        <v>61</v>
      </c>
      <c r="D187" s="26">
        <v>57.8</v>
      </c>
      <c r="E187" s="26">
        <v>60</v>
      </c>
      <c r="F187" s="26">
        <v>58.8</v>
      </c>
      <c r="G187" s="26">
        <v>60.4</v>
      </c>
      <c r="H187" s="26">
        <v>61.6</v>
      </c>
      <c r="I187" s="26">
        <v>60.3</v>
      </c>
      <c r="J187" s="26">
        <v>59.8</v>
      </c>
      <c r="K187" s="26">
        <v>0.8</v>
      </c>
      <c r="L187" s="26">
        <v>0.3</v>
      </c>
      <c r="M187" s="26">
        <v>0.7</v>
      </c>
      <c r="N187" s="26">
        <v>2</v>
      </c>
      <c r="O187" s="26">
        <v>-0.2</v>
      </c>
      <c r="P187" s="26">
        <v>0.8</v>
      </c>
      <c r="Q187" s="26">
        <v>2</v>
      </c>
      <c r="R187" s="26">
        <v>1.5</v>
      </c>
      <c r="S187" s="26">
        <v>0.8</v>
      </c>
      <c r="T187" s="26">
        <v>0.3</v>
      </c>
      <c r="U187" s="26">
        <v>-0.2</v>
      </c>
      <c r="V187" s="26">
        <v>-0.2</v>
      </c>
      <c r="W187" s="26">
        <v>0.7</v>
      </c>
      <c r="X187" s="26">
        <v>0</v>
      </c>
      <c r="Y187" s="26">
        <v>0.5</v>
      </c>
      <c r="Z187" s="26">
        <v>0.5</v>
      </c>
      <c r="AA187" s="26">
        <v>0.7</v>
      </c>
      <c r="AB187" s="26">
        <v>0.2</v>
      </c>
    </row>
    <row r="188" spans="1:28" x14ac:dyDescent="0.2">
      <c r="A188" s="25">
        <v>33939</v>
      </c>
      <c r="B188" s="26">
        <v>60</v>
      </c>
      <c r="C188" s="26">
        <v>61.1</v>
      </c>
      <c r="D188" s="26">
        <v>58.5</v>
      </c>
      <c r="E188" s="26">
        <v>60.3</v>
      </c>
      <c r="F188" s="26">
        <v>59.1</v>
      </c>
      <c r="G188" s="26">
        <v>60.6</v>
      </c>
      <c r="H188" s="26">
        <v>61.7</v>
      </c>
      <c r="I188" s="26">
        <v>60.5</v>
      </c>
      <c r="J188" s="26">
        <v>60.1</v>
      </c>
      <c r="K188" s="26">
        <v>0.3</v>
      </c>
      <c r="L188" s="26">
        <v>-0.2</v>
      </c>
      <c r="M188" s="26">
        <v>0.9</v>
      </c>
      <c r="N188" s="26">
        <v>1.7</v>
      </c>
      <c r="O188" s="26">
        <v>0</v>
      </c>
      <c r="P188" s="26">
        <v>0.5</v>
      </c>
      <c r="Q188" s="26">
        <v>0.8</v>
      </c>
      <c r="R188" s="26">
        <v>1</v>
      </c>
      <c r="S188" s="26">
        <v>0.3</v>
      </c>
      <c r="T188" s="26">
        <v>0.5</v>
      </c>
      <c r="U188" s="26">
        <v>0.2</v>
      </c>
      <c r="V188" s="26">
        <v>1.2</v>
      </c>
      <c r="W188" s="26">
        <v>0.5</v>
      </c>
      <c r="X188" s="26">
        <v>0.5</v>
      </c>
      <c r="Y188" s="26">
        <v>0.3</v>
      </c>
      <c r="Z188" s="26">
        <v>0.2</v>
      </c>
      <c r="AA188" s="26">
        <v>0.3</v>
      </c>
      <c r="AB188" s="26">
        <v>0.5</v>
      </c>
    </row>
    <row r="189" spans="1:28" x14ac:dyDescent="0.2">
      <c r="A189" s="25">
        <v>34029</v>
      </c>
      <c r="B189" s="26">
        <v>60.4</v>
      </c>
      <c r="C189" s="26">
        <v>61.9</v>
      </c>
      <c r="D189" s="26">
        <v>59</v>
      </c>
      <c r="E189" s="26">
        <v>60.8</v>
      </c>
      <c r="F189" s="26">
        <v>59.3</v>
      </c>
      <c r="G189" s="26">
        <v>61.2</v>
      </c>
      <c r="H189" s="26">
        <v>62.1</v>
      </c>
      <c r="I189" s="26">
        <v>61.1</v>
      </c>
      <c r="J189" s="26">
        <v>60.6</v>
      </c>
      <c r="K189" s="26">
        <v>1</v>
      </c>
      <c r="L189" s="26">
        <v>1.1000000000000001</v>
      </c>
      <c r="M189" s="26">
        <v>1.5</v>
      </c>
      <c r="N189" s="26">
        <v>2</v>
      </c>
      <c r="O189" s="26">
        <v>0.3</v>
      </c>
      <c r="P189" s="26">
        <v>1.5</v>
      </c>
      <c r="Q189" s="26">
        <v>1.5</v>
      </c>
      <c r="R189" s="26">
        <v>1.7</v>
      </c>
      <c r="S189" s="26">
        <v>1.2</v>
      </c>
      <c r="T189" s="26">
        <v>0.7</v>
      </c>
      <c r="U189" s="26">
        <v>1.3</v>
      </c>
      <c r="V189" s="26">
        <v>0.9</v>
      </c>
      <c r="W189" s="26">
        <v>0.8</v>
      </c>
      <c r="X189" s="26">
        <v>0.3</v>
      </c>
      <c r="Y189" s="26">
        <v>1</v>
      </c>
      <c r="Z189" s="26">
        <v>0.6</v>
      </c>
      <c r="AA189" s="26">
        <v>1</v>
      </c>
      <c r="AB189" s="26">
        <v>0.8</v>
      </c>
    </row>
    <row r="190" spans="1:28" x14ac:dyDescent="0.2">
      <c r="A190" s="25">
        <v>34121</v>
      </c>
      <c r="B190" s="26">
        <v>60.5</v>
      </c>
      <c r="C190" s="26">
        <v>62.2</v>
      </c>
      <c r="D190" s="26">
        <v>59.3</v>
      </c>
      <c r="E190" s="26">
        <v>61.2</v>
      </c>
      <c r="F190" s="26">
        <v>59.5</v>
      </c>
      <c r="G190" s="26">
        <v>61.4</v>
      </c>
      <c r="H190" s="26">
        <v>62.2</v>
      </c>
      <c r="I190" s="26">
        <v>61.2</v>
      </c>
      <c r="J190" s="26">
        <v>60.8</v>
      </c>
      <c r="K190" s="26">
        <v>1.7</v>
      </c>
      <c r="L190" s="26">
        <v>1.8</v>
      </c>
      <c r="M190" s="26">
        <v>2.4</v>
      </c>
      <c r="N190" s="26">
        <v>2.7</v>
      </c>
      <c r="O190" s="26">
        <v>1.2</v>
      </c>
      <c r="P190" s="26">
        <v>2.2000000000000002</v>
      </c>
      <c r="Q190" s="26">
        <v>1.5</v>
      </c>
      <c r="R190" s="26">
        <v>2.2000000000000002</v>
      </c>
      <c r="S190" s="26">
        <v>1.8</v>
      </c>
      <c r="T190" s="26">
        <v>0.2</v>
      </c>
      <c r="U190" s="26">
        <v>0.5</v>
      </c>
      <c r="V190" s="26">
        <v>0.5</v>
      </c>
      <c r="W190" s="26">
        <v>0.7</v>
      </c>
      <c r="X190" s="26">
        <v>0.3</v>
      </c>
      <c r="Y190" s="26">
        <v>0.3</v>
      </c>
      <c r="Z190" s="26">
        <v>0.2</v>
      </c>
      <c r="AA190" s="26">
        <v>0.2</v>
      </c>
      <c r="AB190" s="26">
        <v>0.3</v>
      </c>
    </row>
    <row r="191" spans="1:28" x14ac:dyDescent="0.2">
      <c r="A191" s="25">
        <v>34213</v>
      </c>
      <c r="B191" s="26">
        <v>60.7</v>
      </c>
      <c r="C191" s="26">
        <v>62.4</v>
      </c>
      <c r="D191" s="26">
        <v>59.4</v>
      </c>
      <c r="E191" s="26">
        <v>61.4</v>
      </c>
      <c r="F191" s="26">
        <v>60.1</v>
      </c>
      <c r="G191" s="26">
        <v>62.3</v>
      </c>
      <c r="H191" s="26">
        <v>62.5</v>
      </c>
      <c r="I191" s="26">
        <v>61.6</v>
      </c>
      <c r="J191" s="26">
        <v>61.1</v>
      </c>
      <c r="K191" s="26">
        <v>1.7</v>
      </c>
      <c r="L191" s="26">
        <v>2.2999999999999998</v>
      </c>
      <c r="M191" s="26">
        <v>2.8</v>
      </c>
      <c r="N191" s="26">
        <v>2.2999999999999998</v>
      </c>
      <c r="O191" s="26">
        <v>2.2000000000000002</v>
      </c>
      <c r="P191" s="26">
        <v>3.1</v>
      </c>
      <c r="Q191" s="26">
        <v>1.5</v>
      </c>
      <c r="R191" s="26">
        <v>2.2000000000000002</v>
      </c>
      <c r="S191" s="26">
        <v>2.2000000000000002</v>
      </c>
      <c r="T191" s="26">
        <v>0.3</v>
      </c>
      <c r="U191" s="26">
        <v>0.3</v>
      </c>
      <c r="V191" s="26">
        <v>0.2</v>
      </c>
      <c r="W191" s="26">
        <v>0.3</v>
      </c>
      <c r="X191" s="26">
        <v>1</v>
      </c>
      <c r="Y191" s="26">
        <v>1.5</v>
      </c>
      <c r="Z191" s="26">
        <v>0.5</v>
      </c>
      <c r="AA191" s="26">
        <v>0.7</v>
      </c>
      <c r="AB191" s="26">
        <v>0.5</v>
      </c>
    </row>
    <row r="192" spans="1:28" x14ac:dyDescent="0.2">
      <c r="A192" s="25">
        <v>34304</v>
      </c>
      <c r="B192" s="26">
        <v>60.8</v>
      </c>
      <c r="C192" s="26">
        <v>62.6</v>
      </c>
      <c r="D192" s="26">
        <v>59.6</v>
      </c>
      <c r="E192" s="26">
        <v>61.4</v>
      </c>
      <c r="F192" s="26">
        <v>60.5</v>
      </c>
      <c r="G192" s="26">
        <v>62.6</v>
      </c>
      <c r="H192" s="26">
        <v>63.2</v>
      </c>
      <c r="I192" s="26">
        <v>61.8</v>
      </c>
      <c r="J192" s="26">
        <v>61.2</v>
      </c>
      <c r="K192" s="26">
        <v>1.3</v>
      </c>
      <c r="L192" s="26">
        <v>2.5</v>
      </c>
      <c r="M192" s="26">
        <v>1.9</v>
      </c>
      <c r="N192" s="26">
        <v>1.8</v>
      </c>
      <c r="O192" s="26">
        <v>2.4</v>
      </c>
      <c r="P192" s="26">
        <v>3.3</v>
      </c>
      <c r="Q192" s="26">
        <v>2.4</v>
      </c>
      <c r="R192" s="26">
        <v>2.1</v>
      </c>
      <c r="S192" s="26">
        <v>1.8</v>
      </c>
      <c r="T192" s="26">
        <v>0.2</v>
      </c>
      <c r="U192" s="26">
        <v>0.3</v>
      </c>
      <c r="V192" s="26">
        <v>0.3</v>
      </c>
      <c r="W192" s="26">
        <v>0</v>
      </c>
      <c r="X192" s="26">
        <v>0.7</v>
      </c>
      <c r="Y192" s="26">
        <v>0.5</v>
      </c>
      <c r="Z192" s="26">
        <v>1.1000000000000001</v>
      </c>
      <c r="AA192" s="26">
        <v>0.3</v>
      </c>
      <c r="AB192" s="26">
        <v>0.2</v>
      </c>
    </row>
    <row r="193" spans="1:28" x14ac:dyDescent="0.2">
      <c r="A193" s="25">
        <v>34394</v>
      </c>
      <c r="B193" s="26">
        <v>60.9</v>
      </c>
      <c r="C193" s="26">
        <v>62.8</v>
      </c>
      <c r="D193" s="26">
        <v>59.9</v>
      </c>
      <c r="E193" s="26">
        <v>61.9</v>
      </c>
      <c r="F193" s="26">
        <v>60.5</v>
      </c>
      <c r="G193" s="26">
        <v>62.8</v>
      </c>
      <c r="H193" s="26">
        <v>63</v>
      </c>
      <c r="I193" s="26">
        <v>61.8</v>
      </c>
      <c r="J193" s="26">
        <v>61.5</v>
      </c>
      <c r="K193" s="26">
        <v>0.8</v>
      </c>
      <c r="L193" s="26">
        <v>1.5</v>
      </c>
      <c r="M193" s="26">
        <v>1.5</v>
      </c>
      <c r="N193" s="26">
        <v>1.8</v>
      </c>
      <c r="O193" s="26">
        <v>2</v>
      </c>
      <c r="P193" s="26">
        <v>2.6</v>
      </c>
      <c r="Q193" s="26">
        <v>1.4</v>
      </c>
      <c r="R193" s="26">
        <v>1.1000000000000001</v>
      </c>
      <c r="S193" s="26">
        <v>1.5</v>
      </c>
      <c r="T193" s="26">
        <v>0.2</v>
      </c>
      <c r="U193" s="26">
        <v>0.3</v>
      </c>
      <c r="V193" s="26">
        <v>0.5</v>
      </c>
      <c r="W193" s="26">
        <v>0.8</v>
      </c>
      <c r="X193" s="26">
        <v>0</v>
      </c>
      <c r="Y193" s="26">
        <v>0.3</v>
      </c>
      <c r="Z193" s="26">
        <v>-0.3</v>
      </c>
      <c r="AA193" s="26">
        <v>0</v>
      </c>
      <c r="AB193" s="26">
        <v>0.5</v>
      </c>
    </row>
    <row r="194" spans="1:28" x14ac:dyDescent="0.2">
      <c r="A194" s="25">
        <v>34486</v>
      </c>
      <c r="B194" s="26">
        <v>61.4</v>
      </c>
      <c r="C194" s="26">
        <v>63.3</v>
      </c>
      <c r="D194" s="26">
        <v>60.3</v>
      </c>
      <c r="E194" s="26">
        <v>62.3</v>
      </c>
      <c r="F194" s="26">
        <v>60.8</v>
      </c>
      <c r="G194" s="26">
        <v>63.1</v>
      </c>
      <c r="H194" s="26">
        <v>63.5</v>
      </c>
      <c r="I194" s="26">
        <v>62.2</v>
      </c>
      <c r="J194" s="26">
        <v>61.9</v>
      </c>
      <c r="K194" s="26">
        <v>1.5</v>
      </c>
      <c r="L194" s="26">
        <v>1.8</v>
      </c>
      <c r="M194" s="26">
        <v>1.7</v>
      </c>
      <c r="N194" s="26">
        <v>1.8</v>
      </c>
      <c r="O194" s="26">
        <v>2.2000000000000002</v>
      </c>
      <c r="P194" s="26">
        <v>2.8</v>
      </c>
      <c r="Q194" s="26">
        <v>2.1</v>
      </c>
      <c r="R194" s="26">
        <v>1.6</v>
      </c>
      <c r="S194" s="26">
        <v>1.8</v>
      </c>
      <c r="T194" s="26">
        <v>0.8</v>
      </c>
      <c r="U194" s="26">
        <v>0.8</v>
      </c>
      <c r="V194" s="26">
        <v>0.7</v>
      </c>
      <c r="W194" s="26">
        <v>0.6</v>
      </c>
      <c r="X194" s="26">
        <v>0.5</v>
      </c>
      <c r="Y194" s="26">
        <v>0.5</v>
      </c>
      <c r="Z194" s="26">
        <v>0.8</v>
      </c>
      <c r="AA194" s="26">
        <v>0.6</v>
      </c>
      <c r="AB194" s="26">
        <v>0.7</v>
      </c>
    </row>
    <row r="195" spans="1:28" x14ac:dyDescent="0.2">
      <c r="A195" s="25">
        <v>34578</v>
      </c>
      <c r="B195" s="26">
        <v>62</v>
      </c>
      <c r="C195" s="26">
        <v>63.4</v>
      </c>
      <c r="D195" s="26">
        <v>60.9</v>
      </c>
      <c r="E195" s="26">
        <v>62.6</v>
      </c>
      <c r="F195" s="26">
        <v>61.3</v>
      </c>
      <c r="G195" s="26">
        <v>63.6</v>
      </c>
      <c r="H195" s="26">
        <v>63.9</v>
      </c>
      <c r="I195" s="26">
        <v>62.5</v>
      </c>
      <c r="J195" s="26">
        <v>62.3</v>
      </c>
      <c r="K195" s="26">
        <v>2.1</v>
      </c>
      <c r="L195" s="26">
        <v>1.6</v>
      </c>
      <c r="M195" s="26">
        <v>2.5</v>
      </c>
      <c r="N195" s="26">
        <v>2</v>
      </c>
      <c r="O195" s="26">
        <v>2</v>
      </c>
      <c r="P195" s="26">
        <v>2.1</v>
      </c>
      <c r="Q195" s="26">
        <v>2.2000000000000002</v>
      </c>
      <c r="R195" s="26">
        <v>1.5</v>
      </c>
      <c r="S195" s="26">
        <v>2</v>
      </c>
      <c r="T195" s="26">
        <v>1</v>
      </c>
      <c r="U195" s="26">
        <v>0.2</v>
      </c>
      <c r="V195" s="26">
        <v>1</v>
      </c>
      <c r="W195" s="26">
        <v>0.5</v>
      </c>
      <c r="X195" s="26">
        <v>0.8</v>
      </c>
      <c r="Y195" s="26">
        <v>0.8</v>
      </c>
      <c r="Z195" s="26">
        <v>0.6</v>
      </c>
      <c r="AA195" s="26">
        <v>0.5</v>
      </c>
      <c r="AB195" s="26">
        <v>0.6</v>
      </c>
    </row>
    <row r="196" spans="1:28" x14ac:dyDescent="0.2">
      <c r="A196" s="25">
        <v>34669</v>
      </c>
      <c r="B196" s="26">
        <v>62.4</v>
      </c>
      <c r="C196" s="26">
        <v>63.9</v>
      </c>
      <c r="D196" s="26">
        <v>61.5</v>
      </c>
      <c r="E196" s="26">
        <v>63.2</v>
      </c>
      <c r="F196" s="26">
        <v>61.8</v>
      </c>
      <c r="G196" s="26">
        <v>64.099999999999994</v>
      </c>
      <c r="H196" s="26">
        <v>64.3</v>
      </c>
      <c r="I196" s="26">
        <v>63.2</v>
      </c>
      <c r="J196" s="26">
        <v>62.8</v>
      </c>
      <c r="K196" s="26">
        <v>2.6</v>
      </c>
      <c r="L196" s="26">
        <v>2.1</v>
      </c>
      <c r="M196" s="26">
        <v>3.2</v>
      </c>
      <c r="N196" s="26">
        <v>2.9</v>
      </c>
      <c r="O196" s="26">
        <v>2.1</v>
      </c>
      <c r="P196" s="26">
        <v>2.4</v>
      </c>
      <c r="Q196" s="26">
        <v>1.7</v>
      </c>
      <c r="R196" s="26">
        <v>2.2999999999999998</v>
      </c>
      <c r="S196" s="26">
        <v>2.6</v>
      </c>
      <c r="T196" s="26">
        <v>0.6</v>
      </c>
      <c r="U196" s="26">
        <v>0.8</v>
      </c>
      <c r="V196" s="26">
        <v>1</v>
      </c>
      <c r="W196" s="26">
        <v>1</v>
      </c>
      <c r="X196" s="26">
        <v>0.8</v>
      </c>
      <c r="Y196" s="26">
        <v>0.8</v>
      </c>
      <c r="Z196" s="26">
        <v>0.6</v>
      </c>
      <c r="AA196" s="26">
        <v>1.1000000000000001</v>
      </c>
      <c r="AB196" s="26">
        <v>0.8</v>
      </c>
    </row>
    <row r="197" spans="1:28" x14ac:dyDescent="0.2">
      <c r="A197" s="25">
        <v>34759</v>
      </c>
      <c r="B197" s="26">
        <v>63.5</v>
      </c>
      <c r="C197" s="26">
        <v>65</v>
      </c>
      <c r="D197" s="26">
        <v>62.6</v>
      </c>
      <c r="E197" s="26">
        <v>64.2</v>
      </c>
      <c r="F197" s="26">
        <v>63</v>
      </c>
      <c r="G197" s="26">
        <v>65.2</v>
      </c>
      <c r="H197" s="26">
        <v>65.2</v>
      </c>
      <c r="I197" s="26">
        <v>64.5</v>
      </c>
      <c r="J197" s="26">
        <v>63.8</v>
      </c>
      <c r="K197" s="26">
        <v>4.3</v>
      </c>
      <c r="L197" s="26">
        <v>3.5</v>
      </c>
      <c r="M197" s="26">
        <v>4.5</v>
      </c>
      <c r="N197" s="26">
        <v>3.7</v>
      </c>
      <c r="O197" s="26">
        <v>4.0999999999999996</v>
      </c>
      <c r="P197" s="26">
        <v>3.8</v>
      </c>
      <c r="Q197" s="26">
        <v>3.5</v>
      </c>
      <c r="R197" s="26">
        <v>4.4000000000000004</v>
      </c>
      <c r="S197" s="26">
        <v>3.7</v>
      </c>
      <c r="T197" s="26">
        <v>1.8</v>
      </c>
      <c r="U197" s="26">
        <v>1.7</v>
      </c>
      <c r="V197" s="26">
        <v>1.8</v>
      </c>
      <c r="W197" s="26">
        <v>1.6</v>
      </c>
      <c r="X197" s="26">
        <v>1.9</v>
      </c>
      <c r="Y197" s="26">
        <v>1.7</v>
      </c>
      <c r="Z197" s="26">
        <v>1.4</v>
      </c>
      <c r="AA197" s="26">
        <v>2.1</v>
      </c>
      <c r="AB197" s="26">
        <v>1.6</v>
      </c>
    </row>
    <row r="198" spans="1:28" x14ac:dyDescent="0.2">
      <c r="A198" s="25">
        <v>34851</v>
      </c>
      <c r="B198" s="26">
        <v>64.400000000000006</v>
      </c>
      <c r="C198" s="26">
        <v>65.599999999999994</v>
      </c>
      <c r="D198" s="26">
        <v>63.2</v>
      </c>
      <c r="E198" s="26">
        <v>64.7</v>
      </c>
      <c r="F198" s="26">
        <v>64</v>
      </c>
      <c r="G198" s="26">
        <v>65.7</v>
      </c>
      <c r="H198" s="26">
        <v>66</v>
      </c>
      <c r="I198" s="26">
        <v>65.3</v>
      </c>
      <c r="J198" s="26">
        <v>64.7</v>
      </c>
      <c r="K198" s="26">
        <v>4.9000000000000004</v>
      </c>
      <c r="L198" s="26">
        <v>3.6</v>
      </c>
      <c r="M198" s="26">
        <v>4.8</v>
      </c>
      <c r="N198" s="26">
        <v>3.9</v>
      </c>
      <c r="O198" s="26">
        <v>5.3</v>
      </c>
      <c r="P198" s="26">
        <v>4.0999999999999996</v>
      </c>
      <c r="Q198" s="26">
        <v>3.9</v>
      </c>
      <c r="R198" s="26">
        <v>5</v>
      </c>
      <c r="S198" s="26">
        <v>4.5</v>
      </c>
      <c r="T198" s="26">
        <v>1.4</v>
      </c>
      <c r="U198" s="26">
        <v>0.9</v>
      </c>
      <c r="V198" s="26">
        <v>1</v>
      </c>
      <c r="W198" s="26">
        <v>0.8</v>
      </c>
      <c r="X198" s="26">
        <v>1.6</v>
      </c>
      <c r="Y198" s="26">
        <v>0.8</v>
      </c>
      <c r="Z198" s="26">
        <v>1.2</v>
      </c>
      <c r="AA198" s="26">
        <v>1.2</v>
      </c>
      <c r="AB198" s="26">
        <v>1.4</v>
      </c>
    </row>
    <row r="199" spans="1:28" x14ac:dyDescent="0.2">
      <c r="A199" s="25">
        <v>34943</v>
      </c>
      <c r="B199" s="26">
        <v>65.5</v>
      </c>
      <c r="C199" s="26">
        <v>66.400000000000006</v>
      </c>
      <c r="D199" s="26">
        <v>63.8</v>
      </c>
      <c r="E199" s="26">
        <v>65.400000000000006</v>
      </c>
      <c r="F199" s="26">
        <v>64.400000000000006</v>
      </c>
      <c r="G199" s="26">
        <v>66.5</v>
      </c>
      <c r="H199" s="26">
        <v>66.7</v>
      </c>
      <c r="I199" s="26">
        <v>66.099999999999994</v>
      </c>
      <c r="J199" s="26">
        <v>65.5</v>
      </c>
      <c r="K199" s="26">
        <v>5.6</v>
      </c>
      <c r="L199" s="26">
        <v>4.7</v>
      </c>
      <c r="M199" s="26">
        <v>4.8</v>
      </c>
      <c r="N199" s="26">
        <v>4.5</v>
      </c>
      <c r="O199" s="26">
        <v>5.0999999999999996</v>
      </c>
      <c r="P199" s="26">
        <v>4.5999999999999996</v>
      </c>
      <c r="Q199" s="26">
        <v>4.4000000000000004</v>
      </c>
      <c r="R199" s="26">
        <v>5.8</v>
      </c>
      <c r="S199" s="26">
        <v>5.0999999999999996</v>
      </c>
      <c r="T199" s="26">
        <v>1.7</v>
      </c>
      <c r="U199" s="26">
        <v>1.2</v>
      </c>
      <c r="V199" s="26">
        <v>0.9</v>
      </c>
      <c r="W199" s="26">
        <v>1.1000000000000001</v>
      </c>
      <c r="X199" s="26">
        <v>0.6</v>
      </c>
      <c r="Y199" s="26">
        <v>1.2</v>
      </c>
      <c r="Z199" s="26">
        <v>1.1000000000000001</v>
      </c>
      <c r="AA199" s="26">
        <v>1.2</v>
      </c>
      <c r="AB199" s="26">
        <v>1.2</v>
      </c>
    </row>
    <row r="200" spans="1:28" x14ac:dyDescent="0.2">
      <c r="A200" s="25">
        <v>35034</v>
      </c>
      <c r="B200" s="26">
        <v>66.099999999999994</v>
      </c>
      <c r="C200" s="26">
        <v>66.900000000000006</v>
      </c>
      <c r="D200" s="26">
        <v>64.2</v>
      </c>
      <c r="E200" s="26">
        <v>66</v>
      </c>
      <c r="F200" s="26">
        <v>64.8</v>
      </c>
      <c r="G200" s="26">
        <v>66.900000000000006</v>
      </c>
      <c r="H200" s="26">
        <v>67.400000000000006</v>
      </c>
      <c r="I200" s="26">
        <v>66.599999999999994</v>
      </c>
      <c r="J200" s="26">
        <v>66</v>
      </c>
      <c r="K200" s="26">
        <v>5.9</v>
      </c>
      <c r="L200" s="26">
        <v>4.7</v>
      </c>
      <c r="M200" s="26">
        <v>4.4000000000000004</v>
      </c>
      <c r="N200" s="26">
        <v>4.4000000000000004</v>
      </c>
      <c r="O200" s="26">
        <v>4.9000000000000004</v>
      </c>
      <c r="P200" s="26">
        <v>4.4000000000000004</v>
      </c>
      <c r="Q200" s="26">
        <v>4.8</v>
      </c>
      <c r="R200" s="26">
        <v>5.4</v>
      </c>
      <c r="S200" s="26">
        <v>5.0999999999999996</v>
      </c>
      <c r="T200" s="26">
        <v>0.9</v>
      </c>
      <c r="U200" s="26">
        <v>0.8</v>
      </c>
      <c r="V200" s="26">
        <v>0.6</v>
      </c>
      <c r="W200" s="26">
        <v>0.9</v>
      </c>
      <c r="X200" s="26">
        <v>0.6</v>
      </c>
      <c r="Y200" s="26">
        <v>0.6</v>
      </c>
      <c r="Z200" s="26">
        <v>1</v>
      </c>
      <c r="AA200" s="26">
        <v>0.8</v>
      </c>
      <c r="AB200" s="26">
        <v>0.8</v>
      </c>
    </row>
    <row r="201" spans="1:28" x14ac:dyDescent="0.2">
      <c r="A201" s="25">
        <v>35125</v>
      </c>
      <c r="B201" s="26">
        <v>66.5</v>
      </c>
      <c r="C201" s="26">
        <v>66.8</v>
      </c>
      <c r="D201" s="26">
        <v>64.7</v>
      </c>
      <c r="E201" s="26">
        <v>66.2</v>
      </c>
      <c r="F201" s="26">
        <v>65.2</v>
      </c>
      <c r="G201" s="26">
        <v>67.400000000000006</v>
      </c>
      <c r="H201" s="26">
        <v>67.7</v>
      </c>
      <c r="I201" s="26">
        <v>67</v>
      </c>
      <c r="J201" s="26">
        <v>66.2</v>
      </c>
      <c r="K201" s="26">
        <v>4.7</v>
      </c>
      <c r="L201" s="26">
        <v>2.8</v>
      </c>
      <c r="M201" s="26">
        <v>3.4</v>
      </c>
      <c r="N201" s="26">
        <v>3.1</v>
      </c>
      <c r="O201" s="26">
        <v>3.5</v>
      </c>
      <c r="P201" s="26">
        <v>3.4</v>
      </c>
      <c r="Q201" s="26">
        <v>3.8</v>
      </c>
      <c r="R201" s="26">
        <v>3.9</v>
      </c>
      <c r="S201" s="26">
        <v>3.8</v>
      </c>
      <c r="T201" s="26">
        <v>0.6</v>
      </c>
      <c r="U201" s="26">
        <v>-0.1</v>
      </c>
      <c r="V201" s="26">
        <v>0.8</v>
      </c>
      <c r="W201" s="26">
        <v>0.3</v>
      </c>
      <c r="X201" s="26">
        <v>0.6</v>
      </c>
      <c r="Y201" s="26">
        <v>0.7</v>
      </c>
      <c r="Z201" s="26">
        <v>0.4</v>
      </c>
      <c r="AA201" s="26">
        <v>0.6</v>
      </c>
      <c r="AB201" s="26">
        <v>0.3</v>
      </c>
    </row>
    <row r="202" spans="1:28" x14ac:dyDescent="0.2">
      <c r="A202" s="25">
        <v>35217</v>
      </c>
      <c r="B202" s="26">
        <v>67</v>
      </c>
      <c r="C202" s="26">
        <v>67.3</v>
      </c>
      <c r="D202" s="26">
        <v>65.099999999999994</v>
      </c>
      <c r="E202" s="26">
        <v>66.5</v>
      </c>
      <c r="F202" s="26">
        <v>65.7</v>
      </c>
      <c r="G202" s="26">
        <v>67.7</v>
      </c>
      <c r="H202" s="26">
        <v>68.3</v>
      </c>
      <c r="I202" s="26">
        <v>67.400000000000006</v>
      </c>
      <c r="J202" s="26">
        <v>66.7</v>
      </c>
      <c r="K202" s="26">
        <v>4</v>
      </c>
      <c r="L202" s="26">
        <v>2.6</v>
      </c>
      <c r="M202" s="26">
        <v>3</v>
      </c>
      <c r="N202" s="26">
        <v>2.8</v>
      </c>
      <c r="O202" s="26">
        <v>2.7</v>
      </c>
      <c r="P202" s="26">
        <v>3</v>
      </c>
      <c r="Q202" s="26">
        <v>3.5</v>
      </c>
      <c r="R202" s="26">
        <v>3.2</v>
      </c>
      <c r="S202" s="26">
        <v>3.1</v>
      </c>
      <c r="T202" s="26">
        <v>0.8</v>
      </c>
      <c r="U202" s="26">
        <v>0.7</v>
      </c>
      <c r="V202" s="26">
        <v>0.6</v>
      </c>
      <c r="W202" s="26">
        <v>0.5</v>
      </c>
      <c r="X202" s="26">
        <v>0.8</v>
      </c>
      <c r="Y202" s="26">
        <v>0.4</v>
      </c>
      <c r="Z202" s="26">
        <v>0.9</v>
      </c>
      <c r="AA202" s="26">
        <v>0.6</v>
      </c>
      <c r="AB202" s="26">
        <v>0.8</v>
      </c>
    </row>
    <row r="203" spans="1:28" x14ac:dyDescent="0.2">
      <c r="A203" s="25">
        <v>35309</v>
      </c>
      <c r="B203" s="26">
        <v>67.099999999999994</v>
      </c>
      <c r="C203" s="26">
        <v>67.599999999999994</v>
      </c>
      <c r="D203" s="26">
        <v>65.2</v>
      </c>
      <c r="E203" s="26">
        <v>66.599999999999994</v>
      </c>
      <c r="F203" s="26">
        <v>65.900000000000006</v>
      </c>
      <c r="G203" s="26">
        <v>68</v>
      </c>
      <c r="H203" s="26">
        <v>68.8</v>
      </c>
      <c r="I203" s="26">
        <v>67.400000000000006</v>
      </c>
      <c r="J203" s="26">
        <v>66.900000000000006</v>
      </c>
      <c r="K203" s="26">
        <v>2.4</v>
      </c>
      <c r="L203" s="26">
        <v>1.8</v>
      </c>
      <c r="M203" s="26">
        <v>2.2000000000000002</v>
      </c>
      <c r="N203" s="26">
        <v>1.8</v>
      </c>
      <c r="O203" s="26">
        <v>2.2999999999999998</v>
      </c>
      <c r="P203" s="26">
        <v>2.2999999999999998</v>
      </c>
      <c r="Q203" s="26">
        <v>3.1</v>
      </c>
      <c r="R203" s="26">
        <v>2</v>
      </c>
      <c r="S203" s="26">
        <v>2.1</v>
      </c>
      <c r="T203" s="26">
        <v>0.1</v>
      </c>
      <c r="U203" s="26">
        <v>0.4</v>
      </c>
      <c r="V203" s="26">
        <v>0.2</v>
      </c>
      <c r="W203" s="26">
        <v>0.2</v>
      </c>
      <c r="X203" s="26">
        <v>0.3</v>
      </c>
      <c r="Y203" s="26">
        <v>0.4</v>
      </c>
      <c r="Z203" s="26">
        <v>0.7</v>
      </c>
      <c r="AA203" s="26">
        <v>0</v>
      </c>
      <c r="AB203" s="26">
        <v>0.3</v>
      </c>
    </row>
    <row r="204" spans="1:28" x14ac:dyDescent="0.2">
      <c r="A204" s="25">
        <v>35400</v>
      </c>
      <c r="B204" s="26">
        <v>67.2</v>
      </c>
      <c r="C204" s="26">
        <v>67.7</v>
      </c>
      <c r="D204" s="26">
        <v>65.3</v>
      </c>
      <c r="E204" s="26">
        <v>66.8</v>
      </c>
      <c r="F204" s="26">
        <v>66</v>
      </c>
      <c r="G204" s="26">
        <v>68.099999999999994</v>
      </c>
      <c r="H204" s="26">
        <v>68.8</v>
      </c>
      <c r="I204" s="26">
        <v>67.400000000000006</v>
      </c>
      <c r="J204" s="26">
        <v>67</v>
      </c>
      <c r="K204" s="26">
        <v>1.7</v>
      </c>
      <c r="L204" s="26">
        <v>1.2</v>
      </c>
      <c r="M204" s="26">
        <v>1.7</v>
      </c>
      <c r="N204" s="26">
        <v>1.2</v>
      </c>
      <c r="O204" s="26">
        <v>1.9</v>
      </c>
      <c r="P204" s="26">
        <v>1.8</v>
      </c>
      <c r="Q204" s="26">
        <v>2.1</v>
      </c>
      <c r="R204" s="26">
        <v>1.2</v>
      </c>
      <c r="S204" s="26">
        <v>1.5</v>
      </c>
      <c r="T204" s="26">
        <v>0.1</v>
      </c>
      <c r="U204" s="26">
        <v>0.1</v>
      </c>
      <c r="V204" s="26">
        <v>0.2</v>
      </c>
      <c r="W204" s="26">
        <v>0.3</v>
      </c>
      <c r="X204" s="26">
        <v>0.2</v>
      </c>
      <c r="Y204" s="26">
        <v>0.1</v>
      </c>
      <c r="Z204" s="26">
        <v>0</v>
      </c>
      <c r="AA204" s="26">
        <v>0</v>
      </c>
      <c r="AB204" s="26">
        <v>0.1</v>
      </c>
    </row>
    <row r="205" spans="1:28" x14ac:dyDescent="0.2">
      <c r="A205" s="25">
        <v>35490</v>
      </c>
      <c r="B205" s="26">
        <v>67.3</v>
      </c>
      <c r="C205" s="26">
        <v>67.8</v>
      </c>
      <c r="D205" s="26">
        <v>65.7</v>
      </c>
      <c r="E205" s="26">
        <v>66.8</v>
      </c>
      <c r="F205" s="26">
        <v>65.900000000000006</v>
      </c>
      <c r="G205" s="26">
        <v>68.400000000000006</v>
      </c>
      <c r="H205" s="26">
        <v>68.8</v>
      </c>
      <c r="I205" s="26">
        <v>67.400000000000006</v>
      </c>
      <c r="J205" s="26">
        <v>67.099999999999994</v>
      </c>
      <c r="K205" s="26">
        <v>1.2</v>
      </c>
      <c r="L205" s="26">
        <v>1.5</v>
      </c>
      <c r="M205" s="26">
        <v>1.5</v>
      </c>
      <c r="N205" s="26">
        <v>0.9</v>
      </c>
      <c r="O205" s="26">
        <v>1.1000000000000001</v>
      </c>
      <c r="P205" s="26">
        <v>1.5</v>
      </c>
      <c r="Q205" s="26">
        <v>1.6</v>
      </c>
      <c r="R205" s="26">
        <v>0.6</v>
      </c>
      <c r="S205" s="26">
        <v>1.4</v>
      </c>
      <c r="T205" s="26">
        <v>0.1</v>
      </c>
      <c r="U205" s="26">
        <v>0.1</v>
      </c>
      <c r="V205" s="26">
        <v>0.6</v>
      </c>
      <c r="W205" s="26">
        <v>0</v>
      </c>
      <c r="X205" s="26">
        <v>-0.2</v>
      </c>
      <c r="Y205" s="26">
        <v>0.4</v>
      </c>
      <c r="Z205" s="26">
        <v>0</v>
      </c>
      <c r="AA205" s="26">
        <v>0</v>
      </c>
      <c r="AB205" s="26">
        <v>0.1</v>
      </c>
    </row>
    <row r="206" spans="1:28" x14ac:dyDescent="0.2">
      <c r="A206" s="25">
        <v>35582</v>
      </c>
      <c r="B206" s="26">
        <v>67.099999999999994</v>
      </c>
      <c r="C206" s="26">
        <v>67.7</v>
      </c>
      <c r="D206" s="26">
        <v>65.5</v>
      </c>
      <c r="E206" s="26">
        <v>66.400000000000006</v>
      </c>
      <c r="F206" s="26">
        <v>65.8</v>
      </c>
      <c r="G206" s="26">
        <v>68.099999999999994</v>
      </c>
      <c r="H206" s="26">
        <v>68.7</v>
      </c>
      <c r="I206" s="26">
        <v>66.8</v>
      </c>
      <c r="J206" s="26">
        <v>66.900000000000006</v>
      </c>
      <c r="K206" s="26">
        <v>0.1</v>
      </c>
      <c r="L206" s="26">
        <v>0.6</v>
      </c>
      <c r="M206" s="26">
        <v>0.6</v>
      </c>
      <c r="N206" s="26">
        <v>-0.2</v>
      </c>
      <c r="O206" s="26">
        <v>0.2</v>
      </c>
      <c r="P206" s="26">
        <v>0.6</v>
      </c>
      <c r="Q206" s="26">
        <v>0.6</v>
      </c>
      <c r="R206" s="26">
        <v>-0.9</v>
      </c>
      <c r="S206" s="26">
        <v>0.3</v>
      </c>
      <c r="T206" s="26">
        <v>-0.3</v>
      </c>
      <c r="U206" s="26">
        <v>-0.1</v>
      </c>
      <c r="V206" s="26">
        <v>-0.3</v>
      </c>
      <c r="W206" s="26">
        <v>-0.6</v>
      </c>
      <c r="X206" s="26">
        <v>-0.2</v>
      </c>
      <c r="Y206" s="26">
        <v>-0.4</v>
      </c>
      <c r="Z206" s="26">
        <v>-0.1</v>
      </c>
      <c r="AA206" s="26">
        <v>-0.9</v>
      </c>
      <c r="AB206" s="26">
        <v>-0.3</v>
      </c>
    </row>
    <row r="207" spans="1:28" x14ac:dyDescent="0.2">
      <c r="A207" s="25">
        <v>35674</v>
      </c>
      <c r="B207" s="26">
        <v>66.900000000000006</v>
      </c>
      <c r="C207" s="26">
        <v>67.5</v>
      </c>
      <c r="D207" s="26">
        <v>65.3</v>
      </c>
      <c r="E207" s="26">
        <v>66</v>
      </c>
      <c r="F207" s="26">
        <v>65.5</v>
      </c>
      <c r="G207" s="26">
        <v>67.7</v>
      </c>
      <c r="H207" s="26">
        <v>68.400000000000006</v>
      </c>
      <c r="I207" s="26">
        <v>66.5</v>
      </c>
      <c r="J207" s="26">
        <v>66.599999999999994</v>
      </c>
      <c r="K207" s="26">
        <v>-0.3</v>
      </c>
      <c r="L207" s="26">
        <v>-0.1</v>
      </c>
      <c r="M207" s="26">
        <v>0.2</v>
      </c>
      <c r="N207" s="26">
        <v>-0.9</v>
      </c>
      <c r="O207" s="26">
        <v>-0.6</v>
      </c>
      <c r="P207" s="26">
        <v>-0.4</v>
      </c>
      <c r="Q207" s="26">
        <v>-0.6</v>
      </c>
      <c r="R207" s="26">
        <v>-1.3</v>
      </c>
      <c r="S207" s="26">
        <v>-0.4</v>
      </c>
      <c r="T207" s="26">
        <v>-0.3</v>
      </c>
      <c r="U207" s="26">
        <v>-0.3</v>
      </c>
      <c r="V207" s="26">
        <v>-0.3</v>
      </c>
      <c r="W207" s="26">
        <v>-0.6</v>
      </c>
      <c r="X207" s="26">
        <v>-0.5</v>
      </c>
      <c r="Y207" s="26">
        <v>-0.6</v>
      </c>
      <c r="Z207" s="26">
        <v>-0.4</v>
      </c>
      <c r="AA207" s="26">
        <v>-0.4</v>
      </c>
      <c r="AB207" s="26">
        <v>-0.4</v>
      </c>
    </row>
    <row r="208" spans="1:28" x14ac:dyDescent="0.2">
      <c r="A208" s="25">
        <v>35765</v>
      </c>
      <c r="B208" s="26">
        <v>67.099999999999994</v>
      </c>
      <c r="C208" s="26">
        <v>67.7</v>
      </c>
      <c r="D208" s="26">
        <v>65.7</v>
      </c>
      <c r="E208" s="26">
        <v>66</v>
      </c>
      <c r="F208" s="26">
        <v>65.5</v>
      </c>
      <c r="G208" s="26">
        <v>68</v>
      </c>
      <c r="H208" s="26">
        <v>68.3</v>
      </c>
      <c r="I208" s="26">
        <v>66.5</v>
      </c>
      <c r="J208" s="26">
        <v>66.8</v>
      </c>
      <c r="K208" s="26">
        <v>-0.1</v>
      </c>
      <c r="L208" s="26">
        <v>0</v>
      </c>
      <c r="M208" s="26">
        <v>0.6</v>
      </c>
      <c r="N208" s="26">
        <v>-1.2</v>
      </c>
      <c r="O208" s="26">
        <v>-0.8</v>
      </c>
      <c r="P208" s="26">
        <v>-0.1</v>
      </c>
      <c r="Q208" s="26">
        <v>-0.7</v>
      </c>
      <c r="R208" s="26">
        <v>-1.3</v>
      </c>
      <c r="S208" s="26">
        <v>-0.3</v>
      </c>
      <c r="T208" s="26">
        <v>0.3</v>
      </c>
      <c r="U208" s="26">
        <v>0.3</v>
      </c>
      <c r="V208" s="26">
        <v>0.6</v>
      </c>
      <c r="W208" s="26">
        <v>0</v>
      </c>
      <c r="X208" s="26">
        <v>0</v>
      </c>
      <c r="Y208" s="26">
        <v>0.4</v>
      </c>
      <c r="Z208" s="26">
        <v>-0.1</v>
      </c>
      <c r="AA208" s="26">
        <v>0</v>
      </c>
      <c r="AB208" s="26">
        <v>0.3</v>
      </c>
    </row>
    <row r="209" spans="1:28" x14ac:dyDescent="0.2">
      <c r="A209" s="25">
        <v>35855</v>
      </c>
      <c r="B209" s="26">
        <v>67.400000000000006</v>
      </c>
      <c r="C209" s="26">
        <v>67.599999999999994</v>
      </c>
      <c r="D209" s="26">
        <v>65.900000000000006</v>
      </c>
      <c r="E209" s="26">
        <v>66.3</v>
      </c>
      <c r="F209" s="26">
        <v>65.7</v>
      </c>
      <c r="G209" s="26">
        <v>68.2</v>
      </c>
      <c r="H209" s="26">
        <v>68.7</v>
      </c>
      <c r="I209" s="26">
        <v>66.900000000000006</v>
      </c>
      <c r="J209" s="26">
        <v>67</v>
      </c>
      <c r="K209" s="26">
        <v>0.1</v>
      </c>
      <c r="L209" s="26">
        <v>-0.3</v>
      </c>
      <c r="M209" s="26">
        <v>0.3</v>
      </c>
      <c r="N209" s="26">
        <v>-0.7</v>
      </c>
      <c r="O209" s="26">
        <v>-0.3</v>
      </c>
      <c r="P209" s="26">
        <v>-0.3</v>
      </c>
      <c r="Q209" s="26">
        <v>-0.1</v>
      </c>
      <c r="R209" s="26">
        <v>-0.7</v>
      </c>
      <c r="S209" s="26">
        <v>-0.1</v>
      </c>
      <c r="T209" s="26">
        <v>0.4</v>
      </c>
      <c r="U209" s="26">
        <v>-0.1</v>
      </c>
      <c r="V209" s="26">
        <v>0.3</v>
      </c>
      <c r="W209" s="26">
        <v>0.5</v>
      </c>
      <c r="X209" s="26">
        <v>0.3</v>
      </c>
      <c r="Y209" s="26">
        <v>0.3</v>
      </c>
      <c r="Z209" s="26">
        <v>0.6</v>
      </c>
      <c r="AA209" s="26">
        <v>0.6</v>
      </c>
      <c r="AB209" s="26">
        <v>0.3</v>
      </c>
    </row>
    <row r="210" spans="1:28" x14ac:dyDescent="0.2">
      <c r="A210" s="25">
        <v>35947</v>
      </c>
      <c r="B210" s="26">
        <v>67.8</v>
      </c>
      <c r="C210" s="26">
        <v>68</v>
      </c>
      <c r="D210" s="26">
        <v>66.2</v>
      </c>
      <c r="E210" s="26">
        <v>66.7</v>
      </c>
      <c r="F210" s="26">
        <v>66.2</v>
      </c>
      <c r="G210" s="26">
        <v>68.5</v>
      </c>
      <c r="H210" s="26">
        <v>68.900000000000006</v>
      </c>
      <c r="I210" s="26">
        <v>67.3</v>
      </c>
      <c r="J210" s="26">
        <v>67.400000000000006</v>
      </c>
      <c r="K210" s="26">
        <v>1</v>
      </c>
      <c r="L210" s="26">
        <v>0.4</v>
      </c>
      <c r="M210" s="26">
        <v>1.1000000000000001</v>
      </c>
      <c r="N210" s="26">
        <v>0.5</v>
      </c>
      <c r="O210" s="26">
        <v>0.6</v>
      </c>
      <c r="P210" s="26">
        <v>0.6</v>
      </c>
      <c r="Q210" s="26">
        <v>0.3</v>
      </c>
      <c r="R210" s="26">
        <v>0.7</v>
      </c>
      <c r="S210" s="26">
        <v>0.7</v>
      </c>
      <c r="T210" s="26">
        <v>0.6</v>
      </c>
      <c r="U210" s="26">
        <v>0.6</v>
      </c>
      <c r="V210" s="26">
        <v>0.5</v>
      </c>
      <c r="W210" s="26">
        <v>0.6</v>
      </c>
      <c r="X210" s="26">
        <v>0.8</v>
      </c>
      <c r="Y210" s="26">
        <v>0.4</v>
      </c>
      <c r="Z210" s="26">
        <v>0.3</v>
      </c>
      <c r="AA210" s="26">
        <v>0.6</v>
      </c>
      <c r="AB210" s="26">
        <v>0.6</v>
      </c>
    </row>
    <row r="211" spans="1:28" x14ac:dyDescent="0.2">
      <c r="A211" s="25">
        <v>36039</v>
      </c>
      <c r="B211" s="26">
        <v>68</v>
      </c>
      <c r="C211" s="26">
        <v>68</v>
      </c>
      <c r="D211" s="26">
        <v>66.3</v>
      </c>
      <c r="E211" s="26">
        <v>67</v>
      </c>
      <c r="F211" s="26">
        <v>66.7</v>
      </c>
      <c r="G211" s="26">
        <v>68.900000000000006</v>
      </c>
      <c r="H211" s="26">
        <v>69.099999999999994</v>
      </c>
      <c r="I211" s="26">
        <v>67.3</v>
      </c>
      <c r="J211" s="26">
        <v>67.5</v>
      </c>
      <c r="K211" s="26">
        <v>1.6</v>
      </c>
      <c r="L211" s="26">
        <v>0.7</v>
      </c>
      <c r="M211" s="26">
        <v>1.5</v>
      </c>
      <c r="N211" s="26">
        <v>1.5</v>
      </c>
      <c r="O211" s="26">
        <v>1.8</v>
      </c>
      <c r="P211" s="26">
        <v>1.8</v>
      </c>
      <c r="Q211" s="26">
        <v>1</v>
      </c>
      <c r="R211" s="26">
        <v>1.2</v>
      </c>
      <c r="S211" s="26">
        <v>1.4</v>
      </c>
      <c r="T211" s="26">
        <v>0.3</v>
      </c>
      <c r="U211" s="26">
        <v>0</v>
      </c>
      <c r="V211" s="26">
        <v>0.2</v>
      </c>
      <c r="W211" s="26">
        <v>0.4</v>
      </c>
      <c r="X211" s="26">
        <v>0.8</v>
      </c>
      <c r="Y211" s="26">
        <v>0.6</v>
      </c>
      <c r="Z211" s="26">
        <v>0.3</v>
      </c>
      <c r="AA211" s="26">
        <v>0</v>
      </c>
      <c r="AB211" s="26">
        <v>0.1</v>
      </c>
    </row>
    <row r="212" spans="1:28" x14ac:dyDescent="0.2">
      <c r="A212" s="25">
        <v>36130</v>
      </c>
      <c r="B212" s="26">
        <v>68.400000000000006</v>
      </c>
      <c r="C212" s="26">
        <v>68.3</v>
      </c>
      <c r="D212" s="26">
        <v>66.5</v>
      </c>
      <c r="E212" s="26">
        <v>67.3</v>
      </c>
      <c r="F212" s="26">
        <v>67</v>
      </c>
      <c r="G212" s="26">
        <v>68.900000000000006</v>
      </c>
      <c r="H212" s="26">
        <v>69.3</v>
      </c>
      <c r="I212" s="26">
        <v>67.5</v>
      </c>
      <c r="J212" s="26">
        <v>67.8</v>
      </c>
      <c r="K212" s="26">
        <v>1.9</v>
      </c>
      <c r="L212" s="26">
        <v>0.9</v>
      </c>
      <c r="M212" s="26">
        <v>1.2</v>
      </c>
      <c r="N212" s="26">
        <v>2</v>
      </c>
      <c r="O212" s="26">
        <v>2.2999999999999998</v>
      </c>
      <c r="P212" s="26">
        <v>1.3</v>
      </c>
      <c r="Q212" s="26">
        <v>1.5</v>
      </c>
      <c r="R212" s="26">
        <v>1.5</v>
      </c>
      <c r="S212" s="26">
        <v>1.5</v>
      </c>
      <c r="T212" s="26">
        <v>0.6</v>
      </c>
      <c r="U212" s="26">
        <v>0.4</v>
      </c>
      <c r="V212" s="26">
        <v>0.3</v>
      </c>
      <c r="W212" s="26">
        <v>0.4</v>
      </c>
      <c r="X212" s="26">
        <v>0.4</v>
      </c>
      <c r="Y212" s="26">
        <v>0</v>
      </c>
      <c r="Z212" s="26">
        <v>0.3</v>
      </c>
      <c r="AA212" s="26">
        <v>0.3</v>
      </c>
      <c r="AB212" s="26">
        <v>0.4</v>
      </c>
    </row>
    <row r="213" spans="1:28" x14ac:dyDescent="0.2">
      <c r="A213" s="25">
        <v>36220</v>
      </c>
      <c r="B213" s="26">
        <v>68.400000000000006</v>
      </c>
      <c r="C213" s="26">
        <v>68.3</v>
      </c>
      <c r="D213" s="26">
        <v>66.400000000000006</v>
      </c>
      <c r="E213" s="26">
        <v>66.8</v>
      </c>
      <c r="F213" s="26">
        <v>66.7</v>
      </c>
      <c r="G213" s="26">
        <v>68.599999999999994</v>
      </c>
      <c r="H213" s="26">
        <v>69</v>
      </c>
      <c r="I213" s="26">
        <v>67.400000000000006</v>
      </c>
      <c r="J213" s="26">
        <v>67.8</v>
      </c>
      <c r="K213" s="26">
        <v>1.5</v>
      </c>
      <c r="L213" s="26">
        <v>1</v>
      </c>
      <c r="M213" s="26">
        <v>0.8</v>
      </c>
      <c r="N213" s="26">
        <v>0.8</v>
      </c>
      <c r="O213" s="26">
        <v>1.5</v>
      </c>
      <c r="P213" s="26">
        <v>0.6</v>
      </c>
      <c r="Q213" s="26">
        <v>0.4</v>
      </c>
      <c r="R213" s="26">
        <v>0.7</v>
      </c>
      <c r="S213" s="26">
        <v>1.2</v>
      </c>
      <c r="T213" s="26">
        <v>0</v>
      </c>
      <c r="U213" s="26">
        <v>0</v>
      </c>
      <c r="V213" s="26">
        <v>-0.2</v>
      </c>
      <c r="W213" s="26">
        <v>-0.7</v>
      </c>
      <c r="X213" s="26">
        <v>-0.4</v>
      </c>
      <c r="Y213" s="26">
        <v>-0.4</v>
      </c>
      <c r="Z213" s="26">
        <v>-0.4</v>
      </c>
      <c r="AA213" s="26">
        <v>-0.1</v>
      </c>
      <c r="AB213" s="26">
        <v>0</v>
      </c>
    </row>
    <row r="214" spans="1:28" x14ac:dyDescent="0.2">
      <c r="A214" s="25">
        <v>36312</v>
      </c>
      <c r="B214" s="26">
        <v>68.7</v>
      </c>
      <c r="C214" s="26">
        <v>68.599999999999994</v>
      </c>
      <c r="D214" s="26">
        <v>66.599999999999994</v>
      </c>
      <c r="E214" s="26">
        <v>67.3</v>
      </c>
      <c r="F214" s="26">
        <v>67.3</v>
      </c>
      <c r="G214" s="26">
        <v>68.8</v>
      </c>
      <c r="H214" s="26">
        <v>69.400000000000006</v>
      </c>
      <c r="I214" s="26">
        <v>67.400000000000006</v>
      </c>
      <c r="J214" s="26">
        <v>68.099999999999994</v>
      </c>
      <c r="K214" s="26">
        <v>1.3</v>
      </c>
      <c r="L214" s="26">
        <v>0.9</v>
      </c>
      <c r="M214" s="26">
        <v>0.6</v>
      </c>
      <c r="N214" s="26">
        <v>0.9</v>
      </c>
      <c r="O214" s="26">
        <v>1.7</v>
      </c>
      <c r="P214" s="26">
        <v>0.4</v>
      </c>
      <c r="Q214" s="26">
        <v>0.7</v>
      </c>
      <c r="R214" s="26">
        <v>0.1</v>
      </c>
      <c r="S214" s="26">
        <v>1</v>
      </c>
      <c r="T214" s="26">
        <v>0.4</v>
      </c>
      <c r="U214" s="26">
        <v>0.4</v>
      </c>
      <c r="V214" s="26">
        <v>0.3</v>
      </c>
      <c r="W214" s="26">
        <v>0.7</v>
      </c>
      <c r="X214" s="26">
        <v>0.9</v>
      </c>
      <c r="Y214" s="26">
        <v>0.3</v>
      </c>
      <c r="Z214" s="26">
        <v>0.6</v>
      </c>
      <c r="AA214" s="26">
        <v>0</v>
      </c>
      <c r="AB214" s="26">
        <v>0.4</v>
      </c>
    </row>
    <row r="215" spans="1:28" x14ac:dyDescent="0.2">
      <c r="A215" s="25">
        <v>36404</v>
      </c>
      <c r="B215" s="26">
        <v>69.3</v>
      </c>
      <c r="C215" s="26">
        <v>69.3</v>
      </c>
      <c r="D215" s="26">
        <v>67.099999999999994</v>
      </c>
      <c r="E215" s="26">
        <v>68.099999999999994</v>
      </c>
      <c r="F215" s="26">
        <v>67.900000000000006</v>
      </c>
      <c r="G215" s="26">
        <v>69.2</v>
      </c>
      <c r="H215" s="26">
        <v>69.5</v>
      </c>
      <c r="I215" s="26">
        <v>68</v>
      </c>
      <c r="J215" s="26">
        <v>68.7</v>
      </c>
      <c r="K215" s="26">
        <v>1.9</v>
      </c>
      <c r="L215" s="26">
        <v>1.9</v>
      </c>
      <c r="M215" s="26">
        <v>1.2</v>
      </c>
      <c r="N215" s="26">
        <v>1.6</v>
      </c>
      <c r="O215" s="26">
        <v>1.8</v>
      </c>
      <c r="P215" s="26">
        <v>0.4</v>
      </c>
      <c r="Q215" s="26">
        <v>0.6</v>
      </c>
      <c r="R215" s="26">
        <v>1</v>
      </c>
      <c r="S215" s="26">
        <v>1.8</v>
      </c>
      <c r="T215" s="26">
        <v>0.9</v>
      </c>
      <c r="U215" s="26">
        <v>1</v>
      </c>
      <c r="V215" s="26">
        <v>0.8</v>
      </c>
      <c r="W215" s="26">
        <v>1.2</v>
      </c>
      <c r="X215" s="26">
        <v>0.9</v>
      </c>
      <c r="Y215" s="26">
        <v>0.6</v>
      </c>
      <c r="Z215" s="26">
        <v>0.1</v>
      </c>
      <c r="AA215" s="26">
        <v>0.9</v>
      </c>
      <c r="AB215" s="26">
        <v>0.9</v>
      </c>
    </row>
    <row r="216" spans="1:28" x14ac:dyDescent="0.2">
      <c r="A216" s="25">
        <v>36495</v>
      </c>
      <c r="B216" s="26">
        <v>69.7</v>
      </c>
      <c r="C216" s="26">
        <v>69.7</v>
      </c>
      <c r="D216" s="26">
        <v>67.099999999999994</v>
      </c>
      <c r="E216" s="26">
        <v>68.5</v>
      </c>
      <c r="F216" s="26">
        <v>68.3</v>
      </c>
      <c r="G216" s="26">
        <v>69.599999999999994</v>
      </c>
      <c r="H216" s="26">
        <v>69.900000000000006</v>
      </c>
      <c r="I216" s="26">
        <v>68.599999999999994</v>
      </c>
      <c r="J216" s="26">
        <v>69.099999999999994</v>
      </c>
      <c r="K216" s="26">
        <v>1.9</v>
      </c>
      <c r="L216" s="26">
        <v>2</v>
      </c>
      <c r="M216" s="26">
        <v>0.9</v>
      </c>
      <c r="N216" s="26">
        <v>1.8</v>
      </c>
      <c r="O216" s="26">
        <v>1.9</v>
      </c>
      <c r="P216" s="26">
        <v>1</v>
      </c>
      <c r="Q216" s="26">
        <v>0.9</v>
      </c>
      <c r="R216" s="26">
        <v>1.6</v>
      </c>
      <c r="S216" s="26">
        <v>1.9</v>
      </c>
      <c r="T216" s="26">
        <v>0.6</v>
      </c>
      <c r="U216" s="26">
        <v>0.6</v>
      </c>
      <c r="V216" s="26">
        <v>0</v>
      </c>
      <c r="W216" s="26">
        <v>0.6</v>
      </c>
      <c r="X216" s="26">
        <v>0.6</v>
      </c>
      <c r="Y216" s="26">
        <v>0.6</v>
      </c>
      <c r="Z216" s="26">
        <v>0.6</v>
      </c>
      <c r="AA216" s="26">
        <v>0.9</v>
      </c>
      <c r="AB216" s="26">
        <v>0.6</v>
      </c>
    </row>
    <row r="217" spans="1:28" x14ac:dyDescent="0.2">
      <c r="A217" s="25">
        <v>36586</v>
      </c>
      <c r="B217" s="26">
        <v>70.3</v>
      </c>
      <c r="C217" s="26">
        <v>70.5</v>
      </c>
      <c r="D217" s="26">
        <v>67.900000000000006</v>
      </c>
      <c r="E217" s="26">
        <v>69.099999999999994</v>
      </c>
      <c r="F217" s="26">
        <v>68.599999999999994</v>
      </c>
      <c r="G217" s="26">
        <v>70.3</v>
      </c>
      <c r="H217" s="26">
        <v>70.3</v>
      </c>
      <c r="I217" s="26">
        <v>69.3</v>
      </c>
      <c r="J217" s="26">
        <v>69.7</v>
      </c>
      <c r="K217" s="26">
        <v>2.8</v>
      </c>
      <c r="L217" s="26">
        <v>3.2</v>
      </c>
      <c r="M217" s="26">
        <v>2.2999999999999998</v>
      </c>
      <c r="N217" s="26">
        <v>3.4</v>
      </c>
      <c r="O217" s="26">
        <v>2.8</v>
      </c>
      <c r="P217" s="26">
        <v>2.5</v>
      </c>
      <c r="Q217" s="26">
        <v>1.9</v>
      </c>
      <c r="R217" s="26">
        <v>2.8</v>
      </c>
      <c r="S217" s="26">
        <v>2.8</v>
      </c>
      <c r="T217" s="26">
        <v>0.9</v>
      </c>
      <c r="U217" s="26">
        <v>1.1000000000000001</v>
      </c>
      <c r="V217" s="26">
        <v>1.2</v>
      </c>
      <c r="W217" s="26">
        <v>0.9</v>
      </c>
      <c r="X217" s="26">
        <v>0.4</v>
      </c>
      <c r="Y217" s="26">
        <v>1</v>
      </c>
      <c r="Z217" s="26">
        <v>0.6</v>
      </c>
      <c r="AA217" s="26">
        <v>1</v>
      </c>
      <c r="AB217" s="26">
        <v>0.9</v>
      </c>
    </row>
    <row r="218" spans="1:28" x14ac:dyDescent="0.2">
      <c r="A218" s="25">
        <v>36678</v>
      </c>
      <c r="B218" s="26">
        <v>70.900000000000006</v>
      </c>
      <c r="C218" s="26">
        <v>70.900000000000006</v>
      </c>
      <c r="D218" s="26">
        <v>68.3</v>
      </c>
      <c r="E218" s="26">
        <v>69.5</v>
      </c>
      <c r="F218" s="26">
        <v>69.099999999999994</v>
      </c>
      <c r="G218" s="26">
        <v>71</v>
      </c>
      <c r="H218" s="26">
        <v>71.099999999999994</v>
      </c>
      <c r="I218" s="26">
        <v>69.900000000000006</v>
      </c>
      <c r="J218" s="26">
        <v>70.2</v>
      </c>
      <c r="K218" s="26">
        <v>3.2</v>
      </c>
      <c r="L218" s="26">
        <v>3.4</v>
      </c>
      <c r="M218" s="26">
        <v>2.6</v>
      </c>
      <c r="N218" s="26">
        <v>3.3</v>
      </c>
      <c r="O218" s="26">
        <v>2.7</v>
      </c>
      <c r="P218" s="26">
        <v>3.2</v>
      </c>
      <c r="Q218" s="26">
        <v>2.4</v>
      </c>
      <c r="R218" s="26">
        <v>3.7</v>
      </c>
      <c r="S218" s="26">
        <v>3.1</v>
      </c>
      <c r="T218" s="26">
        <v>0.9</v>
      </c>
      <c r="U218" s="26">
        <v>0.6</v>
      </c>
      <c r="V218" s="26">
        <v>0.6</v>
      </c>
      <c r="W218" s="26">
        <v>0.6</v>
      </c>
      <c r="X218" s="26">
        <v>0.7</v>
      </c>
      <c r="Y218" s="26">
        <v>1</v>
      </c>
      <c r="Z218" s="26">
        <v>1.1000000000000001</v>
      </c>
      <c r="AA218" s="26">
        <v>0.9</v>
      </c>
      <c r="AB218" s="26">
        <v>0.7</v>
      </c>
    </row>
    <row r="219" spans="1:28" x14ac:dyDescent="0.2">
      <c r="A219" s="25">
        <v>36770</v>
      </c>
      <c r="B219" s="26">
        <v>73.5</v>
      </c>
      <c r="C219" s="26">
        <v>73.599999999999994</v>
      </c>
      <c r="D219" s="26">
        <v>71</v>
      </c>
      <c r="E219" s="26">
        <v>72.099999999999994</v>
      </c>
      <c r="F219" s="26">
        <v>71.599999999999994</v>
      </c>
      <c r="G219" s="26">
        <v>73.7</v>
      </c>
      <c r="H219" s="26">
        <v>73.5</v>
      </c>
      <c r="I219" s="26">
        <v>72.5</v>
      </c>
      <c r="J219" s="26">
        <v>72.900000000000006</v>
      </c>
      <c r="K219" s="26">
        <v>6.1</v>
      </c>
      <c r="L219" s="26">
        <v>6.2</v>
      </c>
      <c r="M219" s="26">
        <v>5.8</v>
      </c>
      <c r="N219" s="26">
        <v>5.9</v>
      </c>
      <c r="O219" s="26">
        <v>5.4</v>
      </c>
      <c r="P219" s="26">
        <v>6.5</v>
      </c>
      <c r="Q219" s="26">
        <v>5.8</v>
      </c>
      <c r="R219" s="26">
        <v>6.6</v>
      </c>
      <c r="S219" s="26">
        <v>6.1</v>
      </c>
      <c r="T219" s="26">
        <v>3.7</v>
      </c>
      <c r="U219" s="26">
        <v>3.8</v>
      </c>
      <c r="V219" s="26">
        <v>4</v>
      </c>
      <c r="W219" s="26">
        <v>3.7</v>
      </c>
      <c r="X219" s="26">
        <v>3.6</v>
      </c>
      <c r="Y219" s="26">
        <v>3.8</v>
      </c>
      <c r="Z219" s="26">
        <v>3.4</v>
      </c>
      <c r="AA219" s="26">
        <v>3.7</v>
      </c>
      <c r="AB219" s="26">
        <v>3.8</v>
      </c>
    </row>
    <row r="220" spans="1:28" x14ac:dyDescent="0.2">
      <c r="A220" s="25">
        <v>36861</v>
      </c>
      <c r="B220" s="26">
        <v>73.8</v>
      </c>
      <c r="C220" s="26">
        <v>73.900000000000006</v>
      </c>
      <c r="D220" s="26">
        <v>71.2</v>
      </c>
      <c r="E220" s="26">
        <v>72.2</v>
      </c>
      <c r="F220" s="26">
        <v>71.8</v>
      </c>
      <c r="G220" s="26">
        <v>73.7</v>
      </c>
      <c r="H220" s="26">
        <v>73.900000000000006</v>
      </c>
      <c r="I220" s="26">
        <v>72.8</v>
      </c>
      <c r="J220" s="26">
        <v>73.099999999999994</v>
      </c>
      <c r="K220" s="26">
        <v>5.9</v>
      </c>
      <c r="L220" s="26">
        <v>6</v>
      </c>
      <c r="M220" s="26">
        <v>6.1</v>
      </c>
      <c r="N220" s="26">
        <v>5.4</v>
      </c>
      <c r="O220" s="26">
        <v>5.0999999999999996</v>
      </c>
      <c r="P220" s="26">
        <v>5.9</v>
      </c>
      <c r="Q220" s="26">
        <v>5.7</v>
      </c>
      <c r="R220" s="26">
        <v>6.1</v>
      </c>
      <c r="S220" s="26">
        <v>5.8</v>
      </c>
      <c r="T220" s="26">
        <v>0.4</v>
      </c>
      <c r="U220" s="26">
        <v>0.4</v>
      </c>
      <c r="V220" s="26">
        <v>0.3</v>
      </c>
      <c r="W220" s="26">
        <v>0.1</v>
      </c>
      <c r="X220" s="26">
        <v>0.3</v>
      </c>
      <c r="Y220" s="26">
        <v>0</v>
      </c>
      <c r="Z220" s="26">
        <v>0.5</v>
      </c>
      <c r="AA220" s="26">
        <v>0.4</v>
      </c>
      <c r="AB220" s="26">
        <v>0.3</v>
      </c>
    </row>
    <row r="221" spans="1:28" x14ac:dyDescent="0.2">
      <c r="A221" s="25">
        <v>36951</v>
      </c>
      <c r="B221" s="26">
        <v>74.8</v>
      </c>
      <c r="C221" s="26">
        <v>74.7</v>
      </c>
      <c r="D221" s="26">
        <v>71.8</v>
      </c>
      <c r="E221" s="26">
        <v>73</v>
      </c>
      <c r="F221" s="26">
        <v>72.2</v>
      </c>
      <c r="G221" s="26">
        <v>74.2</v>
      </c>
      <c r="H221" s="26">
        <v>73.900000000000006</v>
      </c>
      <c r="I221" s="26">
        <v>73.3</v>
      </c>
      <c r="J221" s="26">
        <v>73.900000000000006</v>
      </c>
      <c r="K221" s="26">
        <v>6.4</v>
      </c>
      <c r="L221" s="26">
        <v>6</v>
      </c>
      <c r="M221" s="26">
        <v>5.7</v>
      </c>
      <c r="N221" s="26">
        <v>5.6</v>
      </c>
      <c r="O221" s="26">
        <v>5.2</v>
      </c>
      <c r="P221" s="26">
        <v>5.5</v>
      </c>
      <c r="Q221" s="26">
        <v>5.0999999999999996</v>
      </c>
      <c r="R221" s="26">
        <v>5.8</v>
      </c>
      <c r="S221" s="26">
        <v>6</v>
      </c>
      <c r="T221" s="26">
        <v>1.4</v>
      </c>
      <c r="U221" s="26">
        <v>1.1000000000000001</v>
      </c>
      <c r="V221" s="26">
        <v>0.8</v>
      </c>
      <c r="W221" s="26">
        <v>1.1000000000000001</v>
      </c>
      <c r="X221" s="26">
        <v>0.6</v>
      </c>
      <c r="Y221" s="26">
        <v>0.7</v>
      </c>
      <c r="Z221" s="26">
        <v>0</v>
      </c>
      <c r="AA221" s="26">
        <v>0.7</v>
      </c>
      <c r="AB221" s="26">
        <v>1.1000000000000001</v>
      </c>
    </row>
    <row r="222" spans="1:28" x14ac:dyDescent="0.2">
      <c r="A222" s="25">
        <v>37043</v>
      </c>
      <c r="B222" s="26">
        <v>75.400000000000006</v>
      </c>
      <c r="C222" s="26">
        <v>75.099999999999994</v>
      </c>
      <c r="D222" s="26">
        <v>72.5</v>
      </c>
      <c r="E222" s="26">
        <v>73.599999999999994</v>
      </c>
      <c r="F222" s="26">
        <v>73.2</v>
      </c>
      <c r="G222" s="26">
        <v>74.900000000000006</v>
      </c>
      <c r="H222" s="26">
        <v>74.7</v>
      </c>
      <c r="I222" s="26">
        <v>74</v>
      </c>
      <c r="J222" s="26">
        <v>74.5</v>
      </c>
      <c r="K222" s="26">
        <v>6.3</v>
      </c>
      <c r="L222" s="26">
        <v>5.9</v>
      </c>
      <c r="M222" s="26">
        <v>6.1</v>
      </c>
      <c r="N222" s="26">
        <v>5.9</v>
      </c>
      <c r="O222" s="26">
        <v>5.9</v>
      </c>
      <c r="P222" s="26">
        <v>5.5</v>
      </c>
      <c r="Q222" s="26">
        <v>5.0999999999999996</v>
      </c>
      <c r="R222" s="26">
        <v>5.9</v>
      </c>
      <c r="S222" s="26">
        <v>6.1</v>
      </c>
      <c r="T222" s="26">
        <v>0.8</v>
      </c>
      <c r="U222" s="26">
        <v>0.5</v>
      </c>
      <c r="V222" s="26">
        <v>1</v>
      </c>
      <c r="W222" s="26">
        <v>0.8</v>
      </c>
      <c r="X222" s="26">
        <v>1.4</v>
      </c>
      <c r="Y222" s="26">
        <v>0.9</v>
      </c>
      <c r="Z222" s="26">
        <v>1.1000000000000001</v>
      </c>
      <c r="AA222" s="26">
        <v>1</v>
      </c>
      <c r="AB222" s="26">
        <v>0.8</v>
      </c>
    </row>
    <row r="223" spans="1:28" x14ac:dyDescent="0.2">
      <c r="A223" s="25">
        <v>37135</v>
      </c>
      <c r="B223" s="26">
        <v>75.599999999999994</v>
      </c>
      <c r="C223" s="26">
        <v>75.5</v>
      </c>
      <c r="D223" s="26">
        <v>72.599999999999994</v>
      </c>
      <c r="E223" s="26">
        <v>73.7</v>
      </c>
      <c r="F223" s="26">
        <v>73.3</v>
      </c>
      <c r="G223" s="26">
        <v>74.599999999999994</v>
      </c>
      <c r="H223" s="26">
        <v>74.900000000000006</v>
      </c>
      <c r="I223" s="26">
        <v>74</v>
      </c>
      <c r="J223" s="26">
        <v>74.7</v>
      </c>
      <c r="K223" s="26">
        <v>2.9</v>
      </c>
      <c r="L223" s="26">
        <v>2.6</v>
      </c>
      <c r="M223" s="26">
        <v>2.2999999999999998</v>
      </c>
      <c r="N223" s="26">
        <v>2.2000000000000002</v>
      </c>
      <c r="O223" s="26">
        <v>2.4</v>
      </c>
      <c r="P223" s="26">
        <v>1.2</v>
      </c>
      <c r="Q223" s="26">
        <v>1.9</v>
      </c>
      <c r="R223" s="26">
        <v>2.1</v>
      </c>
      <c r="S223" s="26">
        <v>2.5</v>
      </c>
      <c r="T223" s="26">
        <v>0.3</v>
      </c>
      <c r="U223" s="26">
        <v>0.5</v>
      </c>
      <c r="V223" s="26">
        <v>0.1</v>
      </c>
      <c r="W223" s="26">
        <v>0.1</v>
      </c>
      <c r="X223" s="26">
        <v>0.1</v>
      </c>
      <c r="Y223" s="26">
        <v>-0.4</v>
      </c>
      <c r="Z223" s="26">
        <v>0.3</v>
      </c>
      <c r="AA223" s="26">
        <v>0</v>
      </c>
      <c r="AB223" s="26">
        <v>0.3</v>
      </c>
    </row>
    <row r="224" spans="1:28" x14ac:dyDescent="0.2">
      <c r="A224" s="25">
        <v>37226</v>
      </c>
      <c r="B224" s="26">
        <v>76.3</v>
      </c>
      <c r="C224" s="26">
        <v>76.099999999999994</v>
      </c>
      <c r="D224" s="26">
        <v>73.5</v>
      </c>
      <c r="E224" s="26">
        <v>74.400000000000006</v>
      </c>
      <c r="F224" s="26">
        <v>73.900000000000006</v>
      </c>
      <c r="G224" s="26">
        <v>75.2</v>
      </c>
      <c r="H224" s="26">
        <v>75.5</v>
      </c>
      <c r="I224" s="26">
        <v>74.900000000000006</v>
      </c>
      <c r="J224" s="26">
        <v>75.400000000000006</v>
      </c>
      <c r="K224" s="26">
        <v>3.4</v>
      </c>
      <c r="L224" s="26">
        <v>3</v>
      </c>
      <c r="M224" s="26">
        <v>3.2</v>
      </c>
      <c r="N224" s="26">
        <v>3</v>
      </c>
      <c r="O224" s="26">
        <v>2.9</v>
      </c>
      <c r="P224" s="26">
        <v>2</v>
      </c>
      <c r="Q224" s="26">
        <v>2.2000000000000002</v>
      </c>
      <c r="R224" s="26">
        <v>2.9</v>
      </c>
      <c r="S224" s="26">
        <v>3.1</v>
      </c>
      <c r="T224" s="26">
        <v>0.9</v>
      </c>
      <c r="U224" s="26">
        <v>0.8</v>
      </c>
      <c r="V224" s="26">
        <v>1.2</v>
      </c>
      <c r="W224" s="26">
        <v>0.9</v>
      </c>
      <c r="X224" s="26">
        <v>0.8</v>
      </c>
      <c r="Y224" s="26">
        <v>0.8</v>
      </c>
      <c r="Z224" s="26">
        <v>0.8</v>
      </c>
      <c r="AA224" s="26">
        <v>1.2</v>
      </c>
      <c r="AB224" s="26">
        <v>0.9</v>
      </c>
    </row>
    <row r="225" spans="1:28" x14ac:dyDescent="0.2">
      <c r="A225" s="25">
        <v>37316</v>
      </c>
      <c r="B225" s="26">
        <v>77</v>
      </c>
      <c r="C225" s="26">
        <v>76.900000000000006</v>
      </c>
      <c r="D225" s="26">
        <v>74.2</v>
      </c>
      <c r="E225" s="26">
        <v>75</v>
      </c>
      <c r="F225" s="26">
        <v>74.5</v>
      </c>
      <c r="G225" s="26">
        <v>75.900000000000006</v>
      </c>
      <c r="H225" s="26">
        <v>75.7</v>
      </c>
      <c r="I225" s="26">
        <v>75.3</v>
      </c>
      <c r="J225" s="26">
        <v>76.099999999999994</v>
      </c>
      <c r="K225" s="26">
        <v>2.9</v>
      </c>
      <c r="L225" s="26">
        <v>2.9</v>
      </c>
      <c r="M225" s="26">
        <v>3.3</v>
      </c>
      <c r="N225" s="26">
        <v>2.7</v>
      </c>
      <c r="O225" s="26">
        <v>3.2</v>
      </c>
      <c r="P225" s="26">
        <v>2.2999999999999998</v>
      </c>
      <c r="Q225" s="26">
        <v>2.4</v>
      </c>
      <c r="R225" s="26">
        <v>2.7</v>
      </c>
      <c r="S225" s="26">
        <v>3</v>
      </c>
      <c r="T225" s="26">
        <v>0.9</v>
      </c>
      <c r="U225" s="26">
        <v>1.1000000000000001</v>
      </c>
      <c r="V225" s="26">
        <v>1</v>
      </c>
      <c r="W225" s="26">
        <v>0.8</v>
      </c>
      <c r="X225" s="26">
        <v>0.8</v>
      </c>
      <c r="Y225" s="26">
        <v>0.9</v>
      </c>
      <c r="Z225" s="26">
        <v>0.3</v>
      </c>
      <c r="AA225" s="26">
        <v>0.5</v>
      </c>
      <c r="AB225" s="26">
        <v>0.9</v>
      </c>
    </row>
    <row r="226" spans="1:28" x14ac:dyDescent="0.2">
      <c r="A226" s="25">
        <v>37408</v>
      </c>
      <c r="B226" s="26">
        <v>77.5</v>
      </c>
      <c r="C226" s="26">
        <v>77.3</v>
      </c>
      <c r="D226" s="26">
        <v>74.7</v>
      </c>
      <c r="E226" s="26">
        <v>75.7</v>
      </c>
      <c r="F226" s="26">
        <v>75</v>
      </c>
      <c r="G226" s="26">
        <v>76.900000000000006</v>
      </c>
      <c r="H226" s="26">
        <v>76.3</v>
      </c>
      <c r="I226" s="26">
        <v>76.2</v>
      </c>
      <c r="J226" s="26">
        <v>76.599999999999994</v>
      </c>
      <c r="K226" s="26">
        <v>2.8</v>
      </c>
      <c r="L226" s="26">
        <v>2.9</v>
      </c>
      <c r="M226" s="26">
        <v>3</v>
      </c>
      <c r="N226" s="26">
        <v>2.9</v>
      </c>
      <c r="O226" s="26">
        <v>2.5</v>
      </c>
      <c r="P226" s="26">
        <v>2.7</v>
      </c>
      <c r="Q226" s="26">
        <v>2.1</v>
      </c>
      <c r="R226" s="26">
        <v>3</v>
      </c>
      <c r="S226" s="26">
        <v>2.8</v>
      </c>
      <c r="T226" s="26">
        <v>0.6</v>
      </c>
      <c r="U226" s="26">
        <v>0.5</v>
      </c>
      <c r="V226" s="26">
        <v>0.7</v>
      </c>
      <c r="W226" s="26">
        <v>0.9</v>
      </c>
      <c r="X226" s="26">
        <v>0.7</v>
      </c>
      <c r="Y226" s="26">
        <v>1.3</v>
      </c>
      <c r="Z226" s="26">
        <v>0.8</v>
      </c>
      <c r="AA226" s="26">
        <v>1.2</v>
      </c>
      <c r="AB226" s="26">
        <v>0.7</v>
      </c>
    </row>
    <row r="227" spans="1:28" x14ac:dyDescent="0.2">
      <c r="A227" s="25">
        <v>37500</v>
      </c>
      <c r="B227" s="26">
        <v>77.900000000000006</v>
      </c>
      <c r="C227" s="26">
        <v>77.900000000000006</v>
      </c>
      <c r="D227" s="26">
        <v>75.3</v>
      </c>
      <c r="E227" s="26">
        <v>76.400000000000006</v>
      </c>
      <c r="F227" s="26">
        <v>75.7</v>
      </c>
      <c r="G227" s="26">
        <v>77.2</v>
      </c>
      <c r="H227" s="26">
        <v>76.599999999999994</v>
      </c>
      <c r="I227" s="26">
        <v>76.599999999999994</v>
      </c>
      <c r="J227" s="26">
        <v>77.099999999999994</v>
      </c>
      <c r="K227" s="26">
        <v>3</v>
      </c>
      <c r="L227" s="26">
        <v>3.2</v>
      </c>
      <c r="M227" s="26">
        <v>3.7</v>
      </c>
      <c r="N227" s="26">
        <v>3.7</v>
      </c>
      <c r="O227" s="26">
        <v>3.3</v>
      </c>
      <c r="P227" s="26">
        <v>3.5</v>
      </c>
      <c r="Q227" s="26">
        <v>2.2999999999999998</v>
      </c>
      <c r="R227" s="26">
        <v>3.5</v>
      </c>
      <c r="S227" s="26">
        <v>3.2</v>
      </c>
      <c r="T227" s="26">
        <v>0.5</v>
      </c>
      <c r="U227" s="26">
        <v>0.8</v>
      </c>
      <c r="V227" s="26">
        <v>0.8</v>
      </c>
      <c r="W227" s="26">
        <v>0.9</v>
      </c>
      <c r="X227" s="26">
        <v>0.9</v>
      </c>
      <c r="Y227" s="26">
        <v>0.4</v>
      </c>
      <c r="Z227" s="26">
        <v>0.4</v>
      </c>
      <c r="AA227" s="26">
        <v>0.5</v>
      </c>
      <c r="AB227" s="26">
        <v>0.7</v>
      </c>
    </row>
    <row r="228" spans="1:28" x14ac:dyDescent="0.2">
      <c r="A228" s="25">
        <v>37591</v>
      </c>
      <c r="B228" s="26">
        <v>78.400000000000006</v>
      </c>
      <c r="C228" s="26">
        <v>78.5</v>
      </c>
      <c r="D228" s="26">
        <v>75.7</v>
      </c>
      <c r="E228" s="26">
        <v>77.099999999999994</v>
      </c>
      <c r="F228" s="26">
        <v>76</v>
      </c>
      <c r="G228" s="26">
        <v>77.5</v>
      </c>
      <c r="H228" s="26">
        <v>77</v>
      </c>
      <c r="I228" s="26">
        <v>77.3</v>
      </c>
      <c r="J228" s="26">
        <v>77.599999999999994</v>
      </c>
      <c r="K228" s="26">
        <v>2.8</v>
      </c>
      <c r="L228" s="26">
        <v>3.2</v>
      </c>
      <c r="M228" s="26">
        <v>3</v>
      </c>
      <c r="N228" s="26">
        <v>3.6</v>
      </c>
      <c r="O228" s="26">
        <v>2.8</v>
      </c>
      <c r="P228" s="26">
        <v>3.1</v>
      </c>
      <c r="Q228" s="26">
        <v>2</v>
      </c>
      <c r="R228" s="26">
        <v>3.2</v>
      </c>
      <c r="S228" s="26">
        <v>2.9</v>
      </c>
      <c r="T228" s="26">
        <v>0.6</v>
      </c>
      <c r="U228" s="26">
        <v>0.8</v>
      </c>
      <c r="V228" s="26">
        <v>0.5</v>
      </c>
      <c r="W228" s="26">
        <v>0.9</v>
      </c>
      <c r="X228" s="26">
        <v>0.4</v>
      </c>
      <c r="Y228" s="26">
        <v>0.4</v>
      </c>
      <c r="Z228" s="26">
        <v>0.5</v>
      </c>
      <c r="AA228" s="26">
        <v>0.9</v>
      </c>
      <c r="AB228" s="26">
        <v>0.6</v>
      </c>
    </row>
    <row r="229" spans="1:28" x14ac:dyDescent="0.2">
      <c r="A229" s="25">
        <v>37681</v>
      </c>
      <c r="B229" s="26">
        <v>79.400000000000006</v>
      </c>
      <c r="C229" s="26">
        <v>79.599999999999994</v>
      </c>
      <c r="D229" s="26">
        <v>76.7</v>
      </c>
      <c r="E229" s="26">
        <v>78.7</v>
      </c>
      <c r="F229" s="26">
        <v>76.599999999999994</v>
      </c>
      <c r="G229" s="26">
        <v>78.599999999999994</v>
      </c>
      <c r="H229" s="26">
        <v>77.7</v>
      </c>
      <c r="I229" s="26">
        <v>78.099999999999994</v>
      </c>
      <c r="J229" s="26">
        <v>78.599999999999994</v>
      </c>
      <c r="K229" s="26">
        <v>3.1</v>
      </c>
      <c r="L229" s="26">
        <v>3.5</v>
      </c>
      <c r="M229" s="26">
        <v>3.4</v>
      </c>
      <c r="N229" s="26">
        <v>4.9000000000000004</v>
      </c>
      <c r="O229" s="26">
        <v>2.8</v>
      </c>
      <c r="P229" s="26">
        <v>3.6</v>
      </c>
      <c r="Q229" s="26">
        <v>2.6</v>
      </c>
      <c r="R229" s="26">
        <v>3.7</v>
      </c>
      <c r="S229" s="26">
        <v>3.3</v>
      </c>
      <c r="T229" s="26">
        <v>1.3</v>
      </c>
      <c r="U229" s="26">
        <v>1.4</v>
      </c>
      <c r="V229" s="26">
        <v>1.3</v>
      </c>
      <c r="W229" s="26">
        <v>2.1</v>
      </c>
      <c r="X229" s="26">
        <v>0.8</v>
      </c>
      <c r="Y229" s="26">
        <v>1.4</v>
      </c>
      <c r="Z229" s="26">
        <v>0.9</v>
      </c>
      <c r="AA229" s="26">
        <v>1</v>
      </c>
      <c r="AB229" s="26">
        <v>1.3</v>
      </c>
    </row>
    <row r="230" spans="1:28" x14ac:dyDescent="0.2">
      <c r="A230" s="25">
        <v>37773</v>
      </c>
      <c r="B230" s="26">
        <v>79.400000000000006</v>
      </c>
      <c r="C230" s="26">
        <v>79.599999999999994</v>
      </c>
      <c r="D230" s="26">
        <v>76.7</v>
      </c>
      <c r="E230" s="26">
        <v>78.599999999999994</v>
      </c>
      <c r="F230" s="26">
        <v>76.5</v>
      </c>
      <c r="G230" s="26">
        <v>79.099999999999994</v>
      </c>
      <c r="H230" s="26">
        <v>78</v>
      </c>
      <c r="I230" s="26">
        <v>78.099999999999994</v>
      </c>
      <c r="J230" s="26">
        <v>78.599999999999994</v>
      </c>
      <c r="K230" s="26">
        <v>2.5</v>
      </c>
      <c r="L230" s="26">
        <v>3</v>
      </c>
      <c r="M230" s="26">
        <v>2.7</v>
      </c>
      <c r="N230" s="26">
        <v>3.8</v>
      </c>
      <c r="O230" s="26">
        <v>2</v>
      </c>
      <c r="P230" s="26">
        <v>2.9</v>
      </c>
      <c r="Q230" s="26">
        <v>2.2000000000000002</v>
      </c>
      <c r="R230" s="26">
        <v>2.5</v>
      </c>
      <c r="S230" s="26">
        <v>2.6</v>
      </c>
      <c r="T230" s="26">
        <v>0</v>
      </c>
      <c r="U230" s="26">
        <v>0</v>
      </c>
      <c r="V230" s="26">
        <v>0</v>
      </c>
      <c r="W230" s="26">
        <v>-0.1</v>
      </c>
      <c r="X230" s="26">
        <v>-0.1</v>
      </c>
      <c r="Y230" s="26">
        <v>0.6</v>
      </c>
      <c r="Z230" s="26">
        <v>0.4</v>
      </c>
      <c r="AA230" s="26">
        <v>0</v>
      </c>
      <c r="AB230" s="26">
        <v>0</v>
      </c>
    </row>
    <row r="231" spans="1:28" x14ac:dyDescent="0.2">
      <c r="A231" s="25">
        <v>37865</v>
      </c>
      <c r="B231" s="26">
        <v>79.5</v>
      </c>
      <c r="C231" s="26">
        <v>80.099999999999994</v>
      </c>
      <c r="D231" s="26">
        <v>77.5</v>
      </c>
      <c r="E231" s="26">
        <v>79.2</v>
      </c>
      <c r="F231" s="26">
        <v>77.2</v>
      </c>
      <c r="G231" s="26">
        <v>79.2</v>
      </c>
      <c r="H231" s="26">
        <v>77.900000000000006</v>
      </c>
      <c r="I231" s="26">
        <v>78.8</v>
      </c>
      <c r="J231" s="26">
        <v>79.099999999999994</v>
      </c>
      <c r="K231" s="26">
        <v>2.1</v>
      </c>
      <c r="L231" s="26">
        <v>2.8</v>
      </c>
      <c r="M231" s="26">
        <v>2.9</v>
      </c>
      <c r="N231" s="26">
        <v>3.7</v>
      </c>
      <c r="O231" s="26">
        <v>2</v>
      </c>
      <c r="P231" s="26">
        <v>2.6</v>
      </c>
      <c r="Q231" s="26">
        <v>1.7</v>
      </c>
      <c r="R231" s="26">
        <v>2.9</v>
      </c>
      <c r="S231" s="26">
        <v>2.6</v>
      </c>
      <c r="T231" s="26">
        <v>0.1</v>
      </c>
      <c r="U231" s="26">
        <v>0.6</v>
      </c>
      <c r="V231" s="26">
        <v>1</v>
      </c>
      <c r="W231" s="26">
        <v>0.8</v>
      </c>
      <c r="X231" s="26">
        <v>0.9</v>
      </c>
      <c r="Y231" s="26">
        <v>0.1</v>
      </c>
      <c r="Z231" s="26">
        <v>-0.1</v>
      </c>
      <c r="AA231" s="26">
        <v>0.9</v>
      </c>
      <c r="AB231" s="26">
        <v>0.6</v>
      </c>
    </row>
    <row r="232" spans="1:28" x14ac:dyDescent="0.2">
      <c r="A232" s="25">
        <v>37956</v>
      </c>
      <c r="B232" s="26">
        <v>80.2</v>
      </c>
      <c r="C232" s="26">
        <v>80.3</v>
      </c>
      <c r="D232" s="26">
        <v>78</v>
      </c>
      <c r="E232" s="26">
        <v>79.599999999999994</v>
      </c>
      <c r="F232" s="26">
        <v>77.5</v>
      </c>
      <c r="G232" s="26">
        <v>79.7</v>
      </c>
      <c r="H232" s="26">
        <v>78.3</v>
      </c>
      <c r="I232" s="26">
        <v>79.3</v>
      </c>
      <c r="J232" s="26">
        <v>79.5</v>
      </c>
      <c r="K232" s="26">
        <v>2.2999999999999998</v>
      </c>
      <c r="L232" s="26">
        <v>2.2999999999999998</v>
      </c>
      <c r="M232" s="26">
        <v>3</v>
      </c>
      <c r="N232" s="26">
        <v>3.2</v>
      </c>
      <c r="O232" s="26">
        <v>2</v>
      </c>
      <c r="P232" s="26">
        <v>2.8</v>
      </c>
      <c r="Q232" s="26">
        <v>1.7</v>
      </c>
      <c r="R232" s="26">
        <v>2.6</v>
      </c>
      <c r="S232" s="26">
        <v>2.4</v>
      </c>
      <c r="T232" s="26">
        <v>0.9</v>
      </c>
      <c r="U232" s="26">
        <v>0.2</v>
      </c>
      <c r="V232" s="26">
        <v>0.6</v>
      </c>
      <c r="W232" s="26">
        <v>0.5</v>
      </c>
      <c r="X232" s="26">
        <v>0.4</v>
      </c>
      <c r="Y232" s="26">
        <v>0.6</v>
      </c>
      <c r="Z232" s="26">
        <v>0.5</v>
      </c>
      <c r="AA232" s="26">
        <v>0.6</v>
      </c>
      <c r="AB232" s="26">
        <v>0.5</v>
      </c>
    </row>
    <row r="233" spans="1:28" x14ac:dyDescent="0.2">
      <c r="A233" s="25">
        <v>38047</v>
      </c>
      <c r="B233" s="26">
        <v>80.900000000000006</v>
      </c>
      <c r="C233" s="26">
        <v>81.099999999999994</v>
      </c>
      <c r="D233" s="26">
        <v>78.7</v>
      </c>
      <c r="E233" s="26">
        <v>80.400000000000006</v>
      </c>
      <c r="F233" s="26">
        <v>77.8</v>
      </c>
      <c r="G233" s="26">
        <v>80.3</v>
      </c>
      <c r="H233" s="26">
        <v>78.599999999999994</v>
      </c>
      <c r="I233" s="26">
        <v>79.900000000000006</v>
      </c>
      <c r="J233" s="26">
        <v>80.2</v>
      </c>
      <c r="K233" s="26">
        <v>1.9</v>
      </c>
      <c r="L233" s="26">
        <v>1.9</v>
      </c>
      <c r="M233" s="26">
        <v>2.6</v>
      </c>
      <c r="N233" s="26">
        <v>2.2000000000000002</v>
      </c>
      <c r="O233" s="26">
        <v>1.6</v>
      </c>
      <c r="P233" s="26">
        <v>2.2000000000000002</v>
      </c>
      <c r="Q233" s="26">
        <v>1.2</v>
      </c>
      <c r="R233" s="26">
        <v>2.2999999999999998</v>
      </c>
      <c r="S233" s="26">
        <v>2</v>
      </c>
      <c r="T233" s="26">
        <v>0.9</v>
      </c>
      <c r="U233" s="26">
        <v>1</v>
      </c>
      <c r="V233" s="26">
        <v>0.9</v>
      </c>
      <c r="W233" s="26">
        <v>1</v>
      </c>
      <c r="X233" s="26">
        <v>0.4</v>
      </c>
      <c r="Y233" s="26">
        <v>0.8</v>
      </c>
      <c r="Z233" s="26">
        <v>0.4</v>
      </c>
      <c r="AA233" s="26">
        <v>0.8</v>
      </c>
      <c r="AB233" s="26">
        <v>0.9</v>
      </c>
    </row>
    <row r="234" spans="1:28" x14ac:dyDescent="0.2">
      <c r="A234" s="25">
        <v>38139</v>
      </c>
      <c r="B234" s="26">
        <v>81.2</v>
      </c>
      <c r="C234" s="26">
        <v>81.3</v>
      </c>
      <c r="D234" s="26">
        <v>79.099999999999994</v>
      </c>
      <c r="E234" s="26">
        <v>80.900000000000006</v>
      </c>
      <c r="F234" s="26">
        <v>78.599999999999994</v>
      </c>
      <c r="G234" s="26">
        <v>81</v>
      </c>
      <c r="H234" s="26">
        <v>78.900000000000006</v>
      </c>
      <c r="I234" s="26">
        <v>80.400000000000006</v>
      </c>
      <c r="J234" s="26">
        <v>80.599999999999994</v>
      </c>
      <c r="K234" s="26">
        <v>2.2999999999999998</v>
      </c>
      <c r="L234" s="26">
        <v>2.1</v>
      </c>
      <c r="M234" s="26">
        <v>3.1</v>
      </c>
      <c r="N234" s="26">
        <v>2.9</v>
      </c>
      <c r="O234" s="26">
        <v>2.7</v>
      </c>
      <c r="P234" s="26">
        <v>2.4</v>
      </c>
      <c r="Q234" s="26">
        <v>1.2</v>
      </c>
      <c r="R234" s="26">
        <v>2.9</v>
      </c>
      <c r="S234" s="26">
        <v>2.5</v>
      </c>
      <c r="T234" s="26">
        <v>0.4</v>
      </c>
      <c r="U234" s="26">
        <v>0.2</v>
      </c>
      <c r="V234" s="26">
        <v>0.5</v>
      </c>
      <c r="W234" s="26">
        <v>0.6</v>
      </c>
      <c r="X234" s="26">
        <v>1</v>
      </c>
      <c r="Y234" s="26">
        <v>0.9</v>
      </c>
      <c r="Z234" s="26">
        <v>0.4</v>
      </c>
      <c r="AA234" s="26">
        <v>0.6</v>
      </c>
      <c r="AB234" s="26">
        <v>0.5</v>
      </c>
    </row>
    <row r="235" spans="1:28" x14ac:dyDescent="0.2">
      <c r="A235" s="25">
        <v>38231</v>
      </c>
      <c r="B235" s="26">
        <v>81.599999999999994</v>
      </c>
      <c r="C235" s="26">
        <v>81.5</v>
      </c>
      <c r="D235" s="26">
        <v>79.400000000000006</v>
      </c>
      <c r="E235" s="26">
        <v>81.2</v>
      </c>
      <c r="F235" s="26">
        <v>79.099999999999994</v>
      </c>
      <c r="G235" s="26">
        <v>81.400000000000006</v>
      </c>
      <c r="H235" s="26">
        <v>79.599999999999994</v>
      </c>
      <c r="I235" s="26">
        <v>80.8</v>
      </c>
      <c r="J235" s="26">
        <v>80.900000000000006</v>
      </c>
      <c r="K235" s="26">
        <v>2.6</v>
      </c>
      <c r="L235" s="26">
        <v>1.7</v>
      </c>
      <c r="M235" s="26">
        <v>2.5</v>
      </c>
      <c r="N235" s="26">
        <v>2.5</v>
      </c>
      <c r="O235" s="26">
        <v>2.5</v>
      </c>
      <c r="P235" s="26">
        <v>2.8</v>
      </c>
      <c r="Q235" s="26">
        <v>2.2000000000000002</v>
      </c>
      <c r="R235" s="26">
        <v>2.5</v>
      </c>
      <c r="S235" s="26">
        <v>2.2999999999999998</v>
      </c>
      <c r="T235" s="26">
        <v>0.5</v>
      </c>
      <c r="U235" s="26">
        <v>0.2</v>
      </c>
      <c r="V235" s="26">
        <v>0.4</v>
      </c>
      <c r="W235" s="26">
        <v>0.4</v>
      </c>
      <c r="X235" s="26">
        <v>0.6</v>
      </c>
      <c r="Y235" s="26">
        <v>0.5</v>
      </c>
      <c r="Z235" s="26">
        <v>0.9</v>
      </c>
      <c r="AA235" s="26">
        <v>0.5</v>
      </c>
      <c r="AB235" s="26">
        <v>0.4</v>
      </c>
    </row>
    <row r="236" spans="1:28" x14ac:dyDescent="0.2">
      <c r="A236" s="25">
        <v>38322</v>
      </c>
      <c r="B236" s="26">
        <v>82.3</v>
      </c>
      <c r="C236" s="26">
        <v>82.1</v>
      </c>
      <c r="D236" s="26">
        <v>80</v>
      </c>
      <c r="E236" s="26">
        <v>81.7</v>
      </c>
      <c r="F236" s="26">
        <v>79.8</v>
      </c>
      <c r="G236" s="26">
        <v>82.4</v>
      </c>
      <c r="H236" s="26">
        <v>79.8</v>
      </c>
      <c r="I236" s="26">
        <v>81.2</v>
      </c>
      <c r="J236" s="26">
        <v>81.5</v>
      </c>
      <c r="K236" s="26">
        <v>2.6</v>
      </c>
      <c r="L236" s="26">
        <v>2.2000000000000002</v>
      </c>
      <c r="M236" s="26">
        <v>2.6</v>
      </c>
      <c r="N236" s="26">
        <v>2.6</v>
      </c>
      <c r="O236" s="26">
        <v>3</v>
      </c>
      <c r="P236" s="26">
        <v>3.4</v>
      </c>
      <c r="Q236" s="26">
        <v>1.9</v>
      </c>
      <c r="R236" s="26">
        <v>2.4</v>
      </c>
      <c r="S236" s="26">
        <v>2.5</v>
      </c>
      <c r="T236" s="26">
        <v>0.9</v>
      </c>
      <c r="U236" s="26">
        <v>0.7</v>
      </c>
      <c r="V236" s="26">
        <v>0.8</v>
      </c>
      <c r="W236" s="26">
        <v>0.6</v>
      </c>
      <c r="X236" s="26">
        <v>0.9</v>
      </c>
      <c r="Y236" s="26">
        <v>1.2</v>
      </c>
      <c r="Z236" s="26">
        <v>0.3</v>
      </c>
      <c r="AA236" s="26">
        <v>0.5</v>
      </c>
      <c r="AB236" s="26">
        <v>0.7</v>
      </c>
    </row>
    <row r="237" spans="1:28" x14ac:dyDescent="0.2">
      <c r="A237" s="25">
        <v>38412</v>
      </c>
      <c r="B237" s="26">
        <v>82.7</v>
      </c>
      <c r="C237" s="26">
        <v>82.7</v>
      </c>
      <c r="D237" s="26">
        <v>80.7</v>
      </c>
      <c r="E237" s="26">
        <v>82.2</v>
      </c>
      <c r="F237" s="26">
        <v>80.400000000000006</v>
      </c>
      <c r="G237" s="26">
        <v>83.1</v>
      </c>
      <c r="H237" s="26">
        <v>80.2</v>
      </c>
      <c r="I237" s="26">
        <v>81.599999999999994</v>
      </c>
      <c r="J237" s="26">
        <v>82.1</v>
      </c>
      <c r="K237" s="26">
        <v>2.2000000000000002</v>
      </c>
      <c r="L237" s="26">
        <v>2</v>
      </c>
      <c r="M237" s="26">
        <v>2.5</v>
      </c>
      <c r="N237" s="26">
        <v>2.2000000000000002</v>
      </c>
      <c r="O237" s="26">
        <v>3.3</v>
      </c>
      <c r="P237" s="26">
        <v>3.5</v>
      </c>
      <c r="Q237" s="26">
        <v>2</v>
      </c>
      <c r="R237" s="26">
        <v>2.1</v>
      </c>
      <c r="S237" s="26">
        <v>2.4</v>
      </c>
      <c r="T237" s="26">
        <v>0.5</v>
      </c>
      <c r="U237" s="26">
        <v>0.7</v>
      </c>
      <c r="V237" s="26">
        <v>0.9</v>
      </c>
      <c r="W237" s="26">
        <v>0.6</v>
      </c>
      <c r="X237" s="26">
        <v>0.8</v>
      </c>
      <c r="Y237" s="26">
        <v>0.8</v>
      </c>
      <c r="Z237" s="26">
        <v>0.5</v>
      </c>
      <c r="AA237" s="26">
        <v>0.5</v>
      </c>
      <c r="AB237" s="26">
        <v>0.7</v>
      </c>
    </row>
    <row r="238" spans="1:28" x14ac:dyDescent="0.2">
      <c r="A238" s="25">
        <v>38504</v>
      </c>
      <c r="B238" s="26">
        <v>83.2</v>
      </c>
      <c r="C238" s="26">
        <v>83</v>
      </c>
      <c r="D238" s="26">
        <v>81.099999999999994</v>
      </c>
      <c r="E238" s="26">
        <v>82.7</v>
      </c>
      <c r="F238" s="26">
        <v>81.5</v>
      </c>
      <c r="G238" s="26">
        <v>83.5</v>
      </c>
      <c r="H238" s="26">
        <v>80.900000000000006</v>
      </c>
      <c r="I238" s="26">
        <v>82.1</v>
      </c>
      <c r="J238" s="26">
        <v>82.6</v>
      </c>
      <c r="K238" s="26">
        <v>2.5</v>
      </c>
      <c r="L238" s="26">
        <v>2.1</v>
      </c>
      <c r="M238" s="26">
        <v>2.5</v>
      </c>
      <c r="N238" s="26">
        <v>2.2000000000000002</v>
      </c>
      <c r="O238" s="26">
        <v>3.7</v>
      </c>
      <c r="P238" s="26">
        <v>3.1</v>
      </c>
      <c r="Q238" s="26">
        <v>2.5</v>
      </c>
      <c r="R238" s="26">
        <v>2.1</v>
      </c>
      <c r="S238" s="26">
        <v>2.5</v>
      </c>
      <c r="T238" s="26">
        <v>0.6</v>
      </c>
      <c r="U238" s="26">
        <v>0.4</v>
      </c>
      <c r="V238" s="26">
        <v>0.5</v>
      </c>
      <c r="W238" s="26">
        <v>0.6</v>
      </c>
      <c r="X238" s="26">
        <v>1.4</v>
      </c>
      <c r="Y238" s="26">
        <v>0.5</v>
      </c>
      <c r="Z238" s="26">
        <v>0.9</v>
      </c>
      <c r="AA238" s="26">
        <v>0.6</v>
      </c>
      <c r="AB238" s="26">
        <v>0.6</v>
      </c>
    </row>
    <row r="239" spans="1:28" x14ac:dyDescent="0.2">
      <c r="A239" s="25">
        <v>38596</v>
      </c>
      <c r="B239" s="26">
        <v>84</v>
      </c>
      <c r="C239" s="26">
        <v>83.9</v>
      </c>
      <c r="D239" s="26">
        <v>81.599999999999994</v>
      </c>
      <c r="E239" s="26">
        <v>83.6</v>
      </c>
      <c r="F239" s="26">
        <v>82.4</v>
      </c>
      <c r="G239" s="26">
        <v>84.3</v>
      </c>
      <c r="H239" s="26">
        <v>81.8</v>
      </c>
      <c r="I239" s="26">
        <v>83.1</v>
      </c>
      <c r="J239" s="26">
        <v>83.4</v>
      </c>
      <c r="K239" s="26">
        <v>2.9</v>
      </c>
      <c r="L239" s="26">
        <v>2.9</v>
      </c>
      <c r="M239" s="26">
        <v>2.8</v>
      </c>
      <c r="N239" s="26">
        <v>3</v>
      </c>
      <c r="O239" s="26">
        <v>4.2</v>
      </c>
      <c r="P239" s="26">
        <v>3.6</v>
      </c>
      <c r="Q239" s="26">
        <v>2.8</v>
      </c>
      <c r="R239" s="26">
        <v>2.8</v>
      </c>
      <c r="S239" s="26">
        <v>3.1</v>
      </c>
      <c r="T239" s="26">
        <v>1</v>
      </c>
      <c r="U239" s="26">
        <v>1.1000000000000001</v>
      </c>
      <c r="V239" s="26">
        <v>0.6</v>
      </c>
      <c r="W239" s="26">
        <v>1.1000000000000001</v>
      </c>
      <c r="X239" s="26">
        <v>1.1000000000000001</v>
      </c>
      <c r="Y239" s="26">
        <v>1</v>
      </c>
      <c r="Z239" s="26">
        <v>1.1000000000000001</v>
      </c>
      <c r="AA239" s="26">
        <v>1.2</v>
      </c>
      <c r="AB239" s="26">
        <v>1</v>
      </c>
    </row>
    <row r="240" spans="1:28" x14ac:dyDescent="0.2">
      <c r="A240" s="25">
        <v>38687</v>
      </c>
      <c r="B240" s="26">
        <v>84.3</v>
      </c>
      <c r="C240" s="26">
        <v>84.3</v>
      </c>
      <c r="D240" s="26">
        <v>82.3</v>
      </c>
      <c r="E240" s="26">
        <v>83.9</v>
      </c>
      <c r="F240" s="26">
        <v>83</v>
      </c>
      <c r="G240" s="26">
        <v>84.8</v>
      </c>
      <c r="H240" s="26">
        <v>82.2</v>
      </c>
      <c r="I240" s="26">
        <v>83.7</v>
      </c>
      <c r="J240" s="26">
        <v>83.8</v>
      </c>
      <c r="K240" s="26">
        <v>2.4</v>
      </c>
      <c r="L240" s="26">
        <v>2.7</v>
      </c>
      <c r="M240" s="26">
        <v>2.9</v>
      </c>
      <c r="N240" s="26">
        <v>2.7</v>
      </c>
      <c r="O240" s="26">
        <v>4</v>
      </c>
      <c r="P240" s="26">
        <v>2.9</v>
      </c>
      <c r="Q240" s="26">
        <v>3</v>
      </c>
      <c r="R240" s="26">
        <v>3.1</v>
      </c>
      <c r="S240" s="26">
        <v>2.8</v>
      </c>
      <c r="T240" s="26">
        <v>0.4</v>
      </c>
      <c r="U240" s="26">
        <v>0.5</v>
      </c>
      <c r="V240" s="26">
        <v>0.9</v>
      </c>
      <c r="W240" s="26">
        <v>0.4</v>
      </c>
      <c r="X240" s="26">
        <v>0.7</v>
      </c>
      <c r="Y240" s="26">
        <v>0.6</v>
      </c>
      <c r="Z240" s="26">
        <v>0.5</v>
      </c>
      <c r="AA240" s="26">
        <v>0.7</v>
      </c>
      <c r="AB240" s="26">
        <v>0.5</v>
      </c>
    </row>
    <row r="241" spans="1:28" x14ac:dyDescent="0.2">
      <c r="A241" s="25">
        <v>38777</v>
      </c>
      <c r="B241" s="26">
        <v>85</v>
      </c>
      <c r="C241" s="26">
        <v>85</v>
      </c>
      <c r="D241" s="26">
        <v>83</v>
      </c>
      <c r="E241" s="26">
        <v>84.7</v>
      </c>
      <c r="F241" s="26">
        <v>83.8</v>
      </c>
      <c r="G241" s="26">
        <v>85.4</v>
      </c>
      <c r="H241" s="26">
        <v>82.9</v>
      </c>
      <c r="I241" s="26">
        <v>84.5</v>
      </c>
      <c r="J241" s="26">
        <v>84.5</v>
      </c>
      <c r="K241" s="26">
        <v>2.8</v>
      </c>
      <c r="L241" s="26">
        <v>2.8</v>
      </c>
      <c r="M241" s="26">
        <v>2.9</v>
      </c>
      <c r="N241" s="26">
        <v>3</v>
      </c>
      <c r="O241" s="26">
        <v>4.2</v>
      </c>
      <c r="P241" s="26">
        <v>2.8</v>
      </c>
      <c r="Q241" s="26">
        <v>3.4</v>
      </c>
      <c r="R241" s="26">
        <v>3.6</v>
      </c>
      <c r="S241" s="26">
        <v>2.9</v>
      </c>
      <c r="T241" s="26">
        <v>0.8</v>
      </c>
      <c r="U241" s="26">
        <v>0.8</v>
      </c>
      <c r="V241" s="26">
        <v>0.9</v>
      </c>
      <c r="W241" s="26">
        <v>1</v>
      </c>
      <c r="X241" s="26">
        <v>1</v>
      </c>
      <c r="Y241" s="26">
        <v>0.7</v>
      </c>
      <c r="Z241" s="26">
        <v>0.9</v>
      </c>
      <c r="AA241" s="26">
        <v>1</v>
      </c>
      <c r="AB241" s="26">
        <v>0.8</v>
      </c>
    </row>
    <row r="242" spans="1:28" x14ac:dyDescent="0.2">
      <c r="A242" s="25">
        <v>38869</v>
      </c>
      <c r="B242" s="26">
        <v>86.4</v>
      </c>
      <c r="C242" s="26">
        <v>86.2</v>
      </c>
      <c r="D242" s="26">
        <v>84.5</v>
      </c>
      <c r="E242" s="26">
        <v>85.8</v>
      </c>
      <c r="F242" s="26">
        <v>85.4</v>
      </c>
      <c r="G242" s="26">
        <v>86.4</v>
      </c>
      <c r="H242" s="26">
        <v>84.4</v>
      </c>
      <c r="I242" s="26">
        <v>86</v>
      </c>
      <c r="J242" s="26">
        <v>85.9</v>
      </c>
      <c r="K242" s="26">
        <v>3.8</v>
      </c>
      <c r="L242" s="26">
        <v>3.9</v>
      </c>
      <c r="M242" s="26">
        <v>4.2</v>
      </c>
      <c r="N242" s="26">
        <v>3.7</v>
      </c>
      <c r="O242" s="26">
        <v>4.8</v>
      </c>
      <c r="P242" s="26">
        <v>3.5</v>
      </c>
      <c r="Q242" s="26">
        <v>4.3</v>
      </c>
      <c r="R242" s="26">
        <v>4.8</v>
      </c>
      <c r="S242" s="26">
        <v>4</v>
      </c>
      <c r="T242" s="26">
        <v>1.6</v>
      </c>
      <c r="U242" s="26">
        <v>1.4</v>
      </c>
      <c r="V242" s="26">
        <v>1.8</v>
      </c>
      <c r="W242" s="26">
        <v>1.3</v>
      </c>
      <c r="X242" s="26">
        <v>1.9</v>
      </c>
      <c r="Y242" s="26">
        <v>1.2</v>
      </c>
      <c r="Z242" s="26">
        <v>1.8</v>
      </c>
      <c r="AA242" s="26">
        <v>1.8</v>
      </c>
      <c r="AB242" s="26">
        <v>1.7</v>
      </c>
    </row>
    <row r="243" spans="1:28" x14ac:dyDescent="0.2">
      <c r="A243" s="25">
        <v>38961</v>
      </c>
      <c r="B243" s="26">
        <v>87.2</v>
      </c>
      <c r="C243" s="26">
        <v>86.8</v>
      </c>
      <c r="D243" s="26">
        <v>85.2</v>
      </c>
      <c r="E243" s="26">
        <v>86.8</v>
      </c>
      <c r="F243" s="26">
        <v>86.3</v>
      </c>
      <c r="G243" s="26">
        <v>87.1</v>
      </c>
      <c r="H243" s="26">
        <v>85.8</v>
      </c>
      <c r="I243" s="26">
        <v>86.6</v>
      </c>
      <c r="J243" s="26">
        <v>86.7</v>
      </c>
      <c r="K243" s="26">
        <v>3.8</v>
      </c>
      <c r="L243" s="26">
        <v>3.5</v>
      </c>
      <c r="M243" s="26">
        <v>4.4000000000000004</v>
      </c>
      <c r="N243" s="26">
        <v>3.8</v>
      </c>
      <c r="O243" s="26">
        <v>4.7</v>
      </c>
      <c r="P243" s="26">
        <v>3.3</v>
      </c>
      <c r="Q243" s="26">
        <v>4.9000000000000004</v>
      </c>
      <c r="R243" s="26">
        <v>4.2</v>
      </c>
      <c r="S243" s="26">
        <v>4</v>
      </c>
      <c r="T243" s="26">
        <v>0.9</v>
      </c>
      <c r="U243" s="26">
        <v>0.7</v>
      </c>
      <c r="V243" s="26">
        <v>0.8</v>
      </c>
      <c r="W243" s="26">
        <v>1.2</v>
      </c>
      <c r="X243" s="26">
        <v>1.1000000000000001</v>
      </c>
      <c r="Y243" s="26">
        <v>0.8</v>
      </c>
      <c r="Z243" s="26">
        <v>1.7</v>
      </c>
      <c r="AA243" s="26">
        <v>0.7</v>
      </c>
      <c r="AB243" s="26">
        <v>0.9</v>
      </c>
    </row>
    <row r="244" spans="1:28" x14ac:dyDescent="0.2">
      <c r="A244" s="25">
        <v>39052</v>
      </c>
      <c r="B244" s="26">
        <v>87</v>
      </c>
      <c r="C244" s="26">
        <v>86.7</v>
      </c>
      <c r="D244" s="26">
        <v>85.1</v>
      </c>
      <c r="E244" s="26">
        <v>86.5</v>
      </c>
      <c r="F244" s="26">
        <v>86.6</v>
      </c>
      <c r="G244" s="26">
        <v>86.8</v>
      </c>
      <c r="H244" s="26">
        <v>86.3</v>
      </c>
      <c r="I244" s="26">
        <v>86.4</v>
      </c>
      <c r="J244" s="26">
        <v>86.6</v>
      </c>
      <c r="K244" s="26">
        <v>3.2</v>
      </c>
      <c r="L244" s="26">
        <v>2.8</v>
      </c>
      <c r="M244" s="26">
        <v>3.4</v>
      </c>
      <c r="N244" s="26">
        <v>3.1</v>
      </c>
      <c r="O244" s="26">
        <v>4.3</v>
      </c>
      <c r="P244" s="26">
        <v>2.4</v>
      </c>
      <c r="Q244" s="26">
        <v>5</v>
      </c>
      <c r="R244" s="26">
        <v>3.2</v>
      </c>
      <c r="S244" s="26">
        <v>3.3</v>
      </c>
      <c r="T244" s="26">
        <v>-0.2</v>
      </c>
      <c r="U244" s="26">
        <v>-0.1</v>
      </c>
      <c r="V244" s="26">
        <v>-0.1</v>
      </c>
      <c r="W244" s="26">
        <v>-0.3</v>
      </c>
      <c r="X244" s="26">
        <v>0.3</v>
      </c>
      <c r="Y244" s="26">
        <v>-0.3</v>
      </c>
      <c r="Z244" s="26">
        <v>0.6</v>
      </c>
      <c r="AA244" s="26">
        <v>-0.2</v>
      </c>
      <c r="AB244" s="26">
        <v>-0.1</v>
      </c>
    </row>
    <row r="245" spans="1:28" x14ac:dyDescent="0.2">
      <c r="A245" s="25">
        <v>39142</v>
      </c>
      <c r="B245" s="26">
        <v>86.9</v>
      </c>
      <c r="C245" s="26">
        <v>86.9</v>
      </c>
      <c r="D245" s="26">
        <v>85.5</v>
      </c>
      <c r="E245" s="26">
        <v>86.3</v>
      </c>
      <c r="F245" s="26">
        <v>86.8</v>
      </c>
      <c r="G245" s="26">
        <v>87.3</v>
      </c>
      <c r="H245" s="26">
        <v>86.3</v>
      </c>
      <c r="I245" s="26">
        <v>86.5</v>
      </c>
      <c r="J245" s="26">
        <v>86.6</v>
      </c>
      <c r="K245" s="26">
        <v>2.2000000000000002</v>
      </c>
      <c r="L245" s="26">
        <v>2.2000000000000002</v>
      </c>
      <c r="M245" s="26">
        <v>3</v>
      </c>
      <c r="N245" s="26">
        <v>1.9</v>
      </c>
      <c r="O245" s="26">
        <v>3.6</v>
      </c>
      <c r="P245" s="26">
        <v>2.2000000000000002</v>
      </c>
      <c r="Q245" s="26">
        <v>4.0999999999999996</v>
      </c>
      <c r="R245" s="26">
        <v>2.4</v>
      </c>
      <c r="S245" s="26">
        <v>2.5</v>
      </c>
      <c r="T245" s="26">
        <v>-0.1</v>
      </c>
      <c r="U245" s="26">
        <v>0.2</v>
      </c>
      <c r="V245" s="26">
        <v>0.5</v>
      </c>
      <c r="W245" s="26">
        <v>-0.2</v>
      </c>
      <c r="X245" s="26">
        <v>0.2</v>
      </c>
      <c r="Y245" s="26">
        <v>0.6</v>
      </c>
      <c r="Z245" s="26">
        <v>0</v>
      </c>
      <c r="AA245" s="26">
        <v>0.1</v>
      </c>
      <c r="AB245" s="26">
        <v>0</v>
      </c>
    </row>
    <row r="246" spans="1:28" x14ac:dyDescent="0.2">
      <c r="A246" s="25">
        <v>39234</v>
      </c>
      <c r="B246" s="26">
        <v>87.9</v>
      </c>
      <c r="C246" s="26">
        <v>87.9</v>
      </c>
      <c r="D246" s="26">
        <v>86.7</v>
      </c>
      <c r="E246" s="26">
        <v>87.3</v>
      </c>
      <c r="F246" s="26">
        <v>88</v>
      </c>
      <c r="G246" s="26">
        <v>88.4</v>
      </c>
      <c r="H246" s="26">
        <v>87.5</v>
      </c>
      <c r="I246" s="26">
        <v>87.7</v>
      </c>
      <c r="J246" s="26">
        <v>87.7</v>
      </c>
      <c r="K246" s="26">
        <v>1.7</v>
      </c>
      <c r="L246" s="26">
        <v>2</v>
      </c>
      <c r="M246" s="26">
        <v>2.6</v>
      </c>
      <c r="N246" s="26">
        <v>1.7</v>
      </c>
      <c r="O246" s="26">
        <v>3</v>
      </c>
      <c r="P246" s="26">
        <v>2.2999999999999998</v>
      </c>
      <c r="Q246" s="26">
        <v>3.7</v>
      </c>
      <c r="R246" s="26">
        <v>2</v>
      </c>
      <c r="S246" s="26">
        <v>2.1</v>
      </c>
      <c r="T246" s="26">
        <v>1.2</v>
      </c>
      <c r="U246" s="26">
        <v>1.2</v>
      </c>
      <c r="V246" s="26">
        <v>1.4</v>
      </c>
      <c r="W246" s="26">
        <v>1.2</v>
      </c>
      <c r="X246" s="26">
        <v>1.4</v>
      </c>
      <c r="Y246" s="26">
        <v>1.3</v>
      </c>
      <c r="Z246" s="26">
        <v>1.4</v>
      </c>
      <c r="AA246" s="26">
        <v>1.4</v>
      </c>
      <c r="AB246" s="26">
        <v>1.3</v>
      </c>
    </row>
    <row r="247" spans="1:28" x14ac:dyDescent="0.2">
      <c r="A247" s="25">
        <v>39326</v>
      </c>
      <c r="B247" s="26">
        <v>88.3</v>
      </c>
      <c r="C247" s="26">
        <v>88.6</v>
      </c>
      <c r="D247" s="26">
        <v>87.5</v>
      </c>
      <c r="E247" s="26">
        <v>88</v>
      </c>
      <c r="F247" s="26">
        <v>88.6</v>
      </c>
      <c r="G247" s="26">
        <v>88.6</v>
      </c>
      <c r="H247" s="26">
        <v>88.5</v>
      </c>
      <c r="I247" s="26">
        <v>88.4</v>
      </c>
      <c r="J247" s="26">
        <v>88.3</v>
      </c>
      <c r="K247" s="26">
        <v>1.3</v>
      </c>
      <c r="L247" s="26">
        <v>2.1</v>
      </c>
      <c r="M247" s="26">
        <v>2.7</v>
      </c>
      <c r="N247" s="26">
        <v>1.4</v>
      </c>
      <c r="O247" s="26">
        <v>2.7</v>
      </c>
      <c r="P247" s="26">
        <v>1.7</v>
      </c>
      <c r="Q247" s="26">
        <v>3.1</v>
      </c>
      <c r="R247" s="26">
        <v>2.1</v>
      </c>
      <c r="S247" s="26">
        <v>1.8</v>
      </c>
      <c r="T247" s="26">
        <v>0.5</v>
      </c>
      <c r="U247" s="26">
        <v>0.8</v>
      </c>
      <c r="V247" s="26">
        <v>0.9</v>
      </c>
      <c r="W247" s="26">
        <v>0.8</v>
      </c>
      <c r="X247" s="26">
        <v>0.7</v>
      </c>
      <c r="Y247" s="26">
        <v>0.2</v>
      </c>
      <c r="Z247" s="26">
        <v>1.1000000000000001</v>
      </c>
      <c r="AA247" s="26">
        <v>0.8</v>
      </c>
      <c r="AB247" s="26">
        <v>0.7</v>
      </c>
    </row>
    <row r="248" spans="1:28" x14ac:dyDescent="0.2">
      <c r="A248" s="25">
        <v>39417</v>
      </c>
      <c r="B248" s="26">
        <v>89.1</v>
      </c>
      <c r="C248" s="26">
        <v>89.5</v>
      </c>
      <c r="D248" s="26">
        <v>88.4</v>
      </c>
      <c r="E248" s="26">
        <v>88.9</v>
      </c>
      <c r="F248" s="26">
        <v>89.3</v>
      </c>
      <c r="G248" s="26">
        <v>89.4</v>
      </c>
      <c r="H248" s="26">
        <v>88.8</v>
      </c>
      <c r="I248" s="26">
        <v>89.2</v>
      </c>
      <c r="J248" s="26">
        <v>89.1</v>
      </c>
      <c r="K248" s="26">
        <v>2.4</v>
      </c>
      <c r="L248" s="26">
        <v>3.2</v>
      </c>
      <c r="M248" s="26">
        <v>3.9</v>
      </c>
      <c r="N248" s="26">
        <v>2.8</v>
      </c>
      <c r="O248" s="26">
        <v>3.1</v>
      </c>
      <c r="P248" s="26">
        <v>3</v>
      </c>
      <c r="Q248" s="26">
        <v>2.9</v>
      </c>
      <c r="R248" s="26">
        <v>3.2</v>
      </c>
      <c r="S248" s="26">
        <v>2.9</v>
      </c>
      <c r="T248" s="26">
        <v>0.9</v>
      </c>
      <c r="U248" s="26">
        <v>1</v>
      </c>
      <c r="V248" s="26">
        <v>1</v>
      </c>
      <c r="W248" s="26">
        <v>1</v>
      </c>
      <c r="X248" s="26">
        <v>0.8</v>
      </c>
      <c r="Y248" s="26">
        <v>0.9</v>
      </c>
      <c r="Z248" s="26">
        <v>0.3</v>
      </c>
      <c r="AA248" s="26">
        <v>0.9</v>
      </c>
      <c r="AB248" s="26">
        <v>0.9</v>
      </c>
    </row>
    <row r="249" spans="1:28" x14ac:dyDescent="0.2">
      <c r="A249" s="25">
        <v>39508</v>
      </c>
      <c r="B249" s="26">
        <v>90.3</v>
      </c>
      <c r="C249" s="26">
        <v>90.7</v>
      </c>
      <c r="D249" s="26">
        <v>89.6</v>
      </c>
      <c r="E249" s="26">
        <v>90.1</v>
      </c>
      <c r="F249" s="26">
        <v>90.5</v>
      </c>
      <c r="G249" s="26">
        <v>90.5</v>
      </c>
      <c r="H249" s="26">
        <v>89.6</v>
      </c>
      <c r="I249" s="26">
        <v>90.5</v>
      </c>
      <c r="J249" s="26">
        <v>90.3</v>
      </c>
      <c r="K249" s="26">
        <v>3.9</v>
      </c>
      <c r="L249" s="26">
        <v>4.4000000000000004</v>
      </c>
      <c r="M249" s="26">
        <v>4.8</v>
      </c>
      <c r="N249" s="26">
        <v>4.4000000000000004</v>
      </c>
      <c r="O249" s="26">
        <v>4.3</v>
      </c>
      <c r="P249" s="26">
        <v>3.7</v>
      </c>
      <c r="Q249" s="26">
        <v>3.8</v>
      </c>
      <c r="R249" s="26">
        <v>4.5999999999999996</v>
      </c>
      <c r="S249" s="26">
        <v>4.3</v>
      </c>
      <c r="T249" s="26">
        <v>1.3</v>
      </c>
      <c r="U249" s="26">
        <v>1.3</v>
      </c>
      <c r="V249" s="26">
        <v>1.4</v>
      </c>
      <c r="W249" s="26">
        <v>1.3</v>
      </c>
      <c r="X249" s="26">
        <v>1.3</v>
      </c>
      <c r="Y249" s="26">
        <v>1.2</v>
      </c>
      <c r="Z249" s="26">
        <v>0.9</v>
      </c>
      <c r="AA249" s="26">
        <v>1.5</v>
      </c>
      <c r="AB249" s="26">
        <v>1.3</v>
      </c>
    </row>
    <row r="250" spans="1:28" x14ac:dyDescent="0.2">
      <c r="A250" s="25">
        <v>39600</v>
      </c>
      <c r="B250" s="26">
        <v>91.7</v>
      </c>
      <c r="C250" s="26">
        <v>91.8</v>
      </c>
      <c r="D250" s="26">
        <v>91.1</v>
      </c>
      <c r="E250" s="26">
        <v>91.3</v>
      </c>
      <c r="F250" s="26">
        <v>92</v>
      </c>
      <c r="G250" s="26">
        <v>91.5</v>
      </c>
      <c r="H250" s="26">
        <v>90.9</v>
      </c>
      <c r="I250" s="26">
        <v>91.6</v>
      </c>
      <c r="J250" s="26">
        <v>91.6</v>
      </c>
      <c r="K250" s="26">
        <v>4.3</v>
      </c>
      <c r="L250" s="26">
        <v>4.4000000000000004</v>
      </c>
      <c r="M250" s="26">
        <v>5.0999999999999996</v>
      </c>
      <c r="N250" s="26">
        <v>4.5999999999999996</v>
      </c>
      <c r="O250" s="26">
        <v>4.5</v>
      </c>
      <c r="P250" s="26">
        <v>3.5</v>
      </c>
      <c r="Q250" s="26">
        <v>3.9</v>
      </c>
      <c r="R250" s="26">
        <v>4.4000000000000004</v>
      </c>
      <c r="S250" s="26">
        <v>4.4000000000000004</v>
      </c>
      <c r="T250" s="26">
        <v>1.6</v>
      </c>
      <c r="U250" s="26">
        <v>1.2</v>
      </c>
      <c r="V250" s="26">
        <v>1.7</v>
      </c>
      <c r="W250" s="26">
        <v>1.3</v>
      </c>
      <c r="X250" s="26">
        <v>1.7</v>
      </c>
      <c r="Y250" s="26">
        <v>1.1000000000000001</v>
      </c>
      <c r="Z250" s="26">
        <v>1.5</v>
      </c>
      <c r="AA250" s="26">
        <v>1.2</v>
      </c>
      <c r="AB250" s="26">
        <v>1.4</v>
      </c>
    </row>
    <row r="251" spans="1:28" x14ac:dyDescent="0.2">
      <c r="A251" s="25">
        <v>39692</v>
      </c>
      <c r="B251" s="26">
        <v>92.7</v>
      </c>
      <c r="C251" s="26">
        <v>92.9</v>
      </c>
      <c r="D251" s="26">
        <v>92.4</v>
      </c>
      <c r="E251" s="26">
        <v>92.5</v>
      </c>
      <c r="F251" s="26">
        <v>92.9</v>
      </c>
      <c r="G251" s="26">
        <v>92.5</v>
      </c>
      <c r="H251" s="26">
        <v>92.5</v>
      </c>
      <c r="I251" s="26">
        <v>93</v>
      </c>
      <c r="J251" s="26">
        <v>92.7</v>
      </c>
      <c r="K251" s="26">
        <v>5</v>
      </c>
      <c r="L251" s="26">
        <v>4.9000000000000004</v>
      </c>
      <c r="M251" s="26">
        <v>5.6</v>
      </c>
      <c r="N251" s="26">
        <v>5.0999999999999996</v>
      </c>
      <c r="O251" s="26">
        <v>4.9000000000000004</v>
      </c>
      <c r="P251" s="26">
        <v>4.4000000000000004</v>
      </c>
      <c r="Q251" s="26">
        <v>4.5</v>
      </c>
      <c r="R251" s="26">
        <v>5.2</v>
      </c>
      <c r="S251" s="26">
        <v>5</v>
      </c>
      <c r="T251" s="26">
        <v>1.1000000000000001</v>
      </c>
      <c r="U251" s="26">
        <v>1.2</v>
      </c>
      <c r="V251" s="26">
        <v>1.4</v>
      </c>
      <c r="W251" s="26">
        <v>1.3</v>
      </c>
      <c r="X251" s="26">
        <v>1</v>
      </c>
      <c r="Y251" s="26">
        <v>1.1000000000000001</v>
      </c>
      <c r="Z251" s="26">
        <v>1.8</v>
      </c>
      <c r="AA251" s="26">
        <v>1.5</v>
      </c>
      <c r="AB251" s="26">
        <v>1.2</v>
      </c>
    </row>
    <row r="252" spans="1:28" x14ac:dyDescent="0.2">
      <c r="A252" s="25">
        <v>39783</v>
      </c>
      <c r="B252" s="26">
        <v>92.4</v>
      </c>
      <c r="C252" s="26">
        <v>92.3</v>
      </c>
      <c r="D252" s="26">
        <v>92.2</v>
      </c>
      <c r="E252" s="26">
        <v>92.2</v>
      </c>
      <c r="F252" s="26">
        <v>92.6</v>
      </c>
      <c r="G252" s="26">
        <v>92.3</v>
      </c>
      <c r="H252" s="26">
        <v>92.1</v>
      </c>
      <c r="I252" s="26">
        <v>92.6</v>
      </c>
      <c r="J252" s="26">
        <v>92.4</v>
      </c>
      <c r="K252" s="26">
        <v>3.7</v>
      </c>
      <c r="L252" s="26">
        <v>3.1</v>
      </c>
      <c r="M252" s="26">
        <v>4.3</v>
      </c>
      <c r="N252" s="26">
        <v>3.7</v>
      </c>
      <c r="O252" s="26">
        <v>3.7</v>
      </c>
      <c r="P252" s="26">
        <v>3.2</v>
      </c>
      <c r="Q252" s="26">
        <v>3.7</v>
      </c>
      <c r="R252" s="26">
        <v>3.8</v>
      </c>
      <c r="S252" s="26">
        <v>3.7</v>
      </c>
      <c r="T252" s="26">
        <v>-0.3</v>
      </c>
      <c r="U252" s="26">
        <v>-0.6</v>
      </c>
      <c r="V252" s="26">
        <v>-0.2</v>
      </c>
      <c r="W252" s="26">
        <v>-0.3</v>
      </c>
      <c r="X252" s="26">
        <v>-0.3</v>
      </c>
      <c r="Y252" s="26">
        <v>-0.2</v>
      </c>
      <c r="Z252" s="26">
        <v>-0.4</v>
      </c>
      <c r="AA252" s="26">
        <v>-0.4</v>
      </c>
      <c r="AB252" s="26">
        <v>-0.3</v>
      </c>
    </row>
    <row r="253" spans="1:28" x14ac:dyDescent="0.2">
      <c r="A253" s="25">
        <v>39873</v>
      </c>
      <c r="B253" s="26">
        <v>92.5</v>
      </c>
      <c r="C253" s="26">
        <v>92.6</v>
      </c>
      <c r="D253" s="26">
        <v>92.4</v>
      </c>
      <c r="E253" s="26">
        <v>92.2</v>
      </c>
      <c r="F253" s="26">
        <v>92.5</v>
      </c>
      <c r="G253" s="26">
        <v>92.5</v>
      </c>
      <c r="H253" s="26">
        <v>92.2</v>
      </c>
      <c r="I253" s="26">
        <v>92.9</v>
      </c>
      <c r="J253" s="26">
        <v>92.5</v>
      </c>
      <c r="K253" s="26">
        <v>2.4</v>
      </c>
      <c r="L253" s="26">
        <v>2.1</v>
      </c>
      <c r="M253" s="26">
        <v>3.1</v>
      </c>
      <c r="N253" s="26">
        <v>2.2999999999999998</v>
      </c>
      <c r="O253" s="26">
        <v>2.2000000000000002</v>
      </c>
      <c r="P253" s="26">
        <v>2.2000000000000002</v>
      </c>
      <c r="Q253" s="26">
        <v>2.9</v>
      </c>
      <c r="R253" s="26">
        <v>2.7</v>
      </c>
      <c r="S253" s="26">
        <v>2.4</v>
      </c>
      <c r="T253" s="26">
        <v>0.1</v>
      </c>
      <c r="U253" s="26">
        <v>0.3</v>
      </c>
      <c r="V253" s="26">
        <v>0.2</v>
      </c>
      <c r="W253" s="26">
        <v>0</v>
      </c>
      <c r="X253" s="26">
        <v>-0.1</v>
      </c>
      <c r="Y253" s="26">
        <v>0.2</v>
      </c>
      <c r="Z253" s="26">
        <v>0.1</v>
      </c>
      <c r="AA253" s="26">
        <v>0.3</v>
      </c>
      <c r="AB253" s="26">
        <v>0.1</v>
      </c>
    </row>
    <row r="254" spans="1:28" x14ac:dyDescent="0.2">
      <c r="A254" s="25">
        <v>39965</v>
      </c>
      <c r="B254" s="26">
        <v>92.9</v>
      </c>
      <c r="C254" s="26">
        <v>92.9</v>
      </c>
      <c r="D254" s="26">
        <v>92.9</v>
      </c>
      <c r="E254" s="26">
        <v>92.7</v>
      </c>
      <c r="F254" s="26">
        <v>93.3</v>
      </c>
      <c r="G254" s="26">
        <v>93</v>
      </c>
      <c r="H254" s="26">
        <v>93.2</v>
      </c>
      <c r="I254" s="26">
        <v>93.5</v>
      </c>
      <c r="J254" s="26">
        <v>92.9</v>
      </c>
      <c r="K254" s="26">
        <v>1.3</v>
      </c>
      <c r="L254" s="26">
        <v>1.2</v>
      </c>
      <c r="M254" s="26">
        <v>2</v>
      </c>
      <c r="N254" s="26">
        <v>1.5</v>
      </c>
      <c r="O254" s="26">
        <v>1.4</v>
      </c>
      <c r="P254" s="26">
        <v>1.6</v>
      </c>
      <c r="Q254" s="26">
        <v>2.5</v>
      </c>
      <c r="R254" s="26">
        <v>2.1</v>
      </c>
      <c r="S254" s="26">
        <v>1.4</v>
      </c>
      <c r="T254" s="26">
        <v>0.4</v>
      </c>
      <c r="U254" s="26">
        <v>0.3</v>
      </c>
      <c r="V254" s="26">
        <v>0.5</v>
      </c>
      <c r="W254" s="26">
        <v>0.5</v>
      </c>
      <c r="X254" s="26">
        <v>0.9</v>
      </c>
      <c r="Y254" s="26">
        <v>0.5</v>
      </c>
      <c r="Z254" s="26">
        <v>1.1000000000000001</v>
      </c>
      <c r="AA254" s="26">
        <v>0.6</v>
      </c>
      <c r="AB254" s="26">
        <v>0.4</v>
      </c>
    </row>
    <row r="255" spans="1:28" x14ac:dyDescent="0.2">
      <c r="A255" s="25">
        <v>40057</v>
      </c>
      <c r="B255" s="26">
        <v>93.9</v>
      </c>
      <c r="C255" s="26">
        <v>93.4</v>
      </c>
      <c r="D255" s="26">
        <v>94.2</v>
      </c>
      <c r="E255" s="26">
        <v>93.7</v>
      </c>
      <c r="F255" s="26">
        <v>94</v>
      </c>
      <c r="G255" s="26">
        <v>94.1</v>
      </c>
      <c r="H255" s="26">
        <v>95</v>
      </c>
      <c r="I255" s="26">
        <v>94.3</v>
      </c>
      <c r="J255" s="26">
        <v>93.8</v>
      </c>
      <c r="K255" s="26">
        <v>1.3</v>
      </c>
      <c r="L255" s="26">
        <v>0.5</v>
      </c>
      <c r="M255" s="26">
        <v>1.9</v>
      </c>
      <c r="N255" s="26">
        <v>1.3</v>
      </c>
      <c r="O255" s="26">
        <v>1.2</v>
      </c>
      <c r="P255" s="26">
        <v>1.7</v>
      </c>
      <c r="Q255" s="26">
        <v>2.7</v>
      </c>
      <c r="R255" s="26">
        <v>1.4</v>
      </c>
      <c r="S255" s="26">
        <v>1.2</v>
      </c>
      <c r="T255" s="26">
        <v>1.1000000000000001</v>
      </c>
      <c r="U255" s="26">
        <v>0.5</v>
      </c>
      <c r="V255" s="26">
        <v>1.4</v>
      </c>
      <c r="W255" s="26">
        <v>1.1000000000000001</v>
      </c>
      <c r="X255" s="26">
        <v>0.8</v>
      </c>
      <c r="Y255" s="26">
        <v>1.2</v>
      </c>
      <c r="Z255" s="26">
        <v>1.9</v>
      </c>
      <c r="AA255" s="26">
        <v>0.9</v>
      </c>
      <c r="AB255" s="26">
        <v>1</v>
      </c>
    </row>
    <row r="256" spans="1:28" x14ac:dyDescent="0.2">
      <c r="A256" s="25">
        <v>40148</v>
      </c>
      <c r="B256" s="26">
        <v>94.4</v>
      </c>
      <c r="C256" s="26">
        <v>94</v>
      </c>
      <c r="D256" s="26">
        <v>94.5</v>
      </c>
      <c r="E256" s="26">
        <v>94.1</v>
      </c>
      <c r="F256" s="26">
        <v>94.5</v>
      </c>
      <c r="G256" s="26">
        <v>94.7</v>
      </c>
      <c r="H256" s="26">
        <v>94.9</v>
      </c>
      <c r="I256" s="26">
        <v>94.7</v>
      </c>
      <c r="J256" s="26">
        <v>94.3</v>
      </c>
      <c r="K256" s="26">
        <v>2.2000000000000002</v>
      </c>
      <c r="L256" s="26">
        <v>1.8</v>
      </c>
      <c r="M256" s="26">
        <v>2.5</v>
      </c>
      <c r="N256" s="26">
        <v>2.1</v>
      </c>
      <c r="O256" s="26">
        <v>2.1</v>
      </c>
      <c r="P256" s="26">
        <v>2.6</v>
      </c>
      <c r="Q256" s="26">
        <v>3</v>
      </c>
      <c r="R256" s="26">
        <v>2.2999999999999998</v>
      </c>
      <c r="S256" s="26">
        <v>2.1</v>
      </c>
      <c r="T256" s="26">
        <v>0.5</v>
      </c>
      <c r="U256" s="26">
        <v>0.6</v>
      </c>
      <c r="V256" s="26">
        <v>0.3</v>
      </c>
      <c r="W256" s="26">
        <v>0.4</v>
      </c>
      <c r="X256" s="26">
        <v>0.5</v>
      </c>
      <c r="Y256" s="26">
        <v>0.6</v>
      </c>
      <c r="Z256" s="26">
        <v>-0.1</v>
      </c>
      <c r="AA256" s="26">
        <v>0.4</v>
      </c>
      <c r="AB256" s="26">
        <v>0.5</v>
      </c>
    </row>
    <row r="257" spans="1:28" x14ac:dyDescent="0.2">
      <c r="A257" s="25">
        <v>40238</v>
      </c>
      <c r="B257" s="26">
        <v>95.2</v>
      </c>
      <c r="C257" s="26">
        <v>95.2</v>
      </c>
      <c r="D257" s="26">
        <v>95.2</v>
      </c>
      <c r="E257" s="26">
        <v>94.6</v>
      </c>
      <c r="F257" s="26">
        <v>95.6</v>
      </c>
      <c r="G257" s="26">
        <v>95.4</v>
      </c>
      <c r="H257" s="26">
        <v>95.4</v>
      </c>
      <c r="I257" s="26">
        <v>95.3</v>
      </c>
      <c r="J257" s="26">
        <v>95.2</v>
      </c>
      <c r="K257" s="26">
        <v>2.9</v>
      </c>
      <c r="L257" s="26">
        <v>2.8</v>
      </c>
      <c r="M257" s="26">
        <v>3</v>
      </c>
      <c r="N257" s="26">
        <v>2.6</v>
      </c>
      <c r="O257" s="26">
        <v>3.4</v>
      </c>
      <c r="P257" s="26">
        <v>3.1</v>
      </c>
      <c r="Q257" s="26">
        <v>3.5</v>
      </c>
      <c r="R257" s="26">
        <v>2.6</v>
      </c>
      <c r="S257" s="26">
        <v>2.9</v>
      </c>
      <c r="T257" s="26">
        <v>0.8</v>
      </c>
      <c r="U257" s="26">
        <v>1.3</v>
      </c>
      <c r="V257" s="26">
        <v>0.7</v>
      </c>
      <c r="W257" s="26">
        <v>0.5</v>
      </c>
      <c r="X257" s="26">
        <v>1.2</v>
      </c>
      <c r="Y257" s="26">
        <v>0.7</v>
      </c>
      <c r="Z257" s="26">
        <v>0.5</v>
      </c>
      <c r="AA257" s="26">
        <v>0.6</v>
      </c>
      <c r="AB257" s="26">
        <v>1</v>
      </c>
    </row>
    <row r="258" spans="1:28" x14ac:dyDescent="0.2">
      <c r="A258" s="25">
        <v>40330</v>
      </c>
      <c r="B258" s="26">
        <v>95.6</v>
      </c>
      <c r="C258" s="26">
        <v>95.8</v>
      </c>
      <c r="D258" s="26">
        <v>95.9</v>
      </c>
      <c r="E258" s="26">
        <v>95.3</v>
      </c>
      <c r="F258" s="26">
        <v>96.5</v>
      </c>
      <c r="G258" s="26">
        <v>95.8</v>
      </c>
      <c r="H258" s="26">
        <v>96.2</v>
      </c>
      <c r="I258" s="26">
        <v>95.6</v>
      </c>
      <c r="J258" s="26">
        <v>95.8</v>
      </c>
      <c r="K258" s="26">
        <v>2.9</v>
      </c>
      <c r="L258" s="26">
        <v>3.1</v>
      </c>
      <c r="M258" s="26">
        <v>3.2</v>
      </c>
      <c r="N258" s="26">
        <v>2.8</v>
      </c>
      <c r="O258" s="26">
        <v>3.4</v>
      </c>
      <c r="P258" s="26">
        <v>3</v>
      </c>
      <c r="Q258" s="26">
        <v>3.2</v>
      </c>
      <c r="R258" s="26">
        <v>2.2000000000000002</v>
      </c>
      <c r="S258" s="26">
        <v>3.1</v>
      </c>
      <c r="T258" s="26">
        <v>0.4</v>
      </c>
      <c r="U258" s="26">
        <v>0.6</v>
      </c>
      <c r="V258" s="26">
        <v>0.7</v>
      </c>
      <c r="W258" s="26">
        <v>0.7</v>
      </c>
      <c r="X258" s="26">
        <v>0.9</v>
      </c>
      <c r="Y258" s="26">
        <v>0.4</v>
      </c>
      <c r="Z258" s="26">
        <v>0.8</v>
      </c>
      <c r="AA258" s="26">
        <v>0.3</v>
      </c>
      <c r="AB258" s="26">
        <v>0.6</v>
      </c>
    </row>
    <row r="259" spans="1:28" x14ac:dyDescent="0.2">
      <c r="A259" s="25">
        <v>40422</v>
      </c>
      <c r="B259" s="26">
        <v>96.3</v>
      </c>
      <c r="C259" s="26">
        <v>96.3</v>
      </c>
      <c r="D259" s="26">
        <v>96.9</v>
      </c>
      <c r="E259" s="26">
        <v>96.2</v>
      </c>
      <c r="F259" s="26">
        <v>96.9</v>
      </c>
      <c r="G259" s="26">
        <v>96.8</v>
      </c>
      <c r="H259" s="26">
        <v>97.2</v>
      </c>
      <c r="I259" s="26">
        <v>96.3</v>
      </c>
      <c r="J259" s="26">
        <v>96.5</v>
      </c>
      <c r="K259" s="26">
        <v>2.6</v>
      </c>
      <c r="L259" s="26">
        <v>3.1</v>
      </c>
      <c r="M259" s="26">
        <v>2.9</v>
      </c>
      <c r="N259" s="26">
        <v>2.7</v>
      </c>
      <c r="O259" s="26">
        <v>3.1</v>
      </c>
      <c r="P259" s="26">
        <v>2.9</v>
      </c>
      <c r="Q259" s="26">
        <v>2.2999999999999998</v>
      </c>
      <c r="R259" s="26">
        <v>2.1</v>
      </c>
      <c r="S259" s="26">
        <v>2.9</v>
      </c>
      <c r="T259" s="26">
        <v>0.7</v>
      </c>
      <c r="U259" s="26">
        <v>0.5</v>
      </c>
      <c r="V259" s="26">
        <v>1</v>
      </c>
      <c r="W259" s="26">
        <v>0.9</v>
      </c>
      <c r="X259" s="26">
        <v>0.4</v>
      </c>
      <c r="Y259" s="26">
        <v>1</v>
      </c>
      <c r="Z259" s="26">
        <v>1</v>
      </c>
      <c r="AA259" s="26">
        <v>0.7</v>
      </c>
      <c r="AB259" s="26">
        <v>0.7</v>
      </c>
    </row>
    <row r="260" spans="1:28" x14ac:dyDescent="0.2">
      <c r="A260" s="25">
        <v>40513</v>
      </c>
      <c r="B260" s="26">
        <v>96.7</v>
      </c>
      <c r="C260" s="26">
        <v>96.9</v>
      </c>
      <c r="D260" s="26">
        <v>97.4</v>
      </c>
      <c r="E260" s="26">
        <v>96.5</v>
      </c>
      <c r="F260" s="26">
        <v>97</v>
      </c>
      <c r="G260" s="26">
        <v>96.9</v>
      </c>
      <c r="H260" s="26">
        <v>97.1</v>
      </c>
      <c r="I260" s="26">
        <v>96.7</v>
      </c>
      <c r="J260" s="26">
        <v>96.9</v>
      </c>
      <c r="K260" s="26">
        <v>2.4</v>
      </c>
      <c r="L260" s="26">
        <v>3.1</v>
      </c>
      <c r="M260" s="26">
        <v>3.1</v>
      </c>
      <c r="N260" s="26">
        <v>2.6</v>
      </c>
      <c r="O260" s="26">
        <v>2.6</v>
      </c>
      <c r="P260" s="26">
        <v>2.2999999999999998</v>
      </c>
      <c r="Q260" s="26">
        <v>2.2999999999999998</v>
      </c>
      <c r="R260" s="26">
        <v>2.1</v>
      </c>
      <c r="S260" s="26">
        <v>2.8</v>
      </c>
      <c r="T260" s="26">
        <v>0.4</v>
      </c>
      <c r="U260" s="26">
        <v>0.6</v>
      </c>
      <c r="V260" s="26">
        <v>0.5</v>
      </c>
      <c r="W260" s="26">
        <v>0.3</v>
      </c>
      <c r="X260" s="26">
        <v>0.1</v>
      </c>
      <c r="Y260" s="26">
        <v>0.1</v>
      </c>
      <c r="Z260" s="26">
        <v>-0.1</v>
      </c>
      <c r="AA260" s="26">
        <v>0.4</v>
      </c>
      <c r="AB260" s="26">
        <v>0.4</v>
      </c>
    </row>
    <row r="261" spans="1:28" x14ac:dyDescent="0.2">
      <c r="A261" s="25">
        <v>40603</v>
      </c>
      <c r="B261" s="26">
        <v>98.2</v>
      </c>
      <c r="C261" s="26">
        <v>98.5</v>
      </c>
      <c r="D261" s="26">
        <v>98.6</v>
      </c>
      <c r="E261" s="26">
        <v>98.1</v>
      </c>
      <c r="F261" s="26">
        <v>98.1</v>
      </c>
      <c r="G261" s="26">
        <v>98.2</v>
      </c>
      <c r="H261" s="26">
        <v>98.2</v>
      </c>
      <c r="I261" s="26">
        <v>98.1</v>
      </c>
      <c r="J261" s="26">
        <v>98.3</v>
      </c>
      <c r="K261" s="26">
        <v>3.2</v>
      </c>
      <c r="L261" s="26">
        <v>3.5</v>
      </c>
      <c r="M261" s="26">
        <v>3.6</v>
      </c>
      <c r="N261" s="26">
        <v>3.7</v>
      </c>
      <c r="O261" s="26">
        <v>2.6</v>
      </c>
      <c r="P261" s="26">
        <v>2.9</v>
      </c>
      <c r="Q261" s="26">
        <v>2.9</v>
      </c>
      <c r="R261" s="26">
        <v>2.9</v>
      </c>
      <c r="S261" s="26">
        <v>3.3</v>
      </c>
      <c r="T261" s="26">
        <v>1.6</v>
      </c>
      <c r="U261" s="26">
        <v>1.7</v>
      </c>
      <c r="V261" s="26">
        <v>1.2</v>
      </c>
      <c r="W261" s="26">
        <v>1.7</v>
      </c>
      <c r="X261" s="26">
        <v>1.1000000000000001</v>
      </c>
      <c r="Y261" s="26">
        <v>1.3</v>
      </c>
      <c r="Z261" s="26">
        <v>1.1000000000000001</v>
      </c>
      <c r="AA261" s="26">
        <v>1.4</v>
      </c>
      <c r="AB261" s="26">
        <v>1.4</v>
      </c>
    </row>
    <row r="262" spans="1:28" x14ac:dyDescent="0.2">
      <c r="A262" s="25">
        <v>40695</v>
      </c>
      <c r="B262" s="26">
        <v>99.2</v>
      </c>
      <c r="C262" s="26">
        <v>99.2</v>
      </c>
      <c r="D262" s="26">
        <v>99.6</v>
      </c>
      <c r="E262" s="26">
        <v>99</v>
      </c>
      <c r="F262" s="26">
        <v>99.4</v>
      </c>
      <c r="G262" s="26">
        <v>99.1</v>
      </c>
      <c r="H262" s="26">
        <v>99.2</v>
      </c>
      <c r="I262" s="26">
        <v>99.2</v>
      </c>
      <c r="J262" s="26">
        <v>99.2</v>
      </c>
      <c r="K262" s="26">
        <v>3.8</v>
      </c>
      <c r="L262" s="26">
        <v>3.5</v>
      </c>
      <c r="M262" s="26">
        <v>3.9</v>
      </c>
      <c r="N262" s="26">
        <v>3.9</v>
      </c>
      <c r="O262" s="26">
        <v>3</v>
      </c>
      <c r="P262" s="26">
        <v>3.4</v>
      </c>
      <c r="Q262" s="26">
        <v>3.1</v>
      </c>
      <c r="R262" s="26">
        <v>3.8</v>
      </c>
      <c r="S262" s="26">
        <v>3.5</v>
      </c>
      <c r="T262" s="26">
        <v>1</v>
      </c>
      <c r="U262" s="26">
        <v>0.7</v>
      </c>
      <c r="V262" s="26">
        <v>1</v>
      </c>
      <c r="W262" s="26">
        <v>0.9</v>
      </c>
      <c r="X262" s="26">
        <v>1.3</v>
      </c>
      <c r="Y262" s="26">
        <v>0.9</v>
      </c>
      <c r="Z262" s="26">
        <v>1</v>
      </c>
      <c r="AA262" s="26">
        <v>1.1000000000000001</v>
      </c>
      <c r="AB262" s="26">
        <v>0.9</v>
      </c>
    </row>
    <row r="263" spans="1:28" x14ac:dyDescent="0.2">
      <c r="A263" s="25">
        <v>40787</v>
      </c>
      <c r="B263" s="26">
        <v>99.9</v>
      </c>
      <c r="C263" s="26">
        <v>99.8</v>
      </c>
      <c r="D263" s="26">
        <v>99.9</v>
      </c>
      <c r="E263" s="26">
        <v>100</v>
      </c>
      <c r="F263" s="26">
        <v>99.6</v>
      </c>
      <c r="G263" s="26">
        <v>99.9</v>
      </c>
      <c r="H263" s="26">
        <v>99.9</v>
      </c>
      <c r="I263" s="26">
        <v>99.8</v>
      </c>
      <c r="J263" s="26">
        <v>99.8</v>
      </c>
      <c r="K263" s="26">
        <v>3.7</v>
      </c>
      <c r="L263" s="26">
        <v>3.6</v>
      </c>
      <c r="M263" s="26">
        <v>3.1</v>
      </c>
      <c r="N263" s="26">
        <v>4</v>
      </c>
      <c r="O263" s="26">
        <v>2.8</v>
      </c>
      <c r="P263" s="26">
        <v>3.2</v>
      </c>
      <c r="Q263" s="26">
        <v>2.8</v>
      </c>
      <c r="R263" s="26">
        <v>3.6</v>
      </c>
      <c r="S263" s="26">
        <v>3.4</v>
      </c>
      <c r="T263" s="26">
        <v>0.7</v>
      </c>
      <c r="U263" s="26">
        <v>0.6</v>
      </c>
      <c r="V263" s="26">
        <v>0.3</v>
      </c>
      <c r="W263" s="26">
        <v>1</v>
      </c>
      <c r="X263" s="26">
        <v>0.2</v>
      </c>
      <c r="Y263" s="26">
        <v>0.8</v>
      </c>
      <c r="Z263" s="26">
        <v>0.7</v>
      </c>
      <c r="AA263" s="26">
        <v>0.6</v>
      </c>
      <c r="AB263" s="26">
        <v>0.6</v>
      </c>
    </row>
    <row r="264" spans="1:28" x14ac:dyDescent="0.2">
      <c r="A264" s="25">
        <v>40878</v>
      </c>
      <c r="B264" s="26">
        <v>99.8</v>
      </c>
      <c r="C264" s="26">
        <v>99.9</v>
      </c>
      <c r="D264" s="26">
        <v>99.7</v>
      </c>
      <c r="E264" s="26">
        <v>100</v>
      </c>
      <c r="F264" s="26">
        <v>99.8</v>
      </c>
      <c r="G264" s="26">
        <v>100</v>
      </c>
      <c r="H264" s="26">
        <v>99.5</v>
      </c>
      <c r="I264" s="26">
        <v>100.1</v>
      </c>
      <c r="J264" s="26">
        <v>99.8</v>
      </c>
      <c r="K264" s="26">
        <v>3.2</v>
      </c>
      <c r="L264" s="26">
        <v>3.1</v>
      </c>
      <c r="M264" s="26">
        <v>2.4</v>
      </c>
      <c r="N264" s="26">
        <v>3.6</v>
      </c>
      <c r="O264" s="26">
        <v>2.9</v>
      </c>
      <c r="P264" s="26">
        <v>3.2</v>
      </c>
      <c r="Q264" s="26">
        <v>2.5</v>
      </c>
      <c r="R264" s="26">
        <v>3.5</v>
      </c>
      <c r="S264" s="26">
        <v>3</v>
      </c>
      <c r="T264" s="26">
        <v>-0.1</v>
      </c>
      <c r="U264" s="26">
        <v>0.1</v>
      </c>
      <c r="V264" s="26">
        <v>-0.2</v>
      </c>
      <c r="W264" s="26">
        <v>0</v>
      </c>
      <c r="X264" s="26">
        <v>0.2</v>
      </c>
      <c r="Y264" s="26">
        <v>0.1</v>
      </c>
      <c r="Z264" s="26">
        <v>-0.4</v>
      </c>
      <c r="AA264" s="26">
        <v>0.3</v>
      </c>
      <c r="AB264" s="26">
        <v>0</v>
      </c>
    </row>
    <row r="265" spans="1:28" x14ac:dyDescent="0.2">
      <c r="A265" s="25">
        <v>40969</v>
      </c>
      <c r="B265" s="26">
        <v>99.9</v>
      </c>
      <c r="C265" s="26">
        <v>99.9</v>
      </c>
      <c r="D265" s="26">
        <v>99.9</v>
      </c>
      <c r="E265" s="26">
        <v>99.9</v>
      </c>
      <c r="F265" s="26">
        <v>100</v>
      </c>
      <c r="G265" s="26">
        <v>100.3</v>
      </c>
      <c r="H265" s="26">
        <v>99.9</v>
      </c>
      <c r="I265" s="26">
        <v>99.7</v>
      </c>
      <c r="J265" s="26">
        <v>99.9</v>
      </c>
      <c r="K265" s="26">
        <v>1.7</v>
      </c>
      <c r="L265" s="26">
        <v>1.4</v>
      </c>
      <c r="M265" s="26">
        <v>1.3</v>
      </c>
      <c r="N265" s="26">
        <v>1.8</v>
      </c>
      <c r="O265" s="26">
        <v>1.9</v>
      </c>
      <c r="P265" s="26">
        <v>2.1</v>
      </c>
      <c r="Q265" s="26">
        <v>1.7</v>
      </c>
      <c r="R265" s="26">
        <v>1.6</v>
      </c>
      <c r="S265" s="26">
        <v>1.6</v>
      </c>
      <c r="T265" s="26">
        <v>0.1</v>
      </c>
      <c r="U265" s="26">
        <v>0</v>
      </c>
      <c r="V265" s="26">
        <v>0.2</v>
      </c>
      <c r="W265" s="26">
        <v>-0.1</v>
      </c>
      <c r="X265" s="26">
        <v>0.2</v>
      </c>
      <c r="Y265" s="26">
        <v>0.3</v>
      </c>
      <c r="Z265" s="26">
        <v>0.4</v>
      </c>
      <c r="AA265" s="26">
        <v>-0.4</v>
      </c>
      <c r="AB265" s="26">
        <v>0.1</v>
      </c>
    </row>
    <row r="266" spans="1:28" x14ac:dyDescent="0.2">
      <c r="A266" s="25">
        <v>41061</v>
      </c>
      <c r="B266" s="26">
        <v>100.5</v>
      </c>
      <c r="C266" s="26">
        <v>100.4</v>
      </c>
      <c r="D266" s="26">
        <v>100.5</v>
      </c>
      <c r="E266" s="26">
        <v>100.2</v>
      </c>
      <c r="F266" s="26">
        <v>100.5</v>
      </c>
      <c r="G266" s="26">
        <v>99.9</v>
      </c>
      <c r="H266" s="26">
        <v>100.7</v>
      </c>
      <c r="I266" s="26">
        <v>100.3</v>
      </c>
      <c r="J266" s="26">
        <v>100.4</v>
      </c>
      <c r="K266" s="26">
        <v>1.3</v>
      </c>
      <c r="L266" s="26">
        <v>1.2</v>
      </c>
      <c r="M266" s="26">
        <v>0.9</v>
      </c>
      <c r="N266" s="26">
        <v>1.2</v>
      </c>
      <c r="O266" s="26">
        <v>1.1000000000000001</v>
      </c>
      <c r="P266" s="26">
        <v>0.8</v>
      </c>
      <c r="Q266" s="26">
        <v>1.5</v>
      </c>
      <c r="R266" s="26">
        <v>1.1000000000000001</v>
      </c>
      <c r="S266" s="26">
        <v>1.2</v>
      </c>
      <c r="T266" s="26">
        <v>0.6</v>
      </c>
      <c r="U266" s="26">
        <v>0.5</v>
      </c>
      <c r="V266" s="26">
        <v>0.6</v>
      </c>
      <c r="W266" s="26">
        <v>0.3</v>
      </c>
      <c r="X266" s="26">
        <v>0.5</v>
      </c>
      <c r="Y266" s="26">
        <v>-0.4</v>
      </c>
      <c r="Z266" s="26">
        <v>0.8</v>
      </c>
      <c r="AA266" s="26">
        <v>0.6</v>
      </c>
      <c r="AB266" s="26">
        <v>0.5</v>
      </c>
    </row>
    <row r="267" spans="1:28" x14ac:dyDescent="0.2">
      <c r="A267" s="25">
        <v>41153</v>
      </c>
      <c r="B267" s="26">
        <v>102.2</v>
      </c>
      <c r="C267" s="26">
        <v>101.6</v>
      </c>
      <c r="D267" s="26">
        <v>101.6</v>
      </c>
      <c r="E267" s="26">
        <v>101.7</v>
      </c>
      <c r="F267" s="26">
        <v>101.6</v>
      </c>
      <c r="G267" s="26">
        <v>100.6</v>
      </c>
      <c r="H267" s="26">
        <v>102</v>
      </c>
      <c r="I267" s="26">
        <v>101.4</v>
      </c>
      <c r="J267" s="26">
        <v>101.8</v>
      </c>
      <c r="K267" s="26">
        <v>2.2999999999999998</v>
      </c>
      <c r="L267" s="26">
        <v>1.8</v>
      </c>
      <c r="M267" s="26">
        <v>1.7</v>
      </c>
      <c r="N267" s="26">
        <v>1.7</v>
      </c>
      <c r="O267" s="26">
        <v>2</v>
      </c>
      <c r="P267" s="26">
        <v>0.7</v>
      </c>
      <c r="Q267" s="26">
        <v>2.1</v>
      </c>
      <c r="R267" s="26">
        <v>1.6</v>
      </c>
      <c r="S267" s="26">
        <v>2</v>
      </c>
      <c r="T267" s="26">
        <v>1.7</v>
      </c>
      <c r="U267" s="26">
        <v>1.2</v>
      </c>
      <c r="V267" s="26">
        <v>1.1000000000000001</v>
      </c>
      <c r="W267" s="26">
        <v>1.5</v>
      </c>
      <c r="X267" s="26">
        <v>1.1000000000000001</v>
      </c>
      <c r="Y267" s="26">
        <v>0.7</v>
      </c>
      <c r="Z267" s="26">
        <v>1.3</v>
      </c>
      <c r="AA267" s="26">
        <v>1.1000000000000001</v>
      </c>
      <c r="AB267" s="26">
        <v>1.4</v>
      </c>
    </row>
    <row r="268" spans="1:28" x14ac:dyDescent="0.2">
      <c r="A268" s="25">
        <v>41244</v>
      </c>
      <c r="B268" s="26">
        <v>102.3</v>
      </c>
      <c r="C268" s="26">
        <v>102</v>
      </c>
      <c r="D268" s="26">
        <v>101.9</v>
      </c>
      <c r="E268" s="26">
        <v>102.1</v>
      </c>
      <c r="F268" s="26">
        <v>101.9</v>
      </c>
      <c r="G268" s="26">
        <v>101</v>
      </c>
      <c r="H268" s="26">
        <v>102</v>
      </c>
      <c r="I268" s="26">
        <v>101.8</v>
      </c>
      <c r="J268" s="26">
        <v>102</v>
      </c>
      <c r="K268" s="26">
        <v>2.5</v>
      </c>
      <c r="L268" s="26">
        <v>2.1</v>
      </c>
      <c r="M268" s="26">
        <v>2.2000000000000002</v>
      </c>
      <c r="N268" s="26">
        <v>2.1</v>
      </c>
      <c r="O268" s="26">
        <v>2.1</v>
      </c>
      <c r="P268" s="26">
        <v>1</v>
      </c>
      <c r="Q268" s="26">
        <v>2.5</v>
      </c>
      <c r="R268" s="26">
        <v>1.7</v>
      </c>
      <c r="S268" s="26">
        <v>2.2000000000000002</v>
      </c>
      <c r="T268" s="26">
        <v>0.1</v>
      </c>
      <c r="U268" s="26">
        <v>0.4</v>
      </c>
      <c r="V268" s="26">
        <v>0.3</v>
      </c>
      <c r="W268" s="26">
        <v>0.4</v>
      </c>
      <c r="X268" s="26">
        <v>0.3</v>
      </c>
      <c r="Y268" s="26">
        <v>0.4</v>
      </c>
      <c r="Z268" s="26">
        <v>0</v>
      </c>
      <c r="AA268" s="26">
        <v>0.4</v>
      </c>
      <c r="AB268" s="26">
        <v>0.2</v>
      </c>
    </row>
    <row r="269" spans="1:28" x14ac:dyDescent="0.2">
      <c r="A269" s="25">
        <v>41334</v>
      </c>
      <c r="B269" s="26">
        <v>102.7</v>
      </c>
      <c r="C269" s="26">
        <v>102.4</v>
      </c>
      <c r="D269" s="26">
        <v>102</v>
      </c>
      <c r="E269" s="26">
        <v>102.1</v>
      </c>
      <c r="F269" s="26">
        <v>102.4</v>
      </c>
      <c r="G269" s="26">
        <v>101.3</v>
      </c>
      <c r="H269" s="26">
        <v>103.7</v>
      </c>
      <c r="I269" s="26">
        <v>101.9</v>
      </c>
      <c r="J269" s="26">
        <v>102.4</v>
      </c>
      <c r="K269" s="26">
        <v>2.8</v>
      </c>
      <c r="L269" s="26">
        <v>2.5</v>
      </c>
      <c r="M269" s="26">
        <v>2.1</v>
      </c>
      <c r="N269" s="26">
        <v>2.2000000000000002</v>
      </c>
      <c r="O269" s="26">
        <v>2.4</v>
      </c>
      <c r="P269" s="26">
        <v>1</v>
      </c>
      <c r="Q269" s="26">
        <v>3.8</v>
      </c>
      <c r="R269" s="26">
        <v>2.2000000000000002</v>
      </c>
      <c r="S269" s="26">
        <v>2.5</v>
      </c>
      <c r="T269" s="26">
        <v>0.4</v>
      </c>
      <c r="U269" s="26">
        <v>0.4</v>
      </c>
      <c r="V269" s="26">
        <v>0.1</v>
      </c>
      <c r="W269" s="26">
        <v>0</v>
      </c>
      <c r="X269" s="26">
        <v>0.5</v>
      </c>
      <c r="Y269" s="26">
        <v>0.3</v>
      </c>
      <c r="Z269" s="26">
        <v>1.7</v>
      </c>
      <c r="AA269" s="26">
        <v>0.1</v>
      </c>
      <c r="AB269" s="26">
        <v>0.4</v>
      </c>
    </row>
    <row r="270" spans="1:28" x14ac:dyDescent="0.2">
      <c r="A270" s="25">
        <v>41426</v>
      </c>
      <c r="B270" s="26">
        <v>103.1</v>
      </c>
      <c r="C270" s="26">
        <v>102.6</v>
      </c>
      <c r="D270" s="26">
        <v>102.5</v>
      </c>
      <c r="E270" s="26">
        <v>102.3</v>
      </c>
      <c r="F270" s="26">
        <v>103</v>
      </c>
      <c r="G270" s="26">
        <v>101.7</v>
      </c>
      <c r="H270" s="26">
        <v>104.6</v>
      </c>
      <c r="I270" s="26">
        <v>102.5</v>
      </c>
      <c r="J270" s="26">
        <v>102.8</v>
      </c>
      <c r="K270" s="26">
        <v>2.6</v>
      </c>
      <c r="L270" s="26">
        <v>2.2000000000000002</v>
      </c>
      <c r="M270" s="26">
        <v>2</v>
      </c>
      <c r="N270" s="26">
        <v>2.1</v>
      </c>
      <c r="O270" s="26">
        <v>2.5</v>
      </c>
      <c r="P270" s="26">
        <v>1.8</v>
      </c>
      <c r="Q270" s="26">
        <v>3.9</v>
      </c>
      <c r="R270" s="26">
        <v>2.2000000000000002</v>
      </c>
      <c r="S270" s="26">
        <v>2.4</v>
      </c>
      <c r="T270" s="26">
        <v>0.4</v>
      </c>
      <c r="U270" s="26">
        <v>0.2</v>
      </c>
      <c r="V270" s="26">
        <v>0.5</v>
      </c>
      <c r="W270" s="26">
        <v>0.2</v>
      </c>
      <c r="X270" s="26">
        <v>0.6</v>
      </c>
      <c r="Y270" s="26">
        <v>0.4</v>
      </c>
      <c r="Z270" s="26">
        <v>0.9</v>
      </c>
      <c r="AA270" s="26">
        <v>0.6</v>
      </c>
      <c r="AB270" s="26">
        <v>0.4</v>
      </c>
    </row>
    <row r="271" spans="1:28" x14ac:dyDescent="0.2">
      <c r="A271" s="25">
        <v>41518</v>
      </c>
      <c r="B271" s="26">
        <v>104.3</v>
      </c>
      <c r="C271" s="26">
        <v>104</v>
      </c>
      <c r="D271" s="26">
        <v>103.8</v>
      </c>
      <c r="E271" s="26">
        <v>103.7</v>
      </c>
      <c r="F271" s="26">
        <v>104.2</v>
      </c>
      <c r="G271" s="26">
        <v>102.6</v>
      </c>
      <c r="H271" s="26">
        <v>105.5</v>
      </c>
      <c r="I271" s="26">
        <v>103.1</v>
      </c>
      <c r="J271" s="26">
        <v>104</v>
      </c>
      <c r="K271" s="26">
        <v>2.1</v>
      </c>
      <c r="L271" s="26">
        <v>2.4</v>
      </c>
      <c r="M271" s="26">
        <v>2.2000000000000002</v>
      </c>
      <c r="N271" s="26">
        <v>2</v>
      </c>
      <c r="O271" s="26">
        <v>2.6</v>
      </c>
      <c r="P271" s="26">
        <v>2</v>
      </c>
      <c r="Q271" s="26">
        <v>3.4</v>
      </c>
      <c r="R271" s="26">
        <v>1.7</v>
      </c>
      <c r="S271" s="26">
        <v>2.2000000000000002</v>
      </c>
      <c r="T271" s="26">
        <v>1.2</v>
      </c>
      <c r="U271" s="26">
        <v>1.4</v>
      </c>
      <c r="V271" s="26">
        <v>1.3</v>
      </c>
      <c r="W271" s="26">
        <v>1.4</v>
      </c>
      <c r="X271" s="26">
        <v>1.2</v>
      </c>
      <c r="Y271" s="26">
        <v>0.9</v>
      </c>
      <c r="Z271" s="26">
        <v>0.9</v>
      </c>
      <c r="AA271" s="26">
        <v>0.6</v>
      </c>
      <c r="AB271" s="26">
        <v>1.2</v>
      </c>
    </row>
    <row r="272" spans="1:28" x14ac:dyDescent="0.2">
      <c r="A272" s="25">
        <v>41609</v>
      </c>
      <c r="B272" s="26">
        <v>105</v>
      </c>
      <c r="C272" s="26">
        <v>104.8</v>
      </c>
      <c r="D272" s="26">
        <v>104.6</v>
      </c>
      <c r="E272" s="26">
        <v>104.4</v>
      </c>
      <c r="F272" s="26">
        <v>104.9</v>
      </c>
      <c r="G272" s="26">
        <v>103.6</v>
      </c>
      <c r="H272" s="26">
        <v>106.5</v>
      </c>
      <c r="I272" s="26">
        <v>104.1</v>
      </c>
      <c r="J272" s="26">
        <v>104.8</v>
      </c>
      <c r="K272" s="26">
        <v>2.6</v>
      </c>
      <c r="L272" s="26">
        <v>2.7</v>
      </c>
      <c r="M272" s="26">
        <v>2.6</v>
      </c>
      <c r="N272" s="26">
        <v>2.2999999999999998</v>
      </c>
      <c r="O272" s="26">
        <v>2.9</v>
      </c>
      <c r="P272" s="26">
        <v>2.6</v>
      </c>
      <c r="Q272" s="26">
        <v>4.4000000000000004</v>
      </c>
      <c r="R272" s="26">
        <v>2.2999999999999998</v>
      </c>
      <c r="S272" s="26">
        <v>2.7</v>
      </c>
      <c r="T272" s="26">
        <v>0.7</v>
      </c>
      <c r="U272" s="26">
        <v>0.8</v>
      </c>
      <c r="V272" s="26">
        <v>0.8</v>
      </c>
      <c r="W272" s="26">
        <v>0.7</v>
      </c>
      <c r="X272" s="26">
        <v>0.7</v>
      </c>
      <c r="Y272" s="26">
        <v>1</v>
      </c>
      <c r="Z272" s="26">
        <v>0.9</v>
      </c>
      <c r="AA272" s="26">
        <v>1</v>
      </c>
      <c r="AB272" s="26">
        <v>0.8</v>
      </c>
    </row>
    <row r="273" spans="1:28" x14ac:dyDescent="0.2">
      <c r="A273" s="25">
        <v>41699</v>
      </c>
      <c r="B273" s="26">
        <v>105.6</v>
      </c>
      <c r="C273" s="26">
        <v>105.3</v>
      </c>
      <c r="D273" s="26">
        <v>105.2</v>
      </c>
      <c r="E273" s="26">
        <v>105.1</v>
      </c>
      <c r="F273" s="26">
        <v>105.6</v>
      </c>
      <c r="G273" s="26">
        <v>104.1</v>
      </c>
      <c r="H273" s="26">
        <v>107.4</v>
      </c>
      <c r="I273" s="26">
        <v>104.6</v>
      </c>
      <c r="J273" s="26">
        <v>105.4</v>
      </c>
      <c r="K273" s="26">
        <v>2.8</v>
      </c>
      <c r="L273" s="26">
        <v>2.8</v>
      </c>
      <c r="M273" s="26">
        <v>3.1</v>
      </c>
      <c r="N273" s="26">
        <v>2.9</v>
      </c>
      <c r="O273" s="26">
        <v>3.1</v>
      </c>
      <c r="P273" s="26">
        <v>2.8</v>
      </c>
      <c r="Q273" s="26">
        <v>3.6</v>
      </c>
      <c r="R273" s="26">
        <v>2.6</v>
      </c>
      <c r="S273" s="26">
        <v>2.9</v>
      </c>
      <c r="T273" s="26">
        <v>0.6</v>
      </c>
      <c r="U273" s="26">
        <v>0.5</v>
      </c>
      <c r="V273" s="26">
        <v>0.6</v>
      </c>
      <c r="W273" s="26">
        <v>0.7</v>
      </c>
      <c r="X273" s="26">
        <v>0.7</v>
      </c>
      <c r="Y273" s="26">
        <v>0.5</v>
      </c>
      <c r="Z273" s="26">
        <v>0.8</v>
      </c>
      <c r="AA273" s="26">
        <v>0.5</v>
      </c>
      <c r="AB273" s="26">
        <v>0.6</v>
      </c>
    </row>
    <row r="274" spans="1:28" x14ac:dyDescent="0.2">
      <c r="A274" s="25">
        <v>41791</v>
      </c>
      <c r="B274" s="26">
        <v>106</v>
      </c>
      <c r="C274" s="26">
        <v>105.9</v>
      </c>
      <c r="D274" s="26">
        <v>105.8</v>
      </c>
      <c r="E274" s="26">
        <v>105.5</v>
      </c>
      <c r="F274" s="26">
        <v>106.4</v>
      </c>
      <c r="G274" s="26">
        <v>104.5</v>
      </c>
      <c r="H274" s="26">
        <v>108.1</v>
      </c>
      <c r="I274" s="26">
        <v>104.8</v>
      </c>
      <c r="J274" s="26">
        <v>105.9</v>
      </c>
      <c r="K274" s="26">
        <v>2.8</v>
      </c>
      <c r="L274" s="26">
        <v>3.2</v>
      </c>
      <c r="M274" s="26">
        <v>3.2</v>
      </c>
      <c r="N274" s="26">
        <v>3.1</v>
      </c>
      <c r="O274" s="26">
        <v>3.3</v>
      </c>
      <c r="P274" s="26">
        <v>2.8</v>
      </c>
      <c r="Q274" s="26">
        <v>3.3</v>
      </c>
      <c r="R274" s="26">
        <v>2.2000000000000002</v>
      </c>
      <c r="S274" s="26">
        <v>3</v>
      </c>
      <c r="T274" s="26">
        <v>0.4</v>
      </c>
      <c r="U274" s="26">
        <v>0.6</v>
      </c>
      <c r="V274" s="26">
        <v>0.6</v>
      </c>
      <c r="W274" s="26">
        <v>0.4</v>
      </c>
      <c r="X274" s="26">
        <v>0.8</v>
      </c>
      <c r="Y274" s="26">
        <v>0.4</v>
      </c>
      <c r="Z274" s="26">
        <v>0.7</v>
      </c>
      <c r="AA274" s="26">
        <v>0.2</v>
      </c>
      <c r="AB274" s="26">
        <v>0.5</v>
      </c>
    </row>
    <row r="275" spans="1:28" x14ac:dyDescent="0.2">
      <c r="A275" s="25">
        <v>41883</v>
      </c>
      <c r="B275" s="26">
        <v>106.6</v>
      </c>
      <c r="C275" s="26">
        <v>106.1</v>
      </c>
      <c r="D275" s="26">
        <v>106.5</v>
      </c>
      <c r="E275" s="26">
        <v>105.9</v>
      </c>
      <c r="F275" s="26">
        <v>106.9</v>
      </c>
      <c r="G275" s="26">
        <v>104.6</v>
      </c>
      <c r="H275" s="26">
        <v>108.3</v>
      </c>
      <c r="I275" s="26">
        <v>105.2</v>
      </c>
      <c r="J275" s="26">
        <v>106.4</v>
      </c>
      <c r="K275" s="26">
        <v>2.2000000000000002</v>
      </c>
      <c r="L275" s="26">
        <v>2</v>
      </c>
      <c r="M275" s="26">
        <v>2.6</v>
      </c>
      <c r="N275" s="26">
        <v>2.1</v>
      </c>
      <c r="O275" s="26">
        <v>2.6</v>
      </c>
      <c r="P275" s="26">
        <v>1.9</v>
      </c>
      <c r="Q275" s="26">
        <v>2.7</v>
      </c>
      <c r="R275" s="26">
        <v>2</v>
      </c>
      <c r="S275" s="26">
        <v>2.2999999999999998</v>
      </c>
      <c r="T275" s="26">
        <v>0.6</v>
      </c>
      <c r="U275" s="26">
        <v>0.2</v>
      </c>
      <c r="V275" s="26">
        <v>0.7</v>
      </c>
      <c r="W275" s="26">
        <v>0.4</v>
      </c>
      <c r="X275" s="26">
        <v>0.5</v>
      </c>
      <c r="Y275" s="26">
        <v>0.1</v>
      </c>
      <c r="Z275" s="26">
        <v>0.2</v>
      </c>
      <c r="AA275" s="26">
        <v>0.4</v>
      </c>
      <c r="AB275" s="26">
        <v>0.5</v>
      </c>
    </row>
    <row r="276" spans="1:28" x14ac:dyDescent="0.2">
      <c r="A276" s="25">
        <v>41974</v>
      </c>
      <c r="B276" s="26">
        <v>106.8</v>
      </c>
      <c r="C276" s="26">
        <v>106.3</v>
      </c>
      <c r="D276" s="26">
        <v>106.7</v>
      </c>
      <c r="E276" s="26">
        <v>106.2</v>
      </c>
      <c r="F276" s="26">
        <v>107</v>
      </c>
      <c r="G276" s="26">
        <v>104.7</v>
      </c>
      <c r="H276" s="26">
        <v>108.5</v>
      </c>
      <c r="I276" s="26">
        <v>105.3</v>
      </c>
      <c r="J276" s="26">
        <v>106.6</v>
      </c>
      <c r="K276" s="26">
        <v>1.7</v>
      </c>
      <c r="L276" s="26">
        <v>1.4</v>
      </c>
      <c r="M276" s="26">
        <v>2</v>
      </c>
      <c r="N276" s="26">
        <v>1.7</v>
      </c>
      <c r="O276" s="26">
        <v>2</v>
      </c>
      <c r="P276" s="26">
        <v>1.1000000000000001</v>
      </c>
      <c r="Q276" s="26">
        <v>1.9</v>
      </c>
      <c r="R276" s="26">
        <v>1.2</v>
      </c>
      <c r="S276" s="26">
        <v>1.7</v>
      </c>
      <c r="T276" s="26">
        <v>0.2</v>
      </c>
      <c r="U276" s="26">
        <v>0.2</v>
      </c>
      <c r="V276" s="26">
        <v>0.2</v>
      </c>
      <c r="W276" s="26">
        <v>0.3</v>
      </c>
      <c r="X276" s="26">
        <v>0.1</v>
      </c>
      <c r="Y276" s="26">
        <v>0.1</v>
      </c>
      <c r="Z276" s="26">
        <v>0.2</v>
      </c>
      <c r="AA276" s="26">
        <v>0.1</v>
      </c>
      <c r="AB276" s="26">
        <v>0.2</v>
      </c>
    </row>
    <row r="277" spans="1:28" x14ac:dyDescent="0.2">
      <c r="A277" s="25">
        <v>42064</v>
      </c>
      <c r="B277" s="26">
        <v>107.3</v>
      </c>
      <c r="C277" s="26">
        <v>106.4</v>
      </c>
      <c r="D277" s="26">
        <v>106.7</v>
      </c>
      <c r="E277" s="26">
        <v>106.3</v>
      </c>
      <c r="F277" s="26">
        <v>107.1</v>
      </c>
      <c r="G277" s="26">
        <v>105</v>
      </c>
      <c r="H277" s="26">
        <v>108.3</v>
      </c>
      <c r="I277" s="26">
        <v>105.2</v>
      </c>
      <c r="J277" s="26">
        <v>106.8</v>
      </c>
      <c r="K277" s="26">
        <v>1.6</v>
      </c>
      <c r="L277" s="26">
        <v>1</v>
      </c>
      <c r="M277" s="26">
        <v>1.4</v>
      </c>
      <c r="N277" s="26">
        <v>1.1000000000000001</v>
      </c>
      <c r="O277" s="26">
        <v>1.4</v>
      </c>
      <c r="P277" s="26">
        <v>0.9</v>
      </c>
      <c r="Q277" s="26">
        <v>0.8</v>
      </c>
      <c r="R277" s="26">
        <v>0.6</v>
      </c>
      <c r="S277" s="26">
        <v>1.3</v>
      </c>
      <c r="T277" s="26">
        <v>0.5</v>
      </c>
      <c r="U277" s="26">
        <v>0.1</v>
      </c>
      <c r="V277" s="26">
        <v>0</v>
      </c>
      <c r="W277" s="26">
        <v>0.1</v>
      </c>
      <c r="X277" s="26">
        <v>0.1</v>
      </c>
      <c r="Y277" s="26">
        <v>0.3</v>
      </c>
      <c r="Z277" s="26">
        <v>-0.2</v>
      </c>
      <c r="AA277" s="26">
        <v>-0.1</v>
      </c>
      <c r="AB277" s="26">
        <v>0.2</v>
      </c>
    </row>
    <row r="278" spans="1:28" x14ac:dyDescent="0.2">
      <c r="A278" s="25">
        <v>42156</v>
      </c>
      <c r="B278" s="26">
        <v>108.3</v>
      </c>
      <c r="C278" s="26">
        <v>107.1</v>
      </c>
      <c r="D278" s="26">
        <v>107.4</v>
      </c>
      <c r="E278" s="26">
        <v>106.8</v>
      </c>
      <c r="F278" s="26">
        <v>107.7</v>
      </c>
      <c r="G278" s="26">
        <v>105.1</v>
      </c>
      <c r="H278" s="26">
        <v>108.3</v>
      </c>
      <c r="I278" s="26">
        <v>105.6</v>
      </c>
      <c r="J278" s="26">
        <v>107.5</v>
      </c>
      <c r="K278" s="26">
        <v>2.2000000000000002</v>
      </c>
      <c r="L278" s="26">
        <v>1.1000000000000001</v>
      </c>
      <c r="M278" s="26">
        <v>1.5</v>
      </c>
      <c r="N278" s="26">
        <v>1.2</v>
      </c>
      <c r="O278" s="26">
        <v>1.2</v>
      </c>
      <c r="P278" s="26">
        <v>0.6</v>
      </c>
      <c r="Q278" s="26">
        <v>0.2</v>
      </c>
      <c r="R278" s="26">
        <v>0.8</v>
      </c>
      <c r="S278" s="26">
        <v>1.5</v>
      </c>
      <c r="T278" s="26">
        <v>0.9</v>
      </c>
      <c r="U278" s="26">
        <v>0.7</v>
      </c>
      <c r="V278" s="26">
        <v>0.7</v>
      </c>
      <c r="W278" s="26">
        <v>0.5</v>
      </c>
      <c r="X278" s="26">
        <v>0.6</v>
      </c>
      <c r="Y278" s="26">
        <v>0.1</v>
      </c>
      <c r="Z278" s="26">
        <v>0</v>
      </c>
      <c r="AA278" s="26">
        <v>0.4</v>
      </c>
      <c r="AB278" s="26">
        <v>0.7</v>
      </c>
    </row>
    <row r="279" spans="1:28" x14ac:dyDescent="0.2">
      <c r="A279" s="25">
        <v>42248</v>
      </c>
      <c r="B279" s="26">
        <v>108.6</v>
      </c>
      <c r="C279" s="26">
        <v>107.6</v>
      </c>
      <c r="D279" s="26">
        <v>108.1</v>
      </c>
      <c r="E279" s="26">
        <v>107.1</v>
      </c>
      <c r="F279" s="26">
        <v>108.1</v>
      </c>
      <c r="G279" s="26">
        <v>105.7</v>
      </c>
      <c r="H279" s="26">
        <v>108.7</v>
      </c>
      <c r="I279" s="26">
        <v>105.8</v>
      </c>
      <c r="J279" s="26">
        <v>108</v>
      </c>
      <c r="K279" s="26">
        <v>1.9</v>
      </c>
      <c r="L279" s="26">
        <v>1.4</v>
      </c>
      <c r="M279" s="26">
        <v>1.5</v>
      </c>
      <c r="N279" s="26">
        <v>1.1000000000000001</v>
      </c>
      <c r="O279" s="26">
        <v>1.1000000000000001</v>
      </c>
      <c r="P279" s="26">
        <v>1.1000000000000001</v>
      </c>
      <c r="Q279" s="26">
        <v>0.4</v>
      </c>
      <c r="R279" s="26">
        <v>0.6</v>
      </c>
      <c r="S279" s="26">
        <v>1.5</v>
      </c>
      <c r="T279" s="26">
        <v>0.3</v>
      </c>
      <c r="U279" s="26">
        <v>0.5</v>
      </c>
      <c r="V279" s="26">
        <v>0.7</v>
      </c>
      <c r="W279" s="26">
        <v>0.3</v>
      </c>
      <c r="X279" s="26">
        <v>0.4</v>
      </c>
      <c r="Y279" s="26">
        <v>0.6</v>
      </c>
      <c r="Z279" s="26">
        <v>0.4</v>
      </c>
      <c r="AA279" s="26">
        <v>0.2</v>
      </c>
      <c r="AB279" s="26">
        <v>0.5</v>
      </c>
    </row>
    <row r="280" spans="1:28" x14ac:dyDescent="0.2">
      <c r="A280" s="25">
        <v>42339</v>
      </c>
      <c r="B280" s="26">
        <v>108.9</v>
      </c>
      <c r="C280" s="26">
        <v>108.3</v>
      </c>
      <c r="D280" s="26">
        <v>108.5</v>
      </c>
      <c r="E280" s="26">
        <v>107.3</v>
      </c>
      <c r="F280" s="26">
        <v>108.6</v>
      </c>
      <c r="G280" s="26">
        <v>106.6</v>
      </c>
      <c r="H280" s="26">
        <v>109</v>
      </c>
      <c r="I280" s="26">
        <v>106</v>
      </c>
      <c r="J280" s="26">
        <v>108.4</v>
      </c>
      <c r="K280" s="26">
        <v>2</v>
      </c>
      <c r="L280" s="26">
        <v>1.9</v>
      </c>
      <c r="M280" s="26">
        <v>1.7</v>
      </c>
      <c r="N280" s="26">
        <v>1</v>
      </c>
      <c r="O280" s="26">
        <v>1.5</v>
      </c>
      <c r="P280" s="26">
        <v>1.8</v>
      </c>
      <c r="Q280" s="26">
        <v>0.5</v>
      </c>
      <c r="R280" s="26">
        <v>0.7</v>
      </c>
      <c r="S280" s="26">
        <v>1.7</v>
      </c>
      <c r="T280" s="26">
        <v>0.3</v>
      </c>
      <c r="U280" s="26">
        <v>0.7</v>
      </c>
      <c r="V280" s="26">
        <v>0.4</v>
      </c>
      <c r="W280" s="26">
        <v>0.2</v>
      </c>
      <c r="X280" s="26">
        <v>0.5</v>
      </c>
      <c r="Y280" s="26">
        <v>0.9</v>
      </c>
      <c r="Z280" s="26">
        <v>0.3</v>
      </c>
      <c r="AA280" s="26">
        <v>0.2</v>
      </c>
      <c r="AB280" s="26">
        <v>0.4</v>
      </c>
    </row>
    <row r="281" spans="1:28" x14ac:dyDescent="0.2">
      <c r="A281" s="25">
        <v>42430</v>
      </c>
      <c r="B281" s="26">
        <v>108.7</v>
      </c>
      <c r="C281" s="26">
        <v>108.2</v>
      </c>
      <c r="D281" s="26">
        <v>108.5</v>
      </c>
      <c r="E281" s="26">
        <v>107</v>
      </c>
      <c r="F281" s="26">
        <v>107.9</v>
      </c>
      <c r="G281" s="26">
        <v>106.4</v>
      </c>
      <c r="H281" s="26">
        <v>108</v>
      </c>
      <c r="I281" s="26">
        <v>106.2</v>
      </c>
      <c r="J281" s="26">
        <v>108.2</v>
      </c>
      <c r="K281" s="26">
        <v>1.3</v>
      </c>
      <c r="L281" s="26">
        <v>1.7</v>
      </c>
      <c r="M281" s="26">
        <v>1.7</v>
      </c>
      <c r="N281" s="26">
        <v>0.7</v>
      </c>
      <c r="O281" s="26">
        <v>0.7</v>
      </c>
      <c r="P281" s="26">
        <v>1.3</v>
      </c>
      <c r="Q281" s="26">
        <v>-0.3</v>
      </c>
      <c r="R281" s="26">
        <v>1</v>
      </c>
      <c r="S281" s="26">
        <v>1.3</v>
      </c>
      <c r="T281" s="26">
        <v>-0.2</v>
      </c>
      <c r="U281" s="26">
        <v>-0.1</v>
      </c>
      <c r="V281" s="26">
        <v>0</v>
      </c>
      <c r="W281" s="26">
        <v>-0.3</v>
      </c>
      <c r="X281" s="26">
        <v>-0.6</v>
      </c>
      <c r="Y281" s="26">
        <v>-0.2</v>
      </c>
      <c r="Z281" s="26">
        <v>-0.9</v>
      </c>
      <c r="AA281" s="26">
        <v>0.2</v>
      </c>
      <c r="AB281" s="26">
        <v>-0.2</v>
      </c>
    </row>
    <row r="282" spans="1:28" x14ac:dyDescent="0.2">
      <c r="A282" s="25">
        <v>42522</v>
      </c>
      <c r="B282" s="26">
        <v>109.3</v>
      </c>
      <c r="C282" s="26">
        <v>108.6</v>
      </c>
      <c r="D282" s="26">
        <v>109</v>
      </c>
      <c r="E282" s="26">
        <v>107.5</v>
      </c>
      <c r="F282" s="26">
        <v>108.2</v>
      </c>
      <c r="G282" s="26">
        <v>106.4</v>
      </c>
      <c r="H282" s="26">
        <v>108.3</v>
      </c>
      <c r="I282" s="26">
        <v>106.4</v>
      </c>
      <c r="J282" s="26">
        <v>108.6</v>
      </c>
      <c r="K282" s="26">
        <v>0.9</v>
      </c>
      <c r="L282" s="26">
        <v>1.4</v>
      </c>
      <c r="M282" s="26">
        <v>1.5</v>
      </c>
      <c r="N282" s="26">
        <v>0.7</v>
      </c>
      <c r="O282" s="26">
        <v>0.5</v>
      </c>
      <c r="P282" s="26">
        <v>1.2</v>
      </c>
      <c r="Q282" s="26">
        <v>0</v>
      </c>
      <c r="R282" s="26">
        <v>0.8</v>
      </c>
      <c r="S282" s="26">
        <v>1</v>
      </c>
      <c r="T282" s="26">
        <v>0.6</v>
      </c>
      <c r="U282" s="26">
        <v>0.4</v>
      </c>
      <c r="V282" s="26">
        <v>0.5</v>
      </c>
      <c r="W282" s="26">
        <v>0.5</v>
      </c>
      <c r="X282" s="26">
        <v>0.3</v>
      </c>
      <c r="Y282" s="26">
        <v>0</v>
      </c>
      <c r="Z282" s="26">
        <v>0.3</v>
      </c>
      <c r="AA282" s="26">
        <v>0.2</v>
      </c>
      <c r="AB282" s="26">
        <v>0.4</v>
      </c>
    </row>
    <row r="283" spans="1:28" x14ac:dyDescent="0.2">
      <c r="A283" s="25">
        <v>42614</v>
      </c>
      <c r="B283" s="26">
        <v>110.4</v>
      </c>
      <c r="C283" s="26">
        <v>109.1</v>
      </c>
      <c r="D283" s="26">
        <v>109.7</v>
      </c>
      <c r="E283" s="26">
        <v>108.4</v>
      </c>
      <c r="F283" s="26">
        <v>108.6</v>
      </c>
      <c r="G283" s="26">
        <v>107.1</v>
      </c>
      <c r="H283" s="26">
        <v>108.7</v>
      </c>
      <c r="I283" s="26">
        <v>107.3</v>
      </c>
      <c r="J283" s="26">
        <v>109.4</v>
      </c>
      <c r="K283" s="26">
        <v>1.7</v>
      </c>
      <c r="L283" s="26">
        <v>1.4</v>
      </c>
      <c r="M283" s="26">
        <v>1.5</v>
      </c>
      <c r="N283" s="26">
        <v>1.2</v>
      </c>
      <c r="O283" s="26">
        <v>0.5</v>
      </c>
      <c r="P283" s="26">
        <v>1.3</v>
      </c>
      <c r="Q283" s="26">
        <v>0</v>
      </c>
      <c r="R283" s="26">
        <v>1.4</v>
      </c>
      <c r="S283" s="26">
        <v>1.3</v>
      </c>
      <c r="T283" s="26">
        <v>1</v>
      </c>
      <c r="U283" s="26">
        <v>0.5</v>
      </c>
      <c r="V283" s="26">
        <v>0.6</v>
      </c>
      <c r="W283" s="26">
        <v>0.8</v>
      </c>
      <c r="X283" s="26">
        <v>0.4</v>
      </c>
      <c r="Y283" s="26">
        <v>0.7</v>
      </c>
      <c r="Z283" s="26">
        <v>0.4</v>
      </c>
      <c r="AA283" s="26">
        <v>0.8</v>
      </c>
      <c r="AB283" s="26">
        <v>0.7</v>
      </c>
    </row>
    <row r="284" spans="1:28" x14ac:dyDescent="0.2">
      <c r="A284" s="25">
        <v>42705</v>
      </c>
      <c r="B284" s="26">
        <v>110.9</v>
      </c>
      <c r="C284" s="26">
        <v>109.9</v>
      </c>
      <c r="D284" s="26">
        <v>110.2</v>
      </c>
      <c r="E284" s="26">
        <v>108.7</v>
      </c>
      <c r="F284" s="26">
        <v>109</v>
      </c>
      <c r="G284" s="26">
        <v>108</v>
      </c>
      <c r="H284" s="26">
        <v>108.6</v>
      </c>
      <c r="I284" s="26">
        <v>107.9</v>
      </c>
      <c r="J284" s="26">
        <v>110</v>
      </c>
      <c r="K284" s="26">
        <v>1.8</v>
      </c>
      <c r="L284" s="26">
        <v>1.5</v>
      </c>
      <c r="M284" s="26">
        <v>1.6</v>
      </c>
      <c r="N284" s="26">
        <v>1.3</v>
      </c>
      <c r="O284" s="26">
        <v>0.4</v>
      </c>
      <c r="P284" s="26">
        <v>1.3</v>
      </c>
      <c r="Q284" s="26">
        <v>-0.4</v>
      </c>
      <c r="R284" s="26">
        <v>1.8</v>
      </c>
      <c r="S284" s="26">
        <v>1.5</v>
      </c>
      <c r="T284" s="26">
        <v>0.5</v>
      </c>
      <c r="U284" s="26">
        <v>0.7</v>
      </c>
      <c r="V284" s="26">
        <v>0.5</v>
      </c>
      <c r="W284" s="26">
        <v>0.3</v>
      </c>
      <c r="X284" s="26">
        <v>0.4</v>
      </c>
      <c r="Y284" s="26">
        <v>0.8</v>
      </c>
      <c r="Z284" s="26">
        <v>-0.1</v>
      </c>
      <c r="AA284" s="26">
        <v>0.6</v>
      </c>
      <c r="AB284" s="26">
        <v>0.5</v>
      </c>
    </row>
    <row r="285" spans="1:28" x14ac:dyDescent="0.2">
      <c r="A285" s="25">
        <v>42795</v>
      </c>
      <c r="B285" s="26">
        <v>111.3</v>
      </c>
      <c r="C285" s="26">
        <v>110.9</v>
      </c>
      <c r="D285" s="26">
        <v>110.5</v>
      </c>
      <c r="E285" s="26">
        <v>109.1</v>
      </c>
      <c r="F285" s="26">
        <v>109</v>
      </c>
      <c r="G285" s="26">
        <v>108.9</v>
      </c>
      <c r="H285" s="26">
        <v>108.5</v>
      </c>
      <c r="I285" s="26">
        <v>108.6</v>
      </c>
      <c r="J285" s="26">
        <v>110.5</v>
      </c>
      <c r="K285" s="26">
        <v>2.4</v>
      </c>
      <c r="L285" s="26">
        <v>2.5</v>
      </c>
      <c r="M285" s="26">
        <v>1.8</v>
      </c>
      <c r="N285" s="26">
        <v>2</v>
      </c>
      <c r="O285" s="26">
        <v>1</v>
      </c>
      <c r="P285" s="26">
        <v>2.2999999999999998</v>
      </c>
      <c r="Q285" s="26">
        <v>0.5</v>
      </c>
      <c r="R285" s="26">
        <v>2.2999999999999998</v>
      </c>
      <c r="S285" s="26">
        <v>2.1</v>
      </c>
      <c r="T285" s="26">
        <v>0.4</v>
      </c>
      <c r="U285" s="26">
        <v>0.9</v>
      </c>
      <c r="V285" s="26">
        <v>0.3</v>
      </c>
      <c r="W285" s="26">
        <v>0.4</v>
      </c>
      <c r="X285" s="26">
        <v>0</v>
      </c>
      <c r="Y285" s="26">
        <v>0.8</v>
      </c>
      <c r="Z285" s="26">
        <v>-0.1</v>
      </c>
      <c r="AA285" s="26">
        <v>0.6</v>
      </c>
      <c r="AB285" s="26">
        <v>0.5</v>
      </c>
    </row>
    <row r="286" spans="1:28" x14ac:dyDescent="0.2">
      <c r="A286" s="25">
        <v>42887</v>
      </c>
      <c r="B286" s="26">
        <v>111.7</v>
      </c>
      <c r="C286" s="26">
        <v>111</v>
      </c>
      <c r="D286" s="26">
        <v>111</v>
      </c>
      <c r="E286" s="26">
        <v>109.2</v>
      </c>
      <c r="F286" s="26">
        <v>109</v>
      </c>
      <c r="G286" s="26">
        <v>108.9</v>
      </c>
      <c r="H286" s="26">
        <v>108.8</v>
      </c>
      <c r="I286" s="26">
        <v>108.6</v>
      </c>
      <c r="J286" s="26">
        <v>110.7</v>
      </c>
      <c r="K286" s="26">
        <v>2.2000000000000002</v>
      </c>
      <c r="L286" s="26">
        <v>2.2000000000000002</v>
      </c>
      <c r="M286" s="26">
        <v>1.8</v>
      </c>
      <c r="N286" s="26">
        <v>1.6</v>
      </c>
      <c r="O286" s="26">
        <v>0.7</v>
      </c>
      <c r="P286" s="26">
        <v>2.2999999999999998</v>
      </c>
      <c r="Q286" s="26">
        <v>0.5</v>
      </c>
      <c r="R286" s="26">
        <v>2.1</v>
      </c>
      <c r="S286" s="26">
        <v>1.9</v>
      </c>
      <c r="T286" s="26">
        <v>0.4</v>
      </c>
      <c r="U286" s="26">
        <v>0.1</v>
      </c>
      <c r="V286" s="26">
        <v>0.5</v>
      </c>
      <c r="W286" s="26">
        <v>0.1</v>
      </c>
      <c r="X286" s="26">
        <v>0</v>
      </c>
      <c r="Y286" s="26">
        <v>0</v>
      </c>
      <c r="Z286" s="26">
        <v>0.3</v>
      </c>
      <c r="AA286" s="26">
        <v>0</v>
      </c>
      <c r="AB286" s="26">
        <v>0.2</v>
      </c>
    </row>
    <row r="287" spans="1:28" x14ac:dyDescent="0.2">
      <c r="A287" s="25">
        <v>42979</v>
      </c>
      <c r="B287" s="26">
        <v>112.5</v>
      </c>
      <c r="C287" s="26">
        <v>111.5</v>
      </c>
      <c r="D287" s="26">
        <v>111.4</v>
      </c>
      <c r="E287" s="26">
        <v>110.4</v>
      </c>
      <c r="F287" s="26">
        <v>109.5</v>
      </c>
      <c r="G287" s="26">
        <v>109.2</v>
      </c>
      <c r="H287" s="26">
        <v>109.4</v>
      </c>
      <c r="I287" s="26">
        <v>109.6</v>
      </c>
      <c r="J287" s="26">
        <v>111.4</v>
      </c>
      <c r="K287" s="26">
        <v>1.9</v>
      </c>
      <c r="L287" s="26">
        <v>2.2000000000000002</v>
      </c>
      <c r="M287" s="26">
        <v>1.5</v>
      </c>
      <c r="N287" s="26">
        <v>1.8</v>
      </c>
      <c r="O287" s="26">
        <v>0.8</v>
      </c>
      <c r="P287" s="26">
        <v>2</v>
      </c>
      <c r="Q287" s="26">
        <v>0.6</v>
      </c>
      <c r="R287" s="26">
        <v>2.1</v>
      </c>
      <c r="S287" s="26">
        <v>1.8</v>
      </c>
      <c r="T287" s="26">
        <v>0.7</v>
      </c>
      <c r="U287" s="26">
        <v>0.5</v>
      </c>
      <c r="V287" s="26">
        <v>0.4</v>
      </c>
      <c r="W287" s="26">
        <v>1.1000000000000001</v>
      </c>
      <c r="X287" s="26">
        <v>0.5</v>
      </c>
      <c r="Y287" s="26">
        <v>0.3</v>
      </c>
      <c r="Z287" s="26">
        <v>0.6</v>
      </c>
      <c r="AA287" s="26">
        <v>0.9</v>
      </c>
      <c r="AB287" s="26">
        <v>0.6</v>
      </c>
    </row>
    <row r="288" spans="1:28" x14ac:dyDescent="0.2">
      <c r="A288" s="25">
        <v>43070</v>
      </c>
      <c r="B288" s="26">
        <v>113.3</v>
      </c>
      <c r="C288" s="26">
        <v>112.3</v>
      </c>
      <c r="D288" s="26">
        <v>112.3</v>
      </c>
      <c r="E288" s="26">
        <v>111.2</v>
      </c>
      <c r="F288" s="26">
        <v>109.9</v>
      </c>
      <c r="G288" s="26">
        <v>110.3</v>
      </c>
      <c r="H288" s="26">
        <v>109.7</v>
      </c>
      <c r="I288" s="26">
        <v>110.3</v>
      </c>
      <c r="J288" s="26">
        <v>112.1</v>
      </c>
      <c r="K288" s="26">
        <v>2.2000000000000002</v>
      </c>
      <c r="L288" s="26">
        <v>2.2000000000000002</v>
      </c>
      <c r="M288" s="26">
        <v>1.9</v>
      </c>
      <c r="N288" s="26">
        <v>2.2999999999999998</v>
      </c>
      <c r="O288" s="26">
        <v>0.8</v>
      </c>
      <c r="P288" s="26">
        <v>2.1</v>
      </c>
      <c r="Q288" s="26">
        <v>1</v>
      </c>
      <c r="R288" s="26">
        <v>2.2000000000000002</v>
      </c>
      <c r="S288" s="26">
        <v>1.9</v>
      </c>
      <c r="T288" s="26">
        <v>0.7</v>
      </c>
      <c r="U288" s="26">
        <v>0.7</v>
      </c>
      <c r="V288" s="26">
        <v>0.8</v>
      </c>
      <c r="W288" s="26">
        <v>0.7</v>
      </c>
      <c r="X288" s="26">
        <v>0.4</v>
      </c>
      <c r="Y288" s="26">
        <v>1</v>
      </c>
      <c r="Z288" s="26">
        <v>0.3</v>
      </c>
      <c r="AA288" s="26">
        <v>0.6</v>
      </c>
      <c r="AB288" s="26">
        <v>0.6</v>
      </c>
    </row>
    <row r="289" spans="1:28" x14ac:dyDescent="0.2">
      <c r="A289" s="25">
        <v>43160</v>
      </c>
      <c r="B289" s="26">
        <v>113.6</v>
      </c>
      <c r="C289" s="26">
        <v>113.3</v>
      </c>
      <c r="D289" s="26">
        <v>112.4</v>
      </c>
      <c r="E289" s="26">
        <v>111.6</v>
      </c>
      <c r="F289" s="26">
        <v>110</v>
      </c>
      <c r="G289" s="26">
        <v>111.1</v>
      </c>
      <c r="H289" s="26">
        <v>109.7</v>
      </c>
      <c r="I289" s="26">
        <v>111.2</v>
      </c>
      <c r="J289" s="26">
        <v>112.6</v>
      </c>
      <c r="K289" s="26">
        <v>2.1</v>
      </c>
      <c r="L289" s="26">
        <v>2.2000000000000002</v>
      </c>
      <c r="M289" s="26">
        <v>1.7</v>
      </c>
      <c r="N289" s="26">
        <v>2.2999999999999998</v>
      </c>
      <c r="O289" s="26">
        <v>0.9</v>
      </c>
      <c r="P289" s="26">
        <v>2</v>
      </c>
      <c r="Q289" s="26">
        <v>1.1000000000000001</v>
      </c>
      <c r="R289" s="26">
        <v>2.4</v>
      </c>
      <c r="S289" s="26">
        <v>1.9</v>
      </c>
      <c r="T289" s="26">
        <v>0.3</v>
      </c>
      <c r="U289" s="26">
        <v>0.9</v>
      </c>
      <c r="V289" s="26">
        <v>0.1</v>
      </c>
      <c r="W289" s="26">
        <v>0.4</v>
      </c>
      <c r="X289" s="26">
        <v>0.1</v>
      </c>
      <c r="Y289" s="26">
        <v>0.7</v>
      </c>
      <c r="Z289" s="26">
        <v>0</v>
      </c>
      <c r="AA289" s="26">
        <v>0.8</v>
      </c>
      <c r="AB289" s="26">
        <v>0.4</v>
      </c>
    </row>
    <row r="290" spans="1:28" x14ac:dyDescent="0.2">
      <c r="A290" s="25">
        <v>43252</v>
      </c>
      <c r="B290" s="26">
        <v>114</v>
      </c>
      <c r="C290" s="26">
        <v>113.8</v>
      </c>
      <c r="D290" s="26">
        <v>112.9</v>
      </c>
      <c r="E290" s="26">
        <v>112.1</v>
      </c>
      <c r="F290" s="26">
        <v>110.2</v>
      </c>
      <c r="G290" s="26">
        <v>111.5</v>
      </c>
      <c r="H290" s="26">
        <v>110.1</v>
      </c>
      <c r="I290" s="26">
        <v>111.6</v>
      </c>
      <c r="J290" s="26">
        <v>113</v>
      </c>
      <c r="K290" s="26">
        <v>2.1</v>
      </c>
      <c r="L290" s="26">
        <v>2.5</v>
      </c>
      <c r="M290" s="26">
        <v>1.7</v>
      </c>
      <c r="N290" s="26">
        <v>2.7</v>
      </c>
      <c r="O290" s="26">
        <v>1.1000000000000001</v>
      </c>
      <c r="P290" s="26">
        <v>2.4</v>
      </c>
      <c r="Q290" s="26">
        <v>1.2</v>
      </c>
      <c r="R290" s="26">
        <v>2.8</v>
      </c>
      <c r="S290" s="26">
        <v>2.1</v>
      </c>
      <c r="T290" s="26">
        <v>0.4</v>
      </c>
      <c r="U290" s="26">
        <v>0.4</v>
      </c>
      <c r="V290" s="26">
        <v>0.4</v>
      </c>
      <c r="W290" s="26">
        <v>0.4</v>
      </c>
      <c r="X290" s="26">
        <v>0.2</v>
      </c>
      <c r="Y290" s="26">
        <v>0.4</v>
      </c>
      <c r="Z290" s="26">
        <v>0.4</v>
      </c>
      <c r="AA290" s="26">
        <v>0.4</v>
      </c>
      <c r="AB290" s="26">
        <v>0.4</v>
      </c>
    </row>
    <row r="291" spans="1:28" x14ac:dyDescent="0.2">
      <c r="A291" s="25">
        <v>43344</v>
      </c>
      <c r="B291" s="26">
        <v>114.7</v>
      </c>
      <c r="C291" s="26">
        <v>114</v>
      </c>
      <c r="D291" s="26">
        <v>113.4</v>
      </c>
      <c r="E291" s="26">
        <v>112.4</v>
      </c>
      <c r="F291" s="26">
        <v>110.8</v>
      </c>
      <c r="G291" s="26">
        <v>112.2</v>
      </c>
      <c r="H291" s="26">
        <v>110.8</v>
      </c>
      <c r="I291" s="26">
        <v>112.3</v>
      </c>
      <c r="J291" s="26">
        <v>113.5</v>
      </c>
      <c r="K291" s="26">
        <v>2</v>
      </c>
      <c r="L291" s="26">
        <v>2.2000000000000002</v>
      </c>
      <c r="M291" s="26">
        <v>1.8</v>
      </c>
      <c r="N291" s="26">
        <v>1.8</v>
      </c>
      <c r="O291" s="26">
        <v>1.2</v>
      </c>
      <c r="P291" s="26">
        <v>2.7</v>
      </c>
      <c r="Q291" s="26">
        <v>1.3</v>
      </c>
      <c r="R291" s="26">
        <v>2.5</v>
      </c>
      <c r="S291" s="26">
        <v>1.9</v>
      </c>
      <c r="T291" s="26">
        <v>0.6</v>
      </c>
      <c r="U291" s="26">
        <v>0.2</v>
      </c>
      <c r="V291" s="26">
        <v>0.4</v>
      </c>
      <c r="W291" s="26">
        <v>0.3</v>
      </c>
      <c r="X291" s="26">
        <v>0.5</v>
      </c>
      <c r="Y291" s="26">
        <v>0.6</v>
      </c>
      <c r="Z291" s="26">
        <v>0.6</v>
      </c>
      <c r="AA291" s="26">
        <v>0.6</v>
      </c>
      <c r="AB291" s="26">
        <v>0.4</v>
      </c>
    </row>
    <row r="292" spans="1:28" x14ac:dyDescent="0.2">
      <c r="A292" s="25">
        <v>43435</v>
      </c>
      <c r="B292" s="26">
        <v>115.2</v>
      </c>
      <c r="C292" s="26">
        <v>114.6</v>
      </c>
      <c r="D292" s="26">
        <v>114</v>
      </c>
      <c r="E292" s="26">
        <v>113</v>
      </c>
      <c r="F292" s="26">
        <v>111.3</v>
      </c>
      <c r="G292" s="26">
        <v>113.6</v>
      </c>
      <c r="H292" s="26">
        <v>111</v>
      </c>
      <c r="I292" s="26">
        <v>113.1</v>
      </c>
      <c r="J292" s="26">
        <v>114.1</v>
      </c>
      <c r="K292" s="26">
        <v>1.7</v>
      </c>
      <c r="L292" s="26">
        <v>2</v>
      </c>
      <c r="M292" s="26">
        <v>1.5</v>
      </c>
      <c r="N292" s="26">
        <v>1.6</v>
      </c>
      <c r="O292" s="26">
        <v>1.3</v>
      </c>
      <c r="P292" s="26">
        <v>3</v>
      </c>
      <c r="Q292" s="26">
        <v>1.2</v>
      </c>
      <c r="R292" s="26">
        <v>2.5</v>
      </c>
      <c r="S292" s="26">
        <v>1.8</v>
      </c>
      <c r="T292" s="26">
        <v>0.4</v>
      </c>
      <c r="U292" s="26">
        <v>0.5</v>
      </c>
      <c r="V292" s="26">
        <v>0.5</v>
      </c>
      <c r="W292" s="26">
        <v>0.5</v>
      </c>
      <c r="X292" s="26">
        <v>0.5</v>
      </c>
      <c r="Y292" s="26">
        <v>1.2</v>
      </c>
      <c r="Z292" s="26">
        <v>0.2</v>
      </c>
      <c r="AA292" s="26">
        <v>0.7</v>
      </c>
      <c r="AB292" s="26">
        <v>0.5</v>
      </c>
    </row>
    <row r="293" spans="1:28" x14ac:dyDescent="0.2">
      <c r="A293" s="25">
        <v>43525</v>
      </c>
      <c r="B293" s="26">
        <v>115.1</v>
      </c>
      <c r="C293" s="26">
        <v>114.7</v>
      </c>
      <c r="D293" s="26">
        <v>114.1</v>
      </c>
      <c r="E293" s="26">
        <v>113.1</v>
      </c>
      <c r="F293" s="26">
        <v>111.2</v>
      </c>
      <c r="G293" s="26">
        <v>113.4</v>
      </c>
      <c r="H293" s="26">
        <v>110.1</v>
      </c>
      <c r="I293" s="26">
        <v>113.2</v>
      </c>
      <c r="J293" s="26">
        <v>114.1</v>
      </c>
      <c r="K293" s="26">
        <v>1.3</v>
      </c>
      <c r="L293" s="26">
        <v>1.2</v>
      </c>
      <c r="M293" s="26">
        <v>1.5</v>
      </c>
      <c r="N293" s="26">
        <v>1.3</v>
      </c>
      <c r="O293" s="26">
        <v>1.1000000000000001</v>
      </c>
      <c r="P293" s="26">
        <v>2.1</v>
      </c>
      <c r="Q293" s="26">
        <v>0.4</v>
      </c>
      <c r="R293" s="26">
        <v>1.8</v>
      </c>
      <c r="S293" s="26">
        <v>1.3</v>
      </c>
      <c r="T293" s="26">
        <v>-0.1</v>
      </c>
      <c r="U293" s="26">
        <v>0.1</v>
      </c>
      <c r="V293" s="26">
        <v>0.1</v>
      </c>
      <c r="W293" s="26">
        <v>0.1</v>
      </c>
      <c r="X293" s="26">
        <v>-0.1</v>
      </c>
      <c r="Y293" s="26">
        <v>-0.2</v>
      </c>
      <c r="Z293" s="26">
        <v>-0.8</v>
      </c>
      <c r="AA293" s="26">
        <v>0.1</v>
      </c>
      <c r="AB293" s="26">
        <v>0</v>
      </c>
    </row>
    <row r="294" spans="1:28" x14ac:dyDescent="0.2">
      <c r="A294" s="25">
        <v>43617</v>
      </c>
      <c r="B294" s="26">
        <v>115.9</v>
      </c>
      <c r="C294" s="26">
        <v>115.3</v>
      </c>
      <c r="D294" s="26">
        <v>114.8</v>
      </c>
      <c r="E294" s="26">
        <v>113.7</v>
      </c>
      <c r="F294" s="26">
        <v>112</v>
      </c>
      <c r="G294" s="26">
        <v>114.1</v>
      </c>
      <c r="H294" s="26">
        <v>111</v>
      </c>
      <c r="I294" s="26">
        <v>113.5</v>
      </c>
      <c r="J294" s="26">
        <v>114.8</v>
      </c>
      <c r="K294" s="26">
        <v>1.7</v>
      </c>
      <c r="L294" s="26">
        <v>1.3</v>
      </c>
      <c r="M294" s="26">
        <v>1.7</v>
      </c>
      <c r="N294" s="26">
        <v>1.4</v>
      </c>
      <c r="O294" s="26">
        <v>1.6</v>
      </c>
      <c r="P294" s="26">
        <v>2.2999999999999998</v>
      </c>
      <c r="Q294" s="26">
        <v>0.8</v>
      </c>
      <c r="R294" s="26">
        <v>1.7</v>
      </c>
      <c r="S294" s="26">
        <v>1.6</v>
      </c>
      <c r="T294" s="26">
        <v>0.7</v>
      </c>
      <c r="U294" s="26">
        <v>0.5</v>
      </c>
      <c r="V294" s="26">
        <v>0.6</v>
      </c>
      <c r="W294" s="26">
        <v>0.5</v>
      </c>
      <c r="X294" s="26">
        <v>0.7</v>
      </c>
      <c r="Y294" s="26">
        <v>0.6</v>
      </c>
      <c r="Z294" s="26">
        <v>0.8</v>
      </c>
      <c r="AA294" s="26">
        <v>0.3</v>
      </c>
      <c r="AB294" s="26">
        <v>0.6</v>
      </c>
    </row>
    <row r="295" spans="1:28" x14ac:dyDescent="0.2">
      <c r="A295" s="25">
        <v>43709</v>
      </c>
      <c r="B295" s="26">
        <v>116.5</v>
      </c>
      <c r="C295" s="26">
        <v>115.9</v>
      </c>
      <c r="D295" s="26">
        <v>115.5</v>
      </c>
      <c r="E295" s="26">
        <v>114.5</v>
      </c>
      <c r="F295" s="26">
        <v>112.6</v>
      </c>
      <c r="G295" s="26">
        <v>114.7</v>
      </c>
      <c r="H295" s="26">
        <v>111.3</v>
      </c>
      <c r="I295" s="26">
        <v>114.3</v>
      </c>
      <c r="J295" s="26">
        <v>115.4</v>
      </c>
      <c r="K295" s="26">
        <v>1.6</v>
      </c>
      <c r="L295" s="26">
        <v>1.7</v>
      </c>
      <c r="M295" s="26">
        <v>1.9</v>
      </c>
      <c r="N295" s="26">
        <v>1.9</v>
      </c>
      <c r="O295" s="26">
        <v>1.6</v>
      </c>
      <c r="P295" s="26">
        <v>2.2000000000000002</v>
      </c>
      <c r="Q295" s="26">
        <v>0.5</v>
      </c>
      <c r="R295" s="26">
        <v>1.8</v>
      </c>
      <c r="S295" s="26">
        <v>1.7</v>
      </c>
      <c r="T295" s="26">
        <v>0.5</v>
      </c>
      <c r="U295" s="26">
        <v>0.5</v>
      </c>
      <c r="V295" s="26">
        <v>0.6</v>
      </c>
      <c r="W295" s="26">
        <v>0.7</v>
      </c>
      <c r="X295" s="26">
        <v>0.5</v>
      </c>
      <c r="Y295" s="26">
        <v>0.5</v>
      </c>
      <c r="Z295" s="26">
        <v>0.3</v>
      </c>
      <c r="AA295" s="26">
        <v>0.7</v>
      </c>
      <c r="AB295" s="26">
        <v>0.5</v>
      </c>
    </row>
    <row r="296" spans="1:28" x14ac:dyDescent="0.2">
      <c r="A296" s="25">
        <v>43800</v>
      </c>
      <c r="B296" s="26">
        <v>117.1</v>
      </c>
      <c r="C296" s="26">
        <v>116.9</v>
      </c>
      <c r="D296" s="26">
        <v>116.3</v>
      </c>
      <c r="E296" s="26">
        <v>115.4</v>
      </c>
      <c r="F296" s="26">
        <v>113.1</v>
      </c>
      <c r="G296" s="26">
        <v>116.7</v>
      </c>
      <c r="H296" s="26">
        <v>111.5</v>
      </c>
      <c r="I296" s="26">
        <v>115</v>
      </c>
      <c r="J296" s="26">
        <v>116.2</v>
      </c>
      <c r="K296" s="26">
        <v>1.6</v>
      </c>
      <c r="L296" s="26">
        <v>2</v>
      </c>
      <c r="M296" s="26">
        <v>2</v>
      </c>
      <c r="N296" s="26">
        <v>2.1</v>
      </c>
      <c r="O296" s="26">
        <v>1.6</v>
      </c>
      <c r="P296" s="26">
        <v>2.7</v>
      </c>
      <c r="Q296" s="26">
        <v>0.5</v>
      </c>
      <c r="R296" s="26">
        <v>1.7</v>
      </c>
      <c r="S296" s="26">
        <v>1.8</v>
      </c>
      <c r="T296" s="26">
        <v>0.5</v>
      </c>
      <c r="U296" s="26">
        <v>0.9</v>
      </c>
      <c r="V296" s="26">
        <v>0.7</v>
      </c>
      <c r="W296" s="26">
        <v>0.8</v>
      </c>
      <c r="X296" s="26">
        <v>0.4</v>
      </c>
      <c r="Y296" s="26">
        <v>1.7</v>
      </c>
      <c r="Z296" s="26">
        <v>0.2</v>
      </c>
      <c r="AA296" s="26">
        <v>0.6</v>
      </c>
      <c r="AB296" s="26">
        <v>0.7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118</vt:i4>
      </vt:variant>
    </vt:vector>
  </HeadingPairs>
  <TitlesOfParts>
    <vt:vector size="128" baseType="lpstr">
      <vt:lpstr>Labour Rates</vt:lpstr>
      <vt:lpstr>Indicative Metering Charges</vt:lpstr>
      <vt:lpstr>Indicative ANS Charges</vt:lpstr>
      <vt:lpstr>Indicative Post-09 charges</vt:lpstr>
      <vt:lpstr>Indicative PL Maintenance</vt:lpstr>
      <vt:lpstr>General inputs ---&gt;</vt:lpstr>
      <vt:lpstr>CPI - Index</vt:lpstr>
      <vt:lpstr>X-Factors</vt:lpstr>
      <vt:lpstr>AER escalation</vt:lpstr>
      <vt:lpstr>CPI - Data</vt:lpstr>
      <vt:lpstr>A2325806K</vt:lpstr>
      <vt:lpstr>A2325806K_Data</vt:lpstr>
      <vt:lpstr>A2325806K_Latest</vt:lpstr>
      <vt:lpstr>A2325807L</vt:lpstr>
      <vt:lpstr>A2325807L_Data</vt:lpstr>
      <vt:lpstr>A2325807L_Latest</vt:lpstr>
      <vt:lpstr>A2325810A</vt:lpstr>
      <vt:lpstr>A2325810A_Data</vt:lpstr>
      <vt:lpstr>A2325810A_Latest</vt:lpstr>
      <vt:lpstr>A2325811C</vt:lpstr>
      <vt:lpstr>A2325811C_Data</vt:lpstr>
      <vt:lpstr>A2325811C_Latest</vt:lpstr>
      <vt:lpstr>A2325812F</vt:lpstr>
      <vt:lpstr>A2325812F_Data</vt:lpstr>
      <vt:lpstr>A2325812F_Latest</vt:lpstr>
      <vt:lpstr>A2325815L</vt:lpstr>
      <vt:lpstr>A2325815L_Data</vt:lpstr>
      <vt:lpstr>A2325815L_Latest</vt:lpstr>
      <vt:lpstr>A2325816R</vt:lpstr>
      <vt:lpstr>A2325816R_Data</vt:lpstr>
      <vt:lpstr>A2325816R_Latest</vt:lpstr>
      <vt:lpstr>A2325817T</vt:lpstr>
      <vt:lpstr>A2325817T_Data</vt:lpstr>
      <vt:lpstr>A2325817T_Latest</vt:lpstr>
      <vt:lpstr>A2325820F</vt:lpstr>
      <vt:lpstr>A2325820F_Data</vt:lpstr>
      <vt:lpstr>A2325820F_Latest</vt:lpstr>
      <vt:lpstr>A2325821J</vt:lpstr>
      <vt:lpstr>A2325821J_Data</vt:lpstr>
      <vt:lpstr>A2325821J_Latest</vt:lpstr>
      <vt:lpstr>A2325822K</vt:lpstr>
      <vt:lpstr>A2325822K_Data</vt:lpstr>
      <vt:lpstr>A2325822K_Latest</vt:lpstr>
      <vt:lpstr>A2325825T</vt:lpstr>
      <vt:lpstr>A2325825T_Data</vt:lpstr>
      <vt:lpstr>A2325825T_Latest</vt:lpstr>
      <vt:lpstr>A2325826V</vt:lpstr>
      <vt:lpstr>A2325826V_Data</vt:lpstr>
      <vt:lpstr>A2325826V_Latest</vt:lpstr>
      <vt:lpstr>A2325827W</vt:lpstr>
      <vt:lpstr>A2325827W_Data</vt:lpstr>
      <vt:lpstr>A2325827W_Latest</vt:lpstr>
      <vt:lpstr>A2325830K</vt:lpstr>
      <vt:lpstr>A2325830K_Data</vt:lpstr>
      <vt:lpstr>A2325830K_Latest</vt:lpstr>
      <vt:lpstr>A2325831L</vt:lpstr>
      <vt:lpstr>A2325831L_Data</vt:lpstr>
      <vt:lpstr>A2325831L_Latest</vt:lpstr>
      <vt:lpstr>A2325832R</vt:lpstr>
      <vt:lpstr>A2325832R_Data</vt:lpstr>
      <vt:lpstr>A2325832R_Latest</vt:lpstr>
      <vt:lpstr>A2325835W</vt:lpstr>
      <vt:lpstr>A2325835W_Data</vt:lpstr>
      <vt:lpstr>A2325835W_Latest</vt:lpstr>
      <vt:lpstr>A2325836X</vt:lpstr>
      <vt:lpstr>A2325836X_Data</vt:lpstr>
      <vt:lpstr>A2325836X_Latest</vt:lpstr>
      <vt:lpstr>A2325837A</vt:lpstr>
      <vt:lpstr>A2325837A_Data</vt:lpstr>
      <vt:lpstr>A2325837A_Latest</vt:lpstr>
      <vt:lpstr>A2325840R</vt:lpstr>
      <vt:lpstr>A2325840R_Data</vt:lpstr>
      <vt:lpstr>A2325840R_Latest</vt:lpstr>
      <vt:lpstr>A2325841T</vt:lpstr>
      <vt:lpstr>A2325841T_Data</vt:lpstr>
      <vt:lpstr>A2325841T_Latest</vt:lpstr>
      <vt:lpstr>A2325842V</vt:lpstr>
      <vt:lpstr>A2325842V_Data</vt:lpstr>
      <vt:lpstr>A2325842V_Latest</vt:lpstr>
      <vt:lpstr>A2325845A</vt:lpstr>
      <vt:lpstr>A2325845A_Data</vt:lpstr>
      <vt:lpstr>A2325845A_Latest</vt:lpstr>
      <vt:lpstr>A2325846C</vt:lpstr>
      <vt:lpstr>A2325846C_Data</vt:lpstr>
      <vt:lpstr>A2325846C_Latest</vt:lpstr>
      <vt:lpstr>A2325847F</vt:lpstr>
      <vt:lpstr>A2325847F_Data</vt:lpstr>
      <vt:lpstr>A2325847F_Latest</vt:lpstr>
      <vt:lpstr>A2325850V</vt:lpstr>
      <vt:lpstr>A2325850V_Data</vt:lpstr>
      <vt:lpstr>A2325850V_Latest</vt:lpstr>
      <vt:lpstr>ANS_XFACTOR_FY20</vt:lpstr>
      <vt:lpstr>'AER escalation'!ANS_XFACTOR_FY21</vt:lpstr>
      <vt:lpstr>ANS_XFACTOR_FY21</vt:lpstr>
      <vt:lpstr>'AER escalation'!ANS_XFACTOR_FY22</vt:lpstr>
      <vt:lpstr>ANS_XFACTOR_FY22</vt:lpstr>
      <vt:lpstr>'AER escalation'!ANS_XFACTOR_FY23</vt:lpstr>
      <vt:lpstr>ANS_XFACTOR_FY23</vt:lpstr>
      <vt:lpstr>'AER escalation'!ANS_XFACTOR_FY24</vt:lpstr>
      <vt:lpstr>ANS_XFACTOR_FY24</vt:lpstr>
      <vt:lpstr>CPI_FY19</vt:lpstr>
      <vt:lpstr>CPI_FY20</vt:lpstr>
      <vt:lpstr>CPI_FY21</vt:lpstr>
      <vt:lpstr>CPI_FY22</vt:lpstr>
      <vt:lpstr>CPI_FY23</vt:lpstr>
      <vt:lpstr>CPI_FY24</vt:lpstr>
      <vt:lpstr>Date_Range</vt:lpstr>
      <vt:lpstr>Date_Range_Data</vt:lpstr>
      <vt:lpstr>ESC_AERFY20</vt:lpstr>
      <vt:lpstr>MET_X_FACTOR_CAP_FY20</vt:lpstr>
      <vt:lpstr>MET_X_FACTOR_CAP_FY21</vt:lpstr>
      <vt:lpstr>MET_X_FACTOR_CAP_FY22</vt:lpstr>
      <vt:lpstr>MET_X_FACTOR_CAP_FY23</vt:lpstr>
      <vt:lpstr>MET_X_FACTOR_CAP_FY24</vt:lpstr>
      <vt:lpstr>MET_X_FACTOR_NON_FY20</vt:lpstr>
      <vt:lpstr>MET_X_FACTOR_NON_FY21</vt:lpstr>
      <vt:lpstr>MET_X_FACTOR_NON_FY22</vt:lpstr>
      <vt:lpstr>MET_X_FACTOR_NON_FY23</vt:lpstr>
      <vt:lpstr>MET_X_FACTOR_NON_FY24</vt:lpstr>
      <vt:lpstr>XFACTOR_FY20</vt:lpstr>
      <vt:lpstr>'AER escalation'!XFACTOR_FY21</vt:lpstr>
      <vt:lpstr>XFACTOR_FY21</vt:lpstr>
      <vt:lpstr>'AER escalation'!XFACTOR_FY22</vt:lpstr>
      <vt:lpstr>XFACTOR_FY22</vt:lpstr>
      <vt:lpstr>'AER escalation'!XFACTOR_FY23</vt:lpstr>
      <vt:lpstr>XFACTOR_FY23</vt:lpstr>
      <vt:lpstr>'AER escalation'!XFACTOR_FY24</vt:lpstr>
      <vt:lpstr>XFACTOR_FY24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Moffitt</dc:creator>
  <cp:lastModifiedBy>Alexandra Sidorenko</cp:lastModifiedBy>
  <cp:lastPrinted>2019-06-04T07:04:05Z</cp:lastPrinted>
  <dcterms:created xsi:type="dcterms:W3CDTF">2019-03-13T05:18:22Z</dcterms:created>
  <dcterms:modified xsi:type="dcterms:W3CDTF">2020-04-16T02:42:35Z</dcterms:modified>
</cp:coreProperties>
</file>